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ozabal\Downloads\"/>
    </mc:Choice>
  </mc:AlternateContent>
  <bookViews>
    <workbookView xWindow="0" yWindow="0" windowWidth="0" windowHeight="0"/>
  </bookViews>
  <sheets>
    <sheet name="Rekapitulace stavby" sheetId="1" r:id="rId1"/>
    <sheet name="SO 101 - Komunikace a zpe..." sheetId="2" r:id="rId2"/>
    <sheet name="SO 102 - Plochy NPÚ" sheetId="3" r:id="rId3"/>
    <sheet name="SO 301.1 - Vodovod - hlav..." sheetId="4" r:id="rId4"/>
    <sheet name="SO 301.2 - Vodovodní příp..." sheetId="5" r:id="rId5"/>
    <sheet name="SO 302.1 - Kanalizace jed..." sheetId="6" r:id="rId6"/>
    <sheet name="SO 302.2 - Kanalizační př..." sheetId="7" r:id="rId7"/>
    <sheet name="SO 401 - Veřejné osvětlení" sheetId="8" r:id="rId8"/>
    <sheet name="VON - Vedlejší a ostatní ..." sheetId="9" r:id="rId9"/>
    <sheet name="Pokyny pro vyplnění" sheetId="10" r:id="rId10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101 - Komunikace a zpe...'!$C$87:$K$496</definedName>
    <definedName name="_xlnm.Print_Area" localSheetId="1">'SO 101 - Komunikace a zpe...'!$C$4:$J$39,'SO 101 - Komunikace a zpe...'!$C$45:$J$69,'SO 101 - Komunikace a zpe...'!$C$75:$K$496</definedName>
    <definedName name="_xlnm.Print_Titles" localSheetId="1">'SO 101 - Komunikace a zpe...'!$87:$87</definedName>
    <definedName name="_xlnm._FilterDatabase" localSheetId="2" hidden="1">'SO 102 - Plochy NPÚ'!$C$87:$K$244</definedName>
    <definedName name="_xlnm.Print_Area" localSheetId="2">'SO 102 - Plochy NPÚ'!$C$4:$J$39,'SO 102 - Plochy NPÚ'!$C$45:$J$69,'SO 102 - Plochy NPÚ'!$C$75:$K$244</definedName>
    <definedName name="_xlnm.Print_Titles" localSheetId="2">'SO 102 - Plochy NPÚ'!$87:$87</definedName>
    <definedName name="_xlnm._FilterDatabase" localSheetId="3" hidden="1">'SO 301.1 - Vodovod - hlav...'!$C$104:$K$658</definedName>
    <definedName name="_xlnm.Print_Area" localSheetId="3">'SO 301.1 - Vodovod - hlav...'!$C$4:$J$41,'SO 301.1 - Vodovod - hlav...'!$C$47:$J$84,'SO 301.1 - Vodovod - hlav...'!$C$90:$K$658</definedName>
    <definedName name="_xlnm.Print_Titles" localSheetId="3">'SO 301.1 - Vodovod - hlav...'!$104:$104</definedName>
    <definedName name="_xlnm._FilterDatabase" localSheetId="4" hidden="1">'SO 301.2 - Vodovodní příp...'!$C$98:$K$431</definedName>
    <definedName name="_xlnm.Print_Area" localSheetId="4">'SO 301.2 - Vodovodní příp...'!$C$4:$J$41,'SO 301.2 - Vodovodní příp...'!$C$47:$J$78,'SO 301.2 - Vodovodní příp...'!$C$84:$K$431</definedName>
    <definedName name="_xlnm.Print_Titles" localSheetId="4">'SO 301.2 - Vodovodní příp...'!$98:$98</definedName>
    <definedName name="_xlnm._FilterDatabase" localSheetId="5" hidden="1">'SO 302.1 - Kanalizace jed...'!$C$102:$K$673</definedName>
    <definedName name="_xlnm.Print_Area" localSheetId="5">'SO 302.1 - Kanalizace jed...'!$C$4:$J$41,'SO 302.1 - Kanalizace jed...'!$C$47:$J$82,'SO 302.1 - Kanalizace jed...'!$C$88:$K$673</definedName>
    <definedName name="_xlnm.Print_Titles" localSheetId="5">'SO 302.1 - Kanalizace jed...'!$102:$102</definedName>
    <definedName name="_xlnm._FilterDatabase" localSheetId="6" hidden="1">'SO 302.2 - Kanalizační př...'!$C$102:$K$530</definedName>
    <definedName name="_xlnm.Print_Area" localSheetId="6">'SO 302.2 - Kanalizační př...'!$C$4:$J$41,'SO 302.2 - Kanalizační př...'!$C$47:$J$82,'SO 302.2 - Kanalizační př...'!$C$88:$K$530</definedName>
    <definedName name="_xlnm.Print_Titles" localSheetId="6">'SO 302.2 - Kanalizační př...'!$102:$102</definedName>
    <definedName name="_xlnm._FilterDatabase" localSheetId="7" hidden="1">'SO 401 - Veřejné osvětlení'!$C$80:$K$86</definedName>
    <definedName name="_xlnm.Print_Area" localSheetId="7">'SO 401 - Veřejné osvětlení'!$C$4:$J$39,'SO 401 - Veřejné osvětlení'!$C$45:$J$62,'SO 401 - Veřejné osvětlení'!$C$68:$K$86</definedName>
    <definedName name="_xlnm.Print_Titles" localSheetId="7">'SO 401 - Veřejné osvětlení'!$80:$80</definedName>
    <definedName name="_xlnm._FilterDatabase" localSheetId="8" hidden="1">'VON - Vedlejší a ostatní ...'!$C$84:$K$148</definedName>
    <definedName name="_xlnm.Print_Area" localSheetId="8">'VON - Vedlejší a ostatní ...'!$C$4:$J$39,'VON - Vedlejší a ostatní ...'!$C$45:$J$66,'VON - Vedlejší a ostatní ...'!$C$72:$K$148</definedName>
    <definedName name="_xlnm.Print_Titles" localSheetId="8">'VON - Vedlejší a ostatní ...'!$84:$84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4"/>
  <c i="9" r="J35"/>
  <c i="1" r="AX64"/>
  <c i="9"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T136"/>
  <c r="R137"/>
  <c r="R136"/>
  <c r="P137"/>
  <c r="P136"/>
  <c r="BI132"/>
  <c r="BH132"/>
  <c r="BG132"/>
  <c r="BF132"/>
  <c r="T132"/>
  <c r="T131"/>
  <c r="R132"/>
  <c r="R131"/>
  <c r="P132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8" r="J37"/>
  <c r="J36"/>
  <c i="1" r="AY63"/>
  <c i="8" r="J35"/>
  <c i="1" r="AX63"/>
  <c i="8" r="BI84"/>
  <c r="BH84"/>
  <c r="BG84"/>
  <c r="BF84"/>
  <c r="T84"/>
  <c r="T83"/>
  <c r="T82"/>
  <c r="T81"/>
  <c r="R84"/>
  <c r="R83"/>
  <c r="R82"/>
  <c r="R81"/>
  <c r="P84"/>
  <c r="P83"/>
  <c r="P82"/>
  <c r="P81"/>
  <c i="1" r="AU63"/>
  <c i="8"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71"/>
  <c i="7" r="J39"/>
  <c r="J38"/>
  <c i="1" r="AY62"/>
  <c i="7" r="J37"/>
  <c i="1" r="AX62"/>
  <c i="7" r="BI528"/>
  <c r="BH528"/>
  <c r="BG528"/>
  <c r="BF528"/>
  <c r="T528"/>
  <c r="R528"/>
  <c r="P528"/>
  <c r="BI524"/>
  <c r="BH524"/>
  <c r="BG524"/>
  <c r="BF524"/>
  <c r="T524"/>
  <c r="R524"/>
  <c r="P524"/>
  <c r="BI519"/>
  <c r="BH519"/>
  <c r="BG519"/>
  <c r="BF519"/>
  <c r="T519"/>
  <c r="R519"/>
  <c r="P519"/>
  <c r="BI514"/>
  <c r="BH514"/>
  <c r="BG514"/>
  <c r="BF514"/>
  <c r="T514"/>
  <c r="T513"/>
  <c r="R514"/>
  <c r="R513"/>
  <c r="P514"/>
  <c r="P513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68"/>
  <c r="BH468"/>
  <c r="BG468"/>
  <c r="BF468"/>
  <c r="T468"/>
  <c r="R468"/>
  <c r="P468"/>
  <c r="BI463"/>
  <c r="BH463"/>
  <c r="BG463"/>
  <c r="BF463"/>
  <c r="T463"/>
  <c r="R463"/>
  <c r="P463"/>
  <c r="BI444"/>
  <c r="BH444"/>
  <c r="BG444"/>
  <c r="BF444"/>
  <c r="T444"/>
  <c r="R444"/>
  <c r="P444"/>
  <c r="BI439"/>
  <c r="BH439"/>
  <c r="BG439"/>
  <c r="BF439"/>
  <c r="T439"/>
  <c r="R439"/>
  <c r="P439"/>
  <c r="BI420"/>
  <c r="BH420"/>
  <c r="BG420"/>
  <c r="BF420"/>
  <c r="T420"/>
  <c r="R420"/>
  <c r="P420"/>
  <c r="BI414"/>
  <c r="BH414"/>
  <c r="BG414"/>
  <c r="BF414"/>
  <c r="T414"/>
  <c r="R414"/>
  <c r="P414"/>
  <c r="BI409"/>
  <c r="BH409"/>
  <c r="BG409"/>
  <c r="BF409"/>
  <c r="T409"/>
  <c r="R409"/>
  <c r="P409"/>
  <c r="BI390"/>
  <c r="BH390"/>
  <c r="BG390"/>
  <c r="BF390"/>
  <c r="T390"/>
  <c r="R390"/>
  <c r="P390"/>
  <c r="BI383"/>
  <c r="BH383"/>
  <c r="BG383"/>
  <c r="BF383"/>
  <c r="T383"/>
  <c r="T382"/>
  <c r="T381"/>
  <c r="R383"/>
  <c r="R382"/>
  <c r="R381"/>
  <c r="P383"/>
  <c r="P382"/>
  <c r="P381"/>
  <c r="BI363"/>
  <c r="BH363"/>
  <c r="BG363"/>
  <c r="BF363"/>
  <c r="T363"/>
  <c r="T362"/>
  <c r="R363"/>
  <c r="R362"/>
  <c r="P363"/>
  <c r="P362"/>
  <c r="BI358"/>
  <c r="BH358"/>
  <c r="BG358"/>
  <c r="BF358"/>
  <c r="T358"/>
  <c r="R358"/>
  <c r="P358"/>
  <c r="BI325"/>
  <c r="BH325"/>
  <c r="BG325"/>
  <c r="BF325"/>
  <c r="T325"/>
  <c r="R325"/>
  <c r="P325"/>
  <c r="BI300"/>
  <c r="BH300"/>
  <c r="BG300"/>
  <c r="BF300"/>
  <c r="T300"/>
  <c r="R300"/>
  <c r="P300"/>
  <c r="BI294"/>
  <c r="BH294"/>
  <c r="BG294"/>
  <c r="BF294"/>
  <c r="T294"/>
  <c r="R294"/>
  <c r="P294"/>
  <c r="BI288"/>
  <c r="BH288"/>
  <c r="BG288"/>
  <c r="BF288"/>
  <c r="T288"/>
  <c r="R288"/>
  <c r="P288"/>
  <c r="BI281"/>
  <c r="BH281"/>
  <c r="BG281"/>
  <c r="BF281"/>
  <c r="T281"/>
  <c r="R281"/>
  <c r="P281"/>
  <c r="BI275"/>
  <c r="BH275"/>
  <c r="BG275"/>
  <c r="BF275"/>
  <c r="T275"/>
  <c r="R275"/>
  <c r="P275"/>
  <c r="BI269"/>
  <c r="BH269"/>
  <c r="BG269"/>
  <c r="BF269"/>
  <c r="T269"/>
  <c r="R269"/>
  <c r="P269"/>
  <c r="BI263"/>
  <c r="BH263"/>
  <c r="BG263"/>
  <c r="BF263"/>
  <c r="T263"/>
  <c r="R263"/>
  <c r="P263"/>
  <c r="BI257"/>
  <c r="BH257"/>
  <c r="BG257"/>
  <c r="BF257"/>
  <c r="T257"/>
  <c r="R257"/>
  <c r="P257"/>
  <c r="BI237"/>
  <c r="BH237"/>
  <c r="BG237"/>
  <c r="BF237"/>
  <c r="T237"/>
  <c r="R237"/>
  <c r="P237"/>
  <c r="BI200"/>
  <c r="BH200"/>
  <c r="BG200"/>
  <c r="BF200"/>
  <c r="T200"/>
  <c r="R200"/>
  <c r="P200"/>
  <c r="BI180"/>
  <c r="BH180"/>
  <c r="BG180"/>
  <c r="BF180"/>
  <c r="T180"/>
  <c r="R180"/>
  <c r="P180"/>
  <c r="BI160"/>
  <c r="BH160"/>
  <c r="BG160"/>
  <c r="BF160"/>
  <c r="T160"/>
  <c r="R160"/>
  <c r="P160"/>
  <c r="BI139"/>
  <c r="BH139"/>
  <c r="BG139"/>
  <c r="BF139"/>
  <c r="T139"/>
  <c r="R139"/>
  <c r="P139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J100"/>
  <c r="J99"/>
  <c r="F99"/>
  <c r="F97"/>
  <c r="E95"/>
  <c r="J59"/>
  <c r="J58"/>
  <c r="F58"/>
  <c r="F56"/>
  <c r="E54"/>
  <c r="J20"/>
  <c r="E20"/>
  <c r="F59"/>
  <c r="J19"/>
  <c r="J14"/>
  <c r="J97"/>
  <c r="E7"/>
  <c r="E50"/>
  <c i="6" r="J652"/>
  <c r="J39"/>
  <c r="J38"/>
  <c i="1" r="AY61"/>
  <c i="6" r="J37"/>
  <c i="1" r="AX61"/>
  <c i="6" r="BI671"/>
  <c r="BH671"/>
  <c r="BG671"/>
  <c r="BF671"/>
  <c r="T671"/>
  <c r="T670"/>
  <c r="R671"/>
  <c r="R670"/>
  <c r="P671"/>
  <c r="P670"/>
  <c r="BI664"/>
  <c r="BH664"/>
  <c r="BG664"/>
  <c r="BF664"/>
  <c r="T664"/>
  <c r="R664"/>
  <c r="P664"/>
  <c r="BI659"/>
  <c r="BH659"/>
  <c r="BG659"/>
  <c r="BF659"/>
  <c r="T659"/>
  <c r="R659"/>
  <c r="P659"/>
  <c r="BI654"/>
  <c r="BH654"/>
  <c r="BG654"/>
  <c r="BF654"/>
  <c r="T654"/>
  <c r="R654"/>
  <c r="P654"/>
  <c r="J79"/>
  <c r="BI648"/>
  <c r="BH648"/>
  <c r="BG648"/>
  <c r="BF648"/>
  <c r="T648"/>
  <c r="R648"/>
  <c r="P648"/>
  <c r="BI633"/>
  <c r="BH633"/>
  <c r="BG633"/>
  <c r="BF633"/>
  <c r="T633"/>
  <c r="R633"/>
  <c r="P633"/>
  <c r="BI628"/>
  <c r="BH628"/>
  <c r="BG628"/>
  <c r="BF628"/>
  <c r="T628"/>
  <c r="R628"/>
  <c r="P628"/>
  <c r="BI622"/>
  <c r="BH622"/>
  <c r="BG622"/>
  <c r="BF622"/>
  <c r="T622"/>
  <c r="R622"/>
  <c r="P622"/>
  <c r="BI617"/>
  <c r="BH617"/>
  <c r="BG617"/>
  <c r="BF617"/>
  <c r="T617"/>
  <c r="R617"/>
  <c r="P617"/>
  <c r="BI611"/>
  <c r="BH611"/>
  <c r="BG611"/>
  <c r="BF611"/>
  <c r="T611"/>
  <c r="R611"/>
  <c r="P611"/>
  <c r="BI606"/>
  <c r="BH606"/>
  <c r="BG606"/>
  <c r="BF606"/>
  <c r="T606"/>
  <c r="R606"/>
  <c r="P606"/>
  <c r="BI601"/>
  <c r="BH601"/>
  <c r="BG601"/>
  <c r="BF601"/>
  <c r="T601"/>
  <c r="R601"/>
  <c r="P601"/>
  <c r="BI594"/>
  <c r="BH594"/>
  <c r="BG594"/>
  <c r="BF594"/>
  <c r="T594"/>
  <c r="R594"/>
  <c r="P594"/>
  <c r="BI589"/>
  <c r="BH589"/>
  <c r="BG589"/>
  <c r="BF589"/>
  <c r="T589"/>
  <c r="R589"/>
  <c r="P589"/>
  <c r="BI584"/>
  <c r="BH584"/>
  <c r="BG584"/>
  <c r="BF584"/>
  <c r="T584"/>
  <c r="R584"/>
  <c r="P584"/>
  <c r="BI579"/>
  <c r="BH579"/>
  <c r="BG579"/>
  <c r="BF579"/>
  <c r="T579"/>
  <c r="R579"/>
  <c r="P579"/>
  <c r="BI571"/>
  <c r="BH571"/>
  <c r="BG571"/>
  <c r="BF571"/>
  <c r="T571"/>
  <c r="R571"/>
  <c r="P571"/>
  <c r="BI566"/>
  <c r="BH566"/>
  <c r="BG566"/>
  <c r="BF566"/>
  <c r="T566"/>
  <c r="R566"/>
  <c r="P566"/>
  <c r="BI561"/>
  <c r="BH561"/>
  <c r="BG561"/>
  <c r="BF561"/>
  <c r="T561"/>
  <c r="R561"/>
  <c r="P561"/>
  <c r="BI549"/>
  <c r="BH549"/>
  <c r="BG549"/>
  <c r="BF549"/>
  <c r="T549"/>
  <c r="R549"/>
  <c r="P549"/>
  <c r="BI544"/>
  <c r="BH544"/>
  <c r="BG544"/>
  <c r="BF544"/>
  <c r="T544"/>
  <c r="R544"/>
  <c r="P544"/>
  <c r="BI537"/>
  <c r="BH537"/>
  <c r="BG537"/>
  <c r="BF537"/>
  <c r="T537"/>
  <c r="R537"/>
  <c r="P537"/>
  <c r="BI531"/>
  <c r="BH531"/>
  <c r="BG531"/>
  <c r="BF531"/>
  <c r="T531"/>
  <c r="R531"/>
  <c r="P531"/>
  <c r="BI519"/>
  <c r="BH519"/>
  <c r="BG519"/>
  <c r="BF519"/>
  <c r="T519"/>
  <c r="R519"/>
  <c r="P519"/>
  <c r="BI506"/>
  <c r="BH506"/>
  <c r="BG506"/>
  <c r="BF506"/>
  <c r="T506"/>
  <c r="R506"/>
  <c r="P506"/>
  <c r="BI499"/>
  <c r="BH499"/>
  <c r="BG499"/>
  <c r="BF499"/>
  <c r="T499"/>
  <c r="R499"/>
  <c r="P499"/>
  <c r="BI494"/>
  <c r="BH494"/>
  <c r="BG494"/>
  <c r="BF494"/>
  <c r="T494"/>
  <c r="R494"/>
  <c r="P494"/>
  <c r="BI489"/>
  <c r="BH489"/>
  <c r="BG489"/>
  <c r="BF489"/>
  <c r="T489"/>
  <c r="R489"/>
  <c r="P489"/>
  <c r="BI483"/>
  <c r="BH483"/>
  <c r="BG483"/>
  <c r="BF483"/>
  <c r="T483"/>
  <c r="R483"/>
  <c r="P483"/>
  <c r="BI476"/>
  <c r="BH476"/>
  <c r="BG476"/>
  <c r="BF476"/>
  <c r="T476"/>
  <c r="R476"/>
  <c r="P476"/>
  <c r="BI470"/>
  <c r="BH470"/>
  <c r="BG470"/>
  <c r="BF470"/>
  <c r="T470"/>
  <c r="R470"/>
  <c r="P470"/>
  <c r="BI464"/>
  <c r="BH464"/>
  <c r="BG464"/>
  <c r="BF464"/>
  <c r="T464"/>
  <c r="R464"/>
  <c r="P464"/>
  <c r="BI458"/>
  <c r="BH458"/>
  <c r="BG458"/>
  <c r="BF458"/>
  <c r="T458"/>
  <c r="R458"/>
  <c r="P458"/>
  <c r="BI452"/>
  <c r="BH452"/>
  <c r="BG452"/>
  <c r="BF452"/>
  <c r="T452"/>
  <c r="R452"/>
  <c r="P452"/>
  <c r="BI442"/>
  <c r="BH442"/>
  <c r="BG442"/>
  <c r="BF442"/>
  <c r="T442"/>
  <c r="R442"/>
  <c r="P442"/>
  <c r="BI434"/>
  <c r="BH434"/>
  <c r="BG434"/>
  <c r="BF434"/>
  <c r="T434"/>
  <c r="R434"/>
  <c r="P434"/>
  <c r="BI418"/>
  <c r="BH418"/>
  <c r="BG418"/>
  <c r="BF418"/>
  <c r="T418"/>
  <c r="T417"/>
  <c r="T416"/>
  <c r="R418"/>
  <c r="R417"/>
  <c r="R416"/>
  <c r="P418"/>
  <c r="P417"/>
  <c r="P416"/>
  <c r="BI409"/>
  <c r="BH409"/>
  <c r="BG409"/>
  <c r="BF409"/>
  <c r="T409"/>
  <c r="T408"/>
  <c r="R409"/>
  <c r="R408"/>
  <c r="P409"/>
  <c r="P408"/>
  <c r="BI404"/>
  <c r="BH404"/>
  <c r="BG404"/>
  <c r="BF404"/>
  <c r="T404"/>
  <c r="R404"/>
  <c r="P404"/>
  <c r="BI387"/>
  <c r="BH387"/>
  <c r="BG387"/>
  <c r="BF387"/>
  <c r="T387"/>
  <c r="R387"/>
  <c r="P387"/>
  <c r="BI359"/>
  <c r="BH359"/>
  <c r="BG359"/>
  <c r="BF359"/>
  <c r="T359"/>
  <c r="R359"/>
  <c r="P359"/>
  <c r="BI353"/>
  <c r="BH353"/>
  <c r="BG353"/>
  <c r="BF353"/>
  <c r="T353"/>
  <c r="R353"/>
  <c r="P353"/>
  <c r="BI347"/>
  <c r="BH347"/>
  <c r="BG347"/>
  <c r="BF347"/>
  <c r="T347"/>
  <c r="R347"/>
  <c r="P347"/>
  <c r="BI340"/>
  <c r="BH340"/>
  <c r="BG340"/>
  <c r="BF340"/>
  <c r="T340"/>
  <c r="R340"/>
  <c r="P340"/>
  <c r="BI333"/>
  <c r="BH333"/>
  <c r="BG333"/>
  <c r="BF333"/>
  <c r="T333"/>
  <c r="R333"/>
  <c r="P333"/>
  <c r="BI327"/>
  <c r="BH327"/>
  <c r="BG327"/>
  <c r="BF327"/>
  <c r="T327"/>
  <c r="R327"/>
  <c r="P327"/>
  <c r="BI320"/>
  <c r="BH320"/>
  <c r="BG320"/>
  <c r="BF320"/>
  <c r="T320"/>
  <c r="R320"/>
  <c r="P320"/>
  <c r="BI314"/>
  <c r="BH314"/>
  <c r="BG314"/>
  <c r="BF314"/>
  <c r="T314"/>
  <c r="R314"/>
  <c r="P314"/>
  <c r="BI274"/>
  <c r="BH274"/>
  <c r="BG274"/>
  <c r="BF274"/>
  <c r="T274"/>
  <c r="R274"/>
  <c r="P274"/>
  <c r="BI234"/>
  <c r="BH234"/>
  <c r="BG234"/>
  <c r="BF234"/>
  <c r="T234"/>
  <c r="R234"/>
  <c r="P234"/>
  <c r="BI228"/>
  <c r="BH228"/>
  <c r="BG228"/>
  <c r="BF228"/>
  <c r="T228"/>
  <c r="R228"/>
  <c r="P228"/>
  <c r="BI175"/>
  <c r="BH175"/>
  <c r="BG175"/>
  <c r="BF175"/>
  <c r="T175"/>
  <c r="R175"/>
  <c r="P175"/>
  <c r="BI159"/>
  <c r="BH159"/>
  <c r="BG159"/>
  <c r="BF159"/>
  <c r="T159"/>
  <c r="R159"/>
  <c r="P159"/>
  <c r="BI142"/>
  <c r="BH142"/>
  <c r="BG142"/>
  <c r="BF142"/>
  <c r="T142"/>
  <c r="R142"/>
  <c r="P142"/>
  <c r="BI123"/>
  <c r="BH123"/>
  <c r="BG123"/>
  <c r="BF123"/>
  <c r="T123"/>
  <c r="R123"/>
  <c r="P123"/>
  <c r="BI115"/>
  <c r="BH115"/>
  <c r="BG115"/>
  <c r="BF115"/>
  <c r="T115"/>
  <c r="R115"/>
  <c r="P115"/>
  <c r="BI107"/>
  <c r="BH107"/>
  <c r="BG107"/>
  <c r="BF107"/>
  <c r="T107"/>
  <c r="R107"/>
  <c r="P107"/>
  <c r="J100"/>
  <c r="J99"/>
  <c r="F99"/>
  <c r="F97"/>
  <c r="E95"/>
  <c r="J59"/>
  <c r="J58"/>
  <c r="F58"/>
  <c r="F56"/>
  <c r="E54"/>
  <c r="J20"/>
  <c r="E20"/>
  <c r="F100"/>
  <c r="J19"/>
  <c r="J14"/>
  <c r="J97"/>
  <c r="E7"/>
  <c r="E91"/>
  <c i="5" r="J39"/>
  <c r="J38"/>
  <c i="1" r="AY59"/>
  <c i="5" r="J37"/>
  <c i="1" r="AX59"/>
  <c i="5" r="BI429"/>
  <c r="BH429"/>
  <c r="BG429"/>
  <c r="BF429"/>
  <c r="T429"/>
  <c r="T428"/>
  <c r="R429"/>
  <c r="R428"/>
  <c r="P429"/>
  <c r="P428"/>
  <c r="BI424"/>
  <c r="BH424"/>
  <c r="BG424"/>
  <c r="BF424"/>
  <c r="T424"/>
  <c r="R424"/>
  <c r="P424"/>
  <c r="BI418"/>
  <c r="BH418"/>
  <c r="BG418"/>
  <c r="BF418"/>
  <c r="T418"/>
  <c r="R418"/>
  <c r="P418"/>
  <c r="BI414"/>
  <c r="BH414"/>
  <c r="BG414"/>
  <c r="BF414"/>
  <c r="T414"/>
  <c r="R414"/>
  <c r="P414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5"/>
  <c r="BH395"/>
  <c r="BG395"/>
  <c r="BF395"/>
  <c r="T395"/>
  <c r="R395"/>
  <c r="P395"/>
  <c r="BI391"/>
  <c r="BH391"/>
  <c r="BG391"/>
  <c r="BF391"/>
  <c r="T391"/>
  <c r="R391"/>
  <c r="P391"/>
  <c r="BI386"/>
  <c r="BH386"/>
  <c r="BG386"/>
  <c r="BF386"/>
  <c r="T386"/>
  <c r="R386"/>
  <c r="P386"/>
  <c r="BI381"/>
  <c r="BH381"/>
  <c r="BG381"/>
  <c r="BF381"/>
  <c r="T381"/>
  <c r="R381"/>
  <c r="P381"/>
  <c r="BI370"/>
  <c r="BH370"/>
  <c r="BG370"/>
  <c r="BF370"/>
  <c r="T370"/>
  <c r="R370"/>
  <c r="P370"/>
  <c r="BI366"/>
  <c r="BH366"/>
  <c r="BG366"/>
  <c r="BF366"/>
  <c r="T366"/>
  <c r="R366"/>
  <c r="P366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6"/>
  <c r="BH326"/>
  <c r="BG326"/>
  <c r="BF326"/>
  <c r="T326"/>
  <c r="R326"/>
  <c r="P326"/>
  <c r="BI315"/>
  <c r="BH315"/>
  <c r="BG315"/>
  <c r="BF315"/>
  <c r="T315"/>
  <c r="R315"/>
  <c r="P315"/>
  <c r="BI308"/>
  <c r="BH308"/>
  <c r="BG308"/>
  <c r="BF308"/>
  <c r="T308"/>
  <c r="R308"/>
  <c r="P308"/>
  <c r="BI299"/>
  <c r="BH299"/>
  <c r="BG299"/>
  <c r="BF299"/>
  <c r="T299"/>
  <c r="R299"/>
  <c r="P299"/>
  <c r="BI290"/>
  <c r="BH290"/>
  <c r="BG290"/>
  <c r="BF290"/>
  <c r="T290"/>
  <c r="R290"/>
  <c r="P290"/>
  <c r="BI279"/>
  <c r="BH279"/>
  <c r="BG279"/>
  <c r="BF279"/>
  <c r="T279"/>
  <c r="R279"/>
  <c r="P279"/>
  <c r="BI267"/>
  <c r="BH267"/>
  <c r="BG267"/>
  <c r="BF267"/>
  <c r="T267"/>
  <c r="T266"/>
  <c r="R267"/>
  <c r="R266"/>
  <c r="P267"/>
  <c r="P266"/>
  <c r="BI262"/>
  <c r="BH262"/>
  <c r="BG262"/>
  <c r="BF262"/>
  <c r="T262"/>
  <c r="R262"/>
  <c r="P262"/>
  <c r="BI250"/>
  <c r="BH250"/>
  <c r="BG250"/>
  <c r="BF250"/>
  <c r="T250"/>
  <c r="R250"/>
  <c r="P250"/>
  <c r="BI240"/>
  <c r="BH240"/>
  <c r="BG240"/>
  <c r="BF240"/>
  <c r="T240"/>
  <c r="R240"/>
  <c r="P240"/>
  <c r="BI233"/>
  <c r="BH233"/>
  <c r="BG233"/>
  <c r="BF233"/>
  <c r="T233"/>
  <c r="R233"/>
  <c r="P233"/>
  <c r="BI226"/>
  <c r="BH226"/>
  <c r="BG226"/>
  <c r="BF226"/>
  <c r="T226"/>
  <c r="R226"/>
  <c r="P226"/>
  <c r="BI219"/>
  <c r="BH219"/>
  <c r="BG219"/>
  <c r="BF219"/>
  <c r="T219"/>
  <c r="R219"/>
  <c r="P219"/>
  <c r="BI212"/>
  <c r="BH212"/>
  <c r="BG212"/>
  <c r="BF212"/>
  <c r="T212"/>
  <c r="R212"/>
  <c r="P212"/>
  <c r="BI206"/>
  <c r="BH206"/>
  <c r="BG206"/>
  <c r="BF206"/>
  <c r="T206"/>
  <c r="R206"/>
  <c r="P206"/>
  <c r="BI199"/>
  <c r="BH199"/>
  <c r="BG199"/>
  <c r="BF199"/>
  <c r="T199"/>
  <c r="R199"/>
  <c r="P199"/>
  <c r="BI193"/>
  <c r="BH193"/>
  <c r="BG193"/>
  <c r="BF193"/>
  <c r="T193"/>
  <c r="R193"/>
  <c r="P193"/>
  <c r="BI181"/>
  <c r="BH181"/>
  <c r="BG181"/>
  <c r="BF181"/>
  <c r="T181"/>
  <c r="R181"/>
  <c r="P181"/>
  <c r="BI160"/>
  <c r="BH160"/>
  <c r="BG160"/>
  <c r="BF160"/>
  <c r="T160"/>
  <c r="R160"/>
  <c r="P160"/>
  <c r="BI148"/>
  <c r="BH148"/>
  <c r="BG148"/>
  <c r="BF148"/>
  <c r="T148"/>
  <c r="R148"/>
  <c r="P148"/>
  <c r="BI136"/>
  <c r="BH136"/>
  <c r="BG136"/>
  <c r="BF136"/>
  <c r="T136"/>
  <c r="R136"/>
  <c r="P136"/>
  <c r="BI124"/>
  <c r="BH124"/>
  <c r="BG124"/>
  <c r="BF124"/>
  <c r="T124"/>
  <c r="R124"/>
  <c r="P124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J96"/>
  <c r="J95"/>
  <c r="F95"/>
  <c r="F93"/>
  <c r="E91"/>
  <c r="J59"/>
  <c r="J58"/>
  <c r="F58"/>
  <c r="F56"/>
  <c r="E54"/>
  <c r="J20"/>
  <c r="E20"/>
  <c r="F59"/>
  <c r="J19"/>
  <c r="J14"/>
  <c r="J93"/>
  <c r="E7"/>
  <c r="E87"/>
  <c i="4" r="J39"/>
  <c r="J38"/>
  <c i="1" r="AY58"/>
  <c i="4" r="J37"/>
  <c i="1" r="AX58"/>
  <c i="4" r="BI655"/>
  <c r="BH655"/>
  <c r="BG655"/>
  <c r="BF655"/>
  <c r="T655"/>
  <c r="R655"/>
  <c r="P655"/>
  <c r="BI651"/>
  <c r="BH651"/>
  <c r="BG651"/>
  <c r="BF651"/>
  <c r="T651"/>
  <c r="R651"/>
  <c r="P651"/>
  <c r="BI646"/>
  <c r="BH646"/>
  <c r="BG646"/>
  <c r="BF646"/>
  <c r="T646"/>
  <c r="R646"/>
  <c r="P646"/>
  <c r="BI642"/>
  <c r="BH642"/>
  <c r="BG642"/>
  <c r="BF642"/>
  <c r="T642"/>
  <c r="R642"/>
  <c r="P642"/>
  <c r="BI637"/>
  <c r="BH637"/>
  <c r="BG637"/>
  <c r="BF637"/>
  <c r="T637"/>
  <c r="R637"/>
  <c r="P637"/>
  <c r="BI632"/>
  <c r="BH632"/>
  <c r="BG632"/>
  <c r="BF632"/>
  <c r="T632"/>
  <c r="R632"/>
  <c r="P632"/>
  <c r="BI627"/>
  <c r="BH627"/>
  <c r="BG627"/>
  <c r="BF627"/>
  <c r="T627"/>
  <c r="T626"/>
  <c r="R627"/>
  <c r="R626"/>
  <c r="P627"/>
  <c r="P626"/>
  <c r="BI620"/>
  <c r="BH620"/>
  <c r="BG620"/>
  <c r="BF620"/>
  <c r="T620"/>
  <c r="R620"/>
  <c r="P620"/>
  <c r="BI615"/>
  <c r="BH615"/>
  <c r="BG615"/>
  <c r="BF615"/>
  <c r="T615"/>
  <c r="R615"/>
  <c r="P615"/>
  <c r="BI609"/>
  <c r="BH609"/>
  <c r="BG609"/>
  <c r="BF609"/>
  <c r="T609"/>
  <c r="R609"/>
  <c r="P609"/>
  <c r="BI604"/>
  <c r="BH604"/>
  <c r="BG604"/>
  <c r="BF604"/>
  <c r="T604"/>
  <c r="R604"/>
  <c r="P604"/>
  <c r="BI600"/>
  <c r="BH600"/>
  <c r="BG600"/>
  <c r="BF600"/>
  <c r="T600"/>
  <c r="R600"/>
  <c r="P600"/>
  <c r="BI595"/>
  <c r="BH595"/>
  <c r="BG595"/>
  <c r="BF595"/>
  <c r="T595"/>
  <c r="R595"/>
  <c r="P595"/>
  <c r="BI591"/>
  <c r="BH591"/>
  <c r="BG591"/>
  <c r="BF591"/>
  <c r="T591"/>
  <c r="R591"/>
  <c r="P591"/>
  <c r="BI585"/>
  <c r="BH585"/>
  <c r="BG585"/>
  <c r="BF585"/>
  <c r="T585"/>
  <c r="R585"/>
  <c r="P585"/>
  <c r="BI580"/>
  <c r="BH580"/>
  <c r="BG580"/>
  <c r="BF580"/>
  <c r="T580"/>
  <c r="R580"/>
  <c r="P580"/>
  <c r="BI575"/>
  <c r="BH575"/>
  <c r="BG575"/>
  <c r="BF575"/>
  <c r="T575"/>
  <c r="R575"/>
  <c r="P575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3"/>
  <c r="BH543"/>
  <c r="BG543"/>
  <c r="BF543"/>
  <c r="T543"/>
  <c r="R543"/>
  <c r="P543"/>
  <c r="BI539"/>
  <c r="BH539"/>
  <c r="BG539"/>
  <c r="BF539"/>
  <c r="T539"/>
  <c r="R539"/>
  <c r="P539"/>
  <c r="BI533"/>
  <c r="BH533"/>
  <c r="BG533"/>
  <c r="BF533"/>
  <c r="T533"/>
  <c r="R533"/>
  <c r="P533"/>
  <c r="BI528"/>
  <c r="BH528"/>
  <c r="BG528"/>
  <c r="BF528"/>
  <c r="T528"/>
  <c r="R528"/>
  <c r="P528"/>
  <c r="BI523"/>
  <c r="BH523"/>
  <c r="BG523"/>
  <c r="BF523"/>
  <c r="T523"/>
  <c r="R523"/>
  <c r="P523"/>
  <c r="BI518"/>
  <c r="BH518"/>
  <c r="BG518"/>
  <c r="BF518"/>
  <c r="T518"/>
  <c r="R518"/>
  <c r="P518"/>
  <c r="BI513"/>
  <c r="BH513"/>
  <c r="BG513"/>
  <c r="BF513"/>
  <c r="T513"/>
  <c r="R513"/>
  <c r="P513"/>
  <c r="BI507"/>
  <c r="BH507"/>
  <c r="BG507"/>
  <c r="BF507"/>
  <c r="T507"/>
  <c r="R507"/>
  <c r="P507"/>
  <c r="BI501"/>
  <c r="BH501"/>
  <c r="BG501"/>
  <c r="BF501"/>
  <c r="T501"/>
  <c r="R501"/>
  <c r="P501"/>
  <c r="BI495"/>
  <c r="BH495"/>
  <c r="BG495"/>
  <c r="BF495"/>
  <c r="T495"/>
  <c r="R495"/>
  <c r="P495"/>
  <c r="BI488"/>
  <c r="BH488"/>
  <c r="BG488"/>
  <c r="BF488"/>
  <c r="T488"/>
  <c r="R488"/>
  <c r="P488"/>
  <c r="BI482"/>
  <c r="BH482"/>
  <c r="BG482"/>
  <c r="BF482"/>
  <c r="T482"/>
  <c r="R482"/>
  <c r="P482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60"/>
  <c r="BH460"/>
  <c r="BG460"/>
  <c r="BF460"/>
  <c r="T460"/>
  <c r="R460"/>
  <c r="P460"/>
  <c r="BI451"/>
  <c r="BH451"/>
  <c r="BG451"/>
  <c r="BF451"/>
  <c r="T451"/>
  <c r="R451"/>
  <c r="P451"/>
  <c r="BI446"/>
  <c r="BH446"/>
  <c r="BG446"/>
  <c r="BF446"/>
  <c r="T446"/>
  <c r="R446"/>
  <c r="P446"/>
  <c r="BI441"/>
  <c r="BH441"/>
  <c r="BG441"/>
  <c r="BF441"/>
  <c r="T441"/>
  <c r="R441"/>
  <c r="P441"/>
  <c r="BI437"/>
  <c r="BH437"/>
  <c r="BG437"/>
  <c r="BF437"/>
  <c r="T437"/>
  <c r="R437"/>
  <c r="P437"/>
  <c r="BI432"/>
  <c r="BH432"/>
  <c r="BG432"/>
  <c r="BF432"/>
  <c r="T432"/>
  <c r="R432"/>
  <c r="P432"/>
  <c r="BI426"/>
  <c r="BH426"/>
  <c r="BG426"/>
  <c r="BF426"/>
  <c r="T426"/>
  <c r="R426"/>
  <c r="P426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6"/>
  <c r="BH406"/>
  <c r="BG406"/>
  <c r="BF406"/>
  <c r="T406"/>
  <c r="R406"/>
  <c r="P406"/>
  <c r="BI401"/>
  <c r="BH401"/>
  <c r="BG401"/>
  <c r="BF401"/>
  <c r="T401"/>
  <c r="R401"/>
  <c r="P401"/>
  <c r="BI395"/>
  <c r="BH395"/>
  <c r="BG395"/>
  <c r="BF395"/>
  <c r="T395"/>
  <c r="R395"/>
  <c r="P395"/>
  <c r="BI390"/>
  <c r="BH390"/>
  <c r="BG390"/>
  <c r="BF390"/>
  <c r="T390"/>
  <c r="R390"/>
  <c r="P390"/>
  <c r="BI386"/>
  <c r="BH386"/>
  <c r="BG386"/>
  <c r="BF386"/>
  <c r="T386"/>
  <c r="R386"/>
  <c r="P386"/>
  <c r="BI381"/>
  <c r="BH381"/>
  <c r="BG381"/>
  <c r="BF381"/>
  <c r="T381"/>
  <c r="R381"/>
  <c r="P381"/>
  <c r="BI372"/>
  <c r="BH372"/>
  <c r="BG372"/>
  <c r="BF372"/>
  <c r="T372"/>
  <c r="R372"/>
  <c r="P372"/>
  <c r="BI363"/>
  <c r="BH363"/>
  <c r="BG363"/>
  <c r="BF363"/>
  <c r="T363"/>
  <c r="R363"/>
  <c r="P363"/>
  <c r="BI357"/>
  <c r="BH357"/>
  <c r="BG357"/>
  <c r="BF357"/>
  <c r="T357"/>
  <c r="R357"/>
  <c r="P357"/>
  <c r="BI349"/>
  <c r="BH349"/>
  <c r="BG349"/>
  <c r="BF349"/>
  <c r="T349"/>
  <c r="T348"/>
  <c r="T347"/>
  <c r="R349"/>
  <c r="R348"/>
  <c r="R347"/>
  <c r="P349"/>
  <c r="P348"/>
  <c r="P347"/>
  <c r="BI342"/>
  <c r="BH342"/>
  <c r="BG342"/>
  <c r="BF342"/>
  <c r="T342"/>
  <c r="T341"/>
  <c r="R342"/>
  <c r="R341"/>
  <c r="P342"/>
  <c r="P341"/>
  <c r="BI337"/>
  <c r="BH337"/>
  <c r="BG337"/>
  <c r="BF337"/>
  <c r="T337"/>
  <c r="R337"/>
  <c r="P337"/>
  <c r="BI329"/>
  <c r="BH329"/>
  <c r="BG329"/>
  <c r="BF329"/>
  <c r="T329"/>
  <c r="R329"/>
  <c r="P329"/>
  <c r="BI317"/>
  <c r="BH317"/>
  <c r="BG317"/>
  <c r="BF317"/>
  <c r="T317"/>
  <c r="R317"/>
  <c r="P317"/>
  <c r="BI311"/>
  <c r="BH311"/>
  <c r="BG311"/>
  <c r="BF311"/>
  <c r="T311"/>
  <c r="R311"/>
  <c r="P311"/>
  <c r="BI305"/>
  <c r="BH305"/>
  <c r="BG305"/>
  <c r="BF305"/>
  <c r="T305"/>
  <c r="R305"/>
  <c r="P305"/>
  <c r="BI297"/>
  <c r="BH297"/>
  <c r="BG297"/>
  <c r="BF297"/>
  <c r="T297"/>
  <c r="R297"/>
  <c r="P297"/>
  <c r="BI290"/>
  <c r="BH290"/>
  <c r="BG290"/>
  <c r="BF290"/>
  <c r="T290"/>
  <c r="R290"/>
  <c r="P290"/>
  <c r="BI283"/>
  <c r="BH283"/>
  <c r="BG283"/>
  <c r="BF283"/>
  <c r="T283"/>
  <c r="R283"/>
  <c r="P283"/>
  <c r="BI276"/>
  <c r="BH276"/>
  <c r="BG276"/>
  <c r="BF276"/>
  <c r="T276"/>
  <c r="R276"/>
  <c r="P276"/>
  <c r="BI270"/>
  <c r="BH270"/>
  <c r="BG270"/>
  <c r="BF270"/>
  <c r="T270"/>
  <c r="R270"/>
  <c r="P270"/>
  <c r="BI233"/>
  <c r="BH233"/>
  <c r="BG233"/>
  <c r="BF233"/>
  <c r="T233"/>
  <c r="R233"/>
  <c r="P233"/>
  <c r="BI206"/>
  <c r="BH206"/>
  <c r="BG206"/>
  <c r="BF206"/>
  <c r="T206"/>
  <c r="R206"/>
  <c r="P206"/>
  <c r="BI200"/>
  <c r="BH200"/>
  <c r="BG200"/>
  <c r="BF200"/>
  <c r="T200"/>
  <c r="R200"/>
  <c r="P200"/>
  <c r="BI159"/>
  <c r="BH159"/>
  <c r="BG159"/>
  <c r="BF159"/>
  <c r="T159"/>
  <c r="R159"/>
  <c r="P159"/>
  <c r="BI147"/>
  <c r="BH147"/>
  <c r="BG147"/>
  <c r="BF147"/>
  <c r="T147"/>
  <c r="R147"/>
  <c r="P147"/>
  <c r="BI135"/>
  <c r="BH135"/>
  <c r="BG135"/>
  <c r="BF135"/>
  <c r="T135"/>
  <c r="R135"/>
  <c r="P135"/>
  <c r="BI121"/>
  <c r="BH121"/>
  <c r="BG121"/>
  <c r="BF121"/>
  <c r="T121"/>
  <c r="R121"/>
  <c r="P121"/>
  <c r="BI115"/>
  <c r="BH115"/>
  <c r="BG115"/>
  <c r="BF115"/>
  <c r="T115"/>
  <c r="R115"/>
  <c r="P115"/>
  <c r="BI109"/>
  <c r="BH109"/>
  <c r="BG109"/>
  <c r="BF109"/>
  <c r="T109"/>
  <c r="R109"/>
  <c r="P109"/>
  <c r="J102"/>
  <c r="J101"/>
  <c r="F101"/>
  <c r="F99"/>
  <c r="E97"/>
  <c r="J59"/>
  <c r="J58"/>
  <c r="F58"/>
  <c r="F56"/>
  <c r="E54"/>
  <c r="J20"/>
  <c r="E20"/>
  <c r="F59"/>
  <c r="J19"/>
  <c r="J14"/>
  <c r="J99"/>
  <c r="E7"/>
  <c r="E50"/>
  <c i="3" r="J37"/>
  <c r="J36"/>
  <c i="1" r="AY56"/>
  <c i="3" r="J35"/>
  <c i="1" r="AX56"/>
  <c i="3" r="BI242"/>
  <c r="BH242"/>
  <c r="BG242"/>
  <c r="BF242"/>
  <c r="T242"/>
  <c r="R242"/>
  <c r="P242"/>
  <c r="BI237"/>
  <c r="BH237"/>
  <c r="BG237"/>
  <c r="BF237"/>
  <c r="T237"/>
  <c r="R237"/>
  <c r="P237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1"/>
  <c r="BH211"/>
  <c r="BG211"/>
  <c r="BF211"/>
  <c r="T211"/>
  <c r="R211"/>
  <c r="P211"/>
  <c r="BI206"/>
  <c r="BH206"/>
  <c r="BG206"/>
  <c r="BF206"/>
  <c r="T206"/>
  <c r="R206"/>
  <c r="P206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49"/>
  <c r="BH149"/>
  <c r="BG149"/>
  <c r="BF149"/>
  <c r="T149"/>
  <c r="R149"/>
  <c r="P149"/>
  <c r="BI142"/>
  <c r="BH142"/>
  <c r="BG142"/>
  <c r="BF142"/>
  <c r="T142"/>
  <c r="R142"/>
  <c r="P142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2" r="J37"/>
  <c r="J36"/>
  <c i="1" r="AY55"/>
  <c i="2" r="J35"/>
  <c i="1" r="AX55"/>
  <c i="2" r="BI493"/>
  <c r="BH493"/>
  <c r="BG493"/>
  <c r="BF493"/>
  <c r="T493"/>
  <c r="R493"/>
  <c r="P493"/>
  <c r="BI488"/>
  <c r="BH488"/>
  <c r="BG488"/>
  <c r="BF488"/>
  <c r="T488"/>
  <c r="R488"/>
  <c r="P488"/>
  <c r="BI483"/>
  <c r="BH483"/>
  <c r="BG483"/>
  <c r="BF483"/>
  <c r="T483"/>
  <c r="R483"/>
  <c r="P483"/>
  <c r="BI478"/>
  <c r="BH478"/>
  <c r="BG478"/>
  <c r="BF478"/>
  <c r="T478"/>
  <c r="R478"/>
  <c r="P478"/>
  <c r="BI474"/>
  <c r="BH474"/>
  <c r="BG474"/>
  <c r="BF474"/>
  <c r="T474"/>
  <c r="R474"/>
  <c r="P474"/>
  <c r="BI469"/>
  <c r="BH469"/>
  <c r="BG469"/>
  <c r="BF469"/>
  <c r="T469"/>
  <c r="R469"/>
  <c r="P469"/>
  <c r="BI464"/>
  <c r="BH464"/>
  <c r="BG464"/>
  <c r="BF464"/>
  <c r="T464"/>
  <c r="R464"/>
  <c r="P464"/>
  <c r="BI459"/>
  <c r="BH459"/>
  <c r="BG459"/>
  <c r="BF459"/>
  <c r="T459"/>
  <c r="R459"/>
  <c r="P459"/>
  <c r="BI456"/>
  <c r="BH456"/>
  <c r="BG456"/>
  <c r="BF456"/>
  <c r="T456"/>
  <c r="R456"/>
  <c r="P456"/>
  <c r="BI450"/>
  <c r="BH450"/>
  <c r="BG450"/>
  <c r="BF450"/>
  <c r="T450"/>
  <c r="R450"/>
  <c r="P450"/>
  <c r="BI442"/>
  <c r="BH442"/>
  <c r="BG442"/>
  <c r="BF442"/>
  <c r="T442"/>
  <c r="R442"/>
  <c r="P442"/>
  <c r="BI434"/>
  <c r="BH434"/>
  <c r="BG434"/>
  <c r="BF434"/>
  <c r="T434"/>
  <c r="R434"/>
  <c r="P434"/>
  <c r="BI431"/>
  <c r="BH431"/>
  <c r="BG431"/>
  <c r="BF431"/>
  <c r="T431"/>
  <c r="R431"/>
  <c r="P431"/>
  <c r="BI426"/>
  <c r="BH426"/>
  <c r="BG426"/>
  <c r="BF426"/>
  <c r="T426"/>
  <c r="R426"/>
  <c r="P426"/>
  <c r="BI423"/>
  <c r="BH423"/>
  <c r="BG423"/>
  <c r="BF423"/>
  <c r="T423"/>
  <c r="R423"/>
  <c r="P423"/>
  <c r="BI418"/>
  <c r="BH418"/>
  <c r="BG418"/>
  <c r="BF418"/>
  <c r="T418"/>
  <c r="R418"/>
  <c r="P418"/>
  <c r="BI415"/>
  <c r="BH415"/>
  <c r="BG415"/>
  <c r="BF415"/>
  <c r="T415"/>
  <c r="R415"/>
  <c r="P415"/>
  <c r="BI410"/>
  <c r="BH410"/>
  <c r="BG410"/>
  <c r="BF410"/>
  <c r="T410"/>
  <c r="R410"/>
  <c r="P410"/>
  <c r="BI408"/>
  <c r="BH408"/>
  <c r="BG408"/>
  <c r="BF408"/>
  <c r="T408"/>
  <c r="R408"/>
  <c r="P408"/>
  <c r="BI403"/>
  <c r="BH403"/>
  <c r="BG403"/>
  <c r="BF403"/>
  <c r="T403"/>
  <c r="R403"/>
  <c r="P403"/>
  <c r="BI401"/>
  <c r="BH401"/>
  <c r="BG401"/>
  <c r="BF401"/>
  <c r="T401"/>
  <c r="R401"/>
  <c r="P401"/>
  <c r="BI396"/>
  <c r="BH396"/>
  <c r="BG396"/>
  <c r="BF396"/>
  <c r="T396"/>
  <c r="R396"/>
  <c r="P396"/>
  <c r="BI393"/>
  <c r="BH393"/>
  <c r="BG393"/>
  <c r="BF393"/>
  <c r="T393"/>
  <c r="R393"/>
  <c r="P393"/>
  <c r="BI387"/>
  <c r="BH387"/>
  <c r="BG387"/>
  <c r="BF387"/>
  <c r="T387"/>
  <c r="R387"/>
  <c r="P387"/>
  <c r="BI384"/>
  <c r="BH384"/>
  <c r="BG384"/>
  <c r="BF384"/>
  <c r="T384"/>
  <c r="R384"/>
  <c r="P384"/>
  <c r="BI377"/>
  <c r="BH377"/>
  <c r="BG377"/>
  <c r="BF377"/>
  <c r="T377"/>
  <c r="R377"/>
  <c r="P377"/>
  <c r="BI374"/>
  <c r="BH374"/>
  <c r="BG374"/>
  <c r="BF374"/>
  <c r="T374"/>
  <c r="R374"/>
  <c r="P374"/>
  <c r="BI369"/>
  <c r="BH369"/>
  <c r="BG369"/>
  <c r="BF369"/>
  <c r="T369"/>
  <c r="R369"/>
  <c r="P369"/>
  <c r="BI367"/>
  <c r="BH367"/>
  <c r="BG367"/>
  <c r="BF367"/>
  <c r="T367"/>
  <c r="R367"/>
  <c r="P367"/>
  <c r="BI359"/>
  <c r="BH359"/>
  <c r="BG359"/>
  <c r="BF359"/>
  <c r="T359"/>
  <c r="R359"/>
  <c r="P359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1"/>
  <c r="BH331"/>
  <c r="BG331"/>
  <c r="BF331"/>
  <c r="T331"/>
  <c r="R331"/>
  <c r="P331"/>
  <c r="BI325"/>
  <c r="BH325"/>
  <c r="BG325"/>
  <c r="BF325"/>
  <c r="T325"/>
  <c r="R325"/>
  <c r="P325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5"/>
  <c r="BH275"/>
  <c r="BG275"/>
  <c r="BF275"/>
  <c r="T275"/>
  <c r="R275"/>
  <c r="P275"/>
  <c r="BI264"/>
  <c r="BH264"/>
  <c r="BG264"/>
  <c r="BF264"/>
  <c r="T264"/>
  <c r="R264"/>
  <c r="P264"/>
  <c r="BI253"/>
  <c r="BH253"/>
  <c r="BG253"/>
  <c r="BF253"/>
  <c r="T253"/>
  <c r="R253"/>
  <c r="P253"/>
  <c r="BI247"/>
  <c r="BH247"/>
  <c r="BG247"/>
  <c r="BF247"/>
  <c r="T247"/>
  <c r="T246"/>
  <c r="R247"/>
  <c r="R246"/>
  <c r="P247"/>
  <c r="P246"/>
  <c r="BI241"/>
  <c r="BH241"/>
  <c r="BG241"/>
  <c r="BF241"/>
  <c r="T241"/>
  <c r="T240"/>
  <c r="R241"/>
  <c r="R240"/>
  <c r="P241"/>
  <c r="P240"/>
  <c r="BI237"/>
  <c r="BH237"/>
  <c r="BG237"/>
  <c r="BF237"/>
  <c r="T237"/>
  <c r="R237"/>
  <c r="P237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29"/>
  <c r="BH129"/>
  <c r="BG129"/>
  <c r="BF129"/>
  <c r="T129"/>
  <c r="R129"/>
  <c r="P129"/>
  <c r="BI124"/>
  <c r="BH124"/>
  <c r="BG124"/>
  <c r="BF124"/>
  <c r="T124"/>
  <c r="R124"/>
  <c r="P124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J84"/>
  <c r="F84"/>
  <c r="F82"/>
  <c r="E80"/>
  <c r="J54"/>
  <c r="F54"/>
  <c r="F52"/>
  <c r="E50"/>
  <c r="J24"/>
  <c r="E24"/>
  <c r="J55"/>
  <c r="J23"/>
  <c r="J18"/>
  <c r="E18"/>
  <c r="F85"/>
  <c r="J17"/>
  <c r="J12"/>
  <c r="J82"/>
  <c r="E7"/>
  <c r="E48"/>
  <c i="1" r="L50"/>
  <c r="AM50"/>
  <c r="AM49"/>
  <c r="L49"/>
  <c r="AM47"/>
  <c r="L47"/>
  <c r="L45"/>
  <c r="L44"/>
  <c i="2" r="J377"/>
  <c r="J155"/>
  <c r="BK456"/>
  <c r="BK423"/>
  <c r="BK384"/>
  <c r="BK341"/>
  <c r="BK226"/>
  <c r="BK408"/>
  <c r="J291"/>
  <c r="J91"/>
  <c r="J408"/>
  <c r="BK305"/>
  <c r="J199"/>
  <c i="3" r="J191"/>
  <c r="BK220"/>
  <c r="BK120"/>
  <c r="BK111"/>
  <c i="4" r="BK646"/>
  <c r="BK627"/>
  <c r="BK585"/>
  <c r="J528"/>
  <c r="J401"/>
  <c r="J646"/>
  <c r="J501"/>
  <c r="BK200"/>
  <c r="BK386"/>
  <c r="J147"/>
  <c r="BK446"/>
  <c i="5" r="BK136"/>
  <c r="BK226"/>
  <c r="BK386"/>
  <c r="J136"/>
  <c r="BK335"/>
  <c i="6" r="BK659"/>
  <c r="BK452"/>
  <c r="BK617"/>
  <c r="BK404"/>
  <c r="BK561"/>
  <c r="BK654"/>
  <c r="BK274"/>
  <c i="7" r="BK444"/>
  <c r="BK119"/>
  <c r="BK414"/>
  <c r="J509"/>
  <c r="BK180"/>
  <c i="9" r="BK145"/>
  <c r="BK111"/>
  <c i="2" r="BK374"/>
  <c r="J107"/>
  <c r="J456"/>
  <c r="J423"/>
  <c r="BK359"/>
  <c r="J203"/>
  <c r="BK459"/>
  <c r="BK203"/>
  <c r="J337"/>
  <c r="J166"/>
  <c i="3" r="J129"/>
  <c r="BK123"/>
  <c r="BK181"/>
  <c r="J115"/>
  <c r="BK129"/>
  <c i="4" r="BK523"/>
  <c r="J441"/>
  <c r="J395"/>
  <c r="J233"/>
  <c r="J600"/>
  <c r="BK337"/>
  <c r="BK539"/>
  <c r="BK372"/>
  <c r="BK615"/>
  <c r="J437"/>
  <c r="J159"/>
  <c i="5" r="BK408"/>
  <c r="BK349"/>
  <c r="BK160"/>
  <c r="BK233"/>
  <c r="J370"/>
  <c r="J113"/>
  <c r="J345"/>
  <c r="BK124"/>
  <c i="6" r="J483"/>
  <c r="J664"/>
  <c r="J537"/>
  <c r="J442"/>
  <c r="J611"/>
  <c r="BK340"/>
  <c r="J531"/>
  <c r="J115"/>
  <c i="7" r="J390"/>
  <c r="J237"/>
  <c r="BK420"/>
  <c r="J499"/>
  <c r="J139"/>
  <c i="9" r="BK88"/>
  <c r="BK95"/>
  <c i="2" r="BK367"/>
  <c r="J184"/>
  <c r="J101"/>
  <c r="J450"/>
  <c r="J418"/>
  <c r="BK354"/>
  <c r="J221"/>
  <c r="J341"/>
  <c r="J196"/>
  <c i="1" r="AS60"/>
  <c i="3" r="BK135"/>
  <c r="BK160"/>
  <c r="J178"/>
  <c r="J123"/>
  <c i="4" r="BK283"/>
  <c r="J446"/>
  <c r="BK115"/>
  <c r="BK569"/>
  <c r="J381"/>
  <c r="J565"/>
  <c r="BK406"/>
  <c i="5" r="BK381"/>
  <c r="J199"/>
  <c r="BK290"/>
  <c r="BK400"/>
  <c r="J267"/>
  <c i="6" r="J606"/>
  <c r="BK115"/>
  <c r="BK519"/>
  <c r="BK347"/>
  <c r="J519"/>
  <c r="BK142"/>
  <c r="J340"/>
  <c i="7" r="BK107"/>
  <c r="J514"/>
  <c r="J269"/>
  <c r="J363"/>
  <c i="8" r="F37"/>
  <c i="1" r="BD63"/>
  <c i="9" r="J119"/>
  <c i="2" r="BK316"/>
  <c r="BK145"/>
  <c r="BK474"/>
  <c r="BK393"/>
  <c r="BK299"/>
  <c r="BK160"/>
  <c r="BK345"/>
  <c r="J175"/>
  <c r="J117"/>
  <c i="3" r="J206"/>
  <c r="BK197"/>
  <c r="BK149"/>
  <c i="4" r="BK412"/>
  <c r="J290"/>
  <c r="J585"/>
  <c r="BK401"/>
  <c r="BK147"/>
  <c r="BK466"/>
  <c r="J632"/>
  <c r="J460"/>
  <c i="5" r="BK148"/>
  <c r="BK212"/>
  <c r="BK326"/>
  <c r="J424"/>
  <c r="J279"/>
  <c i="6" r="BK571"/>
  <c r="J175"/>
  <c r="J561"/>
  <c r="J489"/>
  <c r="BK584"/>
  <c r="J353"/>
  <c r="J470"/>
  <c i="7" r="J519"/>
  <c r="BK519"/>
  <c r="BK200"/>
  <c r="BK288"/>
  <c r="J524"/>
  <c r="J119"/>
  <c i="9" r="J95"/>
  <c r="J111"/>
  <c i="2" r="J331"/>
  <c r="J211"/>
  <c i="1" r="AS57"/>
  <c i="2" r="BK291"/>
  <c r="BK135"/>
  <c r="J350"/>
  <c r="BK181"/>
  <c r="BK469"/>
  <c r="J316"/>
  <c r="J190"/>
  <c i="3" r="BK178"/>
  <c r="BK91"/>
  <c r="BK211"/>
  <c r="J120"/>
  <c i="4" r="J655"/>
  <c r="BK632"/>
  <c r="J595"/>
  <c r="BK501"/>
  <c r="J363"/>
  <c r="BK604"/>
  <c r="J386"/>
  <c r="BK565"/>
  <c r="J518"/>
  <c r="BK349"/>
  <c r="BK637"/>
  <c r="BK476"/>
  <c i="5" r="J226"/>
  <c r="BK279"/>
  <c r="BK345"/>
  <c r="BK429"/>
  <c r="J181"/>
  <c i="6" r="BK489"/>
  <c r="BK589"/>
  <c r="BK333"/>
  <c r="BK464"/>
  <c r="BK234"/>
  <c r="BK434"/>
  <c i="7" r="J495"/>
  <c r="BK491"/>
  <c r="J180"/>
  <c r="J257"/>
  <c r="BK390"/>
  <c i="8" r="J34"/>
  <c i="1" r="AW63"/>
  <c i="2" r="BK325"/>
  <c r="J493"/>
  <c r="J442"/>
  <c r="BK377"/>
  <c r="J281"/>
  <c r="BK166"/>
  <c r="BK352"/>
  <c r="BK155"/>
  <c r="BK302"/>
  <c r="BK211"/>
  <c i="3" r="BK101"/>
  <c r="J237"/>
  <c r="BK185"/>
  <c i="4" r="J552"/>
  <c r="BK495"/>
  <c r="J416"/>
  <c r="J342"/>
  <c r="J115"/>
  <c r="BK441"/>
  <c r="BK109"/>
  <c r="J329"/>
  <c r="BK591"/>
  <c r="J471"/>
  <c r="J276"/>
  <c r="J200"/>
  <c r="J109"/>
  <c i="5" r="BK370"/>
  <c r="BK267"/>
  <c r="J395"/>
  <c r="BK206"/>
  <c r="BK315"/>
  <c r="BK414"/>
  <c r="J193"/>
  <c i="6" r="BK579"/>
  <c r="J347"/>
  <c r="BK606"/>
  <c r="BK353"/>
  <c r="J566"/>
  <c r="J274"/>
  <c r="J327"/>
  <c i="7" r="BK487"/>
  <c r="J463"/>
  <c r="BK509"/>
  <c r="J107"/>
  <c r="BK383"/>
  <c i="9" r="J116"/>
  <c r="BK127"/>
  <c i="2" r="BK493"/>
  <c r="BK221"/>
  <c r="BK478"/>
  <c r="BK426"/>
  <c r="BK403"/>
  <c r="J345"/>
  <c r="BK184"/>
  <c r="J393"/>
  <c r="BK150"/>
  <c r="J313"/>
  <c r="J216"/>
  <c i="3" r="J185"/>
  <c r="J106"/>
  <c r="J181"/>
  <c r="BK200"/>
  <c r="J160"/>
  <c i="4" r="J406"/>
  <c r="J135"/>
  <c r="J513"/>
  <c r="BK233"/>
  <c r="J533"/>
  <c r="J121"/>
  <c r="BK533"/>
  <c i="5" r="J219"/>
  <c r="BK240"/>
  <c r="J206"/>
  <c r="BK340"/>
  <c r="BK199"/>
  <c i="6" r="BK537"/>
  <c r="J659"/>
  <c r="BK494"/>
  <c r="BK314"/>
  <c r="J434"/>
  <c r="BK611"/>
  <c r="J418"/>
  <c i="7" r="J263"/>
  <c r="J281"/>
  <c r="BK499"/>
  <c r="BK528"/>
  <c r="J200"/>
  <c i="9" r="BK119"/>
  <c r="BK132"/>
  <c r="J92"/>
  <c i="2" r="J459"/>
  <c r="BK91"/>
  <c r="BK450"/>
  <c r="BK418"/>
  <c r="J359"/>
  <c r="BK264"/>
  <c r="BK124"/>
  <c r="BK275"/>
  <c i="3" r="J96"/>
  <c r="BK115"/>
  <c r="J135"/>
  <c i="4" r="BK548"/>
  <c r="J426"/>
  <c r="BK159"/>
  <c r="BK518"/>
  <c r="J357"/>
  <c r="J580"/>
  <c r="BK395"/>
  <c r="BK290"/>
  <c r="J539"/>
  <c r="BK432"/>
  <c i="5" r="BK391"/>
  <c r="J262"/>
  <c r="J357"/>
  <c r="J103"/>
  <c r="J326"/>
  <c i="6" r="J494"/>
  <c r="BK671"/>
  <c r="J549"/>
  <c r="BK458"/>
  <c r="BK228"/>
  <c r="BK442"/>
  <c r="J601"/>
  <c r="J234"/>
  <c i="7" r="J414"/>
  <c r="BK439"/>
  <c r="J113"/>
  <c r="BK237"/>
  <c r="BK294"/>
  <c i="8" r="J84"/>
  <c i="9" r="J127"/>
  <c r="J88"/>
  <c i="2" r="BK247"/>
  <c r="J124"/>
  <c r="BK434"/>
  <c r="BK415"/>
  <c r="J367"/>
  <c r="BK190"/>
  <c r="BK313"/>
  <c r="J231"/>
  <c r="BK464"/>
  <c r="J403"/>
  <c r="J275"/>
  <c i="3" r="BK169"/>
  <c r="J157"/>
  <c r="J164"/>
  <c r="J200"/>
  <c r="J91"/>
  <c i="4" r="J642"/>
  <c r="J615"/>
  <c r="BK575"/>
  <c r="BK471"/>
  <c r="J305"/>
  <c r="J432"/>
  <c r="J609"/>
  <c r="BK451"/>
  <c r="J575"/>
  <c r="BK507"/>
  <c r="BK426"/>
  <c i="5" r="J386"/>
  <c r="BK193"/>
  <c r="J335"/>
  <c r="J418"/>
  <c r="J290"/>
  <c i="6" r="J617"/>
  <c r="BK107"/>
  <c r="BK531"/>
  <c r="J671"/>
  <c r="J333"/>
  <c r="BK506"/>
  <c r="J123"/>
  <c i="7" r="J275"/>
  <c r="BK363"/>
  <c r="J504"/>
  <c r="J528"/>
  <c r="BK275"/>
  <c i="9" r="BK137"/>
  <c r="BK107"/>
  <c i="2" r="J206"/>
  <c r="J150"/>
  <c r="BK483"/>
  <c r="J431"/>
  <c r="BK396"/>
  <c r="BK319"/>
  <c r="J129"/>
  <c r="BK253"/>
  <c r="BK107"/>
  <c r="BK281"/>
  <c i="3" r="J197"/>
  <c r="J174"/>
  <c r="BK191"/>
  <c i="4" r="BK543"/>
  <c r="BK206"/>
  <c r="BK561"/>
  <c r="J390"/>
  <c r="J651"/>
  <c r="BK528"/>
  <c r="J270"/>
  <c r="BK135"/>
  <c i="5" r="J400"/>
  <c r="J299"/>
  <c r="BK308"/>
  <c r="J404"/>
  <c r="J233"/>
  <c r="J391"/>
  <c r="J308"/>
  <c i="6" r="BK648"/>
  <c r="J633"/>
  <c r="BK499"/>
  <c r="J320"/>
  <c r="J476"/>
  <c r="BK664"/>
  <c r="BK175"/>
  <c i="7" r="J160"/>
  <c r="BK139"/>
  <c r="BK281"/>
  <c r="J444"/>
  <c i="8" r="BK84"/>
  <c i="9" r="J123"/>
  <c r="BK123"/>
  <c r="BK92"/>
  <c i="2" r="BK286"/>
  <c r="J160"/>
  <c r="J488"/>
  <c r="J434"/>
  <c r="J369"/>
  <c r="J286"/>
  <c r="BK117"/>
  <c r="J302"/>
  <c r="J135"/>
  <c r="J401"/>
  <c r="J299"/>
  <c r="BK171"/>
  <c i="3" r="BK174"/>
  <c r="BK225"/>
  <c r="BK230"/>
  <c r="J220"/>
  <c i="4" r="J507"/>
  <c r="BK381"/>
  <c r="J591"/>
  <c r="J372"/>
  <c r="BK488"/>
  <c r="BK620"/>
  <c r="J495"/>
  <c r="J317"/>
  <c i="5" r="J330"/>
  <c r="J414"/>
  <c r="J108"/>
  <c r="J349"/>
  <c r="BK103"/>
  <c i="6" r="BK418"/>
  <c r="J579"/>
  <c r="BK387"/>
  <c r="J628"/>
  <c r="BK320"/>
  <c r="BK549"/>
  <c r="BK123"/>
  <c i="7" r="BK504"/>
  <c r="BK160"/>
  <c r="J294"/>
  <c r="BK409"/>
  <c i="9" r="J145"/>
  <c r="BK99"/>
  <c r="J103"/>
  <c i="2" r="BK216"/>
  <c r="J483"/>
  <c r="J426"/>
  <c r="J374"/>
  <c r="BK231"/>
  <c r="J469"/>
  <c r="J305"/>
  <c r="J145"/>
  <c i="3" r="BK237"/>
  <c r="J169"/>
  <c r="BK206"/>
  <c i="4" r="BK482"/>
  <c r="J349"/>
  <c r="J627"/>
  <c r="J466"/>
  <c r="BK651"/>
  <c r="J543"/>
  <c r="BK363"/>
  <c r="BK609"/>
  <c r="J482"/>
  <c r="J311"/>
  <c i="5" r="BK366"/>
  <c r="J381"/>
  <c r="J124"/>
  <c r="J366"/>
  <c r="J160"/>
  <c i="6" r="BK622"/>
  <c r="J458"/>
  <c r="BK601"/>
  <c r="J359"/>
  <c r="J622"/>
  <c r="J314"/>
  <c r="BK544"/>
  <c r="J142"/>
  <c i="7" r="BK269"/>
  <c r="BK300"/>
  <c r="BK358"/>
  <c r="J491"/>
  <c r="BK257"/>
  <c i="9" r="J107"/>
  <c r="J142"/>
  <c r="BK116"/>
  <c i="2" r="J387"/>
  <c r="J181"/>
  <c r="BK442"/>
  <c r="BK401"/>
  <c r="J354"/>
  <c r="J247"/>
  <c r="J112"/>
  <c r="BK96"/>
  <c r="J410"/>
  <c r="J319"/>
  <c r="J253"/>
  <c r="BK129"/>
  <c i="3" r="J111"/>
  <c r="BK242"/>
  <c r="BK217"/>
  <c r="BK106"/>
  <c i="4" r="J637"/>
  <c r="J620"/>
  <c r="BK580"/>
  <c r="BK420"/>
  <c r="BK270"/>
  <c r="BK556"/>
  <c r="J283"/>
  <c r="BK552"/>
  <c r="BK311"/>
  <c r="J548"/>
  <c r="BK329"/>
  <c i="5" r="J353"/>
  <c r="J408"/>
  <c r="BK262"/>
  <c r="BK353"/>
  <c i="6" r="BK566"/>
  <c r="J654"/>
  <c r="BK483"/>
  <c r="BK594"/>
  <c r="BK409"/>
  <c r="J571"/>
  <c r="BK159"/>
  <c i="7" r="J409"/>
  <c r="J288"/>
  <c r="J300"/>
  <c r="BK468"/>
  <c i="9" r="BK103"/>
  <c r="J132"/>
  <c i="2" r="J384"/>
  <c r="J241"/>
  <c r="J171"/>
  <c r="J478"/>
  <c r="J415"/>
  <c r="J352"/>
  <c r="J237"/>
  <c r="J96"/>
  <c r="J325"/>
  <c r="J140"/>
  <c r="J226"/>
  <c i="3" r="J149"/>
  <c r="J230"/>
  <c r="J217"/>
  <c r="BK157"/>
  <c r="J211"/>
  <c i="4" r="J297"/>
  <c r="J488"/>
  <c r="J412"/>
  <c r="BK595"/>
  <c r="BK460"/>
  <c r="BK297"/>
  <c r="J561"/>
  <c r="BK357"/>
  <c r="J206"/>
  <c r="BK121"/>
  <c i="5" r="BK404"/>
  <c r="J361"/>
  <c r="BK250"/>
  <c r="BK357"/>
  <c r="BK181"/>
  <c r="J340"/>
  <c r="J429"/>
  <c r="BK330"/>
  <c r="J240"/>
  <c i="6" r="J544"/>
  <c r="J159"/>
  <c r="J584"/>
  <c r="J464"/>
  <c r="BK633"/>
  <c r="J387"/>
  <c r="J594"/>
  <c r="J409"/>
  <c i="7" r="J439"/>
  <c r="BK514"/>
  <c r="J325"/>
  <c r="BK325"/>
  <c r="BK524"/>
  <c r="BK263"/>
  <c i="8" r="F35"/>
  <c i="1" r="BB63"/>
  <c i="2" r="BK140"/>
  <c r="J474"/>
  <c r="BK387"/>
  <c r="BK337"/>
  <c r="BK241"/>
  <c r="J464"/>
  <c r="BK237"/>
  <c r="BK112"/>
  <c r="BK331"/>
  <c r="J264"/>
  <c r="BK196"/>
  <c r="BK101"/>
  <c i="3" r="J242"/>
  <c r="J101"/>
  <c r="BK142"/>
  <c i="4" r="J476"/>
  <c r="J337"/>
  <c r="BK642"/>
  <c r="J420"/>
  <c r="J604"/>
  <c r="BK416"/>
  <c r="BK305"/>
  <c r="BK600"/>
  <c r="J451"/>
  <c i="5" r="BK113"/>
  <c r="BK219"/>
  <c r="BK361"/>
  <c r="BK424"/>
  <c r="J315"/>
  <c r="J148"/>
  <c i="6" r="BK470"/>
  <c r="BK628"/>
  <c r="J452"/>
  <c r="J589"/>
  <c r="BK359"/>
  <c r="BK476"/>
  <c r="J228"/>
  <c i="7" r="J358"/>
  <c r="J383"/>
  <c r="BK495"/>
  <c r="BK113"/>
  <c i="9" r="BK142"/>
  <c r="J99"/>
  <c r="J137"/>
  <c i="2" r="BK369"/>
  <c r="BK175"/>
  <c r="BK488"/>
  <c r="BK431"/>
  <c r="BK410"/>
  <c r="BK350"/>
  <c r="BK199"/>
  <c r="J396"/>
  <c r="BK206"/>
  <c i="3" r="J142"/>
  <c r="BK164"/>
  <c r="J225"/>
  <c r="BK96"/>
  <c i="4" r="BK513"/>
  <c r="BK390"/>
  <c r="BK655"/>
  <c r="BK437"/>
  <c r="BK276"/>
  <c r="J556"/>
  <c r="BK317"/>
  <c r="J569"/>
  <c r="J523"/>
  <c r="BK342"/>
  <c i="5" r="BK299"/>
  <c r="BK418"/>
  <c r="J250"/>
  <c r="BK395"/>
  <c r="J212"/>
  <c r="BK108"/>
  <c i="6" r="J648"/>
  <c r="J506"/>
  <c r="BK327"/>
  <c r="J499"/>
  <c r="J107"/>
  <c r="J404"/>
  <c i="7" r="BK463"/>
  <c r="J487"/>
  <c r="J468"/>
  <c r="J420"/>
  <c i="8" r="F36"/>
  <c i="1" r="BC63"/>
  <c i="2" l="1" r="P482"/>
  <c i="7" r="R503"/>
  <c i="2" r="R482"/>
  <c i="7" r="T503"/>
  <c r="P503"/>
  <c i="2" r="T482"/>
  <c r="T90"/>
  <c r="T252"/>
  <c r="R330"/>
  <c r="R344"/>
  <c r="BK449"/>
  <c r="J449"/>
  <c r="J67"/>
  <c i="3" r="T90"/>
  <c r="T134"/>
  <c r="T163"/>
  <c r="T184"/>
  <c r="T216"/>
  <c r="T224"/>
  <c r="T236"/>
  <c r="T235"/>
  <c i="4" r="P108"/>
  <c r="T158"/>
  <c r="BK232"/>
  <c r="J232"/>
  <c r="J68"/>
  <c r="BK275"/>
  <c r="J275"/>
  <c r="J69"/>
  <c r="T304"/>
  <c r="BK356"/>
  <c r="J356"/>
  <c r="J75"/>
  <c r="T400"/>
  <c r="P431"/>
  <c r="BK487"/>
  <c r="J487"/>
  <c r="J79"/>
  <c r="BK608"/>
  <c r="J608"/>
  <c r="J80"/>
  <c r="P631"/>
  <c r="P630"/>
  <c i="5" r="T102"/>
  <c r="BK135"/>
  <c r="J135"/>
  <c r="J67"/>
  <c r="BK180"/>
  <c r="J180"/>
  <c r="J68"/>
  <c r="R198"/>
  <c r="P225"/>
  <c r="BK278"/>
  <c r="J278"/>
  <c r="J73"/>
  <c r="R314"/>
  <c r="P339"/>
  <c i="6" r="P106"/>
  <c r="T174"/>
  <c r="T273"/>
  <c r="R319"/>
  <c r="BK346"/>
  <c r="J346"/>
  <c r="J70"/>
  <c r="R433"/>
  <c r="R432"/>
  <c r="T505"/>
  <c r="P543"/>
  <c r="BK653"/>
  <c r="J653"/>
  <c r="J80"/>
  <c i="7" r="R106"/>
  <c r="BK159"/>
  <c r="J159"/>
  <c r="J67"/>
  <c r="T236"/>
  <c r="T262"/>
  <c r="BK287"/>
  <c r="J287"/>
  <c r="J70"/>
  <c r="P389"/>
  <c r="P388"/>
  <c r="R419"/>
  <c r="R418"/>
  <c r="P518"/>
  <c r="P517"/>
  <c i="2" r="BK90"/>
  <c r="R252"/>
  <c r="P330"/>
  <c r="BK344"/>
  <c r="J344"/>
  <c r="J66"/>
  <c r="R449"/>
  <c i="3" r="BK90"/>
  <c r="J90"/>
  <c r="J61"/>
  <c r="R134"/>
  <c r="BK163"/>
  <c r="J163"/>
  <c r="J63"/>
  <c r="P184"/>
  <c r="R216"/>
  <c r="BK224"/>
  <c r="J224"/>
  <c r="J66"/>
  <c r="BK236"/>
  <c r="BK235"/>
  <c r="J235"/>
  <c r="J67"/>
  <c i="4" r="R108"/>
  <c r="P158"/>
  <c r="P232"/>
  <c r="P275"/>
  <c r="BK304"/>
  <c r="J304"/>
  <c r="J70"/>
  <c r="T356"/>
  <c r="T355"/>
  <c r="P400"/>
  <c r="T431"/>
  <c r="P487"/>
  <c r="T608"/>
  <c r="T631"/>
  <c r="T630"/>
  <c i="5" r="R102"/>
  <c r="P135"/>
  <c r="R180"/>
  <c r="P198"/>
  <c r="BK225"/>
  <c r="J225"/>
  <c r="J70"/>
  <c r="R278"/>
  <c r="R277"/>
  <c r="P314"/>
  <c r="P313"/>
  <c r="R339"/>
  <c i="6" r="T106"/>
  <c r="BK174"/>
  <c r="J174"/>
  <c r="J67"/>
  <c r="P273"/>
  <c r="P319"/>
  <c r="P346"/>
  <c r="BK433"/>
  <c r="J433"/>
  <c r="J75"/>
  <c r="R505"/>
  <c r="BK543"/>
  <c r="J543"/>
  <c r="J78"/>
  <c r="T653"/>
  <c i="7" r="P106"/>
  <c r="T159"/>
  <c r="R236"/>
  <c r="R262"/>
  <c r="R287"/>
  <c r="T389"/>
  <c r="T388"/>
  <c r="BK419"/>
  <c r="J419"/>
  <c r="J77"/>
  <c r="BK518"/>
  <c r="J518"/>
  <c r="J81"/>
  <c i="9" r="P87"/>
  <c r="P115"/>
  <c i="2" r="R90"/>
  <c r="R89"/>
  <c r="R88"/>
  <c r="P252"/>
  <c r="BK330"/>
  <c r="J330"/>
  <c r="J65"/>
  <c r="T344"/>
  <c r="T449"/>
  <c i="3" r="P90"/>
  <c r="P134"/>
  <c r="R163"/>
  <c r="BK184"/>
  <c r="J184"/>
  <c r="J64"/>
  <c r="P216"/>
  <c r="R224"/>
  <c r="P236"/>
  <c r="P235"/>
  <c i="4" r="T108"/>
  <c r="BK158"/>
  <c r="J158"/>
  <c r="J67"/>
  <c r="T232"/>
  <c r="R275"/>
  <c r="P304"/>
  <c r="R356"/>
  <c r="R355"/>
  <c r="BK400"/>
  <c r="J400"/>
  <c r="J77"/>
  <c r="R431"/>
  <c r="R487"/>
  <c r="R608"/>
  <c r="BK631"/>
  <c r="J631"/>
  <c r="J83"/>
  <c i="5" r="BK102"/>
  <c r="T135"/>
  <c r="T180"/>
  <c r="BK198"/>
  <c r="J198"/>
  <c r="J69"/>
  <c r="T225"/>
  <c r="T278"/>
  <c r="T277"/>
  <c r="T314"/>
  <c r="T339"/>
  <c i="6" r="BK106"/>
  <c r="J106"/>
  <c r="J66"/>
  <c r="R174"/>
  <c r="R273"/>
  <c r="T319"/>
  <c r="R346"/>
  <c r="P433"/>
  <c r="P432"/>
  <c r="P505"/>
  <c r="P504"/>
  <c r="T543"/>
  <c r="R653"/>
  <c i="7" r="BK106"/>
  <c r="J106"/>
  <c r="J66"/>
  <c r="P159"/>
  <c r="BK236"/>
  <c r="J236"/>
  <c r="J68"/>
  <c r="P262"/>
  <c r="T287"/>
  <c r="BK389"/>
  <c r="J389"/>
  <c r="J75"/>
  <c r="P419"/>
  <c r="P418"/>
  <c r="T518"/>
  <c r="T517"/>
  <c i="9" r="BK87"/>
  <c r="T87"/>
  <c r="T115"/>
  <c i="2" r="P90"/>
  <c r="P89"/>
  <c r="P88"/>
  <c i="1" r="AU55"/>
  <c i="2" r="BK252"/>
  <c r="J252"/>
  <c r="J64"/>
  <c r="T330"/>
  <c r="P344"/>
  <c r="P449"/>
  <c i="3" r="R90"/>
  <c r="BK134"/>
  <c r="J134"/>
  <c r="J62"/>
  <c r="P163"/>
  <c r="R184"/>
  <c r="BK216"/>
  <c r="J216"/>
  <c r="J65"/>
  <c r="P224"/>
  <c r="R236"/>
  <c r="R235"/>
  <c i="4" r="BK108"/>
  <c r="R158"/>
  <c r="R232"/>
  <c r="T275"/>
  <c r="R304"/>
  <c r="P356"/>
  <c r="P355"/>
  <c r="R400"/>
  <c r="R399"/>
  <c r="BK431"/>
  <c r="J431"/>
  <c r="J78"/>
  <c r="T487"/>
  <c r="P608"/>
  <c r="R631"/>
  <c r="R630"/>
  <c i="5" r="P102"/>
  <c r="R135"/>
  <c r="P180"/>
  <c r="T198"/>
  <c r="R225"/>
  <c r="P278"/>
  <c r="P277"/>
  <c r="BK314"/>
  <c r="J314"/>
  <c r="J75"/>
  <c r="BK339"/>
  <c r="J339"/>
  <c r="J76"/>
  <c i="6" r="R106"/>
  <c r="R105"/>
  <c r="P174"/>
  <c r="BK273"/>
  <c r="J273"/>
  <c r="J68"/>
  <c r="BK319"/>
  <c r="J319"/>
  <c r="J69"/>
  <c r="T346"/>
  <c r="T433"/>
  <c r="T432"/>
  <c r="BK505"/>
  <c r="J505"/>
  <c r="J77"/>
  <c r="R543"/>
  <c r="P653"/>
  <c i="7" r="T106"/>
  <c r="T105"/>
  <c r="R159"/>
  <c r="P236"/>
  <c r="BK262"/>
  <c r="J262"/>
  <c r="J69"/>
  <c r="P287"/>
  <c r="R389"/>
  <c r="R388"/>
  <c r="T419"/>
  <c r="T418"/>
  <c r="R518"/>
  <c r="R517"/>
  <c i="9" r="R87"/>
  <c r="BK115"/>
  <c r="J115"/>
  <c r="J62"/>
  <c r="R115"/>
  <c r="BK141"/>
  <c r="J141"/>
  <c r="J65"/>
  <c r="P141"/>
  <c r="R141"/>
  <c r="T141"/>
  <c i="2" r="BK482"/>
  <c r="J482"/>
  <c r="J68"/>
  <c i="4" r="BK626"/>
  <c r="J626"/>
  <c r="J81"/>
  <c i="6" r="BK408"/>
  <c r="J408"/>
  <c r="J71"/>
  <c r="BK670"/>
  <c r="J670"/>
  <c r="J81"/>
  <c i="7" r="BK362"/>
  <c r="J362"/>
  <c r="J71"/>
  <c i="2" r="BK240"/>
  <c r="J240"/>
  <c r="J62"/>
  <c r="BK246"/>
  <c r="J246"/>
  <c r="J63"/>
  <c i="4" r="BK341"/>
  <c r="J341"/>
  <c r="J71"/>
  <c i="7" r="BK382"/>
  <c r="BK381"/>
  <c r="J381"/>
  <c r="J72"/>
  <c r="BK503"/>
  <c r="J503"/>
  <c r="J78"/>
  <c r="BK513"/>
  <c r="J513"/>
  <c r="J79"/>
  <c i="9" r="BK131"/>
  <c r="J131"/>
  <c r="J63"/>
  <c r="BK136"/>
  <c r="J136"/>
  <c r="J64"/>
  <c i="4" r="BK348"/>
  <c r="J348"/>
  <c r="J73"/>
  <c i="5" r="BK266"/>
  <c r="J266"/>
  <c r="J71"/>
  <c r="BK428"/>
  <c r="J428"/>
  <c r="J77"/>
  <c i="6" r="BK417"/>
  <c r="J417"/>
  <c r="J73"/>
  <c i="8" r="BK83"/>
  <c r="J83"/>
  <c r="J61"/>
  <c i="9" r="J55"/>
  <c r="BE95"/>
  <c r="E48"/>
  <c r="BE99"/>
  <c r="BE119"/>
  <c r="J52"/>
  <c r="BE92"/>
  <c r="BE103"/>
  <c r="BE111"/>
  <c r="BE116"/>
  <c r="BE142"/>
  <c r="BE145"/>
  <c r="F55"/>
  <c r="BE88"/>
  <c r="BE107"/>
  <c r="BE123"/>
  <c r="BE127"/>
  <c r="BE132"/>
  <c r="BE137"/>
  <c i="7" r="J382"/>
  <c r="J73"/>
  <c r="BK105"/>
  <c i="8" r="E48"/>
  <c r="J55"/>
  <c r="F55"/>
  <c r="J75"/>
  <c r="BE84"/>
  <c i="6" r="BK432"/>
  <c r="J432"/>
  <c r="J74"/>
  <c i="7" r="J56"/>
  <c r="BE107"/>
  <c r="BE275"/>
  <c r="BE281"/>
  <c r="BE294"/>
  <c r="BE300"/>
  <c r="BE420"/>
  <c r="BE444"/>
  <c r="BE514"/>
  <c r="BE519"/>
  <c r="BE524"/>
  <c r="BE528"/>
  <c r="E91"/>
  <c r="BE113"/>
  <c r="BE119"/>
  <c r="BE139"/>
  <c r="BE160"/>
  <c r="BE257"/>
  <c r="BE390"/>
  <c r="BE439"/>
  <c r="BE487"/>
  <c r="BE491"/>
  <c r="F100"/>
  <c r="BE263"/>
  <c r="BE269"/>
  <c r="BE288"/>
  <c r="BE325"/>
  <c r="BE358"/>
  <c r="BE363"/>
  <c r="BE409"/>
  <c r="BE414"/>
  <c r="BE463"/>
  <c r="BE468"/>
  <c r="BE495"/>
  <c r="BE180"/>
  <c r="BE200"/>
  <c r="BE237"/>
  <c r="BE383"/>
  <c r="BE499"/>
  <c r="BE504"/>
  <c r="BE509"/>
  <c i="5" r="BK277"/>
  <c r="J277"/>
  <c r="J72"/>
  <c i="6" r="E50"/>
  <c r="J56"/>
  <c r="BE107"/>
  <c r="BE347"/>
  <c r="BE353"/>
  <c r="BE359"/>
  <c r="BE442"/>
  <c r="BE458"/>
  <c r="BE464"/>
  <c r="BE489"/>
  <c r="BE494"/>
  <c r="BE499"/>
  <c r="BE537"/>
  <c r="BE561"/>
  <c r="BE579"/>
  <c r="BE617"/>
  <c r="BE633"/>
  <c r="BE648"/>
  <c r="BE659"/>
  <c i="5" r="J102"/>
  <c r="J66"/>
  <c i="6" r="BE115"/>
  <c r="BE159"/>
  <c r="BE175"/>
  <c r="BE404"/>
  <c r="BE452"/>
  <c r="BE483"/>
  <c r="BE531"/>
  <c r="BE544"/>
  <c r="BE566"/>
  <c r="BE571"/>
  <c r="BE601"/>
  <c r="BE611"/>
  <c r="BE622"/>
  <c r="BE654"/>
  <c r="BE142"/>
  <c r="BE234"/>
  <c r="BE340"/>
  <c r="BE418"/>
  <c r="BE470"/>
  <c r="BE476"/>
  <c r="BE671"/>
  <c r="F59"/>
  <c r="BE123"/>
  <c r="BE228"/>
  <c r="BE274"/>
  <c r="BE314"/>
  <c r="BE320"/>
  <c r="BE327"/>
  <c r="BE333"/>
  <c r="BE387"/>
  <c r="BE409"/>
  <c r="BE434"/>
  <c r="BE506"/>
  <c r="BE519"/>
  <c r="BE549"/>
  <c r="BE584"/>
  <c r="BE589"/>
  <c r="BE594"/>
  <c r="BE606"/>
  <c r="BE628"/>
  <c r="BE664"/>
  <c i="4" r="J108"/>
  <c r="J66"/>
  <c i="5" r="E50"/>
  <c r="F96"/>
  <c r="BE212"/>
  <c r="BE226"/>
  <c r="BE250"/>
  <c r="BE290"/>
  <c r="BE370"/>
  <c r="BE381"/>
  <c r="BE404"/>
  <c r="BE424"/>
  <c r="BE429"/>
  <c r="BE148"/>
  <c r="BE160"/>
  <c r="BE193"/>
  <c r="BE219"/>
  <c r="BE240"/>
  <c r="BE299"/>
  <c r="BE366"/>
  <c r="J56"/>
  <c r="BE103"/>
  <c r="BE108"/>
  <c r="BE124"/>
  <c r="BE136"/>
  <c r="BE181"/>
  <c r="BE267"/>
  <c r="BE315"/>
  <c r="BE335"/>
  <c r="BE345"/>
  <c r="BE357"/>
  <c r="BE361"/>
  <c r="BE400"/>
  <c r="BE408"/>
  <c r="BE414"/>
  <c r="BE113"/>
  <c r="BE199"/>
  <c r="BE206"/>
  <c r="BE233"/>
  <c r="BE262"/>
  <c r="BE279"/>
  <c r="BE308"/>
  <c r="BE326"/>
  <c r="BE330"/>
  <c r="BE340"/>
  <c r="BE349"/>
  <c r="BE353"/>
  <c r="BE386"/>
  <c r="BE391"/>
  <c r="BE395"/>
  <c r="BE418"/>
  <c i="4" r="J56"/>
  <c r="E93"/>
  <c r="BE206"/>
  <c r="BE233"/>
  <c r="BE290"/>
  <c r="BE297"/>
  <c r="BE349"/>
  <c r="BE386"/>
  <c r="BE395"/>
  <c r="BE406"/>
  <c r="BE416"/>
  <c r="BE482"/>
  <c r="BE513"/>
  <c r="BE548"/>
  <c r="BE575"/>
  <c r="BE580"/>
  <c r="BE600"/>
  <c r="BE627"/>
  <c r="BE642"/>
  <c i="3" r="BK89"/>
  <c r="J89"/>
  <c r="J60"/>
  <c r="J236"/>
  <c r="J68"/>
  <c i="4" r="F102"/>
  <c r="BE109"/>
  <c r="BE135"/>
  <c r="BE147"/>
  <c r="BE270"/>
  <c r="BE329"/>
  <c r="BE337"/>
  <c r="BE342"/>
  <c r="BE372"/>
  <c r="BE401"/>
  <c r="BE432"/>
  <c r="BE437"/>
  <c r="BE441"/>
  <c r="BE466"/>
  <c r="BE471"/>
  <c r="BE476"/>
  <c r="BE488"/>
  <c r="BE495"/>
  <c r="BE501"/>
  <c r="BE507"/>
  <c r="BE518"/>
  <c r="BE543"/>
  <c r="BE585"/>
  <c r="BE595"/>
  <c r="BE632"/>
  <c r="BE637"/>
  <c r="BE651"/>
  <c r="BE121"/>
  <c r="BE283"/>
  <c r="BE305"/>
  <c r="BE311"/>
  <c r="BE363"/>
  <c r="BE390"/>
  <c r="BE412"/>
  <c r="BE420"/>
  <c r="BE451"/>
  <c r="BE523"/>
  <c r="BE528"/>
  <c r="BE533"/>
  <c r="BE561"/>
  <c r="BE569"/>
  <c r="BE609"/>
  <c r="BE620"/>
  <c r="BE646"/>
  <c r="BE655"/>
  <c r="BE115"/>
  <c r="BE159"/>
  <c r="BE200"/>
  <c r="BE276"/>
  <c r="BE317"/>
  <c r="BE357"/>
  <c r="BE381"/>
  <c r="BE426"/>
  <c r="BE446"/>
  <c r="BE460"/>
  <c r="BE539"/>
  <c r="BE552"/>
  <c r="BE556"/>
  <c r="BE565"/>
  <c r="BE591"/>
  <c r="BE604"/>
  <c r="BE615"/>
  <c i="2" r="J90"/>
  <c r="J61"/>
  <c i="3" r="E48"/>
  <c r="J52"/>
  <c r="J55"/>
  <c r="BE91"/>
  <c r="BE96"/>
  <c r="BE120"/>
  <c r="BE157"/>
  <c r="BE160"/>
  <c r="BE164"/>
  <c r="BE178"/>
  <c r="BE181"/>
  <c r="BE197"/>
  <c r="F55"/>
  <c r="BE101"/>
  <c r="BE115"/>
  <c r="BE123"/>
  <c r="BE169"/>
  <c r="BE200"/>
  <c r="BE206"/>
  <c r="BE217"/>
  <c r="BE220"/>
  <c r="BE225"/>
  <c r="BE242"/>
  <c r="BE106"/>
  <c r="BE129"/>
  <c r="BE135"/>
  <c r="BE142"/>
  <c r="BE174"/>
  <c r="BE185"/>
  <c r="BE191"/>
  <c r="BE211"/>
  <c r="BE230"/>
  <c r="BE237"/>
  <c r="BE111"/>
  <c r="BE149"/>
  <c i="2" r="J52"/>
  <c r="E78"/>
  <c r="J85"/>
  <c r="BE91"/>
  <c r="BE112"/>
  <c r="BE117"/>
  <c r="BE135"/>
  <c r="BE140"/>
  <c r="BE155"/>
  <c r="BE237"/>
  <c r="BE286"/>
  <c r="BE291"/>
  <c r="BE319"/>
  <c r="BE393"/>
  <c r="BE124"/>
  <c r="BE160"/>
  <c r="BE166"/>
  <c r="BE184"/>
  <c r="BE190"/>
  <c r="BE196"/>
  <c r="BE203"/>
  <c r="BE211"/>
  <c r="BE221"/>
  <c r="BE241"/>
  <c r="BE281"/>
  <c r="BE316"/>
  <c r="BE325"/>
  <c r="BE345"/>
  <c r="BE401"/>
  <c r="BE459"/>
  <c r="BE464"/>
  <c r="F55"/>
  <c r="BE96"/>
  <c r="BE101"/>
  <c r="BE145"/>
  <c r="BE150"/>
  <c r="BE175"/>
  <c r="BE181"/>
  <c r="BE199"/>
  <c r="BE206"/>
  <c r="BE216"/>
  <c r="BE247"/>
  <c r="BE264"/>
  <c r="BE302"/>
  <c r="BE313"/>
  <c r="BE331"/>
  <c r="BE352"/>
  <c r="BE354"/>
  <c r="BE359"/>
  <c r="BE374"/>
  <c r="BE377"/>
  <c r="BE384"/>
  <c r="BE387"/>
  <c r="BE396"/>
  <c r="BE403"/>
  <c r="BE408"/>
  <c r="BE410"/>
  <c r="BE415"/>
  <c r="BE418"/>
  <c r="BE423"/>
  <c r="BE426"/>
  <c r="BE431"/>
  <c r="BE434"/>
  <c r="BE442"/>
  <c r="BE450"/>
  <c r="BE456"/>
  <c r="BE469"/>
  <c r="BE474"/>
  <c r="BE478"/>
  <c r="BE483"/>
  <c r="BE488"/>
  <c r="BE493"/>
  <c r="BE107"/>
  <c r="BE129"/>
  <c r="BE171"/>
  <c r="BE226"/>
  <c r="BE231"/>
  <c r="BE253"/>
  <c r="BE275"/>
  <c r="BE299"/>
  <c r="BE305"/>
  <c r="BE337"/>
  <c r="BE341"/>
  <c r="BE350"/>
  <c r="BE367"/>
  <c r="BE369"/>
  <c i="4" r="F37"/>
  <c i="1" r="BB58"/>
  <c i="9" r="J34"/>
  <c i="1" r="AW64"/>
  <c i="2" r="F36"/>
  <c i="1" r="BC55"/>
  <c i="5" r="J36"/>
  <c i="1" r="AW59"/>
  <c i="6" r="J36"/>
  <c i="1" r="AW61"/>
  <c i="3" r="F37"/>
  <c i="1" r="BD56"/>
  <c i="8" r="J33"/>
  <c i="1" r="AV63"/>
  <c r="AT63"/>
  <c i="9" r="F36"/>
  <c i="1" r="BC64"/>
  <c i="3" r="F36"/>
  <c i="1" r="BC56"/>
  <c i="6" r="F36"/>
  <c i="1" r="BA61"/>
  <c i="9" r="F34"/>
  <c i="1" r="BA64"/>
  <c i="9" r="F35"/>
  <c i="1" r="BB64"/>
  <c i="2" r="F34"/>
  <c i="1" r="BA55"/>
  <c i="7" r="F38"/>
  <c i="1" r="BC62"/>
  <c i="4" r="F36"/>
  <c i="1" r="BA58"/>
  <c i="7" r="J36"/>
  <c i="1" r="AW62"/>
  <c i="9" r="F37"/>
  <c i="1" r="BD64"/>
  <c r="AS54"/>
  <c i="5" r="F39"/>
  <c i="1" r="BD59"/>
  <c i="3" r="J34"/>
  <c i="1" r="AW56"/>
  <c i="4" r="F38"/>
  <c i="1" r="BC58"/>
  <c i="3" r="F35"/>
  <c i="1" r="BB56"/>
  <c i="6" r="F39"/>
  <c i="1" r="BD61"/>
  <c i="4" r="F39"/>
  <c i="1" r="BD58"/>
  <c i="7" r="F37"/>
  <c i="1" r="BB62"/>
  <c i="2" r="J34"/>
  <c i="1" r="AW55"/>
  <c i="6" r="F37"/>
  <c i="1" r="BB61"/>
  <c i="5" r="F36"/>
  <c i="1" r="BA59"/>
  <c i="7" r="F39"/>
  <c i="1" r="BD62"/>
  <c i="3" r="F34"/>
  <c i="1" r="BA56"/>
  <c i="5" r="F37"/>
  <c i="1" r="BB59"/>
  <c i="8" r="F34"/>
  <c i="1" r="BA63"/>
  <c i="2" r="F35"/>
  <c i="1" r="BB55"/>
  <c i="5" r="F38"/>
  <c i="1" r="BC59"/>
  <c i="6" r="F38"/>
  <c i="1" r="BC61"/>
  <c i="4" r="J36"/>
  <c i="1" r="AW58"/>
  <c i="7" r="F36"/>
  <c i="1" r="BA62"/>
  <c i="2" r="F37"/>
  <c i="1" r="BD55"/>
  <c i="5" l="1" r="P101"/>
  <c r="P100"/>
  <c r="P99"/>
  <c i="1" r="AU59"/>
  <c i="9" r="BK86"/>
  <c r="J86"/>
  <c r="J60"/>
  <c i="4" r="T107"/>
  <c i="5" r="R313"/>
  <c i="4" r="BK107"/>
  <c r="J107"/>
  <c r="J65"/>
  <c i="9" r="P86"/>
  <c r="P85"/>
  <c i="1" r="AU64"/>
  <c i="7" r="P105"/>
  <c r="P104"/>
  <c r="P103"/>
  <c i="1" r="AU62"/>
  <c i="4" r="P399"/>
  <c r="R107"/>
  <c r="R106"/>
  <c r="R105"/>
  <c i="7" r="R105"/>
  <c r="R104"/>
  <c r="R103"/>
  <c i="6" r="T504"/>
  <c i="4" r="T399"/>
  <c r="P107"/>
  <c r="P106"/>
  <c r="P105"/>
  <c i="1" r="AU58"/>
  <c i="3" r="T89"/>
  <c r="T88"/>
  <c i="5" r="BK101"/>
  <c r="J101"/>
  <c r="J65"/>
  <c i="6" r="R504"/>
  <c r="R104"/>
  <c r="R103"/>
  <c i="2" r="BK89"/>
  <c r="J89"/>
  <c r="J60"/>
  <c i="6" r="P105"/>
  <c r="P104"/>
  <c r="P103"/>
  <c i="1" r="AU61"/>
  <c i="5" r="T101"/>
  <c i="9" r="R86"/>
  <c r="R85"/>
  <c i="7" r="T104"/>
  <c r="T103"/>
  <c i="3" r="R89"/>
  <c r="R88"/>
  <c i="9" r="T86"/>
  <c r="T85"/>
  <c i="5" r="T313"/>
  <c i="3" r="P89"/>
  <c r="P88"/>
  <c i="1" r="AU56"/>
  <c i="6" r="T105"/>
  <c r="T104"/>
  <c r="T103"/>
  <c i="5" r="R101"/>
  <c r="R100"/>
  <c r="R99"/>
  <c i="2" r="T89"/>
  <c r="T88"/>
  <c i="4" r="BK630"/>
  <c r="J630"/>
  <c r="J82"/>
  <c i="5" r="BK313"/>
  <c r="J313"/>
  <c r="J74"/>
  <c i="6" r="BK105"/>
  <c r="J105"/>
  <c r="J65"/>
  <c r="BK416"/>
  <c r="J416"/>
  <c r="J72"/>
  <c r="BK504"/>
  <c r="J504"/>
  <c r="J76"/>
  <c i="7" r="BK388"/>
  <c r="J388"/>
  <c r="J74"/>
  <c i="4" r="BK347"/>
  <c r="J347"/>
  <c r="J72"/>
  <c r="BK355"/>
  <c r="J355"/>
  <c r="J74"/>
  <c i="7" r="BK418"/>
  <c r="J418"/>
  <c r="J76"/>
  <c r="BK517"/>
  <c r="J517"/>
  <c r="J80"/>
  <c i="9" r="J87"/>
  <c r="J61"/>
  <c i="4" r="BK399"/>
  <c r="J399"/>
  <c r="J76"/>
  <c i="8" r="BK82"/>
  <c r="J82"/>
  <c r="J60"/>
  <c i="7" r="J105"/>
  <c r="J65"/>
  <c i="6" r="BK104"/>
  <c r="J104"/>
  <c r="J64"/>
  <c i="3" r="BK88"/>
  <c r="J88"/>
  <c i="8" r="F33"/>
  <c i="1" r="AZ63"/>
  <c i="9" r="J33"/>
  <c i="1" r="AV64"/>
  <c r="AT64"/>
  <c i="2" r="F33"/>
  <c i="1" r="AZ55"/>
  <c r="BD57"/>
  <c i="5" r="F35"/>
  <c i="1" r="AZ59"/>
  <c i="4" r="F35"/>
  <c i="1" r="AZ58"/>
  <c i="9" r="F33"/>
  <c i="1" r="AZ64"/>
  <c i="3" r="J33"/>
  <c i="1" r="AV56"/>
  <c r="AT56"/>
  <c r="BA57"/>
  <c r="AW57"/>
  <c r="BB57"/>
  <c r="AX57"/>
  <c i="5" r="J35"/>
  <c i="1" r="AV59"/>
  <c r="AT59"/>
  <c i="7" r="J35"/>
  <c i="1" r="AV62"/>
  <c r="AT62"/>
  <c i="4" r="J35"/>
  <c i="1" r="AV58"/>
  <c r="AT58"/>
  <c r="BB60"/>
  <c r="AX60"/>
  <c i="7" r="F35"/>
  <c i="1" r="AZ62"/>
  <c i="6" r="J35"/>
  <c i="1" r="AV61"/>
  <c r="AT61"/>
  <c r="BC60"/>
  <c r="AY60"/>
  <c r="BA60"/>
  <c r="AW60"/>
  <c i="2" r="J33"/>
  <c i="1" r="AV55"/>
  <c r="AT55"/>
  <c r="BC57"/>
  <c r="AY57"/>
  <c r="BD60"/>
  <c i="3" r="F33"/>
  <c i="1" r="AZ56"/>
  <c i="3" r="J30"/>
  <c i="1" r="AG56"/>
  <c i="6" r="F35"/>
  <c i="1" r="AZ61"/>
  <c i="5" l="1" r="T100"/>
  <c r="T99"/>
  <c i="4" r="T106"/>
  <c r="T105"/>
  <c i="5" r="BK100"/>
  <c r="BK99"/>
  <c r="J99"/>
  <c i="4" r="BK106"/>
  <c r="J106"/>
  <c r="J64"/>
  <c i="2" r="BK88"/>
  <c r="J88"/>
  <c i="7" r="BK104"/>
  <c r="BK103"/>
  <c r="J103"/>
  <c r="J63"/>
  <c i="9" r="BK85"/>
  <c r="J85"/>
  <c i="8" r="BK81"/>
  <c r="J81"/>
  <c i="6" r="BK103"/>
  <c r="J103"/>
  <c r="J63"/>
  <c i="1" r="AN56"/>
  <c i="3" r="J59"/>
  <c r="J39"/>
  <c i="1" r="BB54"/>
  <c r="AX54"/>
  <c r="AZ60"/>
  <c r="AV60"/>
  <c r="AT60"/>
  <c i="9" r="J30"/>
  <c i="1" r="AG64"/>
  <c r="AU60"/>
  <c r="BA54"/>
  <c r="W30"/>
  <c i="5" r="J32"/>
  <c i="1" r="AG59"/>
  <c i="2" r="J30"/>
  <c i="1" r="AG55"/>
  <c i="8" r="J30"/>
  <c i="1" r="AG63"/>
  <c r="BC54"/>
  <c r="W32"/>
  <c r="AU57"/>
  <c r="BD54"/>
  <c r="W33"/>
  <c r="AZ57"/>
  <c r="AV57"/>
  <c r="AT57"/>
  <c i="2" l="1" r="J39"/>
  <c i="9" r="J39"/>
  <c i="5" r="J41"/>
  <c i="4" r="BK105"/>
  <c r="J105"/>
  <c i="2" r="J59"/>
  <c i="8" r="J59"/>
  <c i="7" r="J104"/>
  <c r="J64"/>
  <c i="5" r="J100"/>
  <c r="J64"/>
  <c i="8" r="J39"/>
  <c i="9" r="J59"/>
  <c i="5" r="J63"/>
  <c i="1" r="AN63"/>
  <c r="AN64"/>
  <c r="AN59"/>
  <c r="AN55"/>
  <c i="6" r="J32"/>
  <c i="1" r="AG61"/>
  <c r="AZ54"/>
  <c r="AV54"/>
  <c r="AK29"/>
  <c i="7" r="J32"/>
  <c i="1" r="AG62"/>
  <c r="AN62"/>
  <c r="AW54"/>
  <c r="AK30"/>
  <c r="AY54"/>
  <c r="W31"/>
  <c i="4" r="J32"/>
  <c i="1" r="AG58"/>
  <c r="AN58"/>
  <c r="AU54"/>
  <c i="7" l="1" r="J41"/>
  <c i="4" r="J41"/>
  <c r="J63"/>
  <c i="6" r="J41"/>
  <c i="1" r="AN61"/>
  <c r="AG57"/>
  <c r="W29"/>
  <c r="AT54"/>
  <c r="AG60"/>
  <c l="1" r="AN60"/>
  <c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<sst xmlns="http://schemas.openxmlformats.org/spreadsheetml/2006/main">
  <si>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</si>
  <si>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</si>
  <si>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</si>
  <si>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</si>
  <si>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</si>
  <si>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{604a08ed-e31f-49b1-ac65-c528b0c670df}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</si>
  <si>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</si>
  <si>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</si>
  <si>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</si>
  <si>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</si>
  <si>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</si>
  <si>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</si>
  <si>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</si>
  <si>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</si>
  <si>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</si>
  <si>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</si>
  <si>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</si>
  <si>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ulice Valy v Třeboni – projektová dokumentace</t>
  </si>
  <si>
    <t>KSO:</t>
  </si>
  <si>
    <t/>
  </si>
  <si>
    <t>CC-CZ:</t>
  </si>
  <si>
    <t>Místo:</t>
  </si>
  <si>
    <t>Třeboň, ulice Valy</t>
  </si>
  <si>
    <t>Datum:</t>
  </si>
  <si>
    <t>20. 2. 2025</t>
  </si>
  <si>
    <t>Zadavatel:</t>
  </si>
  <si>
    <t>IČ:</t>
  </si>
  <si>
    <t>Město Třeboň</t>
  </si>
  <si>
    <t>DIČ:</t>
  </si>
  <si>
    <t>Účastník:</t>
  </si>
  <si>
    <t>Vyplň údaj</t>
  </si>
  <si>
    <t>Projektant:</t>
  </si>
  <si>
    <t>Ing. František Stráský – Atelier SIS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</si>
  <si>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</si>
  <si>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</si>
  <si>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</si>
  <si>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</si>
  <si>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</si>
  <si>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</si>
  <si>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</si>
  <si>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</si>
  <si>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</si>
  <si>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</si>
  <si>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</si>
  <si>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</si>
  <si>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</si>
  <si>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</si>
  <si>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</si>
  <si>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</si>
  <si>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</si>
  <si>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</si>
  <si>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</si>
  <si>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</si>
  <si>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</si>
  <si>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</si>
  <si>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</si>
  <si>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</si>
  <si>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</si>
  <si>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</si>
  <si>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</si>
  <si>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</si>
  <si>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</si>
  <si>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</si>
  <si>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</si>
  <si>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</si>
  <si>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</si>
  <si>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</si>
  <si>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</si>
  <si>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</si>
  <si>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</si>
  <si>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</si>
  <si>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</si>
  <si>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</si>
  <si>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</si>
  <si>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</si>
  <si>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</si>
  <si>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</si>
  <si>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</si>
  <si>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</si>
  <si>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</si>
  <si>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</si>
  <si>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{024a87ca-442c-476f-b803-436856adbfbc}</t>
  </si>
  <si>
    <t>2</t>
  </si>
  <si>
    <t>SO 102</t>
  </si>
  <si>
    <t>Plochy NPÚ</t>
  </si>
  <si>
    <t>{0d1f855b-b124-484d-83e1-de29debbffdb}</t>
  </si>
  <si>
    <t>SO 301</t>
  </si>
  <si>
    <t>Vodovod včetně přípojek</t>
  </si>
  <si>
    <t>{025532fb-b91e-42f7-a537-59ed5442d958}</t>
  </si>
  <si>
    <t>SO 301.1</t>
  </si>
  <si>
    <t>Vodovod - hlavní řady</t>
  </si>
  <si>
    <t>Soupis</t>
  </si>
  <si>
    <t>{d2c40c72-3004-4426-9e55-57899a0c1590}</t>
  </si>
  <si>
    <t>SO 301.2</t>
  </si>
  <si>
    <t>Vodovodní přípojky</t>
  </si>
  <si>
    <t>{8a864711-58d3-4f23-a099-189739b71235}</t>
  </si>
  <si>
    <t>SO 302</t>
  </si>
  <si>
    <t>Kanalizace jednotná včetně přípojek</t>
  </si>
  <si>
    <t>{3186d26f-8a63-4c43-8c2e-f91050719b83}</t>
  </si>
  <si>
    <t>SO 302.1</t>
  </si>
  <si>
    <t>Kanalizace jednotná - hlavní řady</t>
  </si>
  <si>
    <t>{2ba865e4-2774-4742-bed4-29d4f31c5d50}</t>
  </si>
  <si>
    <t>SO 302.2</t>
  </si>
  <si>
    <t>Kanalizační přípojky</t>
  </si>
  <si>
    <t>{5817692c-0b0a-4910-81e8-acae011e9d02}</t>
  </si>
  <si>
    <t>SO 401</t>
  </si>
  <si>
    <t>Veřejné osvětlení</t>
  </si>
  <si>
    <t>{40cbb68e-76c0-4087-a774-282cadeeebc9}</t>
  </si>
  <si>
    <t>VON</t>
  </si>
  <si>
    <t>Vedlejší a ostatní náklady</t>
  </si>
  <si>
    <t>{3b01d6d8-2876-4d90-9b7c-8b81fa099137}</t>
  </si>
  <si>
    <t>KRYCÍ LIST SOUPISU PRACÍ</t>
  </si>
  <si>
    <t>Objekt:</t>
  </si>
  <si>
    <t>SO 101 - Komunikace a zpevněné plochy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</si>
  <si>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</si>
  <si>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</si>
  <si>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</si>
  <si>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</si>
  <si>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</si>
  <si>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</si>
  <si>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</si>
  <si>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</si>
  <si>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</si>
  <si>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</si>
  <si>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</si>
  <si>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</si>
  <si>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</si>
  <si>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</si>
  <si>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</si>
  <si>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</si>
  <si>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</si>
  <si>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</si>
  <si>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</si>
  <si>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</si>
  <si>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</si>
  <si>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</si>
  <si>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</si>
  <si>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</si>
  <si>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</si>
  <si>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</si>
  <si>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</si>
  <si>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</si>
  <si>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</si>
  <si>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</si>
  <si>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</si>
  <si>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</si>
  <si>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 do 100 mm s přemístěním do 50 m nebo naložením na dopravní prostředek</t>
  </si>
  <si>
    <t>m2</t>
  </si>
  <si>
    <t>CS ÚRS 2025 01</t>
  </si>
  <si>
    <t>4</t>
  </si>
  <si>
    <t>900811124</t>
  </si>
  <si>
    <t>PP</t>
  </si>
  <si>
    <t>Sejmutí drnu tl. do 100 mm, v jakékoliv ploše</t>
  </si>
  <si>
    <t>Online PSC</t>
  </si>
  <si>
    <t>https://podminky.urs.cz/item/CS_URS_2025_01/111301111</t>
  </si>
  <si>
    <t>VV</t>
  </si>
  <si>
    <t>"Přípravné, bourací a zemní práce"</t>
  </si>
  <si>
    <t>"Stržení drnu v tl. do 100mm" 41</t>
  </si>
  <si>
    <t>113106132</t>
  </si>
  <si>
    <t>Rozebrání dlažeb z betonových nebo kamenných dlaždic komunikací pro pěší strojně pl do 50 m2</t>
  </si>
  <si>
    <t>235758477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</si>
  <si>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</si>
  <si>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https://podminky.urs.cz/item/CS_URS_2025_01/113106132</t>
  </si>
  <si>
    <t>"Demolice chodníku - betonová dlažba" 27</t>
  </si>
  <si>
    <t>3</t>
  </si>
  <si>
    <t>113106133</t>
  </si>
  <si>
    <t>Rozebrání dlažeb z kamenných dlaždic komunikací pro pěší strojně pl do 50 m2</t>
  </si>
  <si>
    <t>-558183305</t>
  </si>
  <si>
    <t>Rozebrání dlažeb komunikací pro pěší s přemístěním hmot na skládku na vzdálenost do 3 m nebo s naložením na dopravní prostředek s ložem z kameniva nebo živice a s jakoukoliv výplní spár strojně plochy jednotlivě do 50 m2 z kamenných dlaždic nebo desek</t>
  </si>
  <si>
    <t>https://podminky.urs.cz/item/CS_URS_2025_01/113106133</t>
  </si>
  <si>
    <t>P</t>
  </si>
  <si>
    <t>Poznámka k položce:_x000d_
vč. příp. očištění a deponování pro zpětné osazení!</t>
  </si>
  <si>
    <t>"Demolice chodníku - kamenná dlažba (bude zpětně použita)" 22</t>
  </si>
  <si>
    <t>113107222</t>
  </si>
  <si>
    <t>Odstranění podkladu z kameniva drceného tl přes 100 do 200 mm strojně pl přes 200 m2</t>
  </si>
  <si>
    <t>-812859857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</si>
  <si>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</si>
  <si>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https://podminky.urs.cz/item/CS_URS_2025_01/113107222</t>
  </si>
  <si>
    <t>"Demolice asfaltové vozovky - podkladní nestm. vrstva celk. prům. tl. 150mm" 1368</t>
  </si>
  <si>
    <t>5</t>
  </si>
  <si>
    <t>113107224</t>
  </si>
  <si>
    <t>Odstranění podkladu z kameniva drceného tl přes 300 do 400 mm strojně pl přes 200 m2</t>
  </si>
  <si>
    <t>1483658057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</si>
  <si>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</si>
  <si>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https://podminky.urs.cz/item/CS_URS_2025_01/113107224</t>
  </si>
  <si>
    <t>"Demolice štěrkové vozovky - vrchní vrstvy a podkladní nestm. vrstva celk. prům. tl. 350mm" 331</t>
  </si>
  <si>
    <t>6</t>
  </si>
  <si>
    <t>113107322</t>
  </si>
  <si>
    <t>Odstranění podkladu z kameniva drceného tl přes 100 do 200 mm strojně pl do 50 m2</t>
  </si>
  <si>
    <t>-693262020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</si>
  <si>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</si>
  <si>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https://podminky.urs.cz/item/CS_URS_2025_01/113107322</t>
  </si>
  <si>
    <t>"Demolice chodníku - lože betonové dlažby a podkladní nestm. vrstva celk. prům. tl. 150mm" 27</t>
  </si>
  <si>
    <t>"Demolice chodníku - lože kamenné dlažby a podkladní nestm. vrstva celk. prům. tl. 150mm" 22</t>
  </si>
  <si>
    <t>"Demolice betonové plochy (panely) - lože panelů a podkladní nestm. vrstva celk. prům. tl. 150mm" 22</t>
  </si>
  <si>
    <t>7</t>
  </si>
  <si>
    <t>113107335</t>
  </si>
  <si>
    <t>Odstranění podkladu z betonu vyztuženého sítěmi tl do 100 mm strojně pl do 50 m2</t>
  </si>
  <si>
    <t>3683165</t>
  </si>
  <si>
    <t>Odstranění podkladů nebo krytů strojně plochy jednotlivě do 50 m2 s přemístěním hmot na skládku na vzdálenost do 3 m nebo s naložením na dopravní prostředek z betonu vyztuženého sítěmi, o tl. vrstvy do 100 mm</t>
  </si>
  <si>
    <t>https://podminky.urs.cz/item/CS_URS_2025_01/113107335</t>
  </si>
  <si>
    <t>"Demolice betonové plochy (panely) tl. 100mm" 22</t>
  </si>
  <si>
    <t>8</t>
  </si>
  <si>
    <t>113154538</t>
  </si>
  <si>
    <t>Frézování živičného krytu tl 100 mm pruh š do 1 m pl přes 500 do 2000 m2</t>
  </si>
  <si>
    <t>-1798690004</t>
  </si>
  <si>
    <t>Frézování živičného podkladu nebo krytu s naložením hmot na dopravní prostředek plochy přes 500 do 2 000 m2 pruhu šířky do 1 m, tloušťky vrstvy 100 mm</t>
  </si>
  <si>
    <t>https://podminky.urs.cz/item/CS_URS_2025_01/113154538</t>
  </si>
  <si>
    <t>Poznámka k položce:_x000d_
dle diagnotiky vozovky živičné vrtsvy rozdílné tloušťky, materiál ZAS T1 a ZAS T4 - spolu s odstraněnnými podkladními vrstvami (celk. tl. 200mm) bude upraveno na meziskládce recyklací za studena a použito zpět do AZ vozovky_x000d_
Frézování na fr. 0/63, min. 0/32 !</t>
  </si>
  <si>
    <t>"Demolice asfaltové vozovky - vyfrézování obrusných a ložných vrtev spolu s příp. podkladní nestm. vrstvou celk. prům. tl. 200mm" 1368</t>
  </si>
  <si>
    <t>9</t>
  </si>
  <si>
    <t>113154590</t>
  </si>
  <si>
    <t>Příplatek za každých dalších 10 mm</t>
  </si>
  <si>
    <t>-1839069745</t>
  </si>
  <si>
    <t>Frézování živičného podkladu nebo krytu s naložením hmot na dopravní prostředek Příplatek za každých dalších 10 mm</t>
  </si>
  <si>
    <t>https://podminky.urs.cz/item/CS_URS_2025_01/113154590</t>
  </si>
  <si>
    <t>"Demolice asfaltové vozovky - vyfrézování obrusných a ložných vrtev spolu s příp. podkladní nestm. vrstvou celk. prům. tl. 200mm - příplatek" 1368*10</t>
  </si>
  <si>
    <t>10</t>
  </si>
  <si>
    <t>113202111</t>
  </si>
  <si>
    <t>Vytrhání obrub krajníků obrubníků stojatých</t>
  </si>
  <si>
    <t>m</t>
  </si>
  <si>
    <t>-993435341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</si>
  <si>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</si>
  <si>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</si>
  <si>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"Demolice stáv. silniční betonové obruby vč. lože" 145</t>
  </si>
  <si>
    <t>11</t>
  </si>
  <si>
    <t>113204111</t>
  </si>
  <si>
    <t>Vytrhání obrub záhonových</t>
  </si>
  <si>
    <t>-977406310</t>
  </si>
  <si>
    <t>Vytrhání obrub s vybouráním lože, s přemístěním hmot na skládku na vzdálenost do 3 m nebo s naložením na dopravní prostředek záhonových</t>
  </si>
  <si>
    <t>https://podminky.urs.cz/item/CS_URS_2025_01/113204111</t>
  </si>
  <si>
    <t>"Demolice stáv. chodníkové betonové obruby vč. lože" 16</t>
  </si>
  <si>
    <t>121151103</t>
  </si>
  <si>
    <t>Sejmutí ornice plochy do 100 m2 tl vrstvy do 200 mm strojně</t>
  </si>
  <si>
    <t>-1714927261</t>
  </si>
  <si>
    <t>Sejmutí ornice strojně při souvislé ploše do 100 m2, tl. vrstvy do 200 mm</t>
  </si>
  <si>
    <t>https://podminky.urs.cz/item/CS_URS_2025_01/121151103</t>
  </si>
  <si>
    <t>"Sejmutí ornice vč. drnu v tl. 150mm" 87</t>
  </si>
  <si>
    <t>13</t>
  </si>
  <si>
    <t>122251104</t>
  </si>
  <si>
    <t>Odkopávky a prokopávky nezapažené v hornině třídy těžitelnosti I skupiny 3 objem do 500 m3 strojně</t>
  </si>
  <si>
    <t>m3</t>
  </si>
  <si>
    <t>-1122540365</t>
  </si>
  <si>
    <t>Odkopávky a prokopávky nezapažené strojně v hornině třídy těžitelnosti I skupiny 3 přes 100 do 500 m3</t>
  </si>
  <si>
    <t>https://podminky.urs.cz/item/CS_URS_2025_01/122251104</t>
  </si>
  <si>
    <t>"Odkopávky zeminy vč. příp. zbylých nestmelených vrstev pro dosažení pláně jednotl. ploch" 350,9</t>
  </si>
  <si>
    <t>14</t>
  </si>
  <si>
    <t>122252205</t>
  </si>
  <si>
    <t>Odkopávky a prokopávky nezapažené pro silnice a dálnice v hornině třídy těžitelnosti I objem do 1000 m3 strojně</t>
  </si>
  <si>
    <t>553719724</t>
  </si>
  <si>
    <t>Odkopávky a prokopávky nezapažené pro silnice a dálnice strojně v hornině třídy těžitelnosti I přes 500 do 1 000 m3</t>
  </si>
  <si>
    <t>https://podminky.urs.cz/item/CS_URS_2025_01/122252205</t>
  </si>
  <si>
    <t>"Sanace AZ vozovky tl. 300mm"</t>
  </si>
  <si>
    <t>"Odkop část AZ v tl. 150mm pro uložení materiálu RSCA z meziskládky" 1806*0,15</t>
  </si>
  <si>
    <t>"Odkop část AZ v tl. 150mm pro uložení ŠD 0/125 - čerpáno v rozsahu dle požadavku objednatele / geot.dozoru!" 1806*0,15</t>
  </si>
  <si>
    <t>15</t>
  </si>
  <si>
    <t>132251102</t>
  </si>
  <si>
    <t>Hloubení rýh nezapažených š do 800 mm v hornině třídy těžitelnosti I skupiny 3 objem do 50 m3 strojně</t>
  </si>
  <si>
    <t>387817243</t>
  </si>
  <si>
    <t>Hloubení nezapažených rýh šířky do 800 mm strojně s urovnáním dna do předepsaného profilu a spádu v hornině třídy těžitelnosti I skupiny 3 přes 20 do 50 m3</t>
  </si>
  <si>
    <t>https://podminky.urs.cz/item/CS_URS_2025_01/132251102</t>
  </si>
  <si>
    <t>"Podélná drenáž - výkop rýhy" 200*0,15</t>
  </si>
  <si>
    <t>16</t>
  </si>
  <si>
    <t>162751117-1</t>
  </si>
  <si>
    <t>Vodorovné přemístění výkopku/sypaniny z horniny třídy těžitelnosti I, skupiny 1 až 3 na recyklační středisko nebo skládku dle dodavatele stavby včetně uložení</t>
  </si>
  <si>
    <t>-2006562106</t>
  </si>
  <si>
    <t>Vodorovné přemístění výkopku nebo sypaniny po suchu na obvyklém dopravním prostředku, bez naložení výkopku, z horniny třídy těžitelnosti I skupiny 1 až 3 na recyklační středisko nebo skládku dle dodavatele stavby včetně uložení</t>
  </si>
  <si>
    <t>"stržený drn, sejmutá ornice" 41*0,1+87*0,15</t>
  </si>
  <si>
    <t>"Odkopávky, rýhy" 350,9+541,8+30,0</t>
  </si>
  <si>
    <t>17</t>
  </si>
  <si>
    <t>171151131</t>
  </si>
  <si>
    <t>Uložení sypaniny z hornin nesoudržných a soudržných střídavě do násypů zhutněných strojně</t>
  </si>
  <si>
    <t>1856815039</t>
  </si>
  <si>
    <t>Uložení sypanin do násypů strojně s rozprostřením sypaniny ve vrstvách a s hrubým urovnáním zhutněných z hornin nesoudržných a soudržných střídavě ukládaných</t>
  </si>
  <si>
    <t>https://podminky.urs.cz/item/CS_URS_2025_01/171151131</t>
  </si>
  <si>
    <t>"Sanace AZ vozovky (celk. tl. 300mm) se zhutněním (pláně)"</t>
  </si>
  <si>
    <t>"Uložení materiálu RSCA z meziskládky v tl. cca 150mm" 1806*0,15</t>
  </si>
  <si>
    <t>"Uložení nakupované ŠD 0/125 v tl. cca 150mm - čerpáno v rozsahu dle požadavku objednatele / geot.dozoru!" 1806*0,15</t>
  </si>
  <si>
    <t>18</t>
  </si>
  <si>
    <t>M</t>
  </si>
  <si>
    <t>58344229</t>
  </si>
  <si>
    <t>štěrkodrť frakce 0/125</t>
  </si>
  <si>
    <t>t</t>
  </si>
  <si>
    <t>798510318</t>
  </si>
  <si>
    <t>270,9*2,1 'Přepočtené koeficientem množství</t>
  </si>
  <si>
    <t>19</t>
  </si>
  <si>
    <t>171201231</t>
  </si>
  <si>
    <t>Poplatek za uložení zeminy a kamení na recyklační skládce (skládkovné) kód odpadu 17 05 04</t>
  </si>
  <si>
    <t>-540563694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</si>
  <si>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</si>
  <si>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</si>
  <si>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939,85*1,8 'Přepočtené koeficientem množství</t>
  </si>
  <si>
    <t>20</t>
  </si>
  <si>
    <t>181351103</t>
  </si>
  <si>
    <t>Rozprostření ornice tl vrstvy do 200 mm pl přes 100 do 500 m2 v rovině nebo ve svahu do 1:5 strojně</t>
  </si>
  <si>
    <t>-781972911</t>
  </si>
  <si>
    <t>Rozprostření a urovnání ornice v rovině nebo ve svahu sklonu do 1:5 strojně při souvislé ploše přes 100 do 500 m2, tl. vrstvy do 200 mm</t>
  </si>
  <si>
    <t>https://podminky.urs.cz/item/CS_URS_2025_01/181351103</t>
  </si>
  <si>
    <t>"Dokončující práce"</t>
  </si>
  <si>
    <t>"Ohumusování tl. 150mm" 234</t>
  </si>
  <si>
    <t>"Úprava zel. ploch - doplnění ornice tl. 100mm po stržení drnu" 41</t>
  </si>
  <si>
    <t>10364101</t>
  </si>
  <si>
    <t>zemina pro terénní úpravy - ornice</t>
  </si>
  <si>
    <t>236087051</t>
  </si>
  <si>
    <t>(234*0,15+41*0,1)*1,8</t>
  </si>
  <si>
    <t>22</t>
  </si>
  <si>
    <t>181411131-1</t>
  </si>
  <si>
    <t>Založení parkového trávníku výsevem plochy do 10000 m2 v rovině a ve svahu do 1:5, včetně obdělání půdy, hnojení půdy hnojivem a dodávkou hnojiva, včetně ošetření trávníku, klíčící trávník je nutné v suchém období kropit a po dosažení výšky 10 – 15 cm</t>
  </si>
  <si>
    <t>186361659</t>
  </si>
  <si>
    <t>"Zatravnění ohumusovaných ploch" 234+41</t>
  </si>
  <si>
    <t>23</t>
  </si>
  <si>
    <t>00572420</t>
  </si>
  <si>
    <t>osivo směs travní parková okrasná</t>
  </si>
  <si>
    <t>kg</t>
  </si>
  <si>
    <t>1553763492</t>
  </si>
  <si>
    <t>275*0,03 'Přepočtené koeficientem množství</t>
  </si>
  <si>
    <t>24</t>
  </si>
  <si>
    <t>181951111</t>
  </si>
  <si>
    <t>Úprava pláně v hornině třídy těžitelnosti I skupiny 1 až 3 bez zhutnění strojně</t>
  </si>
  <si>
    <t>-1151304138</t>
  </si>
  <si>
    <t>Úprava pláně vyrovnáním výškových rozdílů strojně v hornině třídy těžitelnosti I, skupiny 1 až 3 bez zhutnění</t>
  </si>
  <si>
    <t>https://podminky.urs.cz/item/CS_URS_2025_01/181951111</t>
  </si>
  <si>
    <t>"Ostatní"</t>
  </si>
  <si>
    <t>"Urovnání ploch pro ohumusování" 234</t>
  </si>
  <si>
    <t>25</t>
  </si>
  <si>
    <t>181951112</t>
  </si>
  <si>
    <t>Úprava pláně v hornině třídy těžitelnosti I skupiny 1 až 3 se zhutněním strojně</t>
  </si>
  <si>
    <t>-889995692</t>
  </si>
  <si>
    <t>Úprava pláně vyrovnáním výškových rozdílů strojně v hornině třídy těžitelnosti I, skupiny 1 až 3 se zhutněním</t>
  </si>
  <si>
    <t>https://podminky.urs.cz/item/CS_URS_2025_01/181951112</t>
  </si>
  <si>
    <t>"Přehutnění parapláně plochy výměny AZ" 1806</t>
  </si>
  <si>
    <t>26</t>
  </si>
  <si>
    <t>184818231</t>
  </si>
  <si>
    <t>Ochrana kmene průměru do 300 mm bedněním výšky do 2 m</t>
  </si>
  <si>
    <t>kus</t>
  </si>
  <si>
    <t>1558210534</t>
  </si>
  <si>
    <t>Ochrana kmene bedněním před poškozením stavebním provozem zřízení včetně odstranění výšky bednění do 2 m průměru kmene do 300 mm</t>
  </si>
  <si>
    <t>https://podminky.urs.cz/item/CS_URS_2025_01/184818231</t>
  </si>
  <si>
    <t>"Ochrana stromu během stavby - lípa" 1</t>
  </si>
  <si>
    <t>27</t>
  </si>
  <si>
    <t>184818235</t>
  </si>
  <si>
    <t>Ochrana kmene průměru přes 900 do 1100 mm bedněním výšky do 2 m</t>
  </si>
  <si>
    <t>-1642008</t>
  </si>
  <si>
    <t>Ochrana kmene bedněním před poškozením stavebním provozem zřízení včetně odstranění výšky bednění do 2 m průměru kmene přes 900 do 1100 mm</t>
  </si>
  <si>
    <t>https://podminky.urs.cz/item/CS_URS_2025_01/184818235</t>
  </si>
  <si>
    <t>"Ochrana stromu během stavby - kaštan, lípa" 4</t>
  </si>
  <si>
    <t>28</t>
  </si>
  <si>
    <t>184852239</t>
  </si>
  <si>
    <t>Řez stromu zdravotní o ploše koruny přes 180 do 210 m2 lezeckou technikou</t>
  </si>
  <si>
    <t>-1728995315</t>
  </si>
  <si>
    <t>Řez stromů prováděný lezeckou technikou zdravotní (S-RZ), plocha koruny stromu přes 180 do 210 m2</t>
  </si>
  <si>
    <t>https://podminky.urs.cz/item/CS_URS_2025_01/184852239</t>
  </si>
  <si>
    <t>"Prořez korun stromu - kaštan, lípa (bude čerpáno pouze se souhlasem a v rozsahu dle pokynů objednatele!)" 4</t>
  </si>
  <si>
    <t>29</t>
  </si>
  <si>
    <t>184911211</t>
  </si>
  <si>
    <t>Rozprostření valounků vel přes 0,063 do 0,1 m v rovině a svahu do 1:5</t>
  </si>
  <si>
    <t>1723249413</t>
  </si>
  <si>
    <t>Rozprostření valounků frakce 63 až 100 mm v rovině nebo na svahu do 1:5</t>
  </si>
  <si>
    <t>https://podminky.urs.cz/item/CS_URS_2025_01/184911211</t>
  </si>
  <si>
    <t>"Nové konstrukce"</t>
  </si>
  <si>
    <t>"Valounová dlažba tl. 100mm, do MV (vykázáno zvlášť)"</t>
  </si>
  <si>
    <t>"Ostatní plochy (Valounová dlažba)" 185</t>
  </si>
  <si>
    <t>30</t>
  </si>
  <si>
    <t>58337403</t>
  </si>
  <si>
    <t>kamenivo dekorační (kačírek) frakce 16/32</t>
  </si>
  <si>
    <t>826592846</t>
  </si>
  <si>
    <t>185*0,16 'Přepočtené koeficientem množství</t>
  </si>
  <si>
    <t>Zakládání</t>
  </si>
  <si>
    <t>31</t>
  </si>
  <si>
    <t>212752112</t>
  </si>
  <si>
    <t>Trativod z drenážních trubek korugovaných PE-HD SN 4 perforace 220° včetně lože otevřený výkop DN 150 pro liniové stavby</t>
  </si>
  <si>
    <t>-1914687210</t>
  </si>
  <si>
    <t>Trativody z drenážních trubek pro liniové stavby a komunikace se zřízením štěrkového lože pod trubky a s jejich obsypem v otevřeném výkopu trubka korugovaná sendvičová PE-HD SN 4 perforace 220° DN 150</t>
  </si>
  <si>
    <t>https://podminky.urs.cz/item/CS_URS_2025_01/212752112</t>
  </si>
  <si>
    <t>"Odvodnění"</t>
  </si>
  <si>
    <t>"Podélná drenáž vč. lože (ŠD/beton) a obsypu ŠP 8/32" 200</t>
  </si>
  <si>
    <t>Vodorovné konstrukce</t>
  </si>
  <si>
    <t>32</t>
  </si>
  <si>
    <t>451457777-1</t>
  </si>
  <si>
    <t>Podklad nebo lože pod dlažbu vodorovný nebo do sklonu 1:5 z MV tl přes 30 do 50 mm</t>
  </si>
  <si>
    <t>-369059082</t>
  </si>
  <si>
    <t>Podklad nebo lože pod dlažbu (přídlažbu) v ploše vodorovné nebo ve sklonu do 1:5, tloušťky od 30 do 50 mm z vápenné malty</t>
  </si>
  <si>
    <t>"Valounová dlažba tl. 100mm - podkladní maltová vrstva (malta vápenná - složení podléhá schválení objednatelem)"</t>
  </si>
  <si>
    <t>"Ostatní plochy (Valounová dlažba) - lože tl. 40mm" 185</t>
  </si>
  <si>
    <t>Komunikace pozemní</t>
  </si>
  <si>
    <t>33</t>
  </si>
  <si>
    <t>564861111</t>
  </si>
  <si>
    <t>Podklad ze štěrkodrtě ŠD plochy přes 100 m2 tl 200 mm</t>
  </si>
  <si>
    <t>2135748750</t>
  </si>
  <si>
    <t>Podklad ze štěrkodrti ŠD s rozprostřením a zhutněním plochy přes 100 m2, po zhutnění tl. 200 mm</t>
  </si>
  <si>
    <t>https://podminky.urs.cz/item/CS_URS_2025_01/564861111</t>
  </si>
  <si>
    <t>"ŠD fr. 0/63 tl. 200mm, vč. příp. rozšíření vrstev pod obruby, rezervy na vyrovnání spádu komunikace a na příp. nerovnost podkladu celkem 10%"</t>
  </si>
  <si>
    <t>"Nová vozovka (dlážděná z kostek)" 809*1,1</t>
  </si>
  <si>
    <t>"Parkoviště (z kamenných odseků)" 443*1,1</t>
  </si>
  <si>
    <t>"Chodník (dlážděný z mozaiky)" 344*1,1</t>
  </si>
  <si>
    <t>"Ostatní plochy (Valounová dlažba)" 185*1,1</t>
  </si>
  <si>
    <t>"Plocha z kamenných desek (předláždění)" 22*1,1</t>
  </si>
  <si>
    <t>"Rampa od Šupinky (dlážděná z mozaiky, desek)" 2,8*1,1</t>
  </si>
  <si>
    <t>34</t>
  </si>
  <si>
    <t>564962111</t>
  </si>
  <si>
    <t>Podklad z mechanicky zpevněného kameniva MZK tl 200 mm</t>
  </si>
  <si>
    <t>1698379002</t>
  </si>
  <si>
    <t>Podklad z mechanicky zpevněného kameniva MZK (minerální beton) s rozprostřením a s hutněním, po zhutnění tl. 200 mm</t>
  </si>
  <si>
    <t>https://podminky.urs.cz/item/CS_URS_2025_01/564962111</t>
  </si>
  <si>
    <t>"MZK tl. 200mm"</t>
  </si>
  <si>
    <t>"Nová vozovka (dlážděná z kostek)" 809</t>
  </si>
  <si>
    <t>"Parkoviště (z kamenných odseků)" 443</t>
  </si>
  <si>
    <t>"Chodník (dlážděný z mozaiky)" 344</t>
  </si>
  <si>
    <t>"Plocha z kamenných desek (předláždění)" 22</t>
  </si>
  <si>
    <t>"Rampa od Šupinky (dlážděná z mozaiky, desek)" 2,8</t>
  </si>
  <si>
    <t>35</t>
  </si>
  <si>
    <t>567532122</t>
  </si>
  <si>
    <t>Recyklace podkladu za studena na místě - promísení s pojivem, kamenivem tl přes 220 do 250 mm pl přes 1000 do 3000 m2</t>
  </si>
  <si>
    <t>-155316375</t>
  </si>
  <si>
    <t>Recyklace podkladní vrstvy za studena na místě promísení rozpojené směsi s kamenivem a pojivem (materiál ve specifikaci) s rozhrnutím, zhutněním a vlhčením plochy přes 1 000 do 3 000 m2, tloušťky po zhutnění přes 220 do 250 mm</t>
  </si>
  <si>
    <t>https://podminky.urs.cz/item/CS_URS_2025_01/567532122</t>
  </si>
  <si>
    <t>Poznámka k položce:_x000d_
Předpoklad dostatečného množství kameniva v recyklované směsi</t>
  </si>
  <si>
    <t>"Provedení RSCA na meziskládce"</t>
  </si>
  <si>
    <t>"Úprava v (max.) tl. 250mm z vyzískaného materiálu (plocha 1368 m2 frézovaná v tl. 200mm)" 1368,0*0,2/0,25</t>
  </si>
  <si>
    <t>36</t>
  </si>
  <si>
    <t>58522150</t>
  </si>
  <si>
    <t>cement portlandský směsný CEM II 32,5MPa</t>
  </si>
  <si>
    <t>1690399180</t>
  </si>
  <si>
    <t>Poznámka k položce:_x000d_
dle Specifikace online Poznámky k souboru cen - obvyklé množství dávkování pojiva</t>
  </si>
  <si>
    <t xml:space="preserve">"Doporučené množství pojiva v % objemové hmotnosti zhutněné vrstvy = 4% = 92,9 kg/m3 při tl.  vrstvy 250mm (čerpáno dle receptury)"</t>
  </si>
  <si>
    <t>1094,4*0,25*92,9/1000</t>
  </si>
  <si>
    <t>37</t>
  </si>
  <si>
    <t>11162540</t>
  </si>
  <si>
    <t>emulze asfaltová obalovací pro použití za studena</t>
  </si>
  <si>
    <t>916257885</t>
  </si>
  <si>
    <t xml:space="preserve">"Doporučené množství pojiva v % objemové hmotnosti zhutněné vrstvy = 2,5% = 58,1 kg/m3 při tl.  vrstvy 250mm (čerpáno dle receptury)"</t>
  </si>
  <si>
    <t>1094,4*0,25*58,1/1000</t>
  </si>
  <si>
    <t>38</t>
  </si>
  <si>
    <t>591211111</t>
  </si>
  <si>
    <t>Kladení dlažby z kostek drobných z kamene do lože z kameniva těženého tl 50 mm</t>
  </si>
  <si>
    <t>-1382166670</t>
  </si>
  <si>
    <t>Kladení dlažby z kostek s provedením lože do tl. 50 mm, s vyplněním spár, s dvojím beraněním a se smetením přebytečného materiálu na krajnici drobných z kamene, do lože z kameniva těženého</t>
  </si>
  <si>
    <t>https://podminky.urs.cz/item/CS_URS_2025_01/591211111</t>
  </si>
  <si>
    <t>"Kamenná dlažba 100x100mm do vějíře, lože z HDK fr. 4/8 tl. 40mm"</t>
  </si>
  <si>
    <t>"Kamenné odseky tl. 100mm, lože z HDK fr. 4/8 tl. 40mm"</t>
  </si>
  <si>
    <t>39</t>
  </si>
  <si>
    <t>58381007</t>
  </si>
  <si>
    <t>kostka štípaná dlažební žula drobná 8/10</t>
  </si>
  <si>
    <t>349670849</t>
  </si>
  <si>
    <t>809*1,02 'Přepočtené koeficientem množství</t>
  </si>
  <si>
    <t>40</t>
  </si>
  <si>
    <t>58381185-1</t>
  </si>
  <si>
    <t>nepravidelný kámen, povrch přírodní dlažba tl. 100mm</t>
  </si>
  <si>
    <t>2084029159</t>
  </si>
  <si>
    <t>443*1,02 'Přepočtené koeficientem množství</t>
  </si>
  <si>
    <t>41</t>
  </si>
  <si>
    <t>591411111</t>
  </si>
  <si>
    <t>Kladení dlažby z mozaiky jednobarevné komunikací pro pěší lože z kameniva</t>
  </si>
  <si>
    <t>1819373177</t>
  </si>
  <si>
    <t>Kladení dlažby z mozaiky komunikací pro pěší s vyplněním spár, s dvojím beraněním a se smetením přebytečného materiálu na vzdálenost do 3 m jednobarevné, s ložem tl. do 40 mm z kameniva</t>
  </si>
  <si>
    <t>https://podminky.urs.cz/item/CS_URS_2025_01/591411111</t>
  </si>
  <si>
    <t>"Kamenná dlažba 40x60mm, lože z HDK fr. 4/8 tl. 40mm"</t>
  </si>
  <si>
    <t>"Rampa od Šupinky (dlážděná z mozaiky, desek)" 2</t>
  </si>
  <si>
    <t>"Rampa od Šupinky - dlažba pro nevidomé - umělá mozaika" 0,5</t>
  </si>
  <si>
    <t>42</t>
  </si>
  <si>
    <t>58381004</t>
  </si>
  <si>
    <t>kostka štípaná dlažební mozaika žula 4/6 tř 1</t>
  </si>
  <si>
    <t>949941095</t>
  </si>
  <si>
    <t>346*1,02 'Přepočtené koeficientem množství</t>
  </si>
  <si>
    <t>43</t>
  </si>
  <si>
    <t>58381006-1</t>
  </si>
  <si>
    <t>kostka dlažební mozaika reliéfní z umělého kamene 4/6</t>
  </si>
  <si>
    <t>-777897457</t>
  </si>
  <si>
    <t>0,5*1,03 'Přepočtené koeficientem množství</t>
  </si>
  <si>
    <t>44</t>
  </si>
  <si>
    <t>596811421-1</t>
  </si>
  <si>
    <t>Kladení velkoformátové dlažby tl 100 mm velikosti přes 0,5 m2 pl do 300 m2</t>
  </si>
  <si>
    <t>951676326</t>
  </si>
  <si>
    <t>Kladení velkoformátové dlažby pozemních komunikací a komunikací pro pěší s ložem z kameniva tl. 40 mm, s vyplněním spár, s hutněním, vibrováním a se smetením přebytečného materiálu tl. 100 mm, velikosti dlaždic přes 0,5 m2, pro plochy do 300 m2</t>
  </si>
  <si>
    <t>"Kamenné desky velkoformátové (stávající), lože z HDK fr. 4/8 tl. 40mm"</t>
  </si>
  <si>
    <t>"Plocha z kamenných desek (předláždění) s doplněním lože " 22</t>
  </si>
  <si>
    <t>"Rampa od Šupinky (dlážděná z mozaiky, desek)" 1,1*0,25</t>
  </si>
  <si>
    <t>45</t>
  </si>
  <si>
    <t>58384653-1</t>
  </si>
  <si>
    <t>deska dlažební formátovaná kamenná tl do 100mm</t>
  </si>
  <si>
    <t>-707583866</t>
  </si>
  <si>
    <t>Poznámka k položce:_x000d_
Desky musí mít obdobnou tloušťku a musí být tvarově a materiálově shodné se stávajícími - výbběr kamene podléhá schválení objednatelem!</t>
  </si>
  <si>
    <t>"Plocha z kamenných desek - doplnění plochy předláždění - odb. odhad 20% z plochy" 22*0,2</t>
  </si>
  <si>
    <t>Trubní vedení</t>
  </si>
  <si>
    <t>46</t>
  </si>
  <si>
    <t>871310330-1</t>
  </si>
  <si>
    <t>Kanalizační přípojka z potrubí hladkého plnostěnného DN 150</t>
  </si>
  <si>
    <t>-737678277</t>
  </si>
  <si>
    <t>Kanalizační přípojka z potrubí hladkého plnostěnného DN 150 včetně provedení výkopu, pískového lože, obsypu, hutněného zásypu a odvozu přebytečného výkopku a jeho likvidace</t>
  </si>
  <si>
    <t>"Přípojka PVC SN12 DN 150 včetně navrtávky do šachty nebo vpusti"</t>
  </si>
  <si>
    <t>"pro vpusti" 22,5</t>
  </si>
  <si>
    <t>"pro žlab" 1,0</t>
  </si>
  <si>
    <t>47</t>
  </si>
  <si>
    <t>895941311-1</t>
  </si>
  <si>
    <t xml:space="preserve">Zřízení vpusti kanalizační uliční z betonových dílců </t>
  </si>
  <si>
    <t>-246058145</t>
  </si>
  <si>
    <t>Zřízení vpusti kanalizační uliční z betonových dílců, zahrnuje výkop s likvidací výkopku, osazení nové UV, včetně betonové desky pod UV, prstenců DN500, výstroje, celolitinový rám s mříží D400, koš na splaveniny, obetonování a zpětného obsypu (po vrstvách tl. 300 mm)</t>
  </si>
  <si>
    <t>"Nová uliční vpusť" 7</t>
  </si>
  <si>
    <t>48</t>
  </si>
  <si>
    <t>592238500-1</t>
  </si>
  <si>
    <t>sestava dílců kompletní uliční vpusti vč. mříže a koše</t>
  </si>
  <si>
    <t>84658159</t>
  </si>
  <si>
    <t>Poznámka k položce:_x000d_
Mříž D400 + lapač nečistot + střední část + zápachová uzávěrka + kaliště</t>
  </si>
  <si>
    <t>Ostatní konstrukce a práce, bourání</t>
  </si>
  <si>
    <t>49</t>
  </si>
  <si>
    <t>914111111</t>
  </si>
  <si>
    <t>Montáž svislé dopravní značky do velikosti 1 m2 objímkami na sloupek nebo konzolu</t>
  </si>
  <si>
    <t>-711783830</t>
  </si>
  <si>
    <t>Montáž svislé dopravní značky základní velikosti do 1 m2 objímkami na sloupky nebo konzoly</t>
  </si>
  <si>
    <t>https://podminky.urs.cz/item/CS_URS_2025_01/914111111</t>
  </si>
  <si>
    <t>"Dopravní značení - svislé"</t>
  </si>
  <si>
    <t>"Nové SDZ - IP12+E13" 1+1</t>
  </si>
  <si>
    <t>50</t>
  </si>
  <si>
    <t>40445625</t>
  </si>
  <si>
    <t>informativní značky provozní IP8, IP9, IP11-IP13 500x700mm</t>
  </si>
  <si>
    <t>-792327990</t>
  </si>
  <si>
    <t>51</t>
  </si>
  <si>
    <t>40445647</t>
  </si>
  <si>
    <t>dodatkové tabulky E1, E2a,b , E6, E9, E10 E12c, E17 500x500mm</t>
  </si>
  <si>
    <t>-1362690004</t>
  </si>
  <si>
    <t>52</t>
  </si>
  <si>
    <t>914111121</t>
  </si>
  <si>
    <t>Montáž svislé dopravní značky do velikosti 2 m2 objímkami na sloupek nebo konzolu</t>
  </si>
  <si>
    <t>-1948793352</t>
  </si>
  <si>
    <t>Montáž svislé dopravní značky základní velikosti do 2 m2 objímkami na sloupky nebo konzoly</t>
  </si>
  <si>
    <t>https://podminky.urs.cz/item/CS_URS_2025_01/914111121</t>
  </si>
  <si>
    <t>"IP27a, IP 27b - přesun do nové pozice" 2</t>
  </si>
  <si>
    <t>53</t>
  </si>
  <si>
    <t>914511112</t>
  </si>
  <si>
    <t>Montáž sloupku dopravních značek délky do 3,5 m s betonovým základem a patkou D 60 mm</t>
  </si>
  <si>
    <t>1849481235</t>
  </si>
  <si>
    <t>Montáž sloupku dopravních značek délky do 3,5 m do hliníkové patky pro sloupek D 60 mm</t>
  </si>
  <si>
    <t>https://podminky.urs.cz/item/CS_URS_2025_01/914511112</t>
  </si>
  <si>
    <t>"Zpětné osazení stáv. DZ (sloupek vč. DZ)"</t>
  </si>
  <si>
    <t>"IP12 + E13 + E8d - posun do nové polohy" 1</t>
  </si>
  <si>
    <t>"IP11a + E13 - posun do nové polohy" 1</t>
  </si>
  <si>
    <t>"Nové SDZ - sloupek" 3</t>
  </si>
  <si>
    <t>54</t>
  </si>
  <si>
    <t>40445225</t>
  </si>
  <si>
    <t>sloupek pro dopravní značku Zn D 60mm v 3,5m</t>
  </si>
  <si>
    <t>760091643</t>
  </si>
  <si>
    <t>55</t>
  </si>
  <si>
    <t>915131112</t>
  </si>
  <si>
    <t>Vodorovné dopravní značení přechody pro chodce, šipky, symboly retroreflexní bílá barva</t>
  </si>
  <si>
    <t>-1571194389</t>
  </si>
  <si>
    <t>Vodorovné dopravní značení stříkané barvou přechody pro chodce, šipky, symboly bílé retroreflexní</t>
  </si>
  <si>
    <t>https://podminky.urs.cz/item/CS_URS_2025_01/915131112</t>
  </si>
  <si>
    <t>"Dopravní značení - nové vodorovné"</t>
  </si>
  <si>
    <t>"2x symbol vozíčkář (V10f)" 2*0,6</t>
  </si>
  <si>
    <t>56</t>
  </si>
  <si>
    <t>915621111</t>
  </si>
  <si>
    <t>Předznačení vodorovného plošného značení</t>
  </si>
  <si>
    <t>-1149793014</t>
  </si>
  <si>
    <t>Předznačení pro vodorovné značení stříkané barvou nebo prováděné z nátěrových hmot plošné šipky, symboly, nápisy</t>
  </si>
  <si>
    <t>https://podminky.urs.cz/item/CS_URS_2025_01/915621111</t>
  </si>
  <si>
    <t>57</t>
  </si>
  <si>
    <t>916111123</t>
  </si>
  <si>
    <t>Osazení obruby z drobných kostek s boční opěrou do lože z betonu prostého</t>
  </si>
  <si>
    <t>-184518800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</si>
  <si>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</si>
  <si>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https://podminky.urs.cz/item/CS_URS_2025_01/916111123</t>
  </si>
  <si>
    <t>"Kamenné kostky 100x100 mm, vč. uložení do betonu C 20/25 n XF3 v množství 0,05m3/bm, vyspárování cementovou maltou"</t>
  </si>
  <si>
    <t>"Parkoviště - oddělení parkovacích stání, vyznačení vjezdů" 178</t>
  </si>
  <si>
    <t>"Oddělení dlážděných povrchů od zeleně" 214</t>
  </si>
  <si>
    <t>58</t>
  </si>
  <si>
    <t>1115227786</t>
  </si>
  <si>
    <t>392*0,1 'Přepočtené koeficientem množství</t>
  </si>
  <si>
    <t>59</t>
  </si>
  <si>
    <t>916241213</t>
  </si>
  <si>
    <t>Osazení obrubníku kamenného stojatého s boční opěrou do lože z betonu prostého</t>
  </si>
  <si>
    <t>-1424648797</t>
  </si>
  <si>
    <t>Osazení obrubníku kamenného se zřízením lože, s vyplněním a zatřením spár cementovou maltou stojatého s boční opěrou z betonu prostého, do lože z betonu prostého</t>
  </si>
  <si>
    <t>https://podminky.urs.cz/item/CS_URS_2025_01/916241213</t>
  </si>
  <si>
    <t>"Kamenný obrubník 120x250x500-1500 mm - přímý, vč. uložení do betonu C 20/25 n XF3 v množství 0,05m3/bm, vyspárování cementovou maltou"</t>
  </si>
  <si>
    <t>"Obruby podél dlažeb" 317</t>
  </si>
  <si>
    <t>60</t>
  </si>
  <si>
    <t>58380374</t>
  </si>
  <si>
    <t>obrubník kamenný žulový přímý 1000x120x250mm</t>
  </si>
  <si>
    <t>1433261350</t>
  </si>
  <si>
    <t>317*1,02 'Přepočtené koeficientem množství</t>
  </si>
  <si>
    <t>61</t>
  </si>
  <si>
    <t>935113111</t>
  </si>
  <si>
    <t>Osazení odvodňovacího polymerbetonového žlabu s krycím roštem šířky do 200 mm</t>
  </si>
  <si>
    <t>1119476590</t>
  </si>
  <si>
    <t>Osazení odvodňovacího žlabu s krycím roštem polymerbetonového šířky do 200 mm</t>
  </si>
  <si>
    <t>https://podminky.urs.cz/item/CS_URS_2025_01/935113111</t>
  </si>
  <si>
    <t>"Nový polymerbetonový žlab š. do 200mm typu Acodrain s lit. roštem a čely (do bet. lože s opěrou)" 3,5</t>
  </si>
  <si>
    <t>62</t>
  </si>
  <si>
    <t>59227127-1</t>
  </si>
  <si>
    <t>žlab odvodňovací s roštem bez spádu dna z polymerbetonu pro střední zatížení š 200mm včetně záslepek</t>
  </si>
  <si>
    <t>298754599</t>
  </si>
  <si>
    <t>63</t>
  </si>
  <si>
    <t>935923216</t>
  </si>
  <si>
    <t>Osazení vpusti pro odvodňovací žlab betonový nebo polymerbetonový s krycím roštem šířky do 200 mm</t>
  </si>
  <si>
    <t>378282512</t>
  </si>
  <si>
    <t>Osazení odvodňovacího žlabu s krycím roštem vpusti pro žlab šířky do 200 mm</t>
  </si>
  <si>
    <t>https://podminky.urs.cz/item/CS_URS_2025_01/935923216</t>
  </si>
  <si>
    <t>"Nová polymerbetonový žlab š. do 200mm typu Acodrain s lit. mříží - vpusť (do bet. lože s opěrou)" 1</t>
  </si>
  <si>
    <t>64</t>
  </si>
  <si>
    <t>59223081</t>
  </si>
  <si>
    <t>vpusť odtoková polymerbetonová s integrovaným těsněním a můstkovým litinovým roštem pro horizontální připojení potrubí dolní díl 500x230x365 odtok DN 150</t>
  </si>
  <si>
    <t>-1886279950</t>
  </si>
  <si>
    <t>65</t>
  </si>
  <si>
    <t>936104211</t>
  </si>
  <si>
    <t>Montáž odpadkového koše do betonové patky</t>
  </si>
  <si>
    <t>-138825991</t>
  </si>
  <si>
    <t>https://podminky.urs.cz/item/CS_URS_2025_01/936104211</t>
  </si>
  <si>
    <t>"odpadkový koš" 3</t>
  </si>
  <si>
    <t>66</t>
  </si>
  <si>
    <t>74910143-1</t>
  </si>
  <si>
    <t>koš odpadkový uzpůsobený pro trvalou instalaci kotevního prvku do betonu, celková výška 110 cm, kapacita 30 l, výška kontejneru 48 cm, průměr kazety 28 cm, popelník</t>
  </si>
  <si>
    <t>200049995</t>
  </si>
  <si>
    <t>Poznámka k položce:_x000d_
totožné jako v ulici Novohradské</t>
  </si>
  <si>
    <t>67</t>
  </si>
  <si>
    <t>936124113</t>
  </si>
  <si>
    <t>Montáž lavičky stabilní kotvené šrouby na pevný podklad</t>
  </si>
  <si>
    <t>-713826362</t>
  </si>
  <si>
    <t>Montáž lavičky parkové stabilní přichycené kotevními šrouby</t>
  </si>
  <si>
    <t>https://podminky.urs.cz/item/CS_URS_2025_01/936124113</t>
  </si>
  <si>
    <t>"lavička s opěradlem a područkami délky 1,8 m" 2</t>
  </si>
  <si>
    <t>68</t>
  </si>
  <si>
    <t>74910110-1</t>
  </si>
  <si>
    <t>lavička s opěradlem a područkami délky 1,8 m – odlitky ze slitiny hliníku spojené dřevěnými lamelami pomocí šroubových spojů z nerezu</t>
  </si>
  <si>
    <t>1492046248</t>
  </si>
  <si>
    <t>69</t>
  </si>
  <si>
    <t>936174312</t>
  </si>
  <si>
    <t>Montáž stojanu na kola pro 10 kol kotevními šrouby na pevný podklad</t>
  </si>
  <si>
    <t>1919027795</t>
  </si>
  <si>
    <t>Montáž stojanu na kola přichyceného kotevními šrouby 10 kol</t>
  </si>
  <si>
    <t>https://podminky.urs.cz/item/CS_URS_2025_01/936174312</t>
  </si>
  <si>
    <t>"kolostav pro 6 kol" 2</t>
  </si>
  <si>
    <t>70</t>
  </si>
  <si>
    <t>74910152-1</t>
  </si>
  <si>
    <t>stojan na kola na 6 kol jednostranný, kov</t>
  </si>
  <si>
    <t>1016864680</t>
  </si>
  <si>
    <t>71</t>
  </si>
  <si>
    <t>966006132</t>
  </si>
  <si>
    <t>Odstranění značek dopravních nebo orientačních se sloupky s betonovými patkami</t>
  </si>
  <si>
    <t>-400597375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</si>
  <si>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</si>
  <si>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https://podminky.urs.cz/item/CS_URS_2025_01/966006132</t>
  </si>
  <si>
    <t>"Sejmutí stáv. DZ (sloupek vč. DZ)"</t>
  </si>
  <si>
    <t>"B29, B2, IP4b - s očištěním a předání objednateli, příp. likvidace (malé mn.)" 1</t>
  </si>
  <si>
    <t>"IP12 + E13 + E8d - s očištěním - posun do nové polohy" 1</t>
  </si>
  <si>
    <t xml:space="preserve">"IP11a + E13  - s očištěním - posun do nové polohy" 1</t>
  </si>
  <si>
    <t>72</t>
  </si>
  <si>
    <t>966006211</t>
  </si>
  <si>
    <t>Odstranění svislých dopravních značek ze sloupů, sloupků nebo konzol</t>
  </si>
  <si>
    <t>613679173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</si>
  <si>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</si>
  <si>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https://podminky.urs.cz/item/CS_URS_2025_01/966006211</t>
  </si>
  <si>
    <t>"Sejmutí stáv. DZ (bez sloupku)"</t>
  </si>
  <si>
    <t>"IP25a, IP25b - předání objednateli, příp. likvidace (malé mn.)" 2</t>
  </si>
  <si>
    <t>"IP27a, IP 27b - bude přesunuto do nové pozice" 2</t>
  </si>
  <si>
    <t>997</t>
  </si>
  <si>
    <t>Přesun sutě</t>
  </si>
  <si>
    <t>73</t>
  </si>
  <si>
    <t>997221551-0</t>
  </si>
  <si>
    <t>Vodorovná doprava suti na meziskládku nebo z meziskládky ze sypkých materiálů včetně uložení na vzdálenost dle dodavatele stavby</t>
  </si>
  <si>
    <t>-32963122</t>
  </si>
  <si>
    <t>Vodorovná doprava suti na meziskládku nebo z meziskládky bez naložení, ale se složením a s hrubým urovnáním ze sypkých materiálů, na vzdálenost dle dodavatele stavby</t>
  </si>
  <si>
    <t>"odvoz na meziskládku"</t>
  </si>
  <si>
    <t>"přesun vyfrézované směsi spolu s podkladními vrstvami pro provedení RSCA (dle výkazu suti)" 314,614+314,64</t>
  </si>
  <si>
    <t>"dovoz z meziskládky"</t>
  </si>
  <si>
    <t>"materiál RSCA do AZ (součet původní hmotnosti a přidaných pojiv)" 629,254+25,417+15,896</t>
  </si>
  <si>
    <t>74</t>
  </si>
  <si>
    <t>997221551-1</t>
  </si>
  <si>
    <t>Vodorovná doprava suti na recyklační středisko nebo skládku ze sypkých materiálů včetně uložení na vzdálenost dle dodavatele stavby</t>
  </si>
  <si>
    <t>-1958570090</t>
  </si>
  <si>
    <t>Vodorovná doprava suti na recyklační středisko nebo skládku bez naložení, ale se složením a s hrubým urovnáním ze sypkých materiálů, na vzdálenost dle dodavatele stavby</t>
  </si>
  <si>
    <t>"podkladní nestmelené vrstvy (dle výkazu suti)" 396,72+191,980+20,590</t>
  </si>
  <si>
    <t>75</t>
  </si>
  <si>
    <t>997221561-1</t>
  </si>
  <si>
    <t>Vodorovná doprava suti na recyklační středisko nebo skládku z kusových materiálů včetně uložení na vzdálenost dle dodavatele stavby</t>
  </si>
  <si>
    <t>-1816549993</t>
  </si>
  <si>
    <t>Vodorovná doprava suti na recyklační středisko nebo skládku bez naložení, ale se složením a s hrubým urovnáním z kusových materiálů na vzdálenost dle dodavatele stavby</t>
  </si>
  <si>
    <t>"dlažba (dle výkazu suti)" 6,885</t>
  </si>
  <si>
    <t>"obrubníky (dle výkazu suti)" 29,725+0,640</t>
  </si>
  <si>
    <t>"panely (dle výkazu suti)" 5,346</t>
  </si>
  <si>
    <t>76</t>
  </si>
  <si>
    <t>997221611</t>
  </si>
  <si>
    <t>Nakládání suti na dopravní prostředky pro vodorovnou dopravu</t>
  </si>
  <si>
    <t>650650091</t>
  </si>
  <si>
    <t>Nakládání na dopravní prostředky pro vodorovnou dopravu suti</t>
  </si>
  <si>
    <t>https://podminky.urs.cz/item/CS_URS_2025_01/997221611</t>
  </si>
  <si>
    <t>"dovoz z meziskládky - naložení"</t>
  </si>
  <si>
    <t>77</t>
  </si>
  <si>
    <t>997221861</t>
  </si>
  <si>
    <t>Poplatek za uložení na recyklační skládce (skládkovné) stavebního odpadu z prostého betonu pod kódem 17 01 01</t>
  </si>
  <si>
    <t>-413751737</t>
  </si>
  <si>
    <t>Poplatek za uložení stavebního odpadu na recyklační skládce (skládkovné) z prostého betonu zatříděného do Katalogu odpadů pod kódem 17 01 01</t>
  </si>
  <si>
    <t>https://podminky.urs.cz/item/CS_URS_2025_01/997221861</t>
  </si>
  <si>
    <t>78</t>
  </si>
  <si>
    <t>997221862</t>
  </si>
  <si>
    <t>Poplatek za uložení na recyklační skládce (skládkovné) stavebního odpadu z armovaného betonu pod kódem 17 01 01</t>
  </si>
  <si>
    <t>-1256820343</t>
  </si>
  <si>
    <t>Poplatek za uložení stavebního odpadu na recyklační skládce (skládkovné) z armovaného betonu zatříděného do Katalogu odpadů pod kódem 17 01 01</t>
  </si>
  <si>
    <t>https://podminky.urs.cz/item/CS_URS_2025_01/997221862</t>
  </si>
  <si>
    <t>79</t>
  </si>
  <si>
    <t>997221873</t>
  </si>
  <si>
    <t>Poplatek za uložení na recyklační skládce (skládkovné) stavebního odpadu zeminy a kamení zatříděného do Katalogu odpadů pod kódem 17 05 04</t>
  </si>
  <si>
    <t>844616608</t>
  </si>
  <si>
    <t>https://podminky.urs.cz/item/CS_URS_2025_01/997221873</t>
  </si>
  <si>
    <t>998</t>
  </si>
  <si>
    <t>Přesun hmot</t>
  </si>
  <si>
    <t>80</t>
  </si>
  <si>
    <t>998223011</t>
  </si>
  <si>
    <t>Přesun hmot pro pozemní komunikace s krytem dlážděným</t>
  </si>
  <si>
    <t>-392033215</t>
  </si>
  <si>
    <t>Přesun hmot pro pozemní komunikace s krytem dlážděným dopravní vzdálenost do 200 m jakékoliv délky objektu</t>
  </si>
  <si>
    <t>https://podminky.urs.cz/item/CS_URS_2025_01/998223011</t>
  </si>
  <si>
    <t>Poznámka k položce:_x000d_
odb. odhad 60% strojní přesun (menší stroje)</t>
  </si>
  <si>
    <t>930,571*0,6 'Přepočtené koeficientem množství</t>
  </si>
  <si>
    <t>81</t>
  </si>
  <si>
    <t>998229112</t>
  </si>
  <si>
    <t>Přesun hmot ruční pro pozemní komunikace s krytem dlážděným na vzdálenost do 50 m</t>
  </si>
  <si>
    <t>-1564197978</t>
  </si>
  <si>
    <t>Přesun hmot ruční pro pozemní komunikace s naložením a složením na vzdálenost do 50 m, s krytem dlážděným</t>
  </si>
  <si>
    <t>https://podminky.urs.cz/item/CS_URS_2025_01/998229112</t>
  </si>
  <si>
    <t xml:space="preserve">Poznámka k položce:_x000d_
odb. odhad 40% ruční přesun </t>
  </si>
  <si>
    <t>930,571*0,4 'Přepočtené koeficientem množství</t>
  </si>
  <si>
    <t>82</t>
  </si>
  <si>
    <t>998229121</t>
  </si>
  <si>
    <t>Příplatek k ručnímu přesunu hmot pro pro pozemní komunikace za zvětšený přesun ZKD 50 m</t>
  </si>
  <si>
    <t>-1533195887</t>
  </si>
  <si>
    <t>Přesun hmot ruční pro pozemní komunikace s naložením a složením na vzdálenost do 50 m, s krytem Příplatek k cenám za ruční zvětšený přesun přes vymezenou vodorovnou dopravní vzdálenost za každých dalších započatých 50 m</t>
  </si>
  <si>
    <t>https://podminky.urs.cz/item/CS_URS_2025_01/998229121</t>
  </si>
  <si>
    <t>SO 102 - Plochy NPÚ</t>
  </si>
  <si>
    <t>PSV - Práce a dodávky PSV</t>
  </si>
  <si>
    <t xml:space="preserve">    721 - Zdravotechnika - vnitřní kanalizace</t>
  </si>
  <si>
    <t>113107164</t>
  </si>
  <si>
    <t>Odstranění podkladu z kameniva drceného tl přes 300 do 400 mm strojně pl přes 50 do 200 m2</t>
  </si>
  <si>
    <t>-1409582480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</si>
  <si>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</si>
  <si>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https://podminky.urs.cz/item/CS_URS_2025_01/113107164</t>
  </si>
  <si>
    <t>"Demolice štěrkové vozovky - vrchní vrstvy a podkladní nestm. vrstva celk. prům. tl. 350mm" 122,5</t>
  </si>
  <si>
    <t>1976174033</t>
  </si>
  <si>
    <t>"Sejmutí ornice vč. drnu v tl. 150mm" 10</t>
  </si>
  <si>
    <t>122251102</t>
  </si>
  <si>
    <t>Odkopávky a prokopávky nezapažené v hornině třídy těžitelnosti I skupiny 3 objem do 50 m3 strojně</t>
  </si>
  <si>
    <t>1496075586</t>
  </si>
  <si>
    <t>Odkopávky a prokopávky nezapažené strojně v hornině třídy těžitelnosti I skupiny 3 přes 20 do 50 m3</t>
  </si>
  <si>
    <t>https://podminky.urs.cz/item/CS_URS_2025_01/122251102</t>
  </si>
  <si>
    <t>"Odkopávky zeminy vč. příp. zbylých nestmelených vrstev pro dosažení pláně jednotl. ploch" 27,7</t>
  </si>
  <si>
    <t>122252203</t>
  </si>
  <si>
    <t>Odkopávky a prokopávky nezapažené pro silnice a dálnice v hornině třídy těžitelnosti I objem do 100 m3 strojně</t>
  </si>
  <si>
    <t>1415403501</t>
  </si>
  <si>
    <t>Odkopávky a prokopávky nezapažené pro silnice a dálnice strojně v hornině třídy těžitelnosti I do 100 m3</t>
  </si>
  <si>
    <t>https://podminky.urs.cz/item/CS_URS_2025_01/122252203</t>
  </si>
  <si>
    <t>"Odkop AZ v tl. 300mm pro uložení ŠD 0/125 - čerpáno v rozsahu dle požadavku objednatele / geot.dozoru!" 130*0,3</t>
  </si>
  <si>
    <t>-2009865927</t>
  </si>
  <si>
    <t>"stržený drn, sejmutá ornice" 10*0,1</t>
  </si>
  <si>
    <t>"Odkopávky" 27,7+39,0</t>
  </si>
  <si>
    <t>-1302900364</t>
  </si>
  <si>
    <t>"Sanace AZ vozovky se zhutněním (pláně na hodnotu 45 MPa)"</t>
  </si>
  <si>
    <t>"Uložení nakupované ŠD 0/125 v tl. cca 300mm - čerpáno v rozsahu dle požadavku objednatele / geot.dozoru!" 130*0,3</t>
  </si>
  <si>
    <t>1401450098</t>
  </si>
  <si>
    <t>39*2,1 'Přepočtené koeficientem množství</t>
  </si>
  <si>
    <t>-2044578307</t>
  </si>
  <si>
    <t>67,7*1,8 'Přepočtené koeficientem množství</t>
  </si>
  <si>
    <t>423738039</t>
  </si>
  <si>
    <t>"Přehutnění parapláně plochy výměny AZ / Zhutnění pláně na hodnotu 45 MPa" 130</t>
  </si>
  <si>
    <t>-705794565</t>
  </si>
  <si>
    <t>"ŠD fr. 0/63 tl. 200mm, vč. příp. rozšíření vrstev pod obruby, rezervy na vyrovnání spádu komunikace a na příp. nerovnost podkladu celkem 5%"</t>
  </si>
  <si>
    <t>"Nová vozovka (dlážděná z kostek)" 21*1,05</t>
  </si>
  <si>
    <t>"Parkoviště (z kamenných odseků)" 108*1,05</t>
  </si>
  <si>
    <t>1750201123</t>
  </si>
  <si>
    <t>"Nová vozovka (dlážděná z kostek)" 21</t>
  </si>
  <si>
    <t>"Parkoviště (z kamenných odseků)" 108</t>
  </si>
  <si>
    <t>-40264568</t>
  </si>
  <si>
    <t>-337060468</t>
  </si>
  <si>
    <t>21*1,02 'Přepočtené koeficientem množství</t>
  </si>
  <si>
    <t>-1124497212</t>
  </si>
  <si>
    <t>108*1,02 'Přepočtené koeficientem množství</t>
  </si>
  <si>
    <t>871310330-0</t>
  </si>
  <si>
    <t>Kanalizační přípojka z potrubí hladkého plnostěnného DN 100</t>
  </si>
  <si>
    <t>956293274</t>
  </si>
  <si>
    <t>Kanalizační přípojka z potrubí hladkého plnostěnného DN 100 včetně provedení výkopu, pískového lože, obsypu, hutněného zásypu a odvozu přebytečného výkopku a jeho likvidace</t>
  </si>
  <si>
    <t>"Přípojka PVC SN12 DN 100 včetně navrtávky do šachty nebo vpusti"</t>
  </si>
  <si>
    <t>"pro gajgr" 3,0</t>
  </si>
  <si>
    <t>1885697068</t>
  </si>
  <si>
    <t>"pro vpusť" 12,2</t>
  </si>
  <si>
    <t>339918455</t>
  </si>
  <si>
    <t>"Nová uliční vpusť" 1</t>
  </si>
  <si>
    <t>-1965538255</t>
  </si>
  <si>
    <t>899331111-1</t>
  </si>
  <si>
    <t>Výšková úprava uličního vstupu nebo vpusti do 200 mm zvýšením nebo snížením poklopu nebo mříže</t>
  </si>
  <si>
    <t>-1184189356</t>
  </si>
  <si>
    <t>"Výšková úprava poklopů kanalizačních šachet" 1</t>
  </si>
  <si>
    <t>-1569855132</t>
  </si>
  <si>
    <t>"B1, E13 - posun do nové polohy" 1</t>
  </si>
  <si>
    <t>-777818762</t>
  </si>
  <si>
    <t>"Oddělení dlážděných povrchů od zeleně" 19</t>
  </si>
  <si>
    <t>-1082330791</t>
  </si>
  <si>
    <t>19*0,1 'Přepočtené koeficientem množství</t>
  </si>
  <si>
    <t>-1405734046</t>
  </si>
  <si>
    <t>"B1, E13 - s očištěním - posun do nové polohy" 1</t>
  </si>
  <si>
    <t>966006251</t>
  </si>
  <si>
    <t>Odstranění zábrany parkovací zabetonovaného sloupku v do 800 mm</t>
  </si>
  <si>
    <t>-202681484</t>
  </si>
  <si>
    <t>Odstranění parkovací zábrany s odklizením materiálu na vzdálenost do 20 m nebo s naložením na dopravní prostředek sloupku zabetonovaného</t>
  </si>
  <si>
    <t>https://podminky.urs.cz/item/CS_URS_2025_01/966006251</t>
  </si>
  <si>
    <t>"Odstranění sklopného sloupku, vč. předání objednateli nebo likvidace (malé mn.)" 1</t>
  </si>
  <si>
    <t>976061111</t>
  </si>
  <si>
    <t>Vybourání dřevěných madel a zábradlí</t>
  </si>
  <si>
    <t>-1409406831</t>
  </si>
  <si>
    <t>Vybourání dřevěných konstrukcí zábradlí a madel</t>
  </si>
  <si>
    <t>https://podminky.urs.cz/item/CS_URS_2025_01/976061111</t>
  </si>
  <si>
    <t>"Odstranění dřevěného zábradlí vč. likvidace (malé mn.)" 6,3</t>
  </si>
  <si>
    <t>-884406416</t>
  </si>
  <si>
    <t>"podkladní nestmelené vrstvy (dle výkazu suti)" 71,050</t>
  </si>
  <si>
    <t>-233860125</t>
  </si>
  <si>
    <t>1705709165</t>
  </si>
  <si>
    <t>54,482*0,6 'Přepočtené koeficientem množství</t>
  </si>
  <si>
    <t>76730057</t>
  </si>
  <si>
    <t>54,482*0,4 'Přepočtené koeficientem množství</t>
  </si>
  <si>
    <t>PSV</t>
  </si>
  <si>
    <t>Práce a dodávky PSV</t>
  </si>
  <si>
    <t>721</t>
  </si>
  <si>
    <t>Zdravotechnika - vnitřní kanalizace</t>
  </si>
  <si>
    <t>721211611</t>
  </si>
  <si>
    <t>Vtok dvorní se svislým odtokem a zápachovou klapkou DN 110/160 mříž litina 226x226</t>
  </si>
  <si>
    <t>-1422992368</t>
  </si>
  <si>
    <t>Podlahové vpusti dvorní vtoky (vpusti) se svislým odtokem a zápachovou klapkou DN 110/160 mříž litina 226x226</t>
  </si>
  <si>
    <t>https://podminky.urs.cz/item/CS_URS_2025_01/721211611</t>
  </si>
  <si>
    <t>"Gajgr s vývodem DN 100mm" 1</t>
  </si>
  <si>
    <t>998721101</t>
  </si>
  <si>
    <t>Přesun hmot tonážní pro vnitřní kanalizaci v objektech v do 6 m</t>
  </si>
  <si>
    <t>-1289416842</t>
  </si>
  <si>
    <t>Přesun hmot pro vnitřní kanalizaci stanovený z hmotnosti přesunovaného materiálu vodorovná dopravní vzdálenost do 50 m základní v objektech výšky do 6 m</t>
  </si>
  <si>
    <t>https://podminky.urs.cz/item/CS_URS_2025_01/998721101</t>
  </si>
  <si>
    <t>SO 301 - Vodovod včetně přípojek</t>
  </si>
  <si>
    <t>Soupis:</t>
  </si>
  <si>
    <t>SO 301.1 - Vodovod - hlavní řady</t>
  </si>
  <si>
    <t>65968263</t>
  </si>
  <si>
    <t>Ing. Jana Máchová - vodohospodářská projekce</t>
  </si>
  <si>
    <t>CZ7053091243</t>
  </si>
  <si>
    <t xml:space="preserve">      11 - Zemní práce - přípravné a přidružené práce</t>
  </si>
  <si>
    <t xml:space="preserve">      13 - Zemní práce - hloubené vykopávky</t>
  </si>
  <si>
    <t xml:space="preserve">      15 - Zemní práce - zajištění výkopu, násypu a svahu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</si>
  <si>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</si>
  <si>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</si>
  <si>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</si>
  <si>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3 - Svislé a kompletní konstrukce</t>
  </si>
  <si>
    <t xml:space="preserve">      35 - Stoky</t>
  </si>
  <si>
    <t xml:space="preserve">      45 - Podkladní a vedlejší konstrukce kromě vozovek a železničního svršku</t>
  </si>
  <si>
    <t xml:space="preserve">    8 - Vedení trubní dálková a přípojná</t>
  </si>
  <si>
    <t xml:space="preserve">      85 - Potrubí z trub litinových</t>
  </si>
  <si>
    <t xml:space="preserve">      87 - Potrubí z trub plastických a skleněných</t>
  </si>
  <si>
    <t xml:space="preserve">      89 - Ostatní konstrukce</t>
  </si>
  <si>
    <t xml:space="preserve">    997 - Doprava suti a vybouraných hmot</t>
  </si>
  <si>
    <t>M - Práce a dodávky M</t>
  </si>
  <si>
    <t xml:space="preserve">    23-M - Montáže potrubí</t>
  </si>
  <si>
    <t>Zemní práce - přípravné a přidružené práce</t>
  </si>
  <si>
    <t>115101201</t>
  </si>
  <si>
    <t>Čerpání vody na dopravní výšku do 10 m s uvažovaným průměrným přítokem do 500 l/min</t>
  </si>
  <si>
    <t>hod</t>
  </si>
  <si>
    <t>-1389463783</t>
  </si>
  <si>
    <t>https://podminky.urs.cz/item/CS_URS_2025_01/115101201</t>
  </si>
  <si>
    <t>"čerpání vody - odhad"</t>
  </si>
  <si>
    <t>"řad A" 5*10</t>
  </si>
  <si>
    <t>Součet</t>
  </si>
  <si>
    <t>115101301</t>
  </si>
  <si>
    <t>Pohotovost záložní čerpací soupravy pro dopravní výšku do 10 m s uvažovaným průměrným přítokem do 500 l/min</t>
  </si>
  <si>
    <t>den</t>
  </si>
  <si>
    <t>-994367237</t>
  </si>
  <si>
    <t>https://podminky.urs.cz/item/CS_URS_2025_01/115101301</t>
  </si>
  <si>
    <t>"řad A" 5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</si>
  <si>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</si>
  <si>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</si>
  <si>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452457024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</si>
  <si>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</si>
  <si>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https://podminky.urs.cz/item/CS_URS_2025_01/119001405</t>
  </si>
  <si>
    <t>"potrubí plast do DN 200"</t>
  </si>
  <si>
    <t xml:space="preserve">"řad A" </t>
  </si>
  <si>
    <t>"km 0,04861 přípojka DK" 1,1</t>
  </si>
  <si>
    <t>"km 0,06181 přípojka vodovodní" 1,1</t>
  </si>
  <si>
    <t>"km 0,06703 přípojka DK" 1,1</t>
  </si>
  <si>
    <t>"km 0,08533 přípojka plynu" 1,1</t>
  </si>
  <si>
    <t>"km 0,12748 přípojka DK" 1,1</t>
  </si>
  <si>
    <t>Mezisoučet</t>
  </si>
  <si>
    <t>"vybourání stávajícího potrubí - odhad dtto nové potrubí" 5*1,1</t>
  </si>
  <si>
    <t>119001406</t>
  </si>
  <si>
    <t>2082696551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</si>
  <si>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</si>
  <si>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https://podminky.urs.cz/item/CS_URS_2025_01/119001406</t>
  </si>
  <si>
    <t>"potrubí plast do DN 500"</t>
  </si>
  <si>
    <t>"řad A"</t>
  </si>
  <si>
    <t>"km 0,01580 - kanalizace DN 400" 1,1</t>
  </si>
  <si>
    <t>"km 0,02458 - kanalizace DN 400" 1,1</t>
  </si>
  <si>
    <t>"km 0,06854 - kanalizace DN 400" 1,1</t>
  </si>
  <si>
    <t>"vybourání stávajícího potrubí - odhad dtto nové potrubí" 3*1,1</t>
  </si>
  <si>
    <t>119001421</t>
  </si>
  <si>
    <t>94229225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</si>
  <si>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</si>
  <si>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https://podminky.urs.cz/item/CS_URS_2025_01/119001421</t>
  </si>
  <si>
    <t xml:space="preserve">"kabely" </t>
  </si>
  <si>
    <t>"km 0,00197 - kabel NN" 1,1</t>
  </si>
  <si>
    <t>"km 0,01298 - kabel NN" 1,1</t>
  </si>
  <si>
    <t>"km 0,07179 - kabel NN" 1,1</t>
  </si>
  <si>
    <t>Zemní práce - hloubené vykopávky</t>
  </si>
  <si>
    <t>132254204</t>
  </si>
  <si>
    <t>Hloubení zapažených rýh šířky přes 800 do 2 000 mm strojně s urovnáním dna do předepsaného profilu a spádu v hornině třídy těžitelnosti I skupiny 3 přes 100 do 500 m3</t>
  </si>
  <si>
    <t>208996109</t>
  </si>
  <si>
    <t>https://podminky.urs.cz/item/CS_URS_2025_01/132254204</t>
  </si>
  <si>
    <t>"předpoklad alternativa 1 - nadchod chodby bez vzdušníku"</t>
  </si>
  <si>
    <t>"km 0,00000 - 0,00503 HTÚ KOM" 1,1*(1,00+1,00)*0,5*(5,03-0,00)</t>
  </si>
  <si>
    <t>"km 0,00503 - 0,01003 HTÚ KOM" 1,1*(1,00+0,97)*0,5*(10,03-5,03)</t>
  </si>
  <si>
    <t>"km 0,01003 - 0,01172 HTÚ KOM" 1,1*(0,97+1,00)*0,5*(11,72-10,03)</t>
  </si>
  <si>
    <t>"km 0,01172 - 0,01580 HTÚ KOM" 1,1*(1,00+0,96)*0,5*(15,80-11,72)</t>
  </si>
  <si>
    <t>"km 0,01580 - 0,01734 HTÚ KOM" 1,1*(0,96+1,00)*0,5*(17,34-15,80)</t>
  </si>
  <si>
    <t>"km 0,01734 - 0,01781 HTÚ KOM" 1,1*(1,00+1,00)*0,5*(17,81-17,34)</t>
  </si>
  <si>
    <t>"km 0,01781 - 0,02828 HTÚ KOM" 1,1*(1,00+0,93)*0,5*(28,28-17,81)</t>
  </si>
  <si>
    <t>"km 0,02828 - 0,04009 HTÚ KOM" 1,1*(0,93+1,00)*0,5*(40,09-28,28)</t>
  </si>
  <si>
    <t>"km 0,04009 - 0,04773 HTÚ KOM" 1,1*(1,00+0,98)*0,5*(47,73-40,09)</t>
  </si>
  <si>
    <t>"km 0,04773 - 0,04940 HTÚ KOM" 1,1*(0,98+0,98)*0,5*(49,40-47,73)</t>
  </si>
  <si>
    <t>"km 0,04940 - 0,05849 HTÚ KOM" 1,1*(0,98+1,00)*0,5*(58,49-49,40)</t>
  </si>
  <si>
    <t>"km 0,05849 - 0,06628 HTÚ KOM" 1,1*(1,00+1,05)*0,5*(66,28-58,49)</t>
  </si>
  <si>
    <t>"km 0,06628 - 0,06854 HTÚ KOM" 1,1*(1,05+1,08)*0,5*(68,54-66,28)</t>
  </si>
  <si>
    <t>"km 0,06854 - 0,07179 HTÚ KOM" 1,1*(1,08+1,06)*0,5*(71,79-68,54)</t>
  </si>
  <si>
    <t>"km 0,07179 - 0,08171 HTÚ KOM" 1,1*(1,06+1,03)*0,5*(81,71-71,79)</t>
  </si>
  <si>
    <t>"km 0,08171 - 0,08887 HTÚ KOM" 1,1*(1,03+1,00)*0,5*(88,87-81,71)</t>
  </si>
  <si>
    <t>"km 0,08887 - 0,09240 HTÚ KOM" 1,1*(1,00+1,01)*0,5*(92,40-88,87)</t>
  </si>
  <si>
    <t>"km 0,09240 - 0,09680 HTÚ KOM" 1,1*(1,01+1,02)*0,5*(96,80-92,40)</t>
  </si>
  <si>
    <t>"km 0,09680 - 0,10000 HTÚ KOM" 1,1*(1,02+1,00)*0,5*(100,00-96,80)</t>
  </si>
  <si>
    <t>"km 0,10000 - 0,10250 HTÚ KOM" 1,1*(1,00+0,20)*0,5*(102,50-100,00)</t>
  </si>
  <si>
    <t>"km 0,10250 - 0,10331 HTÚ KOM" 1,1*(0,20+0,20)*0,5*(103,31-102,50)</t>
  </si>
  <si>
    <t>"prohloubení odhad" ((0+0,60)*0,5*(2*2,50)+0,60*3,0)*1,1*0,5</t>
  </si>
  <si>
    <t>"km 0,10331 - 0,10631 HTÚ KOM CHR" 1,1*(0,20+0,20)*0,5*(106,31-103,31)</t>
  </si>
  <si>
    <t>"km 0,10631 - 0,10650 HTÚ KOM" 1,1*(0,20+0,20)*0,5*(106,50-106,31)</t>
  </si>
  <si>
    <t>"km 0,10650 - 0,10887 HTÚ KOM" 1,1*(0,20+1,00)*0,5*(108,87-106,50)</t>
  </si>
  <si>
    <t>"km 0,10887 - 0,11651 HTÚ KOM" 1,1*(1,00+0,97)*0,5*(116,51-108,87)</t>
  </si>
  <si>
    <t>"km 0,11651 - 0,12748 HTÚ KOM" 1,1*(0,97+1,00)*0,5*(127,48-116,51)</t>
  </si>
  <si>
    <t>"km 0,12748 - 0,12960 HTÚ KOM" 1,1*(1,00+1,00)*0,5*(129,60-127,48)</t>
  </si>
  <si>
    <t xml:space="preserve">"vybourání stávajícího potrubí lPE d 90  - odhad" 75,0*1,1*1,0</t>
  </si>
  <si>
    <t>"výkop rýh celkem = 222,769 m3"</t>
  </si>
  <si>
    <t>"odpočet podílu výkopu v hor. tř. II.,sk. 4" -222,769*0,5</t>
  </si>
  <si>
    <t>132354204</t>
  </si>
  <si>
    <t>Hloubení zapažených rýh šířky přes 800 do 2 000 mm strojně s urovnáním dna do předepsaného profilu a spádu v hornině třídy těžitelnosti II skupiny 4 přes 100 do 500 m3</t>
  </si>
  <si>
    <t>-350623997</t>
  </si>
  <si>
    <t>https://podminky.urs.cz/item/CS_URS_2025_01/132354204</t>
  </si>
  <si>
    <t>"výkop v hor. tř. II.,sk. 4" 222,769*0,5</t>
  </si>
  <si>
    <t>139001101</t>
  </si>
  <si>
    <t>Příplatek k cenám hloubených vykopávek za ztížení vykopávky v blízkosti podzemního vedení nebo výbušnin pro jakoukoliv třídu horniny</t>
  </si>
  <si>
    <t>-1701395781</t>
  </si>
  <si>
    <t>https://podminky.urs.cz/item/CS_URS_2025_01/139001101</t>
  </si>
  <si>
    <t>"km 0,04861 přípojka DK" 1,1*0,98*1,5</t>
  </si>
  <si>
    <t>"km 0,06181 přípojka vodovodní" 1,1*1,02*1,5</t>
  </si>
  <si>
    <t>"km 0,06703 přípojka DK" 1,1*1,05*1,5</t>
  </si>
  <si>
    <t>"km 0,08533 přípojka plynu" 1,1*1,01*1,5</t>
  </si>
  <si>
    <t>"km 0,12748 přípojka DK" 1,1*1,0*1,5</t>
  </si>
  <si>
    <t>"vybourání stávajícího potrubí - odhad dtto nové potrubí" 1,1*(0,98+1,02+1,05+1,01+1,0)*1,5</t>
  </si>
  <si>
    <t>"km 0,01580 - kanalizace DN 400" 1,1*0,96*1,5</t>
  </si>
  <si>
    <t>"km 0,02458 - kanalizace DN 400" 1,1*0,96*1,5</t>
  </si>
  <si>
    <t>"km 0,06854 - kanalizace DN 400" 1,1*1,08*1,5</t>
  </si>
  <si>
    <t>"vybourání stávajícího potrubí - odhad dtto nové potrubí" 1,1*(0,96+0,96+1,08)*1,5</t>
  </si>
  <si>
    <t>"km 0,00197 - kabel NN" 1,1*1,0*1,5</t>
  </si>
  <si>
    <t>"km 0,01298 - kabel NN" 1,1*0,99*1,5</t>
  </si>
  <si>
    <t>"km 0,07179 - kabel NN" 1,1*1,06*1,5</t>
  </si>
  <si>
    <t>"vybourání stávajícího potrubí - odhad dtto nové potrubí" 1,1*(1,0+0,99+1,06)*1,5</t>
  </si>
  <si>
    <t>Zemní práce - zajištění výkopu, násypu a svahu</t>
  </si>
  <si>
    <t>151101101</t>
  </si>
  <si>
    <t>Zřízení pažení a rozepření stěn rýh pro podzemní vedení příložné pro jakoukoliv mezerovitost, hloubky do 2 m</t>
  </si>
  <si>
    <t>-30488891</t>
  </si>
  <si>
    <t>https://podminky.urs.cz/item/CS_URS_2025_01/151101101</t>
  </si>
  <si>
    <t>"km 0,00503 - 0,01003 HTÚ KOM" 2*(1,00+0,97)*0,5*(10,03-5,03)</t>
  </si>
  <si>
    <t>"km 0,01003 - 0,01172 HTÚ KOM" 2*(0,97+1,00)*0,5*(11,72-10,03)</t>
  </si>
  <si>
    <t>"km 0,01172 - 0,01580 HTÚ KOM" 2*(1,00+0,96)*0,5*(15,80-11,72)</t>
  </si>
  <si>
    <t>"km 0,01580 - 0,01734 HTÚ KOM" 2*(0,96+1,00)*0,5*(17,34-15,80)</t>
  </si>
  <si>
    <t>"km 0,01734 - 0,01781 HTÚ KOM" 2*(1,00+1,00)*0,5*(17,81-17,34)</t>
  </si>
  <si>
    <t>"km 0,01781 - 0,02828 HTÚ KOM" 2*(1,00+0,93)*0,5*(28,28-17,81)</t>
  </si>
  <si>
    <t>"km 0,02828 - 0,04009 HTÚ KOM" 2*(0,93+1,00)*0,5*(40,09-28,28)</t>
  </si>
  <si>
    <t>"km 0,04009 - 0,04773 HTÚ KOM" 2*(1,00+0,98)*0,5*(47,73-40,09)</t>
  </si>
  <si>
    <t>"km 0,04773 - 0,04940 HTÚ KOM" 2*(0,98+0,98)*0,5*(49,40-47,73)</t>
  </si>
  <si>
    <t>"km 0,04940 - 0,05849 HTÚ KOM" 2*(0,98+1,00)*0,5*(58,49-49,40)</t>
  </si>
  <si>
    <t>"km 0,05849 - 0,06628 HTÚ KOM" 2*(1,00+1,05)*0,5*(66,28-58,49)</t>
  </si>
  <si>
    <t>"km 0,06628 - 0,06854 HTÚ KOM" 2*(1,05+1,08)*0,5*(68,54-66,28)</t>
  </si>
  <si>
    <t>"km 0,06854 - 0,07179 HTÚ KOM" 2*(1,08+1,06)*0,5*(71,79-68,54)</t>
  </si>
  <si>
    <t>"km 0,07179 - 0,08171 HTÚ KOM" 2*(1,06+1,03)*0,5*(81,71-71,79)</t>
  </si>
  <si>
    <t>"km 0,08171 - 0,08887 HTÚ KOM" 2*(1,03+1,00)*0,5*(88,87-81,71)</t>
  </si>
  <si>
    <t>"km 0,08887 - 0,09240 HTÚ KOM" 2*(1,00+1,01)*0,5*(92,40-88,87)</t>
  </si>
  <si>
    <t>"km 0,09240 - 0,09680 HTÚ KOM" 2*(1,01+1,02)*0,5*(96,80-92,40)</t>
  </si>
  <si>
    <t>"km 0,09680 - 0,10000 HTÚ KOM" 2*(1,02+1,00)*0,5*(100,00-96,80)</t>
  </si>
  <si>
    <t>"km 0,10000 - 0,10250 HTÚ KOM" 2*(1,00+0,20)*0,5*(102,50-100,00)</t>
  </si>
  <si>
    <t>"km 0,10250 - 0,10331 HTÚ KOM" 2*(0,20+0,20)*0,5*(103,31-102,50)</t>
  </si>
  <si>
    <t>"km 0,10331 - 0,10631 HTÚ KOM CHR" 2*(0,20+0,20)*0,5*(106,31-103,31)*0</t>
  </si>
  <si>
    <t>"prohloubení odhad" ((0+0,60)*0,5*(2*2,50)+0,60*3,0)*2,0</t>
  </si>
  <si>
    <t>"km 0,10631 - 0,10650 HTÚ KOM" 2*(0,20+0,20)*0,5*(106,50-106,31)</t>
  </si>
  <si>
    <t>"km 0,10650 - 0,10887 HTÚ KOM" 2*(0,20+1,00)*0,5*(108,87-106,50)</t>
  </si>
  <si>
    <t>"km 0,10887 - 0,11651 HTÚ KOM" 2*(1,00+0,97)*0,5*(116,51-108,87)</t>
  </si>
  <si>
    <t>"km 0,11651 - 0,12748 HTÚ KOM" 2*(0,97+1,00)*0,5*(127,48-116,51)</t>
  </si>
  <si>
    <t>"km 0,12748 - 0,12960 HTÚ KOM" 2*(1,00+1,00)*0,5*(129,60-127,48)</t>
  </si>
  <si>
    <t xml:space="preserve">"vybourání stávajícího potrubí lPE d 90  - odhad" 75,0*1,0*2</t>
  </si>
  <si>
    <t>151101111</t>
  </si>
  <si>
    <t>Odstranění pažení a rozepření stěn rýh pro podzemní vedení s uložením materiálu na vzdálenost do 3 m od kraje výkopu příložné, hloubky do 2 m</t>
  </si>
  <si>
    <t>-1785138444</t>
  </si>
  <si>
    <t>https://podminky.urs.cz/item/CS_URS_2025_01/151101111</t>
  </si>
  <si>
    <t>"viz pol zřízení" 399,309</t>
  </si>
  <si>
    <t>Zemní práce - přemístění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</si>
  <si>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</si>
  <si>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</si>
  <si>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-1623077113</t>
  </si>
  <si>
    <t>https://podminky.urs.cz/item/CS_URS_2025_01/162751117</t>
  </si>
  <si>
    <t>"výkop rýh v hor. tř. I., sk.3" 222,769*0,5</t>
  </si>
  <si>
    <t>"zásyp" -153,724*0,5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</si>
  <si>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</si>
  <si>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</si>
  <si>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1627631804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</si>
  <si>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</si>
  <si>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</si>
  <si>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 xml:space="preserve">"skládka předpoklad 20 km" </t>
  </si>
  <si>
    <t>"odvoz v hor. tř. I., sk. 3" 34,523*10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</si>
  <si>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</si>
  <si>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</si>
  <si>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-931182758</t>
  </si>
  <si>
    <t>https://podminky.urs.cz/item/CS_URS_2025_01/162751137</t>
  </si>
  <si>
    <t>"výkop rýh v hor. tř. Ii., sk. 4" 222,769*0,5</t>
  </si>
  <si>
    <t>162751139</t>
  </si>
  <si>
    <t xml:space="preserve"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</t>
  </si>
  <si>
    <t>358715397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</si>
  <si>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</si>
  <si>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https://podminky.urs.cz/item/CS_URS_2025_01/162751139</t>
  </si>
  <si>
    <t>"odvoz v hor. tř. Ii., sk. 4" 34,523*10</t>
  </si>
  <si>
    <t>Zemní práce - konstrukce ze zemin</t>
  </si>
  <si>
    <t>-675722075</t>
  </si>
  <si>
    <t>"odvoz v hor. tř. I., sk. 3" 34,523*1,60</t>
  </si>
  <si>
    <t>"odvoz v hor. tř. Ii., sk. 4" 34,523*1,75</t>
  </si>
  <si>
    <t>171251201</t>
  </si>
  <si>
    <t>Uložení sypaniny na skládky nebo meziskládky bez hutnění s upravením uložené sypaniny do předepsaného tvaru</t>
  </si>
  <si>
    <t>1164796032</t>
  </si>
  <si>
    <t>https://podminky.urs.cz/item/CS_URS_2025_01/171251201</t>
  </si>
  <si>
    <t>"odvoz v hor. tř. I., sk. 3" 34,523</t>
  </si>
  <si>
    <t>"odvoz v hor. tř. Ii., sk. 4" 34,523</t>
  </si>
  <si>
    <t>174151101</t>
  </si>
  <si>
    <t>Zásyp sypaninou z jakékoliv horniny strojně s uložením výkopku ve vrstvách se zhutněním jam, šachet, rýh nebo kolem objektů v těchto vykopávkách</t>
  </si>
  <si>
    <t>31848774</t>
  </si>
  <si>
    <t>https://podminky.urs.cz/item/CS_URS_2025_01/174151101</t>
  </si>
  <si>
    <t>"výkop rýhy" 222,769-82,5</t>
  </si>
  <si>
    <t>"šp lože" -14,091</t>
  </si>
  <si>
    <t>"obsyp" -54,139</t>
  </si>
  <si>
    <t>"potrubí" -0,815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</si>
  <si>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</si>
  <si>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</si>
  <si>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2029866342</t>
  </si>
  <si>
    <t>https://podminky.urs.cz/item/CS_URS_2025_01/175151101</t>
  </si>
  <si>
    <t>129,60*1,1*0,39</t>
  </si>
  <si>
    <t>"potrubí" -3,14*0,045*0,045*(129,60-1,50)</t>
  </si>
  <si>
    <t>"průchod podzemní chodbou odhad" -1,50*1,1*0,39</t>
  </si>
  <si>
    <t>58331200</t>
  </si>
  <si>
    <t>štěrkopísek netříděný</t>
  </si>
  <si>
    <t>-1238353104</t>
  </si>
  <si>
    <t>"obsyp" 54,139*2,15</t>
  </si>
  <si>
    <t>Zemní práce - povrchové úpravy terénu</t>
  </si>
  <si>
    <t>R181951102</t>
  </si>
  <si>
    <t>Úprava pláně vyrovnáním výškových rozdílů v hornině tř. 1 až 4 se zhutněním ručně</t>
  </si>
  <si>
    <t>934935604</t>
  </si>
  <si>
    <t>"řad A" 129,60*1,1</t>
  </si>
  <si>
    <t>"průchod podzemní chodbou" -1,50*1,1</t>
  </si>
  <si>
    <t>Svislé a kompletní konstrukce</t>
  </si>
  <si>
    <t>Stoky</t>
  </si>
  <si>
    <t>358235114</t>
  </si>
  <si>
    <t>Bourání stoky kompletní nebo vybourání otvorů průřezové plochy do 4 m2 ve stokách ze zdiva cihelného</t>
  </si>
  <si>
    <t>-2109246232</t>
  </si>
  <si>
    <t>https://podminky.urs.cz/item/CS_URS_2025_01/358235114</t>
  </si>
  <si>
    <t xml:space="preserve">"průchod potrubí vodovodu d90 stěnou podzemní chodby - bourání zdiva - odhad" </t>
  </si>
  <si>
    <t>0,5*0,5*0,5*2</t>
  </si>
  <si>
    <t>Podkladní a vedlejší konstrukce kromě vozovek a železničního svršku</t>
  </si>
  <si>
    <t>451572111</t>
  </si>
  <si>
    <t>Lože pod potrubí, stoky a drobné objekty v otevřeném výkopu z kameniva drobného těženého 0 až 4 mm</t>
  </si>
  <si>
    <t>-1851774288</t>
  </si>
  <si>
    <t>https://podminky.urs.cz/item/CS_URS_2025_01/451572111</t>
  </si>
  <si>
    <t>"řad A" 129,60*1,1*0,1</t>
  </si>
  <si>
    <t>"průchod podzemní chodbou" -1,50*1,1*0,1</t>
  </si>
  <si>
    <t>452313131</t>
  </si>
  <si>
    <t>Podkladní a zajišťovací konstrukce z betonu prostého v otevřeném výkopu bez zvýšených nároků na prostředí bloky pro potrubí z betonu tř. C 12/15</t>
  </si>
  <si>
    <t>1581548041</t>
  </si>
  <si>
    <t>https://podminky.urs.cz/item/CS_URS_2025_01/452313131</t>
  </si>
  <si>
    <t>"napojení" 0,5*0,5*0,4*2</t>
  </si>
  <si>
    <t>"odbočení"0,5*0,5*0,4*1</t>
  </si>
  <si>
    <t>"křížení" 0</t>
  </si>
  <si>
    <t>"lomy"0,5*0,5*0,4*4</t>
  </si>
  <si>
    <t>452353111</t>
  </si>
  <si>
    <t>Bednění podkladních a zajišťovacích konstrukcí v otevřeném výkopu bloků pro potrubí zřízení</t>
  </si>
  <si>
    <t>-2008784254</t>
  </si>
  <si>
    <t>https://podminky.urs.cz/item/CS_URS_2025_01/452353111</t>
  </si>
  <si>
    <t>"napojení" 0,5*0,4*4*2</t>
  </si>
  <si>
    <t>"odbočení"0,5*0,4*4*1</t>
  </si>
  <si>
    <t>"lomy"0,5*0,4*4*4</t>
  </si>
  <si>
    <t>452353112</t>
  </si>
  <si>
    <t>Bednění podkladních a zajišťovacích konstrukcí v otevřeném výkopu bloků pro potrubí odstranění</t>
  </si>
  <si>
    <t>-1189551216</t>
  </si>
  <si>
    <t>https://podminky.urs.cz/item/CS_URS_2025_01/452353112</t>
  </si>
  <si>
    <t>"viz pol zřízení" 5,6</t>
  </si>
  <si>
    <t>454002111.1</t>
  </si>
  <si>
    <t>Vložení trub (chrániček) do otvorů vytvořených v konstrukcích šachet a jímek včetně utěsnění, průměru do 300 mm, tloušťky konstrukce do 500 mm</t>
  </si>
  <si>
    <t>1571998886</t>
  </si>
  <si>
    <t>"průchod potrubí vodovodu d90 stěnou podzemní chodby vč. utěsnění elastickým tmelem"</t>
  </si>
  <si>
    <t>2,0</t>
  </si>
  <si>
    <t>28611107</t>
  </si>
  <si>
    <t>trubka kanalizační PVC-U plnostěnná jednovrstvá s rázovou odolností DN 200x6000mm SN12</t>
  </si>
  <si>
    <t>-2055692349</t>
  </si>
  <si>
    <t>2,0*0,5</t>
  </si>
  <si>
    <t>59071067</t>
  </si>
  <si>
    <t>tmel bitumenový plastoelastický</t>
  </si>
  <si>
    <t>litr</t>
  </si>
  <si>
    <t>128</t>
  </si>
  <si>
    <t>588478665</t>
  </si>
  <si>
    <t>"odhad" (3,14*0,1*0,1-3,14*0,045*0,045)*0,5*2*1000</t>
  </si>
  <si>
    <t>Vedení trubní dálková a přípojná</t>
  </si>
  <si>
    <t>85</t>
  </si>
  <si>
    <t>Potrubí z trub litinových</t>
  </si>
  <si>
    <t>850245121</t>
  </si>
  <si>
    <t>Výřez nebo výsek na potrubí z trub litinových tlakových nebo plastických hmot DN 80</t>
  </si>
  <si>
    <t>128703911</t>
  </si>
  <si>
    <t>https://podminky.urs.cz/item/CS_URS_2025_01/850245121</t>
  </si>
  <si>
    <t>"VB1 a VB10" 2</t>
  </si>
  <si>
    <t>857242122</t>
  </si>
  <si>
    <t>Montáž litinových tvarovek na potrubí litinovém tlakovém jednoosých na potrubí z trub přírubových v otevřeném výkopu, kanálu nebo v šachtě DN 80</t>
  </si>
  <si>
    <t>1344323063</t>
  </si>
  <si>
    <t>https://podminky.urs.cz/item/CS_URS_2025_01/857242122</t>
  </si>
  <si>
    <t>"N- kus patkové koleno DN 80 přírubové - hydrant HP1,2 DN 80" 1+1</t>
  </si>
  <si>
    <t>"TP 50/200 - hydrant HP1,2 DN 80" 1+1</t>
  </si>
  <si>
    <t>55254047</t>
  </si>
  <si>
    <t>koleno 90° s patkou přírubové litinové vodovodní N-kus PN10/40 DN 80</t>
  </si>
  <si>
    <t>100637385</t>
  </si>
  <si>
    <t>55253235</t>
  </si>
  <si>
    <t>tvarovka přírubová litinová vodovodní FF-kus PN10/16 DN 80 dl 200mm</t>
  </si>
  <si>
    <t>1413643350</t>
  </si>
  <si>
    <t>857244122</t>
  </si>
  <si>
    <t>Montáž litinových tvarovek na potrubí litinovém tlakovém odbočných na potrubí z trub přírubových v otevřeném výkopu, kanálu nebo v šachtě DN 80</t>
  </si>
  <si>
    <t>1611056521</t>
  </si>
  <si>
    <t>https://podminky.urs.cz/item/CS_URS_2025_01/857244122</t>
  </si>
  <si>
    <t>"T-kus DN 80/80 lit přírubový - u HP1" 1</t>
  </si>
  <si>
    <t>"T-kus DN 80/80 lit přírubový - u HP2" 1</t>
  </si>
  <si>
    <t>55253511</t>
  </si>
  <si>
    <t>tvarovka přírubová litinová s přírubovou odbočkou,práškový epoxid tl 250µm T-kus DN 80/80</t>
  </si>
  <si>
    <t>439137977</t>
  </si>
  <si>
    <t>87</t>
  </si>
  <si>
    <t>Potrubí z trub plastických a skleněných</t>
  </si>
  <si>
    <t>871241211</t>
  </si>
  <si>
    <t>Montáž vodovodního potrubí z polyetylenu PE100 RC v otevřeném výkopu svařovaných elektrotvarovkou SDR 11/PN16 d 90 x 8,2 mm</t>
  </si>
  <si>
    <t>877156891</t>
  </si>
  <si>
    <t>https://podminky.urs.cz/item/CS_URS_2025_01/871241211</t>
  </si>
  <si>
    <t>"řad A" 129,60</t>
  </si>
  <si>
    <t>28613556</t>
  </si>
  <si>
    <t>potrubí vodovodní dvouvrstvé PE100 RC SDR11 90x8,2mm</t>
  </si>
  <si>
    <t>-1111356103</t>
  </si>
  <si>
    <t>"řad A" 129,60*1,015</t>
  </si>
  <si>
    <t>28653135</t>
  </si>
  <si>
    <t>nákružek lemový PE 100 SDR11 90mm</t>
  </si>
  <si>
    <t>2000279955</t>
  </si>
  <si>
    <t>"VB1" 2</t>
  </si>
  <si>
    <t>"odbočení k HP1,2" 2+2</t>
  </si>
  <si>
    <t>28654368</t>
  </si>
  <si>
    <t>příruba volná k lemovému nákružku z polypropylénu 90</t>
  </si>
  <si>
    <t>-649812590</t>
  </si>
  <si>
    <t>877241101</t>
  </si>
  <si>
    <t>Montáž tvarovek na vodovodním plastovém potrubí z polyetylenu PE 100 elektrotvarovek SDR 11/PN16 spojek, oblouků nebo redukcí d 90</t>
  </si>
  <si>
    <t>-1109244187</t>
  </si>
  <si>
    <t>https://podminky.urs.cz/item/CS_URS_2025_01/877241101</t>
  </si>
  <si>
    <t>"elektrospojka d 90 - viz pol dod" 22</t>
  </si>
  <si>
    <t>"oblouk 11° d90" 3</t>
  </si>
  <si>
    <t>"koleno 30°d 90" 3</t>
  </si>
  <si>
    <t>28615974</t>
  </si>
  <si>
    <t>elektrospojka SDR11 PE 100 PN16 D 90mm</t>
  </si>
  <si>
    <t>-367205796</t>
  </si>
  <si>
    <t xml:space="preserve">"elektrospojka d 90 - řad A trasa - předpoklad" 10 </t>
  </si>
  <si>
    <t>"elektrospojka d 90 pro oblouk 11°" 3*2</t>
  </si>
  <si>
    <t>"elektrospojka d 90 pro koleno 30°" 3*2</t>
  </si>
  <si>
    <t>WVN.FFD91013W</t>
  </si>
  <si>
    <t>Oblouk 11° PE100 RC SDR11 90</t>
  </si>
  <si>
    <t>1422813750</t>
  </si>
  <si>
    <t>"oblouk 11° d90"</t>
  </si>
  <si>
    <t>"VB 4,6,7" 3</t>
  </si>
  <si>
    <t>WVN.FF585020W</t>
  </si>
  <si>
    <t>Koleno 30° PE100 SDR11 90</t>
  </si>
  <si>
    <t>-69126884</t>
  </si>
  <si>
    <t>"koleno 30° d90"</t>
  </si>
  <si>
    <t>"VB 2,9,10" 3</t>
  </si>
  <si>
    <t>877241110</t>
  </si>
  <si>
    <t>Montáž tvarovek na vodovodním plastovém potrubí z polyetylenu PE 100 elektrotvarovek SDR 11/PN16 kolen 45° d 90</t>
  </si>
  <si>
    <t>-135315148</t>
  </si>
  <si>
    <t>https://podminky.urs.cz/item/CS_URS_2025_01/877241110</t>
  </si>
  <si>
    <t>"elektrokoleno 45°d 90 - VB3 km 0,01734" 1</t>
  </si>
  <si>
    <t>"výškově trasa u podzemní chodby" 2+2</t>
  </si>
  <si>
    <t>28614948</t>
  </si>
  <si>
    <t>elektrokoleno 45° PE 100 PN16 D 90mm</t>
  </si>
  <si>
    <t>629621677</t>
  </si>
  <si>
    <t>89</t>
  </si>
  <si>
    <t>Ostatní konstrukce</t>
  </si>
  <si>
    <t>891241112</t>
  </si>
  <si>
    <t>Montáž vodovodních armatur na potrubí šoupátek nebo klapek uzavíracích v otevřeném výkopu nebo v šachtách s osazením zemní soupravy (bez poklopů) DN 80</t>
  </si>
  <si>
    <t>1886704697</t>
  </si>
  <si>
    <t>https://podminky.urs.cz/item/CS_URS_2025_01/891241112</t>
  </si>
  <si>
    <t xml:space="preserve">"šoupáto přírubodé DN 80" </t>
  </si>
  <si>
    <t>"VB1 km 0,000" 1</t>
  </si>
  <si>
    <t>"u hydrantu HP1,2" 1+1</t>
  </si>
  <si>
    <t>42221303</t>
  </si>
  <si>
    <t>šoupátko pitná voda litina GGG 50 krátká stavební dl PN10/16 DN 80x180mm</t>
  </si>
  <si>
    <t>-811074929</t>
  </si>
  <si>
    <t>42291073</t>
  </si>
  <si>
    <t>souprava zemní pro šoupátka DN 65-80mm Rd 1,5m</t>
  </si>
  <si>
    <t>76869155</t>
  </si>
  <si>
    <t>891247112</t>
  </si>
  <si>
    <t>Montáž vodovodních armatur na potrubí hydrantů podzemních (bez osazení poklopů) DN 80</t>
  </si>
  <si>
    <t>318853513</t>
  </si>
  <si>
    <t>https://podminky.urs.cz/item/CS_URS_2025_01/891247112</t>
  </si>
  <si>
    <t>"hydrant HP1 km 0,01781" 1</t>
  </si>
  <si>
    <t>"hydrant HP2 km 0,10250" 1</t>
  </si>
  <si>
    <t>42273594</t>
  </si>
  <si>
    <t>hydrant podzemní DN 80 PN 16 dvojitý uzávěr s koulí krycí v 1500mm</t>
  </si>
  <si>
    <t>-2094932614</t>
  </si>
  <si>
    <t>892241111</t>
  </si>
  <si>
    <t>Tlakové zkoušky vodou na potrubí DN do 80</t>
  </si>
  <si>
    <t>-1191751923</t>
  </si>
  <si>
    <t>https://podminky.urs.cz/item/CS_URS_2025_01/892241111</t>
  </si>
  <si>
    <t>892273122</t>
  </si>
  <si>
    <t>Proplach a dezinfekce vodovodního potrubí DN od 80 do 125</t>
  </si>
  <si>
    <t>513636923</t>
  </si>
  <si>
    <t>https://podminky.urs.cz/item/CS_URS_2025_01/892273122</t>
  </si>
  <si>
    <t>892372111</t>
  </si>
  <si>
    <t>Tlakové zkoušky vodou zabezpečení konců potrubí při tlakových zkouškách DN do 300</t>
  </si>
  <si>
    <t>-885578871</t>
  </si>
  <si>
    <t>https://podminky.urs.cz/item/CS_URS_2025_01/892372111</t>
  </si>
  <si>
    <t>894102111</t>
  </si>
  <si>
    <t>Ostatní konstrukce na trubním vedení zděné stěny šachet z cihel kanalizačních pálených lícových na cementovou maltu MC 10, tloušťky 120 mm</t>
  </si>
  <si>
    <t>-1846539020</t>
  </si>
  <si>
    <t>https://podminky.urs.cz/item/CS_URS_2025_01/894102111</t>
  </si>
  <si>
    <t xml:space="preserve">"průchod potrubí vodovodu d90 stěnou podzemní chodby - dozdění zdiva - odhad" </t>
  </si>
  <si>
    <t>0,5*0,5*0,5*2-3,14*0,1*0,1*0,5*2</t>
  </si>
  <si>
    <t>899273192.1</t>
  </si>
  <si>
    <t>Laboratorní rozbor vody</t>
  </si>
  <si>
    <t>kpl</t>
  </si>
  <si>
    <t>776826724</t>
  </si>
  <si>
    <t>899401112</t>
  </si>
  <si>
    <t>Osazení poklopů uličních s pevným rámem litinových šoupátkových</t>
  </si>
  <si>
    <t>1784540947</t>
  </si>
  <si>
    <t>https://podminky.urs.cz/item/CS_URS_2025_01/899401112</t>
  </si>
  <si>
    <t>"Š 80" 3</t>
  </si>
  <si>
    <t>42291352</t>
  </si>
  <si>
    <t>poklop litinový šoupátkový pro zemní soupravy osazení do terénu a do vozovky</t>
  </si>
  <si>
    <t>1414698721</t>
  </si>
  <si>
    <t>42210050</t>
  </si>
  <si>
    <t>deska podkladová uličního poklopu litinového šoupatového</t>
  </si>
  <si>
    <t>455119053</t>
  </si>
  <si>
    <t>899401113</t>
  </si>
  <si>
    <t>Osazení poklopů uličních s pevným rámem litinových hydrantových</t>
  </si>
  <si>
    <t>-247683381</t>
  </si>
  <si>
    <t>https://podminky.urs.cz/item/CS_URS_2025_01/899401113</t>
  </si>
  <si>
    <t>"hydrant HP 1,2" 1+1</t>
  </si>
  <si>
    <t>42291452</t>
  </si>
  <si>
    <t>poklop litinový hydrantový DN 80</t>
  </si>
  <si>
    <t>1704406094</t>
  </si>
  <si>
    <t>42210052</t>
  </si>
  <si>
    <t>deska podkladová uličního poklopu litinového hydrantového</t>
  </si>
  <si>
    <t>-339066887</t>
  </si>
  <si>
    <t>899713111</t>
  </si>
  <si>
    <t>Orientační tabulky na vodovodních a kanalizačních řadech na sloupku ocelovém nebo betonovém</t>
  </si>
  <si>
    <t>-2093434126</t>
  </si>
  <si>
    <t>https://podminky.urs.cz/item/CS_URS_2025_01/899713111</t>
  </si>
  <si>
    <t>"šoupě Š 80 km 0,000" 1</t>
  </si>
  <si>
    <t>"hydrant HP 1,2 " 1+1</t>
  </si>
  <si>
    <t>770938977</t>
  </si>
  <si>
    <t>"hydrant HP1,2" 1+1</t>
  </si>
  <si>
    <t>40445240</t>
  </si>
  <si>
    <t>patka pro sloupek Al D 60mm</t>
  </si>
  <si>
    <t>-2036951631</t>
  </si>
  <si>
    <t>899721111</t>
  </si>
  <si>
    <t>Signalizační vodič na potrubí DN do 150 mm</t>
  </si>
  <si>
    <t>2044484322</t>
  </si>
  <si>
    <t>https://podminky.urs.cz/item/CS_URS_2025_01/899721111</t>
  </si>
  <si>
    <t>"vytažení" 3*1,5</t>
  </si>
  <si>
    <t>899721119.1</t>
  </si>
  <si>
    <t>Revize/proměření signalizačního vodiče na potrubí PVC</t>
  </si>
  <si>
    <t>-1799622239</t>
  </si>
  <si>
    <t>899722113</t>
  </si>
  <si>
    <t>Krytí potrubí z plastů výstražnou fólií z PVC šířky přes 25 do 34 cm</t>
  </si>
  <si>
    <t>-1448460165</t>
  </si>
  <si>
    <t>https://podminky.urs.cz/item/CS_URS_2025_01/899722113</t>
  </si>
  <si>
    <t>"foloe krycí bílá - řad A" 129,60</t>
  </si>
  <si>
    <t>R30108901.04</t>
  </si>
  <si>
    <t xml:space="preserve">Šrouby,podložky,matice,těsnění pro přírubové spoje dle specifikace oddílu 008 Trubní vedení (jedná se o DN 80 - 14 ks spojeníí) a nátěry kompletační._x000d_
</t>
  </si>
  <si>
    <t>1253428618</t>
  </si>
  <si>
    <t xml:space="preserve">Šrouby,podložky,matice,těsnění pro přírubové spoje dle specifikace oddílu 008 Trubní vedení (jedná se o DN 80 - 14 ks spojeníí) a nátěry kompletační.
</t>
  </si>
  <si>
    <t>R00308904.1</t>
  </si>
  <si>
    <t xml:space="preserve">Suchovod d 63 - dodávka, mtž, údržba, dmtž vč. zkoušek a rozboru vody a dočasné ochrany např obsypem </t>
  </si>
  <si>
    <t>-12241773</t>
  </si>
  <si>
    <t>"předpoklad d 63 dl 80 m" 80,00</t>
  </si>
  <si>
    <t>Doprava suti a vybouraných hmot</t>
  </si>
  <si>
    <t>997013863</t>
  </si>
  <si>
    <t>Poplatek za uložení stavebního odpadu na recyklační skládce (skládkovné) cihelného zatříděného do Katalogu odpadů pod kódem 17 01 02</t>
  </si>
  <si>
    <t>704453726</t>
  </si>
  <si>
    <t>https://podminky.urs.cz/item/CS_URS_2025_01/997013863</t>
  </si>
  <si>
    <t>Poznámka k položce:_x000d_
V případě, že nebude laboratorními testy prokázána nadlimitní přítomnost PAU, nebude tato položka fakturována.</t>
  </si>
  <si>
    <t>"suť cihelná" 0,488</t>
  </si>
  <si>
    <t>997221551</t>
  </si>
  <si>
    <t>Vodorovná doprava suti bez naložení, ale se složením a s hrubým urovnáním ze sypkých materiálů, na vzdálenost do 1 km</t>
  </si>
  <si>
    <t>-1000695272</t>
  </si>
  <si>
    <t>https://podminky.urs.cz/item/CS_URS_2025_01/997221551</t>
  </si>
  <si>
    <t>997221559</t>
  </si>
  <si>
    <t>Vodorovná doprava suti bez naložení, ale se složením a s hrubým urovnáním Příplatek k ceně za každý další započatý 1 km přes 1 km</t>
  </si>
  <si>
    <t>-232196044</t>
  </si>
  <si>
    <t>https://podminky.urs.cz/item/CS_URS_2025_01/997221559</t>
  </si>
  <si>
    <t>"skládka předpoklad 20 km"</t>
  </si>
  <si>
    <t>"suť cihelná" 0,488*19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</si>
  <si>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</si>
  <si>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</si>
  <si>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978278871</t>
  </si>
  <si>
    <t>https://podminky.urs.cz/item/CS_URS_2025_01/998276101</t>
  </si>
  <si>
    <t>Práce a dodávky M</t>
  </si>
  <si>
    <t>23-M</t>
  </si>
  <si>
    <t>Montáže potrubí</t>
  </si>
  <si>
    <t>230202072</t>
  </si>
  <si>
    <t>Nasunutí potrubní sekce do chráničky pro plynovody nasouvané potrubí plastové dn přes 63 do 110 mm</t>
  </si>
  <si>
    <t>-242687854</t>
  </si>
  <si>
    <t>https://podminky.urs.cz/item/CS_URS_2025_01/230202072</t>
  </si>
  <si>
    <t>"řad A km 0,10331 -0,10631 chránička - lPE d 90" 6,0</t>
  </si>
  <si>
    <t>230202130</t>
  </si>
  <si>
    <t>Montáž kluzných objímek pro zasunutí potrubí do chráničky pro plynovody výšky 25 mm vnějšího průměru potrubí přes 183 do 220 mm</t>
  </si>
  <si>
    <t>2081231429</t>
  </si>
  <si>
    <t>https://podminky.urs.cz/item/CS_URS_2025_01/230202130</t>
  </si>
  <si>
    <t>"řad A km 0,10331 -0,10631 chránička" 6,0+1,0</t>
  </si>
  <si>
    <t>28655180</t>
  </si>
  <si>
    <t>objímka kluzná typ F segment v 25mm</t>
  </si>
  <si>
    <t>-1294496761</t>
  </si>
  <si>
    <t>"řad A km 0,10331 -0,10631 chránička 6m" 6+1</t>
  </si>
  <si>
    <t>230202225</t>
  </si>
  <si>
    <t>Montáž manžety na chráničku pro plynovody potrubí plastového dn přes 63 do 110 mm</t>
  </si>
  <si>
    <t>729425967</t>
  </si>
  <si>
    <t>https://podminky.urs.cz/item/CS_URS_2025_01/230202225</t>
  </si>
  <si>
    <t>"řad A km 0,10331 -0,10631 chránička - lPE d 90" 2,0</t>
  </si>
  <si>
    <t>28655113</t>
  </si>
  <si>
    <t>manžeta chráničky vč. upínací pásky 90x220mm DN 80x200</t>
  </si>
  <si>
    <t>1060303749</t>
  </si>
  <si>
    <t>R013M2301</t>
  </si>
  <si>
    <t>Vypěnění konců chráničky montážní pěnou d+m</t>
  </si>
  <si>
    <t>ks</t>
  </si>
  <si>
    <t>-157398978</t>
  </si>
  <si>
    <t>SO 301.2 - Vodovodní přípojky</t>
  </si>
  <si>
    <t xml:space="preserve">      89 - Ostatní konstrukce dálkových a přípojných vedení</t>
  </si>
  <si>
    <t xml:space="preserve">    99 - Přesun hmot a manipulace se sutí</t>
  </si>
  <si>
    <t>1551688878</t>
  </si>
  <si>
    <t>"vodovodní přípojky P1 - P6 odhad" 6*8</t>
  </si>
  <si>
    <t>-1872244427</t>
  </si>
  <si>
    <t>"vodovodní přípojky P1 - P6 odhad" 6</t>
  </si>
  <si>
    <t>-1697563132</t>
  </si>
  <si>
    <t>"přípojka P1" 1*1,0</t>
  </si>
  <si>
    <t>"přípojka P2" 1*1,0</t>
  </si>
  <si>
    <t>"přípojka P3" 0</t>
  </si>
  <si>
    <t>"přípojka P4" 0</t>
  </si>
  <si>
    <t>"přípojka P5" 0</t>
  </si>
  <si>
    <t>"přípojka P6" 0</t>
  </si>
  <si>
    <t>1688584078</t>
  </si>
  <si>
    <t>"kabely"</t>
  </si>
  <si>
    <t>"přípojka P1" 0</t>
  </si>
  <si>
    <t>"přípojka P2" 0</t>
  </si>
  <si>
    <t>"přípojka P3" 1*1,0</t>
  </si>
  <si>
    <t>"přípojka P4" 1*1,0</t>
  </si>
  <si>
    <t>"přípojka P5" 1*1,0</t>
  </si>
  <si>
    <t>"přípojka P6" 1*1,0</t>
  </si>
  <si>
    <t>132254201</t>
  </si>
  <si>
    <t>Hloubení zapažených rýh šířky přes 800 do 2 000 mm strojně s urovnáním dna do předepsaného profilu a spádu v hornině třídy těžitelnosti I skupiny 3 do 20 m3</t>
  </si>
  <si>
    <t>884935002</t>
  </si>
  <si>
    <t>https://podminky.urs.cz/item/CS_URS_2025_01/132254201</t>
  </si>
  <si>
    <t>"hloubení přípojek odhad"</t>
  </si>
  <si>
    <t>"přípojka P1" 1,0*(1,0+1,50)*0,5*7,8*0,5</t>
  </si>
  <si>
    <t>"přípojka P2" 1,0*(1,0+1,50)*0,5*5,2*0,5</t>
  </si>
  <si>
    <t>"přípojka P3" 1,0*(1,0+1,50)*0,5*2,2*0,5</t>
  </si>
  <si>
    <t>"přípojka P4" 1,0*(1,0+1,50)*0,5*2,2*0,5</t>
  </si>
  <si>
    <t>"přípojka P5" 1,0*(1,0+1,50)*0,5*2,8*0,5</t>
  </si>
  <si>
    <t>"přípojka P6" 1,0*(1,0+1,50)*0,5*2,8*0,5</t>
  </si>
  <si>
    <t>132354201</t>
  </si>
  <si>
    <t>Hloubení zapažených rýh šířky přes 800 do 2 000 mm strojně s urovnáním dna do předepsaného profilu a spádu v hornině třídy těžitelnosti II skupiny 4 do 20 m3</t>
  </si>
  <si>
    <t>1467790646</t>
  </si>
  <si>
    <t>https://podminky.urs.cz/item/CS_URS_2025_01/132354201</t>
  </si>
  <si>
    <t>158303505</t>
  </si>
  <si>
    <t>"přípojka P1" 1*1,0*0,98*1,5</t>
  </si>
  <si>
    <t>"přípojka P2" 1*1,0*1,0*1,5</t>
  </si>
  <si>
    <t>"přípojka P3" 1*1,0*1,03*1,5</t>
  </si>
  <si>
    <t>"přípojka P4" 1*1,0*1,00*1,5</t>
  </si>
  <si>
    <t>"přípojka P5" 1*1,0*1,01*1,5</t>
  </si>
  <si>
    <t>"přípojka P6" 1*1,0*0,32*1,5</t>
  </si>
  <si>
    <t>253547546</t>
  </si>
  <si>
    <t>"pažení přípojek odhad"</t>
  </si>
  <si>
    <t>"přípojka P1" 2,0*(1,0+1,50)*0,5*7,8</t>
  </si>
  <si>
    <t>"přípojka P2" 2,0*(1,0+1,50)*0,5*5,2</t>
  </si>
  <si>
    <t>"přípojka P3" 2,0*(1,0+1,50)*0,5*2,2</t>
  </si>
  <si>
    <t>"přípojka P4" 2,0*(1,0+1,50)*0,5*2,2</t>
  </si>
  <si>
    <t>"přípojka P5" 2,0*(1,0+1,50)*0,5*2,8</t>
  </si>
  <si>
    <t>"přípojka P6" 2,0*(1,0+1,50)*0,5*2,8</t>
  </si>
  <si>
    <t>180609937</t>
  </si>
  <si>
    <t>"viz pol zřízení" 57,5</t>
  </si>
  <si>
    <t>-1130462063</t>
  </si>
  <si>
    <t>"výkop v hor. tř. I.,sk.3" 14,375</t>
  </si>
  <si>
    <t>"zásyp v hor. tř. I.,sk. 3" -18,860*0,5</t>
  </si>
  <si>
    <t>-1051235880</t>
  </si>
  <si>
    <t>"odvoz v hor. tř.I., sk. 3" 4,945*10</t>
  </si>
  <si>
    <t>465294750</t>
  </si>
  <si>
    <t>"výkop v hor. tř. II.,sk.4" 14,375</t>
  </si>
  <si>
    <t>"zásyp v hor. tř. II.,sk. 4" -18,860*0,5</t>
  </si>
  <si>
    <t>1749141784</t>
  </si>
  <si>
    <t>"odvoz v hor. tř.II., sk. 4" 4,945*10</t>
  </si>
  <si>
    <t>-1119088810</t>
  </si>
  <si>
    <t>"odvoz v hor. tř.I., sk. 3" 4,945*1,60</t>
  </si>
  <si>
    <t>"odvoz v hor. tř.II., sk. 4" 4,945*1,75</t>
  </si>
  <si>
    <t>-1066466388</t>
  </si>
  <si>
    <t>"odvoz v hor. tř.I., sk. 3" 4,945</t>
  </si>
  <si>
    <t>"odvoz v hor. tř.II., sk. 4" 4,945</t>
  </si>
  <si>
    <t>1781796248</t>
  </si>
  <si>
    <t>"výkop rýh" 2*14,375</t>
  </si>
  <si>
    <t>"šp lože" -2,300</t>
  </si>
  <si>
    <t>"obsyp" -7,570</t>
  </si>
  <si>
    <t>"potrubí" -0,020</t>
  </si>
  <si>
    <t>-1719181811</t>
  </si>
  <si>
    <t>"přípojka P1" 1,0*7,8*0,33</t>
  </si>
  <si>
    <t>"přípojka P2" 1,0*5,2*0,33</t>
  </si>
  <si>
    <t>"přípojka P3" 1,0*2,2*0,33</t>
  </si>
  <si>
    <t>"přípojka P4" 1,0*2,2*0,33</t>
  </si>
  <si>
    <t>"přípojka P5" 1,0*2,8*0,33</t>
  </si>
  <si>
    <t>"přípojka P6" 1,0*2,8*0,33</t>
  </si>
  <si>
    <t>"potrubí" -3,14*0,0165*0,0165*23,0</t>
  </si>
  <si>
    <t>579167893</t>
  </si>
  <si>
    <t>"obsyp" 7,57*2,15</t>
  </si>
  <si>
    <t>-415294342</t>
  </si>
  <si>
    <t>"přípojka P1" 1,0*7,8</t>
  </si>
  <si>
    <t>"přípojka P2" 1,0*5,2</t>
  </si>
  <si>
    <t>"přípojka P3" 1,0*2,2</t>
  </si>
  <si>
    <t>"přípojka P4" 1,0*2,2</t>
  </si>
  <si>
    <t>"přípojka P5" 1,0*2,8</t>
  </si>
  <si>
    <t>"přípojka P6" 1,0*2,8</t>
  </si>
  <si>
    <t>1240655641</t>
  </si>
  <si>
    <t>"přípojka P1" 1,0*7,8*0,1</t>
  </si>
  <si>
    <t>"přípojka P2" 1,0*5,2*0,1</t>
  </si>
  <si>
    <t>"přípojka P3" 1,0*2,2*0,1</t>
  </si>
  <si>
    <t>"přípojka P4" 1,0*2,2*0,1</t>
  </si>
  <si>
    <t>"přípojka P5" 1,0*2,8*0,1</t>
  </si>
  <si>
    <t>"přípojka P6" 1,0*2,8*0,1</t>
  </si>
  <si>
    <t>-1431446794</t>
  </si>
  <si>
    <t>"napojení" 0,5*0,5*0,4*1</t>
  </si>
  <si>
    <t>"odbočení"0</t>
  </si>
  <si>
    <t>"lomy"0</t>
  </si>
  <si>
    <t>266269003</t>
  </si>
  <si>
    <t>"napojení" 0,5*0,4*4*1</t>
  </si>
  <si>
    <t>708268069</t>
  </si>
  <si>
    <t>871161211</t>
  </si>
  <si>
    <t>Montáž vodovodního potrubí z polyetylenu PE100 RC v otevřeném výkopu svařovaných elektrotvarovkou SDR 11/PN16 d 32 x 3,0 mm</t>
  </si>
  <si>
    <t>-1410374679</t>
  </si>
  <si>
    <t>https://podminky.urs.cz/item/CS_URS_2025_01/871161211</t>
  </si>
  <si>
    <t>"přípojka P1" 7,8</t>
  </si>
  <si>
    <t>"přípojka P2" 5,2</t>
  </si>
  <si>
    <t>"přípojka P3" 2,2</t>
  </si>
  <si>
    <t>"přípojka P4" 2,2</t>
  </si>
  <si>
    <t>"přípojka P5" 2,8</t>
  </si>
  <si>
    <t>"přípojka P6" 2,8</t>
  </si>
  <si>
    <t>28613500</t>
  </si>
  <si>
    <t>potrubí vodovodní dvouvrstvé PE100 RC SDR11 32x3,0mm</t>
  </si>
  <si>
    <t>-2093173712</t>
  </si>
  <si>
    <t>"viz pol mtž" 23,0*1,015</t>
  </si>
  <si>
    <t>877161118</t>
  </si>
  <si>
    <t>Montáž tvarovek na vodovodním plastovém potrubí z polyetylenu PE 100 elektrotvarovek SDR 11/PN16 záslepek d 32</t>
  </si>
  <si>
    <t>1382433035</t>
  </si>
  <si>
    <t>https://podminky.urs.cz/item/CS_URS_2025_01/877161118</t>
  </si>
  <si>
    <t>" vodovodní přípojky P1 - P6" 6</t>
  </si>
  <si>
    <t>28615020</t>
  </si>
  <si>
    <t>elektrozáslepka SDR11 PE 100 PN16 D 32mm</t>
  </si>
  <si>
    <t>-2127586819</t>
  </si>
  <si>
    <t>Ostatní konstrukce dálkových a přípojných vedení</t>
  </si>
  <si>
    <t>891161321</t>
  </si>
  <si>
    <t>Montáž vodovodních armatur na potrubí šoupátek pro domovní přípojky se závitovými konci PN16 G 1"</t>
  </si>
  <si>
    <t>1197919904</t>
  </si>
  <si>
    <t>https://podminky.urs.cz/item/CS_URS_2025_01/891161321</t>
  </si>
  <si>
    <t>"Š 1 - vodovodní přípojky P1 - P6" 6</t>
  </si>
  <si>
    <t>42221551</t>
  </si>
  <si>
    <t>šoupátko domovní přípojky litinové vnitřní/vnitřní závit PN16 1"x1"</t>
  </si>
  <si>
    <t>2016269899</t>
  </si>
  <si>
    <t>31942666</t>
  </si>
  <si>
    <t>vsuvka mosaz 1"x1"</t>
  </si>
  <si>
    <t>-1254938413</t>
  </si>
  <si>
    <t>"vsuvka 1x1- vodovodní přípojky P1 - P6" 6</t>
  </si>
  <si>
    <t>AVK.21116321</t>
  </si>
  <si>
    <t>Isiflo přechodka s vnitřním závitem, typ 116, rozměr 32x1”</t>
  </si>
  <si>
    <t>-378817939</t>
  </si>
  <si>
    <t>"Isiflo 1- vodovodní přípojky P1 - P6" 6</t>
  </si>
  <si>
    <t>AVK.7731050</t>
  </si>
  <si>
    <t>AVK zemní teleskopická souprava 7.7 , přípojková, rozsah 1,05-1,75 m</t>
  </si>
  <si>
    <t>1864930564</t>
  </si>
  <si>
    <t>"zemní souprava přípojková - vodovodní přípojky P1 - P6" 6</t>
  </si>
  <si>
    <t>891249111</t>
  </si>
  <si>
    <t>Montáž vodovodních armatur na potrubí navrtávacích pasů s ventilem Jt 1 MPa, na potrubí z trub litinových, ocelových nebo plastických hmot DN 80</t>
  </si>
  <si>
    <t>-242329727</t>
  </si>
  <si>
    <t>https://podminky.urs.cz/item/CS_URS_2025_01/891249111</t>
  </si>
  <si>
    <t xml:space="preserve">"navrtávací pas  90/1 - vodovodní přípojky P1 - P6" 6</t>
  </si>
  <si>
    <t>42271412</t>
  </si>
  <si>
    <t>pás navrtávací z tvárné litiny DN 80, pro litinové a ocelové potrubí, se závitovým výstupem 1",5/4",6/4",2"</t>
  </si>
  <si>
    <t>-1661903790</t>
  </si>
  <si>
    <t>892233122</t>
  </si>
  <si>
    <t>Proplach a dezinfekce vodovodního potrubí DN od 40 do 70</t>
  </si>
  <si>
    <t>-1111359978</t>
  </si>
  <si>
    <t>https://podminky.urs.cz/item/CS_URS_2025_01/892233122</t>
  </si>
  <si>
    <t>2015191153</t>
  </si>
  <si>
    <t>" vodovodní přípojky P1 - P6" 23,0</t>
  </si>
  <si>
    <t>-351635049</t>
  </si>
  <si>
    <t>132418151</t>
  </si>
  <si>
    <t>35779298</t>
  </si>
  <si>
    <t>-1483458902</t>
  </si>
  <si>
    <t>-349346367</t>
  </si>
  <si>
    <t>-1941060416</t>
  </si>
  <si>
    <t>"vytažení" 6*1,5</t>
  </si>
  <si>
    <t>374392495</t>
  </si>
  <si>
    <t>392965168</t>
  </si>
  <si>
    <t>" folie krycí bílá - vodovodní přípojky P1 - P6" 23,0</t>
  </si>
  <si>
    <t>R02089901</t>
  </si>
  <si>
    <t>Provizorní označení konce přípojky vodovodu/kanalizace pro budoucí napojení ( např. dřevěným prknem,tyčí atp)</t>
  </si>
  <si>
    <t>1737899765</t>
  </si>
  <si>
    <t>99</t>
  </si>
  <si>
    <t>Přesun hmot a manipulace se sutí</t>
  </si>
  <si>
    <t>2117265929</t>
  </si>
  <si>
    <t>SO 302 - Kanalizace jednotná včetně přípojek</t>
  </si>
  <si>
    <t>SO 302.1 - Kanalizace jednotná - hlavní řady</t>
  </si>
  <si>
    <t>-547496373</t>
  </si>
  <si>
    <t>"odhad"</t>
  </si>
  <si>
    <t>"sběrač J" 7*8</t>
  </si>
  <si>
    <t>"sběrač J1" 2*8</t>
  </si>
  <si>
    <t>"sběrač J2" 1*8</t>
  </si>
  <si>
    <t>1561545781</t>
  </si>
  <si>
    <t>"sběrač J" 7</t>
  </si>
  <si>
    <t>"sběrač J1" 2</t>
  </si>
  <si>
    <t>"sběrač J2" 1</t>
  </si>
  <si>
    <t>-939711136</t>
  </si>
  <si>
    <t xml:space="preserve">"sběrač J" </t>
  </si>
  <si>
    <t>"km 0,00266 - plynovod DN 200" 1,3</t>
  </si>
  <si>
    <t>"km 0,00324 - vodovod d90"1,3</t>
  </si>
  <si>
    <t>"km 0,00644 - vodovod d90" 1,3</t>
  </si>
  <si>
    <t>"km 0,08515 - vodovodní přípojka d 32" 1,1</t>
  </si>
  <si>
    <t>"km 0,08870 - plynovodní přípojka d32" 1,1</t>
  </si>
  <si>
    <t>"km 0,09408 - vodovodní přípojka d 32" 1,1</t>
  </si>
  <si>
    <t xml:space="preserve">"sběrač J1" </t>
  </si>
  <si>
    <t xml:space="preserve">"sběrač J2" </t>
  </si>
  <si>
    <t>215697240</t>
  </si>
  <si>
    <t>"km 0,00697 - Kanalizace DN 400" 1,3</t>
  </si>
  <si>
    <t>"km 0,02004 - Kanalizace DN 400" 1,3</t>
  </si>
  <si>
    <t>"km 0,05442 - Kanalizace DN 400" 1,3</t>
  </si>
  <si>
    <t>"km 0,07251 - Kanalizace DN 400" 1,1</t>
  </si>
  <si>
    <t>"km 0,00211 - Kanalizace DN 400" 1,1</t>
  </si>
  <si>
    <t>"km 0,00162 - Kanalizace DN 400" 1,1</t>
  </si>
  <si>
    <t>-990185834</t>
  </si>
  <si>
    <t>"km 0,00459 - kabel NN" 1,3</t>
  </si>
  <si>
    <t>"km 0,07522 - kabel NN" 1,1</t>
  </si>
  <si>
    <t>"km 0,01320 - kabel NN" 1,1</t>
  </si>
  <si>
    <t>-1889260436</t>
  </si>
  <si>
    <t>"sběrač J"</t>
  </si>
  <si>
    <t>"km 0,00000 - 0,00666 HTÚ KOM" 1,3*(1,27+1,55)*0,5*(6,66-0,00)</t>
  </si>
  <si>
    <t>"km 0,00666 - 0,00697 HTÚ KOM" 1,3*(1,55+1,55)*0,5*(6,97-6,66)</t>
  </si>
  <si>
    <t>"km 0,00697 - 0,01245 HTÚ KOM" 1,3*(1,55+1,66)*0,5*(12,45-6,97)</t>
  </si>
  <si>
    <t>"km 0,01245 - 0,01433 HTÚ KOM" 1,3*(1,66+1,71)*0,5*(14,33-12,45)</t>
  </si>
  <si>
    <t>"km 0,01433 - 0,01586 HTÚ KOM" 1,3*(1,71+1,73)*0,5*(15,86-14,33)</t>
  </si>
  <si>
    <t>"km 0,01586 - 0,02004 HTÚ KOM" 1,3*(1,73+1,79)*0,5*(20,04-15,86)</t>
  </si>
  <si>
    <t>"km 0,02004 - 0,02692 HTÚ KOM" 1,3*(1,79+1,90)*0,5*(26,92-20,04)</t>
  </si>
  <si>
    <t>"km 0,02692 - 0,03086 HTÚ KOM" 1,3*(1,90+1,90)*0,5*(30,86-26,92)</t>
  </si>
  <si>
    <t>"km 0,03086 - 0,05173 HTÚ KOM" 1,3*(1,90+1,70)*0,5*(51,73-30,86)</t>
  </si>
  <si>
    <t>"km 0,05173 - 0,05442 HTÚ KOM" 1,3*(1,70+1,70)*0,5*(54,42-51,73)</t>
  </si>
  <si>
    <t>"km 0,05442 - 0,06077 HTÚ KOM" 1,3*(1,70+1,68)*0,5*(60,77-54,42)</t>
  </si>
  <si>
    <t>"km 0,06077 - 0,06616 HTÚ KOM" 1,3*(1,68+1,76)*0,5*(66,16-60,77)</t>
  </si>
  <si>
    <t>"km 0,06616 - 0,07020 HTÚ KOM" 1,3*(1,76+1,83)*0,5*(70,20-66,16)</t>
  </si>
  <si>
    <t>"km 0,07020 - 0,07132 HTÚ KOM" 1,3*(1,83+1,80)*0,5*(71,32-70,20)</t>
  </si>
  <si>
    <t>"km 0,07132 - 0,07522 HTÚ KOM" 1,1*(1,80+1,76)*0,5*(75,22-71,32)</t>
  </si>
  <si>
    <t>"km 0,07522 - 0,08014 HTÚ KOM" 1,1*(1,76+1,70)*0,5*(80,14-75,22)</t>
  </si>
  <si>
    <t>"km 0,08014 - 0,09231 HTÚ KOM" 1,1*(1,70+1,70)*0,5*(92,31-80,14)</t>
  </si>
  <si>
    <t>"km 0,09231 - 0,09916 HTÚ KOM" 1,1*(1,70+1,59)*0,5*(99,16-92,31)</t>
  </si>
  <si>
    <t>"km 0,09916 - 0,10442 HTÚ KOM" 1,1*(1,59+1,50)*0,5*(104,42-99,16)</t>
  </si>
  <si>
    <t>"rozšíření pro šachty" 2*0,6*2,5*(1,27+1,73+1,97+1,88+1,70+1,80+1,70+1,50+8*0,15)</t>
  </si>
  <si>
    <t>"podkladní desky" 1,3*1,3*0,1*8</t>
  </si>
  <si>
    <t>"napojení odhad" 1,27*1,3*1,0</t>
  </si>
  <si>
    <t>"sběrač J1"</t>
  </si>
  <si>
    <t>"km 0,00000 - 0,00320 HTÚ KOM" 1,1*(1,27+1,42)*0,5*(3,20-0,00)</t>
  </si>
  <si>
    <t>"km 0,00320 - 0,00755 HTÚ KOM" 1,1*(1,42+1,64)*0,5*(7,55-3,20)</t>
  </si>
  <si>
    <t>"km 0,00755 - 0,01087 HTÚ KOM" 1,1*(1,64+1,71)*0,5*(10,87-7,55)</t>
  </si>
  <si>
    <t>"km 0,01087 - 0,01383 HTÚ KOM" 1,1*(1,71+1,79)*0,5*(13,83-10,87)</t>
  </si>
  <si>
    <t xml:space="preserve">"rozšíření pro šachtu"  2*0,7*2,5*(1,79+1*0,15)</t>
  </si>
  <si>
    <t>"podkladní desky" 1,3*1,3*0,1*1</t>
  </si>
  <si>
    <t>"sběrač J2"</t>
  </si>
  <si>
    <t>"km 0,00000 - 0,00160 HTÚ KOM" 1,1*(1,97+1,98)*0,5*(1,60-0,00)</t>
  </si>
  <si>
    <t>"km 0,00160 - 0,00825 HTÚ KOM" 1,1*(1,98+ 2,00)*0,5*(8,25-1,60)</t>
  </si>
  <si>
    <t>"km 0,00825 - 0,00870 HTÚ KOM" 1,1*(2,00+2,01)*0,5*(8,70-8,25)</t>
  </si>
  <si>
    <t>"rozšíření pro šachtu" 2*0,7*2,5*(2,01+1*0,15)</t>
  </si>
  <si>
    <t>"zemní práce pro vybourání potrubí BET DN 400!</t>
  </si>
  <si>
    <t>"trasa" 1,4*(54+19+26+11)*1,85</t>
  </si>
  <si>
    <t>"odpočet potrubí" -3,14*0,26*0,26*(54+19+26+11)</t>
  </si>
  <si>
    <t>"zemní práce pro vybourání stávajících šachet:"</t>
  </si>
  <si>
    <t>"výkop"2,5*2,5*1,85*5</t>
  </si>
  <si>
    <t>"odpočet těles šachet" -3,14*0,62*0,62*1,85*5</t>
  </si>
  <si>
    <t>"výkop celkem= 634,584 m3"</t>
  </si>
  <si>
    <t>"odpočet podílu výkopu v hor. tř. II.,sk, 4" -0,5*634,584</t>
  </si>
  <si>
    <t>1780184871</t>
  </si>
  <si>
    <t>"výkop v hor. tř. II.,sk, 4" 0,5*634,584</t>
  </si>
  <si>
    <t>-559807957</t>
  </si>
  <si>
    <t>"km 0,00266 - plynovod DN 200" 1,3*1,58*1,5</t>
  </si>
  <si>
    <t>"km 0,00324 - vodovod d90"1,3*1,41*1,5</t>
  </si>
  <si>
    <t>"km 0,00644 - vodovod d90" 1,3*1,55*1,5</t>
  </si>
  <si>
    <t>"km 0,08515 - vodovodní přípojka d 32" 1,1*1,70*1,5</t>
  </si>
  <si>
    <t>"km 0,08870 - plynovodní přípojka d32" 1,1*1,80*1,5</t>
  </si>
  <si>
    <t>"km 0,09408 - vodovodní přípojka d 32" 1,1*1,68*1,5</t>
  </si>
  <si>
    <t>"km 0,00697 - Kanalizace DN 400" 1,3*1,55*1,5</t>
  </si>
  <si>
    <t>"km 0,02004 - Kanalizace DN 400" 1,3*1,79*1,5</t>
  </si>
  <si>
    <t>"km 0,05442 - Kanalizace DN 400" 1,3*1,70*1,5</t>
  </si>
  <si>
    <t>"km 0,07251 - Kanalizace DN 400" 1,1*1,78*1,5</t>
  </si>
  <si>
    <t>"km 0,00211 - Kanalizace DN 400" 1,1*1,37*1,5</t>
  </si>
  <si>
    <t>"km 0,00162 - Kanalizace DN 400" 1,1*1,98*1,5</t>
  </si>
  <si>
    <t>"km 0,00459 - kabel NN" 1,3*1,46*1,5</t>
  </si>
  <si>
    <t>"km 0,07522 - kabel NN" 1,1*1,76*1,5</t>
  </si>
  <si>
    <t>"km 0,00320 - kabel NN" 1,1*1,42*1,5</t>
  </si>
  <si>
    <t>1573145204</t>
  </si>
  <si>
    <t>"km 0,00000 - 0,00666 HTÚ KOM" 2*(1,27+1,55)*0,5*(6,66-0,00)</t>
  </si>
  <si>
    <t>"km 0,00666 - 0,00697 HTÚ KOM" 2*(1,55+1,55)*0,5*(6,97-6,66)</t>
  </si>
  <si>
    <t>"km 0,00697 - 0,01245 HTÚ KOM" 2*(1,55+1,66)*0,5*(12,45-6,97)</t>
  </si>
  <si>
    <t>"km 0,01245 - 0,01433 HTÚ KOM" 2*(1,66+1,71)*0,5*(14,33-12,45)</t>
  </si>
  <si>
    <t>"km 0,01433 - 0,01586 HTÚ KOM" 2*(1,71+1,73)*0,5*(15,86-14,33)</t>
  </si>
  <si>
    <t>"km 0,01586 - 0,02004 HTÚ KOM" 2*(1,73+1,79)*0,5*(20,04-15,86)</t>
  </si>
  <si>
    <t>"km 0,02004 - 0,02692 HTÚ KOM" 2*(1,79+1,90)*0,5*(26,92-20,04)</t>
  </si>
  <si>
    <t>"km 0,02692 - 0,03086 HTÚ KOM" 2*(1,90+1,90)*0,5*(30,86-26,92)</t>
  </si>
  <si>
    <t>"km 0,03086 - 0,05173 HTÚ KOM" 2*(1,90+1,70)*0,5*(51,73-30,86)</t>
  </si>
  <si>
    <t>"km 0,05173 - 0,05442 HTÚ KOM" 2*(1,70+1,70)*0,5*(54,42-51,73)</t>
  </si>
  <si>
    <t>"km 0,05442 - 0,06077 HTÚ KOM" 2*(1,70+1,68)*0,5*(60,77-54,42)</t>
  </si>
  <si>
    <t>"km 0,06077 - 0,06616 HTÚ KOM" 2*(1,68+1,76)*0,5*(66,16-60,77)</t>
  </si>
  <si>
    <t>"km 0,06616 - 0,07020 HTÚ KOM" 2*(1,76+1,83)*0,5*(70,20-66,16)</t>
  </si>
  <si>
    <t>"km 0,07020 - 0,07132 HTÚ KOM" 2*(1,83+1,80)*0,5*(71,32-70,20)</t>
  </si>
  <si>
    <t>"km 0,07132 - 0,07522 HTÚ KOM" 2*(1,80+1,76)*0,5*(75,22-71,32)</t>
  </si>
  <si>
    <t>"km 0,07522 - 0,08014 HTÚ KOM" 2*(1,76+1,70)*0,5*(80,14-75,22)</t>
  </si>
  <si>
    <t>"km 0,08014 - 0,09231 HTÚ KOM" 2*(1,70+1,70)*0,5*(92,31-80,14)</t>
  </si>
  <si>
    <t>"km 0,09231 - 0,09916 HTÚ KOM" 2*(1,70+1,59)*0,5*(99,16-92,31)</t>
  </si>
  <si>
    <t>"km 0,09916 - 0,10442 HTÚ KOM" 2*(1,59+1,50)*0,5*(104,42-99,16)</t>
  </si>
  <si>
    <t>"napojení odhad" 2*1,27*1,0</t>
  </si>
  <si>
    <t>"km 0,00000 - 0,00320 HTÚ KOM" 2*(1,27+1,42)*0,5*(3,20-0,00)</t>
  </si>
  <si>
    <t>"km 0,00320 - 0,00755 HTÚ KOM" 2*(1,42+1,64)*0,5*(7,55-3,20)</t>
  </si>
  <si>
    <t>"km 0,00755 - 0,01087 HTÚ KOM" 2*(1,64+1,71)*0,5*(10,87-7,55)</t>
  </si>
  <si>
    <t>"km 0,01087 - 0,01383 HTÚ KOM" 2*(1,71+1,79)*0,5*(13,83-10,87)</t>
  </si>
  <si>
    <t>"km 0,00000 - 0,00160 HTÚ KOM" 2*(1,97+1,98)*0,5*(1,60-0,00)</t>
  </si>
  <si>
    <t>"km 0,00160 - 0,00825 HTÚ KOM" 2*(1,98+ 2,00)*0,5*(8,25-1,60)</t>
  </si>
  <si>
    <t>"km 0,00825 - 0,00870 HTÚ KOM" 2*(2,00+2,01)*0,5*(8,70-8,25)</t>
  </si>
  <si>
    <t>"trasa" 2*(54+19+26+11)*1,85</t>
  </si>
  <si>
    <t>-1370716534</t>
  </si>
  <si>
    <t>"viz pol zřízení " 845,466</t>
  </si>
  <si>
    <t>-1990973698</t>
  </si>
  <si>
    <t>"výkop" 634,854*0,5</t>
  </si>
  <si>
    <t>"zásyp" -493,134*0,5</t>
  </si>
  <si>
    <t>-211656038</t>
  </si>
  <si>
    <t>"odvoz v hor. tř.I.,sk.3" 70,860*10</t>
  </si>
  <si>
    <t>1151900687</t>
  </si>
  <si>
    <t>1059870546</t>
  </si>
  <si>
    <t>"odvoz v hor. tř.II.,sk. 4" 70,860*10</t>
  </si>
  <si>
    <t>1392695126</t>
  </si>
  <si>
    <t>"odvoz v hor. tř.I.,sk.3" 70,860*1,60</t>
  </si>
  <si>
    <t>"odvoz v hor. tř.II.,sk. 4" 70,860*1,75</t>
  </si>
  <si>
    <t>1654659132</t>
  </si>
  <si>
    <t>"odvoz v hor. tř.I.,sk.3" 70,860</t>
  </si>
  <si>
    <t>"odvoz v hor. tř.II.,sk. 4" 70,860</t>
  </si>
  <si>
    <t>779494107</t>
  </si>
  <si>
    <t>"výkop" 634,584</t>
  </si>
  <si>
    <t>"šp lože" -15,391</t>
  </si>
  <si>
    <t>"obsyp" -88,517</t>
  </si>
  <si>
    <t>"potrubí"</t>
  </si>
  <si>
    <t>"potrubí" -(3,14*0,20*0,20*71,32+3,14*0,15*0,15*33,10)</t>
  </si>
  <si>
    <t>"potrubí" -3,14*0,15*0,15*16,83</t>
  </si>
  <si>
    <t>"potrubí" -3,14*0,15*0,15*8,7</t>
  </si>
  <si>
    <t>"tělesa šachet"</t>
  </si>
  <si>
    <t>-3,14*0,62*0,62*(1,27+1,73+1,97+1,88+1,70+1,80+1,70+1,50+8*0,15)</t>
  </si>
  <si>
    <t>-3,14*0,62*0,62*(1,79+1*0,15)</t>
  </si>
  <si>
    <t>-3,14*0,62*0,62*(2,01+1*0,15)</t>
  </si>
  <si>
    <t>"podkladní desky"</t>
  </si>
  <si>
    <t>-1,3*1,3*0,1*10</t>
  </si>
  <si>
    <t>-403295072</t>
  </si>
  <si>
    <t>"trasa" 1,3*71,32*0,7+1,1*33,10*0,6</t>
  </si>
  <si>
    <t>"trasa "1,1*13,83*0,6</t>
  </si>
  <si>
    <t>"trasa" 1,1*8,70*0,6</t>
  </si>
  <si>
    <t>-490287832</t>
  </si>
  <si>
    <t>"obsyp" 88,391*2,15</t>
  </si>
  <si>
    <t>-978820391</t>
  </si>
  <si>
    <t>"sběrač J" 1,3*71,32+1,1*33,10</t>
  </si>
  <si>
    <t>"sběrač J1"1,1*13,83</t>
  </si>
  <si>
    <t>"sběrač J2" 1,1*8,70</t>
  </si>
  <si>
    <t>359901211</t>
  </si>
  <si>
    <t>Monitoring stok (kamerový systém) jakékoli výšky nová kanalizace</t>
  </si>
  <si>
    <t>-1758215230</t>
  </si>
  <si>
    <t>https://podminky.urs.cz/item/CS_URS_2025_01/359901211</t>
  </si>
  <si>
    <t>"DN 400" 71,32</t>
  </si>
  <si>
    <t>"DN 300" 33,10</t>
  </si>
  <si>
    <t>"DN 300" 13,83</t>
  </si>
  <si>
    <t>"DN 300" 8,70</t>
  </si>
  <si>
    <t>2011440295</t>
  </si>
  <si>
    <t>"sběrač J" 1,3*71,32*0,1+1,1*33,10*0,1</t>
  </si>
  <si>
    <t>"sběrač J1"1,1*13,83*0,1</t>
  </si>
  <si>
    <t>"sběrač J2" 1,1*8,70*0,1</t>
  </si>
  <si>
    <t>452112111</t>
  </si>
  <si>
    <t>Osazení betonových dílců prstenců nebo rámů pod poklopy a mříže, výšky do 100 mm</t>
  </si>
  <si>
    <t>-1907116681</t>
  </si>
  <si>
    <t>https://podminky.urs.cz/item/CS_URS_2025_01/452112111</t>
  </si>
  <si>
    <t>"šachty Š1 - Š10"</t>
  </si>
  <si>
    <t>"prstenec TBW-Q 600/40/120" 1</t>
  </si>
  <si>
    <t>"prstenec TBW-Q 600/60/120"4</t>
  </si>
  <si>
    <t>"prstenec TBW-Q 600/80/120" 8</t>
  </si>
  <si>
    <t>"prstenec TBW-Q 600/100/120" 3</t>
  </si>
  <si>
    <t>59224184</t>
  </si>
  <si>
    <t>prstenec šachtový vyrovnávací betonový 625x120x40mm</t>
  </si>
  <si>
    <t>-225213087</t>
  </si>
  <si>
    <t>"prstenec TBW-Q 600/40/120" 1*1,01</t>
  </si>
  <si>
    <t>59224185</t>
  </si>
  <si>
    <t>prstenec šachtový vyrovnávací betonový 625x120x60mm</t>
  </si>
  <si>
    <t>-737480075</t>
  </si>
  <si>
    <t>"prstenec TBW-Q 600/60/120"4*1,01</t>
  </si>
  <si>
    <t>59224176</t>
  </si>
  <si>
    <t>prstenec šachtový vyrovnávací betonový 625x120x80mm</t>
  </si>
  <si>
    <t>-79251376</t>
  </si>
  <si>
    <t>"prstenec TBW-Q 600/80/120" 8*1,01</t>
  </si>
  <si>
    <t>59224187</t>
  </si>
  <si>
    <t>prstenec šachtový vyrovnávací betonový 625x120x100mm</t>
  </si>
  <si>
    <t>-642222898</t>
  </si>
  <si>
    <t>"prstenec TBW-Q 600/100/120" 3*1,01</t>
  </si>
  <si>
    <t>452112121</t>
  </si>
  <si>
    <t>Osazení betonových dílců prstenců nebo rámů pod poklopy a mříže, výšky přes 100 do 200 mm</t>
  </si>
  <si>
    <t>-1733798654</t>
  </si>
  <si>
    <t>https://podminky.urs.cz/item/CS_URS_2025_01/452112121</t>
  </si>
  <si>
    <t>"prstenec TBW-Q 600/120/120" 1</t>
  </si>
  <si>
    <t>59224188</t>
  </si>
  <si>
    <t>prstenec šachtový vyrovnávací betonový 625x120x120mm</t>
  </si>
  <si>
    <t>-1796044252</t>
  </si>
  <si>
    <t>"prstenec TBW-Q 600/120/120" 1*1,01</t>
  </si>
  <si>
    <t>452311131</t>
  </si>
  <si>
    <t>Podkladní a zajišťovací konstrukce z betonu prostého v otevřeném výkopu bez zvýšených nároků na prostředí desky pod potrubí, stoky a drobné objekty z betonu tř. C 12/15</t>
  </si>
  <si>
    <t>1227163185</t>
  </si>
  <si>
    <t>https://podminky.urs.cz/item/CS_URS_2025_01/452311131</t>
  </si>
  <si>
    <t>"podkladní desky šachet" 1,3*1,3*0,1*10</t>
  </si>
  <si>
    <t>452351111</t>
  </si>
  <si>
    <t>Bednění podkladních a zajišťovacích konstrukcí v otevřeném výkopu desek nebo sedlových loží pod potrubí, stoky a drobné objekty zřízení</t>
  </si>
  <si>
    <t>-197901344</t>
  </si>
  <si>
    <t>https://podminky.urs.cz/item/CS_URS_2025_01/452351111</t>
  </si>
  <si>
    <t>"podkladní desky šachet" 1,3*4*0,1*10</t>
  </si>
  <si>
    <t>452351112</t>
  </si>
  <si>
    <t>Bednění podkladních a zajišťovacích konstrukcí v otevřeném výkopu desek nebo sedlových loží pod potrubí, stoky a drobné objekty odstranění</t>
  </si>
  <si>
    <t>2146961304</t>
  </si>
  <si>
    <t>https://podminky.urs.cz/item/CS_URS_2025_01/452351112</t>
  </si>
  <si>
    <t>"viz pol zřízení" 5,20</t>
  </si>
  <si>
    <t>871373123</t>
  </si>
  <si>
    <t>Montáž kanalizačního potrubí z tvrdého PVC-U hladkého plnostěnného tuhost SN 12 DN 315</t>
  </si>
  <si>
    <t>1520587417</t>
  </si>
  <si>
    <t>https://podminky.urs.cz/item/CS_URS_2025_01/871373123</t>
  </si>
  <si>
    <t>28611109</t>
  </si>
  <si>
    <t>trubka kanalizační PVC-U plnostěnná jednovrstvá s rázovou odolností DN 315x6000mm SN12</t>
  </si>
  <si>
    <t>1749183605</t>
  </si>
  <si>
    <t>"DN 300" 33,10*1,015</t>
  </si>
  <si>
    <t>"DN 300" 13,83*1,015</t>
  </si>
  <si>
    <t>"DN 300" 8,70*1,015</t>
  </si>
  <si>
    <t>871393123</t>
  </si>
  <si>
    <t>Montáž kanalizačního potrubí z tvrdého PVC-U hladkého plnostěnného tuhost SN 12 DN 400</t>
  </si>
  <si>
    <t>1620067874</t>
  </si>
  <si>
    <t>https://podminky.urs.cz/item/CS_URS_2025_01/871393123</t>
  </si>
  <si>
    <t>28611110</t>
  </si>
  <si>
    <t>trubka kanalizační PVC-U plnostěnná jednovrstvá s rázovou odolností DN 400x6000mm SN12</t>
  </si>
  <si>
    <t>-1499907299</t>
  </si>
  <si>
    <t>71,32*1,03 "Přepočtené koeficientem množství</t>
  </si>
  <si>
    <t>890431811</t>
  </si>
  <si>
    <t>Bourání šachet a jímek ručně velikosti obestavěného prostoru přes 1,5 do 3 m3 z prefabrikovaných skruží</t>
  </si>
  <si>
    <t>362903888</t>
  </si>
  <si>
    <t>https://podminky.urs.cz/item/CS_URS_2025_01/890431811</t>
  </si>
  <si>
    <t>"vybourání stávajících prefa šachet" 5,0</t>
  </si>
  <si>
    <t>892351111.2</t>
  </si>
  <si>
    <t>Zkouška vodotěsnosti dle čl.4.4.1.5 na potrubí DN 250 nebo 300. kotrola průtočnosti a geometrické přesnosti dle čl. 7.1.5.9.10 ČSN 73 6716,73 0212, 73 0422.</t>
  </si>
  <si>
    <t>1196142276</t>
  </si>
  <si>
    <t>892351111.3</t>
  </si>
  <si>
    <t>Zkouška vodotěsnosti dle čl.4.4.1.5 na potrubí DN 350 nebo 400 kontrola průtočnosti a geometrické přesnosti dle čl. 7.1.5.9.10 ČSN 73 6716,73 0212, 73 0422.</t>
  </si>
  <si>
    <t>-372349642</t>
  </si>
  <si>
    <t>894204161</t>
  </si>
  <si>
    <t>Ostatní konstrukce na trubním vedení z prostého betonu žlaby šachet z prostého betonu tř. C 25/30, průřezu o poloměru do 500 mm</t>
  </si>
  <si>
    <t>-1105560008</t>
  </si>
  <si>
    <t>https://podminky.urs.cz/item/CS_URS_2025_01/894204161</t>
  </si>
  <si>
    <t>"dno Š1 - Š10" 3,14*0,5*0,5*0,15*10</t>
  </si>
  <si>
    <t>894411311</t>
  </si>
  <si>
    <t>Osazení betonových nebo železobetonových dílců pro šachty skruží rovných</t>
  </si>
  <si>
    <t>1831755610</t>
  </si>
  <si>
    <t>https://podminky.urs.cz/item/CS_URS_2025_01/894411311</t>
  </si>
  <si>
    <t>"šachty Š1 - Š 10"</t>
  </si>
  <si>
    <t>"skruž 100/25/12" 5</t>
  </si>
  <si>
    <t>"skruž 100/50/12" 0</t>
  </si>
  <si>
    <t>"skruž 100/100/12" 9</t>
  </si>
  <si>
    <t>59224160</t>
  </si>
  <si>
    <t>skruž betonová kanalizační se stupadly 100x25x12cm</t>
  </si>
  <si>
    <t>1649927303</t>
  </si>
  <si>
    <t>"skruž 100/25/12" 5*1,01</t>
  </si>
  <si>
    <t>59224162</t>
  </si>
  <si>
    <t>skruž betonová kanalizační se stupadly 100x100x12cm</t>
  </si>
  <si>
    <t>324952857</t>
  </si>
  <si>
    <t>"skruž 100/100/12" 9*1,01</t>
  </si>
  <si>
    <t>59224348</t>
  </si>
  <si>
    <t>těsnění elastomerové pro spojení šachetních dílů DN 1000</t>
  </si>
  <si>
    <t>2019433067</t>
  </si>
  <si>
    <t>894414111</t>
  </si>
  <si>
    <t>Osazení betonových nebo železobetonových dílců pro šachty skruží základových (dno)</t>
  </si>
  <si>
    <t>-1765617708</t>
  </si>
  <si>
    <t>https://podminky.urs.cz/item/CS_URS_2025_01/894414111</t>
  </si>
  <si>
    <t>"dno šachtové 100/50"4</t>
  </si>
  <si>
    <t>"dno šachtové 100/80" 6</t>
  </si>
  <si>
    <t>59224064</t>
  </si>
  <si>
    <t>dno betonové šachtové DN 1000 100x50x15cm výtok 25cm</t>
  </si>
  <si>
    <t>1336985547</t>
  </si>
  <si>
    <t>"dno šachtové 100/50" 4</t>
  </si>
  <si>
    <t>59224062</t>
  </si>
  <si>
    <t>dno betonové šachtové DN 1000 100x80x15cm výtok 25-60cm</t>
  </si>
  <si>
    <t>548476377</t>
  </si>
  <si>
    <t>894414211</t>
  </si>
  <si>
    <t>Osazení betonových nebo železobetonových dílců pro šachty desek zákrytových</t>
  </si>
  <si>
    <t>1328363535</t>
  </si>
  <si>
    <t>https://podminky.urs.cz/item/CS_URS_2025_01/894414211</t>
  </si>
  <si>
    <t>"desky zákrytové 62,5-100/20" 10</t>
  </si>
  <si>
    <t>59224315</t>
  </si>
  <si>
    <t>deska betonová zákrytová pro kruhové šachty 100/62,5x16,5cm</t>
  </si>
  <si>
    <t>-1769826410</t>
  </si>
  <si>
    <t>"desky zákrytové 62,5-100/20" 10*1,01</t>
  </si>
  <si>
    <t>899104112</t>
  </si>
  <si>
    <t>Osazení poklopů šachtových litinových, ocelových nebo železobetonových včetně rámů pro třídu zatížení D400, E600</t>
  </si>
  <si>
    <t>970458594</t>
  </si>
  <si>
    <t>https://podminky.urs.cz/item/CS_URS_2025_01/899104112</t>
  </si>
  <si>
    <t>"poklopy BEGU-B-1 D 400" 10</t>
  </si>
  <si>
    <t>59224661</t>
  </si>
  <si>
    <t>poklop šachtový betonový, litinový rám 785(610)x160mm D400 s odvětráním</t>
  </si>
  <si>
    <t>-159864316</t>
  </si>
  <si>
    <t>-1204155320</t>
  </si>
  <si>
    <t>"folie š 34 cm šedá"</t>
  </si>
  <si>
    <t>R0108901</t>
  </si>
  <si>
    <t>Napojení sběrače J na stávající potrubí do šachty Š1 DN 400 vč. utěsnění potrubí d+m</t>
  </si>
  <si>
    <t>-508304792</t>
  </si>
  <si>
    <t>"napojení Š1 na sávající kanalizaci DN 400" 1</t>
  </si>
  <si>
    <t>997013861</t>
  </si>
  <si>
    <t>-2113565582</t>
  </si>
  <si>
    <t>https://podminky.urs.cz/item/CS_URS_2025_01/997013861</t>
  </si>
  <si>
    <t>"suť betonová z prefa šachet" 3,0</t>
  </si>
  <si>
    <t>1562919555</t>
  </si>
  <si>
    <t>"suť betonová z prefašachet" 3,0</t>
  </si>
  <si>
    <t>-1240682456</t>
  </si>
  <si>
    <t>"suť betonová z prefa šachet" 3,0*19</t>
  </si>
  <si>
    <t>1536683140</t>
  </si>
  <si>
    <t>SO 302.2 - Kanalizační přípojky</t>
  </si>
  <si>
    <t xml:space="preserve">      89 - Trubní vedení - ostatní konstrukce</t>
  </si>
  <si>
    <t>-572589671</t>
  </si>
  <si>
    <t>"kanalizační přípojky P1-P2,P6-1,P6-2" 7*8</t>
  </si>
  <si>
    <t>730433843</t>
  </si>
  <si>
    <t>"kanalizační přípojky P1-P2,P6-1,P6-2" 7</t>
  </si>
  <si>
    <t>-193641473</t>
  </si>
  <si>
    <t>"přípojka P6-1" 0</t>
  </si>
  <si>
    <t>"přípojka P6-2" 0</t>
  </si>
  <si>
    <t>"přípojka P7" 0</t>
  </si>
  <si>
    <t>"přípojka P8" 1</t>
  </si>
  <si>
    <t>"přípojka P9" 0</t>
  </si>
  <si>
    <t>"přípojka P10" 0</t>
  </si>
  <si>
    <t>"přípojka P11" 0</t>
  </si>
  <si>
    <t>"přípojka P12" 0</t>
  </si>
  <si>
    <t>-1369909623</t>
  </si>
  <si>
    <t>"přípojka P4" 3</t>
  </si>
  <si>
    <t>"přípojka P5" 1</t>
  </si>
  <si>
    <t>"přípojka P6" 2</t>
  </si>
  <si>
    <t>"přípojka P6-1" 2</t>
  </si>
  <si>
    <t>"přípojka P6-2" 2</t>
  </si>
  <si>
    <t>"přípojka P7" 1</t>
  </si>
  <si>
    <t>132254203</t>
  </si>
  <si>
    <t>Hloubení zapažených rýh šířky přes 800 do 2 000 mm strojně s urovnáním dna do předepsaného profilu a spádu v hornině třídy těžitelnosti I skupiny 3 přes 50 do 100 m3</t>
  </si>
  <si>
    <t>-482001431</t>
  </si>
  <si>
    <t>https://podminky.urs.cz/item/CS_URS_2025_01/132254203</t>
  </si>
  <si>
    <t>"hloubení rýh v hor.tř.I., sk.3"</t>
  </si>
  <si>
    <t>"přípojka P1" 1,0*(1,67+1,50)*0,5*1,9*0,5</t>
  </si>
  <si>
    <t>"přípojka P2" 1,0*(1,62+0,80)*0,5*2,0*0,5</t>
  </si>
  <si>
    <t>"přípojka P3" 1,0*(1,70+1,50)*0,5*5,6*0,5</t>
  </si>
  <si>
    <t>"přípojka P4" 1,0*(2,24+0,80)*0,5*9,8*0,5</t>
  </si>
  <si>
    <t>"přípojka P5" 1,0*(2,05+0,80)*0,5*15,3*0,5</t>
  </si>
  <si>
    <t>"přípojka P6" 1,3*(2,20+1,50)*0,5*6,3*0,5</t>
  </si>
  <si>
    <t>"přípojka P6-1" 1,0*(1,65+0,80)*8,7*0,5</t>
  </si>
  <si>
    <t>"přípojka P6-2" 1,0*(1,74+0,80)*0,5*4,9*0,5</t>
  </si>
  <si>
    <t>"přípojka P7" 1,0*(2,11+1,50)*0,5*5,0*0,5</t>
  </si>
  <si>
    <t>"přípojka P8" 1,0*(2,30+1,50)*0,5*10,0*0,5</t>
  </si>
  <si>
    <t>"přípojka P9" 1,0*(2,09+1,50)*0,5*1,4*0,5</t>
  </si>
  <si>
    <t>"přípojka P10" 1,0*(1,99-0,80)*0,5*2,0*0,5</t>
  </si>
  <si>
    <t>"přípojka P11" 1,0*(2,00+0,60)*0,5*11,6*0,5</t>
  </si>
  <si>
    <t>"přípojka P12" 1,0*(2,20+0,80)*0,5*3,5*0,5</t>
  </si>
  <si>
    <t>132354203</t>
  </si>
  <si>
    <t>Hloubení zapažených rýh šířky přes 800 do 2 000 mm strojně s urovnáním dna do předepsaného profilu a spádu v hornině třídy těžitelnosti II skupiny 4 přes 50 do 100 m3</t>
  </si>
  <si>
    <t>197727834</t>
  </si>
  <si>
    <t>https://podminky.urs.cz/item/CS_URS_2025_01/132354203</t>
  </si>
  <si>
    <t>"hloubení rýh v hor.tř.II., sk. 4"</t>
  </si>
  <si>
    <t>1288280987</t>
  </si>
  <si>
    <t>"přípojka P8" 1,0*(2,30+1,50)*0,5*1,5</t>
  </si>
  <si>
    <t>"přípojka P4" 3*1,0*(2,24+0,80)*0,5*1,5</t>
  </si>
  <si>
    <t>"přípojka P5" 1*1,0*(2,05+0,80)*0,5*1,5</t>
  </si>
  <si>
    <t>"přípojka P6" 2*1,0*(2,20+1,50)*0,5*1,5</t>
  </si>
  <si>
    <t>"přípojka P6-1" 2*1,0*(1,65+0,80)*1,5</t>
  </si>
  <si>
    <t>"přípojka P6-2" 2*1,0*(1,74+0,80)*0,5*1,5</t>
  </si>
  <si>
    <t>"přípojka P7" 1*1,0*(2,11+1,50)*0,5*1,5</t>
  </si>
  <si>
    <t>"přípojka P8" 1*1,0*(2,30+1,50)*0,5*1,5</t>
  </si>
  <si>
    <t>-871216838</t>
  </si>
  <si>
    <t>"pažení rýh"</t>
  </si>
  <si>
    <t>"přípojka P1" 2,0*(1,67+1,50)*0,5*1,9</t>
  </si>
  <si>
    <t>"přípojka P2" 2,0*(1,62+0,80)*0,5*2,0</t>
  </si>
  <si>
    <t>"přípojka P3" 2,0*(1,70+1,50)*0,5*5,6</t>
  </si>
  <si>
    <t>"přípojka P4" 2,0*(2,24+0,80)*0,5*9,8</t>
  </si>
  <si>
    <t>"přípojka P5" 2,0*(2,05+0,80)*0,5*15,3</t>
  </si>
  <si>
    <t>"přípojka P6" 2,0*(2,20+1,50)*0,5*6,3</t>
  </si>
  <si>
    <t>"přípojka P6-1" 2,0*(1,65+0,80)*8,7</t>
  </si>
  <si>
    <t>"přípojka P6-2" 2,0*(1,74+0,80)*0,5*4,9</t>
  </si>
  <si>
    <t>"přípojka P7" 2,0*(2,11+1,50)*0,5*5,0</t>
  </si>
  <si>
    <t>"přípojka P8" 2,0*(2,30+1,50)*0,5*10,0</t>
  </si>
  <si>
    <t>"přípojka P9" 2,0*(2,09+1,50)*0,5*1,4</t>
  </si>
  <si>
    <t>"přípojka P10" 2,0*(1,99-0,80)*0,5*2,0</t>
  </si>
  <si>
    <t>"přípojka P11" 2,0*(2,00+0,60)*0,5*11,6</t>
  </si>
  <si>
    <t>"přípojka P12" 2,0*(2,20+0,80)*0,5*3,5</t>
  </si>
  <si>
    <t>2064099956</t>
  </si>
  <si>
    <t>"viz pol zřízení" 284,682</t>
  </si>
  <si>
    <t>562668591</t>
  </si>
  <si>
    <t>"výkop v hor.tř.I.,sk. 3" 72,921</t>
  </si>
  <si>
    <t>"zásyp v hor. tř I.,sk.3" -97,958*0,5</t>
  </si>
  <si>
    <t>1551011309</t>
  </si>
  <si>
    <t>"odvoz v hor.tř.I., sk.3" 23,942*10</t>
  </si>
  <si>
    <t>-387749120</t>
  </si>
  <si>
    <t>"výkop v hor.tř.II.,sk. 4" 72,921</t>
  </si>
  <si>
    <t>"zásyp v hor. tř II.,sk. 4" -97,958*0,5</t>
  </si>
  <si>
    <t>-47418464</t>
  </si>
  <si>
    <t>"odvoz v hor.tř.II., sk.4" 23,942*10</t>
  </si>
  <si>
    <t>-569665719</t>
  </si>
  <si>
    <t>"odvoz v hor.tř.I., sk.3" 23,942*1,60</t>
  </si>
  <si>
    <t>"odvoz v hor.tř.II., sk.4" 23,942*1,75</t>
  </si>
  <si>
    <t>-691459890</t>
  </si>
  <si>
    <t>"odvoz v hor.tř.I., sk.3" 23,942</t>
  </si>
  <si>
    <t>"odvoz v hor.tř.II., sk.4" 23,942</t>
  </si>
  <si>
    <t>-965655292</t>
  </si>
  <si>
    <t>"výkop" 148,842</t>
  </si>
  <si>
    <t>"šp. lože" -8,589</t>
  </si>
  <si>
    <t>"obsyp" -39,712</t>
  </si>
  <si>
    <t>"potrubí" -3,14*0,08*0,08*1,9</t>
  </si>
  <si>
    <t>"potrubí" -3,14*0,08*0,08*2,0</t>
  </si>
  <si>
    <t>"potrubí" -3,14*0,1*0,1*5,6</t>
  </si>
  <si>
    <t>"potrubí" -3,14*0,08*0,08*9,8</t>
  </si>
  <si>
    <t>"potrubí" -3,14*0,08*0,08*15,3</t>
  </si>
  <si>
    <t>"potrubí" -3,14*0,20*0,20*6,3</t>
  </si>
  <si>
    <t>"potrubí" -3,14*0,08*0,08*3,7</t>
  </si>
  <si>
    <t>"potrubí" -3,14*0,1*0,1*4,9</t>
  </si>
  <si>
    <t>"potrubí" -3,14*0,08*0,08*6,0</t>
  </si>
  <si>
    <t>"potrubí" -3,14*0,1*0,1*10,0</t>
  </si>
  <si>
    <t>"potrubí" -3,14*0,08*0,08*1,4</t>
  </si>
  <si>
    <t>"potrubí" -3,14*0,08*0,08*11,6</t>
  </si>
  <si>
    <t>"potrubí" -3,14*0,08*0,08*3,5</t>
  </si>
  <si>
    <t>841591637</t>
  </si>
  <si>
    <t>"přípojka P1" 1,9*1,0*0,46</t>
  </si>
  <si>
    <t>"přípojka P2" 2,0*1,0*0,46</t>
  </si>
  <si>
    <t>"přípojka P3" 5,6*1,0*0,50</t>
  </si>
  <si>
    <t>"přípojka P4" 9,8*1,0*0,46</t>
  </si>
  <si>
    <t>"přípojka P5" 15,3*1,0*0,46</t>
  </si>
  <si>
    <t>"přípojka P6" 6,3*1,3*0,70</t>
  </si>
  <si>
    <t>"přípojka P6-1" 3,7*1,0*0,46</t>
  </si>
  <si>
    <t>"přípojka P6-2" 4,9*1,0*0,50</t>
  </si>
  <si>
    <t>"přípojka P7" 6,0*1,0*0,46</t>
  </si>
  <si>
    <t>"přípojka P8" 10,0*1,0*0,50</t>
  </si>
  <si>
    <t>"přípojka P9" 1,4*1,0*0,46</t>
  </si>
  <si>
    <t>"přípojka P10" 2,0*1,0*0,46</t>
  </si>
  <si>
    <t>"přípojka P11" 11,6*1,0*0,46</t>
  </si>
  <si>
    <t>"přípojka P12" 3,5*1,0*0,46</t>
  </si>
  <si>
    <t>469435241</t>
  </si>
  <si>
    <t>"obsyp" 39,712*2,15</t>
  </si>
  <si>
    <t>-1180470587</t>
  </si>
  <si>
    <t>"přípojka P1" 1,9*1,0</t>
  </si>
  <si>
    <t>"přípojka P2" 2,0*1,0</t>
  </si>
  <si>
    <t>"přípojka P3" 5,6*1,0</t>
  </si>
  <si>
    <t>"přípojka P4" 9,8*1,0</t>
  </si>
  <si>
    <t>"přípojka P5" 15,3*1,0</t>
  </si>
  <si>
    <t>"přípojka P6" 6,3*1,3</t>
  </si>
  <si>
    <t>"přípojka P6-1" 3,7*1,</t>
  </si>
  <si>
    <t>"přípojka P6-2" 4,9*1,0</t>
  </si>
  <si>
    <t>"přípojka P7" 6,0*1,0</t>
  </si>
  <si>
    <t>"přípojka P8" 10,0*1,0</t>
  </si>
  <si>
    <t>"přípojka P9" 1,4*1,0</t>
  </si>
  <si>
    <t>"přípojka P10" 2,0*1,0</t>
  </si>
  <si>
    <t>"přípojka P11" 11,6*1,0</t>
  </si>
  <si>
    <t>"přípojka P12" 3,5*1,0</t>
  </si>
  <si>
    <t>2093688546</t>
  </si>
  <si>
    <t>"přípojky P1-P12, P6-1,P6-2" 84,0</t>
  </si>
  <si>
    <t>-744775251</t>
  </si>
  <si>
    <t>"přípojka P1" 1,9*1,0*0,1</t>
  </si>
  <si>
    <t>"přípojka P2" 2,0*1,0*0,1</t>
  </si>
  <si>
    <t>"přípojka P3" 5,6*1,0*0,1</t>
  </si>
  <si>
    <t>"přípojka P4" 9,8*1,0*0,1</t>
  </si>
  <si>
    <t>"přípojka P5" 15,3*1,0*0,1</t>
  </si>
  <si>
    <t>"přípojka P6" 6,3*1,3*0,1</t>
  </si>
  <si>
    <t>"přípojka P6-1" 3,7*1,*0,1</t>
  </si>
  <si>
    <t>"přípojka P6-2" 4,9*1,0*0,1</t>
  </si>
  <si>
    <t>"přípojka P7" 6,0*1,0*0,1</t>
  </si>
  <si>
    <t>"přípojka P8" 10,0*1,0*0,1</t>
  </si>
  <si>
    <t>"přípojka P9" 1,4*1,0*0,1</t>
  </si>
  <si>
    <t>"přípojka P10" 2,0*1,0*0,1</t>
  </si>
  <si>
    <t>"přípojka P11" 11,6*1,0*0,1</t>
  </si>
  <si>
    <t>"přípojka P12" 3,5*1,0*0,1</t>
  </si>
  <si>
    <t>452112112</t>
  </si>
  <si>
    <t>641101358</t>
  </si>
  <si>
    <t>https://podminky.urs.cz/item/CS_URS_2025_01/452112112</t>
  </si>
  <si>
    <t>"nové UV" 5</t>
  </si>
  <si>
    <t>59223864</t>
  </si>
  <si>
    <t>prstenec pro uliční vpusť vyrovnávací betonový 390x60x130mm</t>
  </si>
  <si>
    <t>354585571</t>
  </si>
  <si>
    <t>"nové UV" 5*1,01</t>
  </si>
  <si>
    <t>871313123</t>
  </si>
  <si>
    <t>Montáž kanalizačního potrubí z tvrdého PVC-U hladkého plnostěnného tuhost SN 12 DN 160</t>
  </si>
  <si>
    <t>-100864525</t>
  </si>
  <si>
    <t>https://podminky.urs.cz/item/CS_URS_2025_01/871313123</t>
  </si>
  <si>
    <t>"přípojka P1" 1,9</t>
  </si>
  <si>
    <t>"přípojka P2" 2,0</t>
  </si>
  <si>
    <t>"přípojka P3" 5,6*0</t>
  </si>
  <si>
    <t>"přípojka P4" 9,8</t>
  </si>
  <si>
    <t>"přípojka P5" 15,3</t>
  </si>
  <si>
    <t>"přípojka P6" 6,3*0</t>
  </si>
  <si>
    <t>"přípojka P6-1" 3,7</t>
  </si>
  <si>
    <t>"přípojka P6-2" 4,9*0</t>
  </si>
  <si>
    <t>"přípojka P7" 6,0</t>
  </si>
  <si>
    <t>"přípojka P8" 10,0*0</t>
  </si>
  <si>
    <t>"přípojka P9" 1,4</t>
  </si>
  <si>
    <t>"přípojka P10" 2,0</t>
  </si>
  <si>
    <t>"přípojka P11" 11,6</t>
  </si>
  <si>
    <t>"přípojka P12" 3,5</t>
  </si>
  <si>
    <t>28611106</t>
  </si>
  <si>
    <t>trubka kanalizační PVC-U plnostěnná jednovrstvá s rázovou odolností DN 160x6000mm SN12</t>
  </si>
  <si>
    <t>-1094927298</t>
  </si>
  <si>
    <t>"viz pol mtž"57,2*1,015</t>
  </si>
  <si>
    <t>58,058*1,03 "Přepočtené koeficientem množství</t>
  </si>
  <si>
    <t>871353123</t>
  </si>
  <si>
    <t>Montáž kanalizačního potrubí z tvrdého PVC-U hladkého plnostěnného tuhost SN 12 DN 200</t>
  </si>
  <si>
    <t>721666006</t>
  </si>
  <si>
    <t>https://podminky.urs.cz/item/CS_URS_2025_01/871353123</t>
  </si>
  <si>
    <t>"přípojka P1" 1,9*0</t>
  </si>
  <si>
    <t>"přípojka P2" 2,0*0</t>
  </si>
  <si>
    <t>"přípojka P3" 5,6</t>
  </si>
  <si>
    <t>"přípojka P4" 9,8*0</t>
  </si>
  <si>
    <t>"přípojka P5" 15,3*0</t>
  </si>
  <si>
    <t>"přípojka P6-1" 3,7*0</t>
  </si>
  <si>
    <t>"přípojka P6-2" 4,9</t>
  </si>
  <si>
    <t>"přípojka P7" 6,0*0</t>
  </si>
  <si>
    <t>"přípojka P8" 10,0</t>
  </si>
  <si>
    <t>"přípojka P9" 1,4*0</t>
  </si>
  <si>
    <t>"přípojka P10" 2,0*0</t>
  </si>
  <si>
    <t>"přípojka P11" 11,6*0</t>
  </si>
  <si>
    <t>"přípojka P12" 3,5*0</t>
  </si>
  <si>
    <t>-221914640</t>
  </si>
  <si>
    <t>"viz pol mtž"20,50*1,015</t>
  </si>
  <si>
    <t>20,808*1,03 "Přepočtené koeficientem množství</t>
  </si>
  <si>
    <t>-1848720322</t>
  </si>
  <si>
    <t>"přípojka P6" 6,3</t>
  </si>
  <si>
    <t>-2136730043</t>
  </si>
  <si>
    <t>"viz pol mtž"6,30*1,015</t>
  </si>
  <si>
    <t>R302108701.06</t>
  </si>
  <si>
    <t>Odbočka na bet potrubí DN 400/150 SN 16 - např Easy Clip REDI d+m</t>
  </si>
  <si>
    <t>-1811830746</t>
  </si>
  <si>
    <t>R302108701.12</t>
  </si>
  <si>
    <t>Odbočka na bet potrubí DN 300/150 SN 16 - např Easy Clip REDI d+m</t>
  </si>
  <si>
    <t>51460747</t>
  </si>
  <si>
    <t>R302108702.08</t>
  </si>
  <si>
    <t>Odbočka na plast potrubí DN 400/200 SN 16 - např Easy Clip REDI d+m</t>
  </si>
  <si>
    <t>-416857141</t>
  </si>
  <si>
    <t>Trubní vedení - ostatní konstrukce</t>
  </si>
  <si>
    <t>91073294</t>
  </si>
  <si>
    <t>"folie krycí šedá - viz pol mtž přípojek" 84,0</t>
  </si>
  <si>
    <t>1954750366</t>
  </si>
  <si>
    <t>14+2</t>
  </si>
  <si>
    <t>1239686284</t>
  </si>
  <si>
    <t>721249109</t>
  </si>
  <si>
    <t>Lapače střešních splavenin montáž lapačů střešních splavenin ostatních typů litinových DN 150</t>
  </si>
  <si>
    <t>-1847718400</t>
  </si>
  <si>
    <t>https://podminky.urs.cz/item/CS_URS_2025_01/721249109</t>
  </si>
  <si>
    <t>"lapače splavenin" 7</t>
  </si>
  <si>
    <t>55244102</t>
  </si>
  <si>
    <t>lapač litinový střešních splavenin DN 150</t>
  </si>
  <si>
    <t>992373871</t>
  </si>
  <si>
    <t>-39991015</t>
  </si>
  <si>
    <t>SO 401 - Veřejné osvětlení</t>
  </si>
  <si>
    <t>Josef Chrt DiS.</t>
  </si>
  <si>
    <t xml:space="preserve">    21-M - Elektromontáže</t>
  </si>
  <si>
    <t>21-M</t>
  </si>
  <si>
    <t>Elektromontáže</t>
  </si>
  <si>
    <t>210040001-1</t>
  </si>
  <si>
    <t>Realizace SO 401 - Veřejné osvětlení</t>
  </si>
  <si>
    <t>-42978528</t>
  </si>
  <si>
    <t>Poznámka k položce:_x000d_
Provedení SO 401 dle přiložené dokumentace a soupisu prací_x000d_
Ocenění dle přílohy "SO 401_příloha_SP.xls"_x000d_
- položky přiloženého soupisu k nacenění označeny žlutě_x000d_
- celková cena k doplnění do rozpočtu označena zeleně - pole celkem cena bez DPH - D19</t>
  </si>
  <si>
    <t>VON - Vedlejší a ostatní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</si>
  <si>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</si>
  <si>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</si>
  <si>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</si>
  <si>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</si>
  <si>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</si>
  <si>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</si>
  <si>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</si>
  <si>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</si>
  <si>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</si>
  <si>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zeměměřičské a projektové práce</t>
  </si>
  <si>
    <t>011314000</t>
  </si>
  <si>
    <t>Archeologický dohled</t>
  </si>
  <si>
    <t>1024</t>
  </si>
  <si>
    <t>-1332095316</t>
  </si>
  <si>
    <t>https://podminky.urs.cz/item/CS_URS_2025_01/011314000</t>
  </si>
  <si>
    <t>Poznámka k položce:_x000d_
zajištění dozoru pracovníků NPÚ, koordinace</t>
  </si>
  <si>
    <t>012164000</t>
  </si>
  <si>
    <t>Vytyčení a zaměření inženýrských sítí</t>
  </si>
  <si>
    <t>882213302</t>
  </si>
  <si>
    <t>https://podminky.urs.cz/item/CS_URS_2025_01/012164000</t>
  </si>
  <si>
    <t>012444000</t>
  </si>
  <si>
    <t>Geodetické měření skutečného provedení stavby</t>
  </si>
  <si>
    <t>-1583003790</t>
  </si>
  <si>
    <t>https://podminky.urs.cz/item/CS_URS_2025_01/012444000</t>
  </si>
  <si>
    <t>Poznámka k položce:_x000d_
vč. veškerých dalších zeměměřických prací (vytýčení stavby, měření během stavby)</t>
  </si>
  <si>
    <t>013244000</t>
  </si>
  <si>
    <t>Dokumentace pro provádění stavby</t>
  </si>
  <si>
    <t>-1711159583</t>
  </si>
  <si>
    <t>https://podminky.urs.cz/item/CS_URS_2025_01/013244000</t>
  </si>
  <si>
    <t>Poznámka k položce:_x000d_
RDS</t>
  </si>
  <si>
    <t>013254000</t>
  </si>
  <si>
    <t>Dokumentace skutečného provedení stavby</t>
  </si>
  <si>
    <t>140984569</t>
  </si>
  <si>
    <t>https://podminky.urs.cz/item/CS_URS_2025_01/013254000</t>
  </si>
  <si>
    <t>Poznámka k položce:_x000d_
DSPS</t>
  </si>
  <si>
    <t>013274000</t>
  </si>
  <si>
    <t>Pasportizace objektu před započetím prací</t>
  </si>
  <si>
    <t>916613321</t>
  </si>
  <si>
    <t>https://podminky.urs.cz/item/CS_URS_2025_01/013274000</t>
  </si>
  <si>
    <t>Poznámka k položce:_x000d_
Pasportizace přilehlých konstrukcí a objektů před realizací stavby</t>
  </si>
  <si>
    <t>013284000</t>
  </si>
  <si>
    <t>Pasportizace objektu po provedení prací</t>
  </si>
  <si>
    <t>-121728089</t>
  </si>
  <si>
    <t>https://podminky.urs.cz/item/CS_URS_2025_01/013284000</t>
  </si>
  <si>
    <t>Poznámka k položce:_x000d_
Pasportizace přilehlých konstrukcí a objektů po realizaci stavby, vč. vyhodnocení</t>
  </si>
  <si>
    <t>VRN3</t>
  </si>
  <si>
    <t>Zařízení staveniště</t>
  </si>
  <si>
    <t>030001000</t>
  </si>
  <si>
    <t>1839140814</t>
  </si>
  <si>
    <t>https://podminky.urs.cz/item/CS_URS_2025_01/030001000</t>
  </si>
  <si>
    <t>032903000</t>
  </si>
  <si>
    <t>Náklady na provoz a údržbu vybavení staveniště</t>
  </si>
  <si>
    <t>1788853618</t>
  </si>
  <si>
    <t>https://podminky.urs.cz/item/CS_URS_2025_01/032903000</t>
  </si>
  <si>
    <t>Poznámka k položce:_x000d_
Pravidelný úklid příjezdových cest na stavbu a vyčištění a úklid příjezdových cest a celé stavby při ukončení prací.</t>
  </si>
  <si>
    <t>034503000</t>
  </si>
  <si>
    <t>Informační tabule na staveništi</t>
  </si>
  <si>
    <t>786581297</t>
  </si>
  <si>
    <t>https://podminky.urs.cz/item/CS_URS_2025_01/034503000</t>
  </si>
  <si>
    <t>Poznámka k položce:_x000d_
Označení stavby</t>
  </si>
  <si>
    <t>034703000</t>
  </si>
  <si>
    <t>Ochranné konstrukce</t>
  </si>
  <si>
    <t>-954745753</t>
  </si>
  <si>
    <t>https://podminky.urs.cz/item/CS_URS_2025_01/034703000</t>
  </si>
  <si>
    <t>Poznámka k položce:_x000d_
Zajištění BOZP, provizorní lávky pro pěší, oplocení ap.</t>
  </si>
  <si>
    <t>VRN4</t>
  </si>
  <si>
    <t>Inženýrská činnost</t>
  </si>
  <si>
    <t>043134000</t>
  </si>
  <si>
    <t>Zkoušky zatěžovací</t>
  </si>
  <si>
    <t>-293382726</t>
  </si>
  <si>
    <t>https://podminky.urs.cz/item/CS_URS_2025_01/043134000</t>
  </si>
  <si>
    <t>Poznámka k položce:_x000d_
zkoušky stat. deskou - odhad 6ks</t>
  </si>
  <si>
    <t>VRN6</t>
  </si>
  <si>
    <t>Územní vlivy</t>
  </si>
  <si>
    <t>063002000</t>
  </si>
  <si>
    <t>Práce na těžce přístupných místech</t>
  </si>
  <si>
    <t>-1237001522</t>
  </si>
  <si>
    <t>https://podminky.urs.cz/item/CS_URS_2025_01/063002000</t>
  </si>
  <si>
    <t>Poznámka k položce:_x000d_
Zohlednění nájezdů menší mechanizace (prostor omezen klenutou vjezdovou bránou), prostor v hostorickém centru města!</t>
  </si>
  <si>
    <t>VRN7</t>
  </si>
  <si>
    <t>Provozní vlivy</t>
  </si>
  <si>
    <t>072103000</t>
  </si>
  <si>
    <t>Silniční provoz - projednání DIO a zajištění DIR</t>
  </si>
  <si>
    <t>1460420427</t>
  </si>
  <si>
    <t>https://podminky.urs.cz/item/CS_URS_2025_01/072103000</t>
  </si>
  <si>
    <t>072203000</t>
  </si>
  <si>
    <t>Silniční provoz - zajištění DIO (dopravní značení)</t>
  </si>
  <si>
    <t>1949744771</t>
  </si>
  <si>
    <t>https://podminky.urs.cz/item/CS_URS_2025_01/072203000</t>
  </si>
  <si>
    <t>Poznámka k položce:_x000d_
vč. přesunu DZ během etap!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</si>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</sst>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301111" TargetMode="External" /><Relationship Id="rId2" Type="http://schemas.openxmlformats.org/officeDocument/2006/relationships/hyperlink" Target="https://podminky.urs.cz/item/CS_URS_2025_01/113106132" TargetMode="External" /><Relationship Id="rId3" Type="http://schemas.openxmlformats.org/officeDocument/2006/relationships/hyperlink" Target="https://podminky.urs.cz/item/CS_URS_2025_01/113106133" TargetMode="External" /><Relationship Id="rId4" Type="http://schemas.openxmlformats.org/officeDocument/2006/relationships/hyperlink" Target="https://podminky.urs.cz/item/CS_URS_2025_01/113107222" TargetMode="External" /><Relationship Id="rId5" Type="http://schemas.openxmlformats.org/officeDocument/2006/relationships/hyperlink" Target="https://podminky.urs.cz/item/CS_URS_2025_01/113107224" TargetMode="External" /><Relationship Id="rId6" Type="http://schemas.openxmlformats.org/officeDocument/2006/relationships/hyperlink" Target="https://podminky.urs.cz/item/CS_URS_2025_01/113107322" TargetMode="External" /><Relationship Id="rId7" Type="http://schemas.openxmlformats.org/officeDocument/2006/relationships/hyperlink" Target="https://podminky.urs.cz/item/CS_URS_2025_01/113107335" TargetMode="External" /><Relationship Id="rId8" Type="http://schemas.openxmlformats.org/officeDocument/2006/relationships/hyperlink" Target="https://podminky.urs.cz/item/CS_URS_2025_01/113154538" TargetMode="External" /><Relationship Id="rId9" Type="http://schemas.openxmlformats.org/officeDocument/2006/relationships/hyperlink" Target="https://podminky.urs.cz/item/CS_URS_2025_01/113154590" TargetMode="External" /><Relationship Id="rId10" Type="http://schemas.openxmlformats.org/officeDocument/2006/relationships/hyperlink" Target="https://podminky.urs.cz/item/CS_URS_2025_01/113202111" TargetMode="External" /><Relationship Id="rId11" Type="http://schemas.openxmlformats.org/officeDocument/2006/relationships/hyperlink" Target="https://podminky.urs.cz/item/CS_URS_2025_01/113204111" TargetMode="External" /><Relationship Id="rId12" Type="http://schemas.openxmlformats.org/officeDocument/2006/relationships/hyperlink" Target="https://podminky.urs.cz/item/CS_URS_2025_01/121151103" TargetMode="External" /><Relationship Id="rId13" Type="http://schemas.openxmlformats.org/officeDocument/2006/relationships/hyperlink" Target="https://podminky.urs.cz/item/CS_URS_2025_01/122251104" TargetMode="External" /><Relationship Id="rId14" Type="http://schemas.openxmlformats.org/officeDocument/2006/relationships/hyperlink" Target="https://podminky.urs.cz/item/CS_URS_2025_01/122252205" TargetMode="External" /><Relationship Id="rId15" Type="http://schemas.openxmlformats.org/officeDocument/2006/relationships/hyperlink" Target="https://podminky.urs.cz/item/CS_URS_2025_01/132251102" TargetMode="External" /><Relationship Id="rId16" Type="http://schemas.openxmlformats.org/officeDocument/2006/relationships/hyperlink" Target="https://podminky.urs.cz/item/CS_URS_2025_01/171151131" TargetMode="External" /><Relationship Id="rId17" Type="http://schemas.openxmlformats.org/officeDocument/2006/relationships/hyperlink" Target="https://podminky.urs.cz/item/CS_URS_2025_01/171201231" TargetMode="External" /><Relationship Id="rId18" Type="http://schemas.openxmlformats.org/officeDocument/2006/relationships/hyperlink" Target="https://podminky.urs.cz/item/CS_URS_2025_01/181351103" TargetMode="External" /><Relationship Id="rId19" Type="http://schemas.openxmlformats.org/officeDocument/2006/relationships/hyperlink" Target="https://podminky.urs.cz/item/CS_URS_2025_01/181951111" TargetMode="External" /><Relationship Id="rId20" Type="http://schemas.openxmlformats.org/officeDocument/2006/relationships/hyperlink" Target="https://podminky.urs.cz/item/CS_URS_2025_01/181951112" TargetMode="External" /><Relationship Id="rId21" Type="http://schemas.openxmlformats.org/officeDocument/2006/relationships/hyperlink" Target="https://podminky.urs.cz/item/CS_URS_2025_01/184818231" TargetMode="External" /><Relationship Id="rId22" Type="http://schemas.openxmlformats.org/officeDocument/2006/relationships/hyperlink" Target="https://podminky.urs.cz/item/CS_URS_2025_01/184818235" TargetMode="External" /><Relationship Id="rId23" Type="http://schemas.openxmlformats.org/officeDocument/2006/relationships/hyperlink" Target="https://podminky.urs.cz/item/CS_URS_2025_01/184852239" TargetMode="External" /><Relationship Id="rId24" Type="http://schemas.openxmlformats.org/officeDocument/2006/relationships/hyperlink" Target="https://podminky.urs.cz/item/CS_URS_2025_01/184911211" TargetMode="External" /><Relationship Id="rId25" Type="http://schemas.openxmlformats.org/officeDocument/2006/relationships/hyperlink" Target="https://podminky.urs.cz/item/CS_URS_2025_01/212752112" TargetMode="External" /><Relationship Id="rId26" Type="http://schemas.openxmlformats.org/officeDocument/2006/relationships/hyperlink" Target="https://podminky.urs.cz/item/CS_URS_2025_01/564861111" TargetMode="External" /><Relationship Id="rId27" Type="http://schemas.openxmlformats.org/officeDocument/2006/relationships/hyperlink" Target="https://podminky.urs.cz/item/CS_URS_2025_01/564962111" TargetMode="External" /><Relationship Id="rId28" Type="http://schemas.openxmlformats.org/officeDocument/2006/relationships/hyperlink" Target="https://podminky.urs.cz/item/CS_URS_2025_01/567532122" TargetMode="External" /><Relationship Id="rId29" Type="http://schemas.openxmlformats.org/officeDocument/2006/relationships/hyperlink" Target="https://podminky.urs.cz/item/CS_URS_2025_01/591211111" TargetMode="External" /><Relationship Id="rId30" Type="http://schemas.openxmlformats.org/officeDocument/2006/relationships/hyperlink" Target="https://podminky.urs.cz/item/CS_URS_2025_01/591411111" TargetMode="External" /><Relationship Id="rId31" Type="http://schemas.openxmlformats.org/officeDocument/2006/relationships/hyperlink" Target="https://podminky.urs.cz/item/CS_URS_2025_01/914111111" TargetMode="External" /><Relationship Id="rId32" Type="http://schemas.openxmlformats.org/officeDocument/2006/relationships/hyperlink" Target="https://podminky.urs.cz/item/CS_URS_2025_01/914111121" TargetMode="External" /><Relationship Id="rId33" Type="http://schemas.openxmlformats.org/officeDocument/2006/relationships/hyperlink" Target="https://podminky.urs.cz/item/CS_URS_2025_01/914511112" TargetMode="External" /><Relationship Id="rId34" Type="http://schemas.openxmlformats.org/officeDocument/2006/relationships/hyperlink" Target="https://podminky.urs.cz/item/CS_URS_2025_01/915131112" TargetMode="External" /><Relationship Id="rId35" Type="http://schemas.openxmlformats.org/officeDocument/2006/relationships/hyperlink" Target="https://podminky.urs.cz/item/CS_URS_2025_01/915621111" TargetMode="External" /><Relationship Id="rId36" Type="http://schemas.openxmlformats.org/officeDocument/2006/relationships/hyperlink" Target="https://podminky.urs.cz/item/CS_URS_2025_01/916111123" TargetMode="External" /><Relationship Id="rId37" Type="http://schemas.openxmlformats.org/officeDocument/2006/relationships/hyperlink" Target="https://podminky.urs.cz/item/CS_URS_2025_01/916241213" TargetMode="External" /><Relationship Id="rId38" Type="http://schemas.openxmlformats.org/officeDocument/2006/relationships/hyperlink" Target="https://podminky.urs.cz/item/CS_URS_2025_01/935113111" TargetMode="External" /><Relationship Id="rId39" Type="http://schemas.openxmlformats.org/officeDocument/2006/relationships/hyperlink" Target="https://podminky.urs.cz/item/CS_URS_2025_01/935923216" TargetMode="External" /><Relationship Id="rId40" Type="http://schemas.openxmlformats.org/officeDocument/2006/relationships/hyperlink" Target="https://podminky.urs.cz/item/CS_URS_2025_01/936104211" TargetMode="External" /><Relationship Id="rId41" Type="http://schemas.openxmlformats.org/officeDocument/2006/relationships/hyperlink" Target="https://podminky.urs.cz/item/CS_URS_2025_01/936124113" TargetMode="External" /><Relationship Id="rId42" Type="http://schemas.openxmlformats.org/officeDocument/2006/relationships/hyperlink" Target="https://podminky.urs.cz/item/CS_URS_2025_01/936174312" TargetMode="External" /><Relationship Id="rId43" Type="http://schemas.openxmlformats.org/officeDocument/2006/relationships/hyperlink" Target="https://podminky.urs.cz/item/CS_URS_2025_01/966006132" TargetMode="External" /><Relationship Id="rId44" Type="http://schemas.openxmlformats.org/officeDocument/2006/relationships/hyperlink" Target="https://podminky.urs.cz/item/CS_URS_2025_01/966006211" TargetMode="External" /><Relationship Id="rId45" Type="http://schemas.openxmlformats.org/officeDocument/2006/relationships/hyperlink" Target="https://podminky.urs.cz/item/CS_URS_2025_01/997221611" TargetMode="External" /><Relationship Id="rId46" Type="http://schemas.openxmlformats.org/officeDocument/2006/relationships/hyperlink" Target="https://podminky.urs.cz/item/CS_URS_2025_01/997221861" TargetMode="External" /><Relationship Id="rId47" Type="http://schemas.openxmlformats.org/officeDocument/2006/relationships/hyperlink" Target="https://podminky.urs.cz/item/CS_URS_2025_01/997221862" TargetMode="External" /><Relationship Id="rId48" Type="http://schemas.openxmlformats.org/officeDocument/2006/relationships/hyperlink" Target="https://podminky.urs.cz/item/CS_URS_2025_01/997221873" TargetMode="External" /><Relationship Id="rId49" Type="http://schemas.openxmlformats.org/officeDocument/2006/relationships/hyperlink" Target="https://podminky.urs.cz/item/CS_URS_2025_01/998223011" TargetMode="External" /><Relationship Id="rId50" Type="http://schemas.openxmlformats.org/officeDocument/2006/relationships/hyperlink" Target="https://podminky.urs.cz/item/CS_URS_2025_01/998229112" TargetMode="External" /><Relationship Id="rId51" Type="http://schemas.openxmlformats.org/officeDocument/2006/relationships/hyperlink" Target="https://podminky.urs.cz/item/CS_URS_2025_01/998229121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164" TargetMode="External" /><Relationship Id="rId2" Type="http://schemas.openxmlformats.org/officeDocument/2006/relationships/hyperlink" Target="https://podminky.urs.cz/item/CS_URS_2025_01/121151103" TargetMode="External" /><Relationship Id="rId3" Type="http://schemas.openxmlformats.org/officeDocument/2006/relationships/hyperlink" Target="https://podminky.urs.cz/item/CS_URS_2025_01/122251102" TargetMode="External" /><Relationship Id="rId4" Type="http://schemas.openxmlformats.org/officeDocument/2006/relationships/hyperlink" Target="https://podminky.urs.cz/item/CS_URS_2025_01/122252203" TargetMode="External" /><Relationship Id="rId5" Type="http://schemas.openxmlformats.org/officeDocument/2006/relationships/hyperlink" Target="https://podminky.urs.cz/item/CS_URS_2025_01/171151131" TargetMode="External" /><Relationship Id="rId6" Type="http://schemas.openxmlformats.org/officeDocument/2006/relationships/hyperlink" Target="https://podminky.urs.cz/item/CS_URS_2025_01/171201231" TargetMode="External" /><Relationship Id="rId7" Type="http://schemas.openxmlformats.org/officeDocument/2006/relationships/hyperlink" Target="https://podminky.urs.cz/item/CS_URS_2025_01/181951112" TargetMode="External" /><Relationship Id="rId8" Type="http://schemas.openxmlformats.org/officeDocument/2006/relationships/hyperlink" Target="https://podminky.urs.cz/item/CS_URS_2025_01/564861111" TargetMode="External" /><Relationship Id="rId9" Type="http://schemas.openxmlformats.org/officeDocument/2006/relationships/hyperlink" Target="https://podminky.urs.cz/item/CS_URS_2025_01/564962111" TargetMode="External" /><Relationship Id="rId10" Type="http://schemas.openxmlformats.org/officeDocument/2006/relationships/hyperlink" Target="https://podminky.urs.cz/item/CS_URS_2025_01/591211111" TargetMode="External" /><Relationship Id="rId11" Type="http://schemas.openxmlformats.org/officeDocument/2006/relationships/hyperlink" Target="https://podminky.urs.cz/item/CS_URS_2025_01/914511112" TargetMode="External" /><Relationship Id="rId12" Type="http://schemas.openxmlformats.org/officeDocument/2006/relationships/hyperlink" Target="https://podminky.urs.cz/item/CS_URS_2025_01/916111123" TargetMode="External" /><Relationship Id="rId13" Type="http://schemas.openxmlformats.org/officeDocument/2006/relationships/hyperlink" Target="https://podminky.urs.cz/item/CS_URS_2025_01/966006132" TargetMode="External" /><Relationship Id="rId14" Type="http://schemas.openxmlformats.org/officeDocument/2006/relationships/hyperlink" Target="https://podminky.urs.cz/item/CS_URS_2025_01/966006251" TargetMode="External" /><Relationship Id="rId15" Type="http://schemas.openxmlformats.org/officeDocument/2006/relationships/hyperlink" Target="https://podminky.urs.cz/item/CS_URS_2025_01/976061111" TargetMode="External" /><Relationship Id="rId16" Type="http://schemas.openxmlformats.org/officeDocument/2006/relationships/hyperlink" Target="https://podminky.urs.cz/item/CS_URS_2025_01/997221873" TargetMode="External" /><Relationship Id="rId17" Type="http://schemas.openxmlformats.org/officeDocument/2006/relationships/hyperlink" Target="https://podminky.urs.cz/item/CS_URS_2025_01/998223011" TargetMode="External" /><Relationship Id="rId18" Type="http://schemas.openxmlformats.org/officeDocument/2006/relationships/hyperlink" Target="https://podminky.urs.cz/item/CS_URS_2025_01/998229112" TargetMode="External" /><Relationship Id="rId19" Type="http://schemas.openxmlformats.org/officeDocument/2006/relationships/hyperlink" Target="https://podminky.urs.cz/item/CS_URS_2025_01/721211611" TargetMode="External" /><Relationship Id="rId20" Type="http://schemas.openxmlformats.org/officeDocument/2006/relationships/hyperlink" Target="https://podminky.urs.cz/item/CS_URS_2025_01/998721101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1" TargetMode="External" /><Relationship Id="rId2" Type="http://schemas.openxmlformats.org/officeDocument/2006/relationships/hyperlink" Target="https://podminky.urs.cz/item/CS_URS_2025_01/115101301" TargetMode="External" /><Relationship Id="rId3" Type="http://schemas.openxmlformats.org/officeDocument/2006/relationships/hyperlink" Target="https://podminky.urs.cz/item/CS_URS_2025_01/119001405" TargetMode="External" /><Relationship Id="rId4" Type="http://schemas.openxmlformats.org/officeDocument/2006/relationships/hyperlink" Target="https://podminky.urs.cz/item/CS_URS_2025_01/119001406" TargetMode="External" /><Relationship Id="rId5" Type="http://schemas.openxmlformats.org/officeDocument/2006/relationships/hyperlink" Target="https://podminky.urs.cz/item/CS_URS_2025_01/119001421" TargetMode="External" /><Relationship Id="rId6" Type="http://schemas.openxmlformats.org/officeDocument/2006/relationships/hyperlink" Target="https://podminky.urs.cz/item/CS_URS_2025_01/132254204" TargetMode="External" /><Relationship Id="rId7" Type="http://schemas.openxmlformats.org/officeDocument/2006/relationships/hyperlink" Target="https://podminky.urs.cz/item/CS_URS_2025_01/132354204" TargetMode="External" /><Relationship Id="rId8" Type="http://schemas.openxmlformats.org/officeDocument/2006/relationships/hyperlink" Target="https://podminky.urs.cz/item/CS_URS_2025_01/139001101" TargetMode="External" /><Relationship Id="rId9" Type="http://schemas.openxmlformats.org/officeDocument/2006/relationships/hyperlink" Target="https://podminky.urs.cz/item/CS_URS_2025_01/151101101" TargetMode="External" /><Relationship Id="rId10" Type="http://schemas.openxmlformats.org/officeDocument/2006/relationships/hyperlink" Target="https://podminky.urs.cz/item/CS_URS_2025_01/151101111" TargetMode="External" /><Relationship Id="rId11" Type="http://schemas.openxmlformats.org/officeDocument/2006/relationships/hyperlink" Target="https://podminky.urs.cz/item/CS_URS_2025_01/162751117" TargetMode="External" /><Relationship Id="rId12" Type="http://schemas.openxmlformats.org/officeDocument/2006/relationships/hyperlink" Target="https://podminky.urs.cz/item/CS_URS_2025_01/162751119" TargetMode="External" /><Relationship Id="rId13" Type="http://schemas.openxmlformats.org/officeDocument/2006/relationships/hyperlink" Target="https://podminky.urs.cz/item/CS_URS_2025_01/162751137" TargetMode="External" /><Relationship Id="rId14" Type="http://schemas.openxmlformats.org/officeDocument/2006/relationships/hyperlink" Target="https://podminky.urs.cz/item/CS_URS_2025_01/162751139" TargetMode="External" /><Relationship Id="rId15" Type="http://schemas.openxmlformats.org/officeDocument/2006/relationships/hyperlink" Target="https://podminky.urs.cz/item/CS_URS_2025_01/171201231" TargetMode="External" /><Relationship Id="rId16" Type="http://schemas.openxmlformats.org/officeDocument/2006/relationships/hyperlink" Target="https://podminky.urs.cz/item/CS_URS_2025_01/171251201" TargetMode="External" /><Relationship Id="rId17" Type="http://schemas.openxmlformats.org/officeDocument/2006/relationships/hyperlink" Target="https://podminky.urs.cz/item/CS_URS_2025_01/174151101" TargetMode="External" /><Relationship Id="rId18" Type="http://schemas.openxmlformats.org/officeDocument/2006/relationships/hyperlink" Target="https://podminky.urs.cz/item/CS_URS_2025_01/175151101" TargetMode="External" /><Relationship Id="rId19" Type="http://schemas.openxmlformats.org/officeDocument/2006/relationships/hyperlink" Target="https://podminky.urs.cz/item/CS_URS_2025_01/358235114" TargetMode="External" /><Relationship Id="rId20" Type="http://schemas.openxmlformats.org/officeDocument/2006/relationships/hyperlink" Target="https://podminky.urs.cz/item/CS_URS_2025_01/451572111" TargetMode="External" /><Relationship Id="rId21" Type="http://schemas.openxmlformats.org/officeDocument/2006/relationships/hyperlink" Target="https://podminky.urs.cz/item/CS_URS_2025_01/452313131" TargetMode="External" /><Relationship Id="rId22" Type="http://schemas.openxmlformats.org/officeDocument/2006/relationships/hyperlink" Target="https://podminky.urs.cz/item/CS_URS_2025_01/452353111" TargetMode="External" /><Relationship Id="rId23" Type="http://schemas.openxmlformats.org/officeDocument/2006/relationships/hyperlink" Target="https://podminky.urs.cz/item/CS_URS_2025_01/452353112" TargetMode="External" /><Relationship Id="rId24" Type="http://schemas.openxmlformats.org/officeDocument/2006/relationships/hyperlink" Target="https://podminky.urs.cz/item/CS_URS_2025_01/850245121" TargetMode="External" /><Relationship Id="rId25" Type="http://schemas.openxmlformats.org/officeDocument/2006/relationships/hyperlink" Target="https://podminky.urs.cz/item/CS_URS_2025_01/857242122" TargetMode="External" /><Relationship Id="rId26" Type="http://schemas.openxmlformats.org/officeDocument/2006/relationships/hyperlink" Target="https://podminky.urs.cz/item/CS_URS_2025_01/857244122" TargetMode="External" /><Relationship Id="rId27" Type="http://schemas.openxmlformats.org/officeDocument/2006/relationships/hyperlink" Target="https://podminky.urs.cz/item/CS_URS_2025_01/871241211" TargetMode="External" /><Relationship Id="rId28" Type="http://schemas.openxmlformats.org/officeDocument/2006/relationships/hyperlink" Target="https://podminky.urs.cz/item/CS_URS_2025_01/877241101" TargetMode="External" /><Relationship Id="rId29" Type="http://schemas.openxmlformats.org/officeDocument/2006/relationships/hyperlink" Target="https://podminky.urs.cz/item/CS_URS_2025_01/877241110" TargetMode="External" /><Relationship Id="rId30" Type="http://schemas.openxmlformats.org/officeDocument/2006/relationships/hyperlink" Target="https://podminky.urs.cz/item/CS_URS_2025_01/891241112" TargetMode="External" /><Relationship Id="rId31" Type="http://schemas.openxmlformats.org/officeDocument/2006/relationships/hyperlink" Target="https://podminky.urs.cz/item/CS_URS_2025_01/891247112" TargetMode="External" /><Relationship Id="rId32" Type="http://schemas.openxmlformats.org/officeDocument/2006/relationships/hyperlink" Target="https://podminky.urs.cz/item/CS_URS_2025_01/892241111" TargetMode="External" /><Relationship Id="rId33" Type="http://schemas.openxmlformats.org/officeDocument/2006/relationships/hyperlink" Target="https://podminky.urs.cz/item/CS_URS_2025_01/892273122" TargetMode="External" /><Relationship Id="rId34" Type="http://schemas.openxmlformats.org/officeDocument/2006/relationships/hyperlink" Target="https://podminky.urs.cz/item/CS_URS_2025_01/892372111" TargetMode="External" /><Relationship Id="rId35" Type="http://schemas.openxmlformats.org/officeDocument/2006/relationships/hyperlink" Target="https://podminky.urs.cz/item/CS_URS_2025_01/894102111" TargetMode="External" /><Relationship Id="rId36" Type="http://schemas.openxmlformats.org/officeDocument/2006/relationships/hyperlink" Target="https://podminky.urs.cz/item/CS_URS_2025_01/899401112" TargetMode="External" /><Relationship Id="rId37" Type="http://schemas.openxmlformats.org/officeDocument/2006/relationships/hyperlink" Target="https://podminky.urs.cz/item/CS_URS_2025_01/899401113" TargetMode="External" /><Relationship Id="rId38" Type="http://schemas.openxmlformats.org/officeDocument/2006/relationships/hyperlink" Target="https://podminky.urs.cz/item/CS_URS_2025_01/899713111" TargetMode="External" /><Relationship Id="rId39" Type="http://schemas.openxmlformats.org/officeDocument/2006/relationships/hyperlink" Target="https://podminky.urs.cz/item/CS_URS_2025_01/899721111" TargetMode="External" /><Relationship Id="rId40" Type="http://schemas.openxmlformats.org/officeDocument/2006/relationships/hyperlink" Target="https://podminky.urs.cz/item/CS_URS_2025_01/899722113" TargetMode="External" /><Relationship Id="rId41" Type="http://schemas.openxmlformats.org/officeDocument/2006/relationships/hyperlink" Target="https://podminky.urs.cz/item/CS_URS_2025_01/997013863" TargetMode="External" /><Relationship Id="rId42" Type="http://schemas.openxmlformats.org/officeDocument/2006/relationships/hyperlink" Target="https://podminky.urs.cz/item/CS_URS_2025_01/997221551" TargetMode="External" /><Relationship Id="rId43" Type="http://schemas.openxmlformats.org/officeDocument/2006/relationships/hyperlink" Target="https://podminky.urs.cz/item/CS_URS_2025_01/997221559" TargetMode="External" /><Relationship Id="rId44" Type="http://schemas.openxmlformats.org/officeDocument/2006/relationships/hyperlink" Target="https://podminky.urs.cz/item/CS_URS_2025_01/998276101" TargetMode="External" /><Relationship Id="rId45" Type="http://schemas.openxmlformats.org/officeDocument/2006/relationships/hyperlink" Target="https://podminky.urs.cz/item/CS_URS_2025_01/230202072" TargetMode="External" /><Relationship Id="rId46" Type="http://schemas.openxmlformats.org/officeDocument/2006/relationships/hyperlink" Target="https://podminky.urs.cz/item/CS_URS_2025_01/230202130" TargetMode="External" /><Relationship Id="rId47" Type="http://schemas.openxmlformats.org/officeDocument/2006/relationships/hyperlink" Target="https://podminky.urs.cz/item/CS_URS_2025_01/230202225" TargetMode="External" /><Relationship Id="rId4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1" TargetMode="External" /><Relationship Id="rId2" Type="http://schemas.openxmlformats.org/officeDocument/2006/relationships/hyperlink" Target="https://podminky.urs.cz/item/CS_URS_2025_01/115101301" TargetMode="External" /><Relationship Id="rId3" Type="http://schemas.openxmlformats.org/officeDocument/2006/relationships/hyperlink" Target="https://podminky.urs.cz/item/CS_URS_2025_01/119001405" TargetMode="External" /><Relationship Id="rId4" Type="http://schemas.openxmlformats.org/officeDocument/2006/relationships/hyperlink" Target="https://podminky.urs.cz/item/CS_URS_2025_01/119001421" TargetMode="External" /><Relationship Id="rId5" Type="http://schemas.openxmlformats.org/officeDocument/2006/relationships/hyperlink" Target="https://podminky.urs.cz/item/CS_URS_2025_01/132254201" TargetMode="External" /><Relationship Id="rId6" Type="http://schemas.openxmlformats.org/officeDocument/2006/relationships/hyperlink" Target="https://podminky.urs.cz/item/CS_URS_2025_01/132354201" TargetMode="External" /><Relationship Id="rId7" Type="http://schemas.openxmlformats.org/officeDocument/2006/relationships/hyperlink" Target="https://podminky.urs.cz/item/CS_URS_2025_01/139001101" TargetMode="External" /><Relationship Id="rId8" Type="http://schemas.openxmlformats.org/officeDocument/2006/relationships/hyperlink" Target="https://podminky.urs.cz/item/CS_URS_2025_01/151101101" TargetMode="External" /><Relationship Id="rId9" Type="http://schemas.openxmlformats.org/officeDocument/2006/relationships/hyperlink" Target="https://podminky.urs.cz/item/CS_URS_2025_01/151101111" TargetMode="External" /><Relationship Id="rId10" Type="http://schemas.openxmlformats.org/officeDocument/2006/relationships/hyperlink" Target="https://podminky.urs.cz/item/CS_URS_2025_01/162751117" TargetMode="External" /><Relationship Id="rId11" Type="http://schemas.openxmlformats.org/officeDocument/2006/relationships/hyperlink" Target="https://podminky.urs.cz/item/CS_URS_2025_01/162751119" TargetMode="External" /><Relationship Id="rId12" Type="http://schemas.openxmlformats.org/officeDocument/2006/relationships/hyperlink" Target="https://podminky.urs.cz/item/CS_URS_2025_01/162751137" TargetMode="External" /><Relationship Id="rId13" Type="http://schemas.openxmlformats.org/officeDocument/2006/relationships/hyperlink" Target="https://podminky.urs.cz/item/CS_URS_2025_01/162751139" TargetMode="External" /><Relationship Id="rId14" Type="http://schemas.openxmlformats.org/officeDocument/2006/relationships/hyperlink" Target="https://podminky.urs.cz/item/CS_URS_2025_01/171201231" TargetMode="External" /><Relationship Id="rId15" Type="http://schemas.openxmlformats.org/officeDocument/2006/relationships/hyperlink" Target="https://podminky.urs.cz/item/CS_URS_2025_01/171251201" TargetMode="External" /><Relationship Id="rId16" Type="http://schemas.openxmlformats.org/officeDocument/2006/relationships/hyperlink" Target="https://podminky.urs.cz/item/CS_URS_2025_01/174151101" TargetMode="External" /><Relationship Id="rId17" Type="http://schemas.openxmlformats.org/officeDocument/2006/relationships/hyperlink" Target="https://podminky.urs.cz/item/CS_URS_2025_01/175151101" TargetMode="External" /><Relationship Id="rId18" Type="http://schemas.openxmlformats.org/officeDocument/2006/relationships/hyperlink" Target="https://podminky.urs.cz/item/CS_URS_2025_01/451572111" TargetMode="External" /><Relationship Id="rId19" Type="http://schemas.openxmlformats.org/officeDocument/2006/relationships/hyperlink" Target="https://podminky.urs.cz/item/CS_URS_2025_01/452313131" TargetMode="External" /><Relationship Id="rId20" Type="http://schemas.openxmlformats.org/officeDocument/2006/relationships/hyperlink" Target="https://podminky.urs.cz/item/CS_URS_2025_01/452353111" TargetMode="External" /><Relationship Id="rId21" Type="http://schemas.openxmlformats.org/officeDocument/2006/relationships/hyperlink" Target="https://podminky.urs.cz/item/CS_URS_2025_01/452353112" TargetMode="External" /><Relationship Id="rId22" Type="http://schemas.openxmlformats.org/officeDocument/2006/relationships/hyperlink" Target="https://podminky.urs.cz/item/CS_URS_2025_01/871161211" TargetMode="External" /><Relationship Id="rId23" Type="http://schemas.openxmlformats.org/officeDocument/2006/relationships/hyperlink" Target="https://podminky.urs.cz/item/CS_URS_2025_01/877161118" TargetMode="External" /><Relationship Id="rId24" Type="http://schemas.openxmlformats.org/officeDocument/2006/relationships/hyperlink" Target="https://podminky.urs.cz/item/CS_URS_2025_01/891161321" TargetMode="External" /><Relationship Id="rId25" Type="http://schemas.openxmlformats.org/officeDocument/2006/relationships/hyperlink" Target="https://podminky.urs.cz/item/CS_URS_2025_01/891249111" TargetMode="External" /><Relationship Id="rId26" Type="http://schemas.openxmlformats.org/officeDocument/2006/relationships/hyperlink" Target="https://podminky.urs.cz/item/CS_URS_2025_01/892233122" TargetMode="External" /><Relationship Id="rId27" Type="http://schemas.openxmlformats.org/officeDocument/2006/relationships/hyperlink" Target="https://podminky.urs.cz/item/CS_URS_2025_01/892241111" TargetMode="External" /><Relationship Id="rId28" Type="http://schemas.openxmlformats.org/officeDocument/2006/relationships/hyperlink" Target="https://podminky.urs.cz/item/CS_URS_2025_01/892372111" TargetMode="External" /><Relationship Id="rId29" Type="http://schemas.openxmlformats.org/officeDocument/2006/relationships/hyperlink" Target="https://podminky.urs.cz/item/CS_URS_2025_01/899401112" TargetMode="External" /><Relationship Id="rId30" Type="http://schemas.openxmlformats.org/officeDocument/2006/relationships/hyperlink" Target="https://podminky.urs.cz/item/CS_URS_2025_01/899721111" TargetMode="External" /><Relationship Id="rId31" Type="http://schemas.openxmlformats.org/officeDocument/2006/relationships/hyperlink" Target="https://podminky.urs.cz/item/CS_URS_2025_01/899722113" TargetMode="External" /><Relationship Id="rId32" Type="http://schemas.openxmlformats.org/officeDocument/2006/relationships/hyperlink" Target="https://podminky.urs.cz/item/CS_URS_2025_01/998276101" TargetMode="External" /><Relationship Id="rId3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1" TargetMode="External" /><Relationship Id="rId2" Type="http://schemas.openxmlformats.org/officeDocument/2006/relationships/hyperlink" Target="https://podminky.urs.cz/item/CS_URS_2025_01/115101301" TargetMode="External" /><Relationship Id="rId3" Type="http://schemas.openxmlformats.org/officeDocument/2006/relationships/hyperlink" Target="https://podminky.urs.cz/item/CS_URS_2025_01/119001405" TargetMode="External" /><Relationship Id="rId4" Type="http://schemas.openxmlformats.org/officeDocument/2006/relationships/hyperlink" Target="https://podminky.urs.cz/item/CS_URS_2025_01/119001406" TargetMode="External" /><Relationship Id="rId5" Type="http://schemas.openxmlformats.org/officeDocument/2006/relationships/hyperlink" Target="https://podminky.urs.cz/item/CS_URS_2025_01/119001421" TargetMode="External" /><Relationship Id="rId6" Type="http://schemas.openxmlformats.org/officeDocument/2006/relationships/hyperlink" Target="https://podminky.urs.cz/item/CS_URS_2025_01/132254204" TargetMode="External" /><Relationship Id="rId7" Type="http://schemas.openxmlformats.org/officeDocument/2006/relationships/hyperlink" Target="https://podminky.urs.cz/item/CS_URS_2025_01/132354204" TargetMode="External" /><Relationship Id="rId8" Type="http://schemas.openxmlformats.org/officeDocument/2006/relationships/hyperlink" Target="https://podminky.urs.cz/item/CS_URS_2025_01/139001101" TargetMode="External" /><Relationship Id="rId9" Type="http://schemas.openxmlformats.org/officeDocument/2006/relationships/hyperlink" Target="https://podminky.urs.cz/item/CS_URS_2025_01/151101101" TargetMode="External" /><Relationship Id="rId10" Type="http://schemas.openxmlformats.org/officeDocument/2006/relationships/hyperlink" Target="https://podminky.urs.cz/item/CS_URS_2025_01/151101111" TargetMode="External" /><Relationship Id="rId11" Type="http://schemas.openxmlformats.org/officeDocument/2006/relationships/hyperlink" Target="https://podminky.urs.cz/item/CS_URS_2025_01/162751117" TargetMode="External" /><Relationship Id="rId12" Type="http://schemas.openxmlformats.org/officeDocument/2006/relationships/hyperlink" Target="https://podminky.urs.cz/item/CS_URS_2025_01/162751119" TargetMode="External" /><Relationship Id="rId13" Type="http://schemas.openxmlformats.org/officeDocument/2006/relationships/hyperlink" Target="https://podminky.urs.cz/item/CS_URS_2025_01/162751137" TargetMode="External" /><Relationship Id="rId14" Type="http://schemas.openxmlformats.org/officeDocument/2006/relationships/hyperlink" Target="https://podminky.urs.cz/item/CS_URS_2025_01/162751139" TargetMode="External" /><Relationship Id="rId15" Type="http://schemas.openxmlformats.org/officeDocument/2006/relationships/hyperlink" Target="https://podminky.urs.cz/item/CS_URS_2025_01/171201231" TargetMode="External" /><Relationship Id="rId16" Type="http://schemas.openxmlformats.org/officeDocument/2006/relationships/hyperlink" Target="https://podminky.urs.cz/item/CS_URS_2025_01/171251201" TargetMode="External" /><Relationship Id="rId17" Type="http://schemas.openxmlformats.org/officeDocument/2006/relationships/hyperlink" Target="https://podminky.urs.cz/item/CS_URS_2025_01/174151101" TargetMode="External" /><Relationship Id="rId18" Type="http://schemas.openxmlformats.org/officeDocument/2006/relationships/hyperlink" Target="https://podminky.urs.cz/item/CS_URS_2025_01/175151101" TargetMode="External" /><Relationship Id="rId19" Type="http://schemas.openxmlformats.org/officeDocument/2006/relationships/hyperlink" Target="https://podminky.urs.cz/item/CS_URS_2025_01/359901211" TargetMode="External" /><Relationship Id="rId20" Type="http://schemas.openxmlformats.org/officeDocument/2006/relationships/hyperlink" Target="https://podminky.urs.cz/item/CS_URS_2025_01/451572111" TargetMode="External" /><Relationship Id="rId21" Type="http://schemas.openxmlformats.org/officeDocument/2006/relationships/hyperlink" Target="https://podminky.urs.cz/item/CS_URS_2025_01/452112111" TargetMode="External" /><Relationship Id="rId22" Type="http://schemas.openxmlformats.org/officeDocument/2006/relationships/hyperlink" Target="https://podminky.urs.cz/item/CS_URS_2025_01/452112121" TargetMode="External" /><Relationship Id="rId23" Type="http://schemas.openxmlformats.org/officeDocument/2006/relationships/hyperlink" Target="https://podminky.urs.cz/item/CS_URS_2025_01/452311131" TargetMode="External" /><Relationship Id="rId24" Type="http://schemas.openxmlformats.org/officeDocument/2006/relationships/hyperlink" Target="https://podminky.urs.cz/item/CS_URS_2025_01/452351111" TargetMode="External" /><Relationship Id="rId25" Type="http://schemas.openxmlformats.org/officeDocument/2006/relationships/hyperlink" Target="https://podminky.urs.cz/item/CS_URS_2025_01/452351112" TargetMode="External" /><Relationship Id="rId26" Type="http://schemas.openxmlformats.org/officeDocument/2006/relationships/hyperlink" Target="https://podminky.urs.cz/item/CS_URS_2025_01/871373123" TargetMode="External" /><Relationship Id="rId27" Type="http://schemas.openxmlformats.org/officeDocument/2006/relationships/hyperlink" Target="https://podminky.urs.cz/item/CS_URS_2025_01/871393123" TargetMode="External" /><Relationship Id="rId28" Type="http://schemas.openxmlformats.org/officeDocument/2006/relationships/hyperlink" Target="https://podminky.urs.cz/item/CS_URS_2025_01/890431811" TargetMode="External" /><Relationship Id="rId29" Type="http://schemas.openxmlformats.org/officeDocument/2006/relationships/hyperlink" Target="https://podminky.urs.cz/item/CS_URS_2025_01/894204161" TargetMode="External" /><Relationship Id="rId30" Type="http://schemas.openxmlformats.org/officeDocument/2006/relationships/hyperlink" Target="https://podminky.urs.cz/item/CS_URS_2025_01/894411311" TargetMode="External" /><Relationship Id="rId31" Type="http://schemas.openxmlformats.org/officeDocument/2006/relationships/hyperlink" Target="https://podminky.urs.cz/item/CS_URS_2025_01/894414111" TargetMode="External" /><Relationship Id="rId32" Type="http://schemas.openxmlformats.org/officeDocument/2006/relationships/hyperlink" Target="https://podminky.urs.cz/item/CS_URS_2025_01/894414211" TargetMode="External" /><Relationship Id="rId33" Type="http://schemas.openxmlformats.org/officeDocument/2006/relationships/hyperlink" Target="https://podminky.urs.cz/item/CS_URS_2025_01/899104112" TargetMode="External" /><Relationship Id="rId34" Type="http://schemas.openxmlformats.org/officeDocument/2006/relationships/hyperlink" Target="https://podminky.urs.cz/item/CS_URS_2025_01/899722113" TargetMode="External" /><Relationship Id="rId35" Type="http://schemas.openxmlformats.org/officeDocument/2006/relationships/hyperlink" Target="https://podminky.urs.cz/item/CS_URS_2025_01/997013861" TargetMode="External" /><Relationship Id="rId36" Type="http://schemas.openxmlformats.org/officeDocument/2006/relationships/hyperlink" Target="https://podminky.urs.cz/item/CS_URS_2025_01/997221551" TargetMode="External" /><Relationship Id="rId37" Type="http://schemas.openxmlformats.org/officeDocument/2006/relationships/hyperlink" Target="https://podminky.urs.cz/item/CS_URS_2025_01/997221559" TargetMode="External" /><Relationship Id="rId38" Type="http://schemas.openxmlformats.org/officeDocument/2006/relationships/hyperlink" Target="https://podminky.urs.cz/item/CS_URS_2025_01/998276101" TargetMode="External" /><Relationship Id="rId3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5101201" TargetMode="External" /><Relationship Id="rId2" Type="http://schemas.openxmlformats.org/officeDocument/2006/relationships/hyperlink" Target="https://podminky.urs.cz/item/CS_URS_2025_01/115101301" TargetMode="External" /><Relationship Id="rId3" Type="http://schemas.openxmlformats.org/officeDocument/2006/relationships/hyperlink" Target="https://podminky.urs.cz/item/CS_URS_2025_01/119001405" TargetMode="External" /><Relationship Id="rId4" Type="http://schemas.openxmlformats.org/officeDocument/2006/relationships/hyperlink" Target="https://podminky.urs.cz/item/CS_URS_2025_01/119001421" TargetMode="External" /><Relationship Id="rId5" Type="http://schemas.openxmlformats.org/officeDocument/2006/relationships/hyperlink" Target="https://podminky.urs.cz/item/CS_URS_2025_01/132254203" TargetMode="External" /><Relationship Id="rId6" Type="http://schemas.openxmlformats.org/officeDocument/2006/relationships/hyperlink" Target="https://podminky.urs.cz/item/CS_URS_2025_01/132354203" TargetMode="External" /><Relationship Id="rId7" Type="http://schemas.openxmlformats.org/officeDocument/2006/relationships/hyperlink" Target="https://podminky.urs.cz/item/CS_URS_2025_01/139001101" TargetMode="External" /><Relationship Id="rId8" Type="http://schemas.openxmlformats.org/officeDocument/2006/relationships/hyperlink" Target="https://podminky.urs.cz/item/CS_URS_2025_01/151101101" TargetMode="External" /><Relationship Id="rId9" Type="http://schemas.openxmlformats.org/officeDocument/2006/relationships/hyperlink" Target="https://podminky.urs.cz/item/CS_URS_2025_01/151101111" TargetMode="External" /><Relationship Id="rId10" Type="http://schemas.openxmlformats.org/officeDocument/2006/relationships/hyperlink" Target="https://podminky.urs.cz/item/CS_URS_2025_01/162751117" TargetMode="External" /><Relationship Id="rId11" Type="http://schemas.openxmlformats.org/officeDocument/2006/relationships/hyperlink" Target="https://podminky.urs.cz/item/CS_URS_2025_01/162751119" TargetMode="External" /><Relationship Id="rId12" Type="http://schemas.openxmlformats.org/officeDocument/2006/relationships/hyperlink" Target="https://podminky.urs.cz/item/CS_URS_2025_01/162751137" TargetMode="External" /><Relationship Id="rId13" Type="http://schemas.openxmlformats.org/officeDocument/2006/relationships/hyperlink" Target="https://podminky.urs.cz/item/CS_URS_2025_01/162751139" TargetMode="External" /><Relationship Id="rId14" Type="http://schemas.openxmlformats.org/officeDocument/2006/relationships/hyperlink" Target="https://podminky.urs.cz/item/CS_URS_2025_01/171201231" TargetMode="External" /><Relationship Id="rId15" Type="http://schemas.openxmlformats.org/officeDocument/2006/relationships/hyperlink" Target="https://podminky.urs.cz/item/CS_URS_2025_01/171251201" TargetMode="External" /><Relationship Id="rId16" Type="http://schemas.openxmlformats.org/officeDocument/2006/relationships/hyperlink" Target="https://podminky.urs.cz/item/CS_URS_2025_01/174151101" TargetMode="External" /><Relationship Id="rId17" Type="http://schemas.openxmlformats.org/officeDocument/2006/relationships/hyperlink" Target="https://podminky.urs.cz/item/CS_URS_2025_01/175151101" TargetMode="External" /><Relationship Id="rId18" Type="http://schemas.openxmlformats.org/officeDocument/2006/relationships/hyperlink" Target="https://podminky.urs.cz/item/CS_URS_2025_01/359901211" TargetMode="External" /><Relationship Id="rId19" Type="http://schemas.openxmlformats.org/officeDocument/2006/relationships/hyperlink" Target="https://podminky.urs.cz/item/CS_URS_2025_01/451572111" TargetMode="External" /><Relationship Id="rId20" Type="http://schemas.openxmlformats.org/officeDocument/2006/relationships/hyperlink" Target="https://podminky.urs.cz/item/CS_URS_2025_01/452112112" TargetMode="External" /><Relationship Id="rId21" Type="http://schemas.openxmlformats.org/officeDocument/2006/relationships/hyperlink" Target="https://podminky.urs.cz/item/CS_URS_2025_01/871313123" TargetMode="External" /><Relationship Id="rId22" Type="http://schemas.openxmlformats.org/officeDocument/2006/relationships/hyperlink" Target="https://podminky.urs.cz/item/CS_URS_2025_01/871353123" TargetMode="External" /><Relationship Id="rId23" Type="http://schemas.openxmlformats.org/officeDocument/2006/relationships/hyperlink" Target="https://podminky.urs.cz/item/CS_URS_2025_01/871393123" TargetMode="External" /><Relationship Id="rId24" Type="http://schemas.openxmlformats.org/officeDocument/2006/relationships/hyperlink" Target="https://podminky.urs.cz/item/CS_URS_2025_01/899722113" TargetMode="External" /><Relationship Id="rId25" Type="http://schemas.openxmlformats.org/officeDocument/2006/relationships/hyperlink" Target="https://podminky.urs.cz/item/CS_URS_2025_01/998276101" TargetMode="External" /><Relationship Id="rId26" Type="http://schemas.openxmlformats.org/officeDocument/2006/relationships/hyperlink" Target="https://podminky.urs.cz/item/CS_URS_2025_01/721249109" TargetMode="External" /><Relationship Id="rId27" Type="http://schemas.openxmlformats.org/officeDocument/2006/relationships/hyperlink" Target="https://podminky.urs.cz/item/CS_URS_2025_01/998721101" TargetMode="External" /><Relationship Id="rId2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1314000" TargetMode="External" /><Relationship Id="rId2" Type="http://schemas.openxmlformats.org/officeDocument/2006/relationships/hyperlink" Target="https://podminky.urs.cz/item/CS_URS_2025_01/012164000" TargetMode="External" /><Relationship Id="rId3" Type="http://schemas.openxmlformats.org/officeDocument/2006/relationships/hyperlink" Target="https://podminky.urs.cz/item/CS_URS_2025_01/012444000" TargetMode="External" /><Relationship Id="rId4" Type="http://schemas.openxmlformats.org/officeDocument/2006/relationships/hyperlink" Target="https://podminky.urs.cz/item/CS_URS_2025_01/013244000" TargetMode="External" /><Relationship Id="rId5" Type="http://schemas.openxmlformats.org/officeDocument/2006/relationships/hyperlink" Target="https://podminky.urs.cz/item/CS_URS_2025_01/013254000" TargetMode="External" /><Relationship Id="rId6" Type="http://schemas.openxmlformats.org/officeDocument/2006/relationships/hyperlink" Target="https://podminky.urs.cz/item/CS_URS_2025_01/013274000" TargetMode="External" /><Relationship Id="rId7" Type="http://schemas.openxmlformats.org/officeDocument/2006/relationships/hyperlink" Target="https://podminky.urs.cz/item/CS_URS_2025_01/013284000" TargetMode="External" /><Relationship Id="rId8" Type="http://schemas.openxmlformats.org/officeDocument/2006/relationships/hyperlink" Target="https://podminky.urs.cz/item/CS_URS_2025_01/030001000" TargetMode="External" /><Relationship Id="rId9" Type="http://schemas.openxmlformats.org/officeDocument/2006/relationships/hyperlink" Target="https://podminky.urs.cz/item/CS_URS_2025_01/032903000" TargetMode="External" /><Relationship Id="rId10" Type="http://schemas.openxmlformats.org/officeDocument/2006/relationships/hyperlink" Target="https://podminky.urs.cz/item/CS_URS_2025_01/034503000" TargetMode="External" /><Relationship Id="rId11" Type="http://schemas.openxmlformats.org/officeDocument/2006/relationships/hyperlink" Target="https://podminky.urs.cz/item/CS_URS_2025_01/034703000" TargetMode="External" /><Relationship Id="rId12" Type="http://schemas.openxmlformats.org/officeDocument/2006/relationships/hyperlink" Target="https://podminky.urs.cz/item/CS_URS_2025_01/043134000" TargetMode="External" /><Relationship Id="rId13" Type="http://schemas.openxmlformats.org/officeDocument/2006/relationships/hyperlink" Target="https://podminky.urs.cz/item/CS_URS_2025_01/063002000" TargetMode="External" /><Relationship Id="rId14" Type="http://schemas.openxmlformats.org/officeDocument/2006/relationships/hyperlink" Target="https://podminky.urs.cz/item/CS_URS_2025_01/072103000" TargetMode="External" /><Relationship Id="rId15" Type="http://schemas.openxmlformats.org/officeDocument/2006/relationships/hyperlink" Target="https://podminky.urs.cz/item/CS_URS_2025_01/072203000" TargetMode="External" /><Relationship Id="rId16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33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24001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Stavební úpravy ulice Valy v Třeboni – projektová dokumentace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Třeboň, ulice Valy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20. 2. 2025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Třeboň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Ing. František Stráský – Atelier SIS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ROUND(AG55+AG56+AG57+AG60+AG63+AG64,2)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ROUND(AS55+AS56+AS57+AS60+AS63+AS64,2)</f>
        <v>0</v>
      </c>
      <c r="AT54" s="109">
        <f>ROUND(SUM(AV54:AW54),2)</f>
        <v>0</v>
      </c>
      <c r="AU54" s="110">
        <f>ROUND(AU55+AU56+AU57+AU60+AU63+AU64,5)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ROUND(AZ55+AZ56+AZ57+AZ60+AZ63+AZ64,2)</f>
        <v>0</v>
      </c>
      <c r="BA54" s="109">
        <f>ROUND(BA55+BA56+BA57+BA60+BA63+BA64,2)</f>
        <v>0</v>
      </c>
      <c r="BB54" s="109">
        <f>ROUND(BB55+BB56+BB57+BB60+BB63+BB64,2)</f>
        <v>0</v>
      </c>
      <c r="BC54" s="109">
        <f>ROUND(BC55+BC56+BC57+BC60+BC63+BC64,2)</f>
        <v>0</v>
      </c>
      <c r="BD54" s="111">
        <f>ROUND(BD55+BD56+BD57+BD60+BD63+BD64,2)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101 - Komunikace a zpe...'!J30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'SO 101 - Komunikace a zpe...'!P88</f>
        <v>0</v>
      </c>
      <c r="AV55" s="123">
        <f>'SO 101 - Komunikace a zpe...'!J33</f>
        <v>0</v>
      </c>
      <c r="AW55" s="123">
        <f>'SO 101 - Komunikace a zpe...'!J34</f>
        <v>0</v>
      </c>
      <c r="AX55" s="123">
        <f>'SO 101 - Komunikace a zpe...'!J35</f>
        <v>0</v>
      </c>
      <c r="AY55" s="123">
        <f>'SO 101 - Komunikace a zpe...'!J36</f>
        <v>0</v>
      </c>
      <c r="AZ55" s="123">
        <f>'SO 101 - Komunikace a zpe...'!F33</f>
        <v>0</v>
      </c>
      <c r="BA55" s="123">
        <f>'SO 101 - Komunikace a zpe...'!F34</f>
        <v>0</v>
      </c>
      <c r="BB55" s="123">
        <f>'SO 101 - Komunikace a zpe...'!F35</f>
        <v>0</v>
      </c>
      <c r="BC55" s="123">
        <f>'SO 101 - Komunikace a zpe...'!F36</f>
        <v>0</v>
      </c>
      <c r="BD55" s="125">
        <f>'SO 101 - Komunikace a zpe...'!F37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102 - Plochy NPÚ'!J30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'SO 102 - Plochy NPÚ'!P88</f>
        <v>0</v>
      </c>
      <c r="AV56" s="123">
        <f>'SO 102 - Plochy NPÚ'!J33</f>
        <v>0</v>
      </c>
      <c r="AW56" s="123">
        <f>'SO 102 - Plochy NPÚ'!J34</f>
        <v>0</v>
      </c>
      <c r="AX56" s="123">
        <f>'SO 102 - Plochy NPÚ'!J35</f>
        <v>0</v>
      </c>
      <c r="AY56" s="123">
        <f>'SO 102 - Plochy NPÚ'!J36</f>
        <v>0</v>
      </c>
      <c r="AZ56" s="123">
        <f>'SO 102 - Plochy NPÚ'!F33</f>
        <v>0</v>
      </c>
      <c r="BA56" s="123">
        <f>'SO 102 - Plochy NPÚ'!F34</f>
        <v>0</v>
      </c>
      <c r="BB56" s="123">
        <f>'SO 102 - Plochy NPÚ'!F35</f>
        <v>0</v>
      </c>
      <c r="BC56" s="123">
        <f>'SO 102 - Plochy NPÚ'!F36</f>
        <v>0</v>
      </c>
      <c r="BD56" s="125">
        <f>'SO 102 - Plochy NPÚ'!F37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7" customFormat="1" ht="16.5" customHeight="1">
      <c r="A57" s="7"/>
      <c r="B57" s="115"/>
      <c r="C57" s="116"/>
      <c r="D57" s="117" t="s">
        <v>86</v>
      </c>
      <c r="E57" s="117"/>
      <c r="F57" s="117"/>
      <c r="G57" s="117"/>
      <c r="H57" s="117"/>
      <c r="I57" s="118"/>
      <c r="J57" s="117" t="s">
        <v>87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27">
        <f>ROUND(SUM(AG58:AG59),2)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2">
        <f>ROUND(SUM(AS58:AS59),2)</f>
        <v>0</v>
      </c>
      <c r="AT57" s="123">
        <f>ROUND(SUM(AV57:AW57),2)</f>
        <v>0</v>
      </c>
      <c r="AU57" s="124">
        <f>ROUND(SUM(AU58:AU59),5)</f>
        <v>0</v>
      </c>
      <c r="AV57" s="123">
        <f>ROUND(AZ57*L29,2)</f>
        <v>0</v>
      </c>
      <c r="AW57" s="123">
        <f>ROUND(BA57*L30,2)</f>
        <v>0</v>
      </c>
      <c r="AX57" s="123">
        <f>ROUND(BB57*L29,2)</f>
        <v>0</v>
      </c>
      <c r="AY57" s="123">
        <f>ROUND(BC57*L30,2)</f>
        <v>0</v>
      </c>
      <c r="AZ57" s="123">
        <f>ROUND(SUM(AZ58:AZ59),2)</f>
        <v>0</v>
      </c>
      <c r="BA57" s="123">
        <f>ROUND(SUM(BA58:BA59),2)</f>
        <v>0</v>
      </c>
      <c r="BB57" s="123">
        <f>ROUND(SUM(BB58:BB59),2)</f>
        <v>0</v>
      </c>
      <c r="BC57" s="123">
        <f>ROUND(SUM(BC58:BC59),2)</f>
        <v>0</v>
      </c>
      <c r="BD57" s="125">
        <f>ROUND(SUM(BD58:BD59),2)</f>
        <v>0</v>
      </c>
      <c r="BE57" s="7"/>
      <c r="BS57" s="126" t="s">
        <v>71</v>
      </c>
      <c r="BT57" s="126" t="s">
        <v>80</v>
      </c>
      <c r="BU57" s="126" t="s">
        <v>73</v>
      </c>
      <c r="BV57" s="126" t="s">
        <v>74</v>
      </c>
      <c r="BW57" s="126" t="s">
        <v>88</v>
      </c>
      <c r="BX57" s="126" t="s">
        <v>5</v>
      </c>
      <c r="CL57" s="126" t="s">
        <v>19</v>
      </c>
      <c r="CM57" s="126" t="s">
        <v>72</v>
      </c>
    </row>
    <row r="58" s="4" customFormat="1" ht="23.25" customHeight="1">
      <c r="A58" s="114" t="s">
        <v>76</v>
      </c>
      <c r="B58" s="66"/>
      <c r="C58" s="128"/>
      <c r="D58" s="128"/>
      <c r="E58" s="129" t="s">
        <v>89</v>
      </c>
      <c r="F58" s="129"/>
      <c r="G58" s="129"/>
      <c r="H58" s="129"/>
      <c r="I58" s="129"/>
      <c r="J58" s="128"/>
      <c r="K58" s="129" t="s">
        <v>90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301.1 - Vodovod - hlav...'!J32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91</v>
      </c>
      <c r="AR58" s="68"/>
      <c r="AS58" s="132">
        <v>0</v>
      </c>
      <c r="AT58" s="133">
        <f>ROUND(SUM(AV58:AW58),2)</f>
        <v>0</v>
      </c>
      <c r="AU58" s="134">
        <f>'SO 301.1 - Vodovod - hlav...'!P105</f>
        <v>0</v>
      </c>
      <c r="AV58" s="133">
        <f>'SO 301.1 - Vodovod - hlav...'!J35</f>
        <v>0</v>
      </c>
      <c r="AW58" s="133">
        <f>'SO 301.1 - Vodovod - hlav...'!J36</f>
        <v>0</v>
      </c>
      <c r="AX58" s="133">
        <f>'SO 301.1 - Vodovod - hlav...'!J37</f>
        <v>0</v>
      </c>
      <c r="AY58" s="133">
        <f>'SO 301.1 - Vodovod - hlav...'!J38</f>
        <v>0</v>
      </c>
      <c r="AZ58" s="133">
        <f>'SO 301.1 - Vodovod - hlav...'!F35</f>
        <v>0</v>
      </c>
      <c r="BA58" s="133">
        <f>'SO 301.1 - Vodovod - hlav...'!F36</f>
        <v>0</v>
      </c>
      <c r="BB58" s="133">
        <f>'SO 301.1 - Vodovod - hlav...'!F37</f>
        <v>0</v>
      </c>
      <c r="BC58" s="133">
        <f>'SO 301.1 - Vodovod - hlav...'!F38</f>
        <v>0</v>
      </c>
      <c r="BD58" s="135">
        <f>'SO 301.1 - Vodovod - hlav...'!F39</f>
        <v>0</v>
      </c>
      <c r="BE58" s="4"/>
      <c r="BT58" s="136" t="s">
        <v>82</v>
      </c>
      <c r="BV58" s="136" t="s">
        <v>74</v>
      </c>
      <c r="BW58" s="136" t="s">
        <v>92</v>
      </c>
      <c r="BX58" s="136" t="s">
        <v>88</v>
      </c>
      <c r="CL58" s="136" t="s">
        <v>19</v>
      </c>
    </row>
    <row r="59" s="4" customFormat="1" ht="23.25" customHeight="1">
      <c r="A59" s="114" t="s">
        <v>76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301.2 - Vodovodní příp...'!J32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91</v>
      </c>
      <c r="AR59" s="68"/>
      <c r="AS59" s="132">
        <v>0</v>
      </c>
      <c r="AT59" s="133">
        <f>ROUND(SUM(AV59:AW59),2)</f>
        <v>0</v>
      </c>
      <c r="AU59" s="134">
        <f>'SO 301.2 - Vodovodní příp...'!P99</f>
        <v>0</v>
      </c>
      <c r="AV59" s="133">
        <f>'SO 301.2 - Vodovodní příp...'!J35</f>
        <v>0</v>
      </c>
      <c r="AW59" s="133">
        <f>'SO 301.2 - Vodovodní příp...'!J36</f>
        <v>0</v>
      </c>
      <c r="AX59" s="133">
        <f>'SO 301.2 - Vodovodní příp...'!J37</f>
        <v>0</v>
      </c>
      <c r="AY59" s="133">
        <f>'SO 301.2 - Vodovodní příp...'!J38</f>
        <v>0</v>
      </c>
      <c r="AZ59" s="133">
        <f>'SO 301.2 - Vodovodní příp...'!F35</f>
        <v>0</v>
      </c>
      <c r="BA59" s="133">
        <f>'SO 301.2 - Vodovodní příp...'!F36</f>
        <v>0</v>
      </c>
      <c r="BB59" s="133">
        <f>'SO 301.2 - Vodovodní příp...'!F37</f>
        <v>0</v>
      </c>
      <c r="BC59" s="133">
        <f>'SO 301.2 - Vodovodní příp...'!F38</f>
        <v>0</v>
      </c>
      <c r="BD59" s="135">
        <f>'SO 301.2 - Vodovodní příp...'!F39</f>
        <v>0</v>
      </c>
      <c r="BE59" s="4"/>
      <c r="BT59" s="136" t="s">
        <v>82</v>
      </c>
      <c r="BV59" s="136" t="s">
        <v>74</v>
      </c>
      <c r="BW59" s="136" t="s">
        <v>95</v>
      </c>
      <c r="BX59" s="136" t="s">
        <v>88</v>
      </c>
      <c r="CL59" s="136" t="s">
        <v>19</v>
      </c>
    </row>
    <row r="60" s="7" customFormat="1" ht="16.5" customHeight="1">
      <c r="A60" s="7"/>
      <c r="B60" s="115"/>
      <c r="C60" s="116"/>
      <c r="D60" s="117" t="s">
        <v>96</v>
      </c>
      <c r="E60" s="117"/>
      <c r="F60" s="117"/>
      <c r="G60" s="117"/>
      <c r="H60" s="117"/>
      <c r="I60" s="118"/>
      <c r="J60" s="117" t="s">
        <v>97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27">
        <f>ROUND(SUM(AG61:AG62),2)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79</v>
      </c>
      <c r="AR60" s="121"/>
      <c r="AS60" s="122">
        <f>ROUND(SUM(AS61:AS62),2)</f>
        <v>0</v>
      </c>
      <c r="AT60" s="123">
        <f>ROUND(SUM(AV60:AW60),2)</f>
        <v>0</v>
      </c>
      <c r="AU60" s="124">
        <f>ROUND(SUM(AU61:AU62),5)</f>
        <v>0</v>
      </c>
      <c r="AV60" s="123">
        <f>ROUND(AZ60*L29,2)</f>
        <v>0</v>
      </c>
      <c r="AW60" s="123">
        <f>ROUND(BA60*L30,2)</f>
        <v>0</v>
      </c>
      <c r="AX60" s="123">
        <f>ROUND(BB60*L29,2)</f>
        <v>0</v>
      </c>
      <c r="AY60" s="123">
        <f>ROUND(BC60*L30,2)</f>
        <v>0</v>
      </c>
      <c r="AZ60" s="123">
        <f>ROUND(SUM(AZ61:AZ62),2)</f>
        <v>0</v>
      </c>
      <c r="BA60" s="123">
        <f>ROUND(SUM(BA61:BA62),2)</f>
        <v>0</v>
      </c>
      <c r="BB60" s="123">
        <f>ROUND(SUM(BB61:BB62),2)</f>
        <v>0</v>
      </c>
      <c r="BC60" s="123">
        <f>ROUND(SUM(BC61:BC62),2)</f>
        <v>0</v>
      </c>
      <c r="BD60" s="125">
        <f>ROUND(SUM(BD61:BD62),2)</f>
        <v>0</v>
      </c>
      <c r="BE60" s="7"/>
      <c r="BS60" s="126" t="s">
        <v>71</v>
      </c>
      <c r="BT60" s="126" t="s">
        <v>80</v>
      </c>
      <c r="BU60" s="126" t="s">
        <v>73</v>
      </c>
      <c r="BV60" s="126" t="s">
        <v>74</v>
      </c>
      <c r="BW60" s="126" t="s">
        <v>98</v>
      </c>
      <c r="BX60" s="126" t="s">
        <v>5</v>
      </c>
      <c r="CL60" s="126" t="s">
        <v>19</v>
      </c>
      <c r="CM60" s="126" t="s">
        <v>72</v>
      </c>
    </row>
    <row r="61" s="4" customFormat="1" ht="23.25" customHeight="1">
      <c r="A61" s="114" t="s">
        <v>76</v>
      </c>
      <c r="B61" s="66"/>
      <c r="C61" s="128"/>
      <c r="D61" s="128"/>
      <c r="E61" s="129" t="s">
        <v>99</v>
      </c>
      <c r="F61" s="129"/>
      <c r="G61" s="129"/>
      <c r="H61" s="129"/>
      <c r="I61" s="129"/>
      <c r="J61" s="128"/>
      <c r="K61" s="129" t="s">
        <v>100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 302.1 - Kanalizace jed...'!J32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91</v>
      </c>
      <c r="AR61" s="68"/>
      <c r="AS61" s="132">
        <v>0</v>
      </c>
      <c r="AT61" s="133">
        <f>ROUND(SUM(AV61:AW61),2)</f>
        <v>0</v>
      </c>
      <c r="AU61" s="134">
        <f>'SO 302.1 - Kanalizace jed...'!P103</f>
        <v>0</v>
      </c>
      <c r="AV61" s="133">
        <f>'SO 302.1 - Kanalizace jed...'!J35</f>
        <v>0</v>
      </c>
      <c r="AW61" s="133">
        <f>'SO 302.1 - Kanalizace jed...'!J36</f>
        <v>0</v>
      </c>
      <c r="AX61" s="133">
        <f>'SO 302.1 - Kanalizace jed...'!J37</f>
        <v>0</v>
      </c>
      <c r="AY61" s="133">
        <f>'SO 302.1 - Kanalizace jed...'!J38</f>
        <v>0</v>
      </c>
      <c r="AZ61" s="133">
        <f>'SO 302.1 - Kanalizace jed...'!F35</f>
        <v>0</v>
      </c>
      <c r="BA61" s="133">
        <f>'SO 302.1 - Kanalizace jed...'!F36</f>
        <v>0</v>
      </c>
      <c r="BB61" s="133">
        <f>'SO 302.1 - Kanalizace jed...'!F37</f>
        <v>0</v>
      </c>
      <c r="BC61" s="133">
        <f>'SO 302.1 - Kanalizace jed...'!F38</f>
        <v>0</v>
      </c>
      <c r="BD61" s="135">
        <f>'SO 302.1 - Kanalizace jed...'!F39</f>
        <v>0</v>
      </c>
      <c r="BE61" s="4"/>
      <c r="BT61" s="136" t="s">
        <v>82</v>
      </c>
      <c r="BV61" s="136" t="s">
        <v>74</v>
      </c>
      <c r="BW61" s="136" t="s">
        <v>101</v>
      </c>
      <c r="BX61" s="136" t="s">
        <v>98</v>
      </c>
      <c r="CL61" s="136" t="s">
        <v>19</v>
      </c>
    </row>
    <row r="62" s="4" customFormat="1" ht="23.25" customHeight="1">
      <c r="A62" s="114" t="s">
        <v>76</v>
      </c>
      <c r="B62" s="66"/>
      <c r="C62" s="128"/>
      <c r="D62" s="128"/>
      <c r="E62" s="129" t="s">
        <v>102</v>
      </c>
      <c r="F62" s="129"/>
      <c r="G62" s="129"/>
      <c r="H62" s="129"/>
      <c r="I62" s="129"/>
      <c r="J62" s="128"/>
      <c r="K62" s="129" t="s">
        <v>103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'SO 302.2 - Kanalizační př...'!J32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91</v>
      </c>
      <c r="AR62" s="68"/>
      <c r="AS62" s="132">
        <v>0</v>
      </c>
      <c r="AT62" s="133">
        <f>ROUND(SUM(AV62:AW62),2)</f>
        <v>0</v>
      </c>
      <c r="AU62" s="134">
        <f>'SO 302.2 - Kanalizační př...'!P103</f>
        <v>0</v>
      </c>
      <c r="AV62" s="133">
        <f>'SO 302.2 - Kanalizační př...'!J35</f>
        <v>0</v>
      </c>
      <c r="AW62" s="133">
        <f>'SO 302.2 - Kanalizační př...'!J36</f>
        <v>0</v>
      </c>
      <c r="AX62" s="133">
        <f>'SO 302.2 - Kanalizační př...'!J37</f>
        <v>0</v>
      </c>
      <c r="AY62" s="133">
        <f>'SO 302.2 - Kanalizační př...'!J38</f>
        <v>0</v>
      </c>
      <c r="AZ62" s="133">
        <f>'SO 302.2 - Kanalizační př...'!F35</f>
        <v>0</v>
      </c>
      <c r="BA62" s="133">
        <f>'SO 302.2 - Kanalizační př...'!F36</f>
        <v>0</v>
      </c>
      <c r="BB62" s="133">
        <f>'SO 302.2 - Kanalizační př...'!F37</f>
        <v>0</v>
      </c>
      <c r="BC62" s="133">
        <f>'SO 302.2 - Kanalizační př...'!F38</f>
        <v>0</v>
      </c>
      <c r="BD62" s="135">
        <f>'SO 302.2 - Kanalizační př...'!F39</f>
        <v>0</v>
      </c>
      <c r="BE62" s="4"/>
      <c r="BT62" s="136" t="s">
        <v>82</v>
      </c>
      <c r="BV62" s="136" t="s">
        <v>74</v>
      </c>
      <c r="BW62" s="136" t="s">
        <v>104</v>
      </c>
      <c r="BX62" s="136" t="s">
        <v>98</v>
      </c>
      <c r="CL62" s="136" t="s">
        <v>19</v>
      </c>
    </row>
    <row r="63" s="7" customFormat="1" ht="16.5" customHeight="1">
      <c r="A63" s="114" t="s">
        <v>76</v>
      </c>
      <c r="B63" s="115"/>
      <c r="C63" s="116"/>
      <c r="D63" s="117" t="s">
        <v>105</v>
      </c>
      <c r="E63" s="117"/>
      <c r="F63" s="117"/>
      <c r="G63" s="117"/>
      <c r="H63" s="117"/>
      <c r="I63" s="118"/>
      <c r="J63" s="117" t="s">
        <v>106</v>
      </c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9">
        <f>'SO 401 - Veřejné osvětlení'!J30</f>
        <v>0</v>
      </c>
      <c r="AH63" s="118"/>
      <c r="AI63" s="118"/>
      <c r="AJ63" s="118"/>
      <c r="AK63" s="118"/>
      <c r="AL63" s="118"/>
      <c r="AM63" s="118"/>
      <c r="AN63" s="119">
        <f>SUM(AG63,AT63)</f>
        <v>0</v>
      </c>
      <c r="AO63" s="118"/>
      <c r="AP63" s="118"/>
      <c r="AQ63" s="120" t="s">
        <v>79</v>
      </c>
      <c r="AR63" s="121"/>
      <c r="AS63" s="122">
        <v>0</v>
      </c>
      <c r="AT63" s="123">
        <f>ROUND(SUM(AV63:AW63),2)</f>
        <v>0</v>
      </c>
      <c r="AU63" s="124">
        <f>'SO 401 - Veřejné osvětlení'!P81</f>
        <v>0</v>
      </c>
      <c r="AV63" s="123">
        <f>'SO 401 - Veřejné osvětlení'!J33</f>
        <v>0</v>
      </c>
      <c r="AW63" s="123">
        <f>'SO 401 - Veřejné osvětlení'!J34</f>
        <v>0</v>
      </c>
      <c r="AX63" s="123">
        <f>'SO 401 - Veřejné osvětlení'!J35</f>
        <v>0</v>
      </c>
      <c r="AY63" s="123">
        <f>'SO 401 - Veřejné osvětlení'!J36</f>
        <v>0</v>
      </c>
      <c r="AZ63" s="123">
        <f>'SO 401 - Veřejné osvětlení'!F33</f>
        <v>0</v>
      </c>
      <c r="BA63" s="123">
        <f>'SO 401 - Veřejné osvětlení'!F34</f>
        <v>0</v>
      </c>
      <c r="BB63" s="123">
        <f>'SO 401 - Veřejné osvětlení'!F35</f>
        <v>0</v>
      </c>
      <c r="BC63" s="123">
        <f>'SO 401 - Veřejné osvětlení'!F36</f>
        <v>0</v>
      </c>
      <c r="BD63" s="125">
        <f>'SO 401 - Veřejné osvětlení'!F37</f>
        <v>0</v>
      </c>
      <c r="BE63" s="7"/>
      <c r="BT63" s="126" t="s">
        <v>80</v>
      </c>
      <c r="BV63" s="126" t="s">
        <v>74</v>
      </c>
      <c r="BW63" s="126" t="s">
        <v>107</v>
      </c>
      <c r="BX63" s="126" t="s">
        <v>5</v>
      </c>
      <c r="CL63" s="126" t="s">
        <v>19</v>
      </c>
      <c r="CM63" s="126" t="s">
        <v>82</v>
      </c>
    </row>
    <row r="64" s="7" customFormat="1" ht="16.5" customHeight="1">
      <c r="A64" s="114" t="s">
        <v>76</v>
      </c>
      <c r="B64" s="115"/>
      <c r="C64" s="116"/>
      <c r="D64" s="117" t="s">
        <v>108</v>
      </c>
      <c r="E64" s="117"/>
      <c r="F64" s="117"/>
      <c r="G64" s="117"/>
      <c r="H64" s="117"/>
      <c r="I64" s="118"/>
      <c r="J64" s="117" t="s">
        <v>109</v>
      </c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9">
        <f>'VON - Vedlejší a ostatní ...'!J30</f>
        <v>0</v>
      </c>
      <c r="AH64" s="118"/>
      <c r="AI64" s="118"/>
      <c r="AJ64" s="118"/>
      <c r="AK64" s="118"/>
      <c r="AL64" s="118"/>
      <c r="AM64" s="118"/>
      <c r="AN64" s="119">
        <f>SUM(AG64,AT64)</f>
        <v>0</v>
      </c>
      <c r="AO64" s="118"/>
      <c r="AP64" s="118"/>
      <c r="AQ64" s="120" t="s">
        <v>108</v>
      </c>
      <c r="AR64" s="121"/>
      <c r="AS64" s="137">
        <v>0</v>
      </c>
      <c r="AT64" s="138">
        <f>ROUND(SUM(AV64:AW64),2)</f>
        <v>0</v>
      </c>
      <c r="AU64" s="139">
        <f>'VON - Vedlejší a ostatní ...'!P85</f>
        <v>0</v>
      </c>
      <c r="AV64" s="138">
        <f>'VON - Vedlejší a ostatní ...'!J33</f>
        <v>0</v>
      </c>
      <c r="AW64" s="138">
        <f>'VON - Vedlejší a ostatní ...'!J34</f>
        <v>0</v>
      </c>
      <c r="AX64" s="138">
        <f>'VON - Vedlejší a ostatní ...'!J35</f>
        <v>0</v>
      </c>
      <c r="AY64" s="138">
        <f>'VON - Vedlejší a ostatní ...'!J36</f>
        <v>0</v>
      </c>
      <c r="AZ64" s="138">
        <f>'VON - Vedlejší a ostatní ...'!F33</f>
        <v>0</v>
      </c>
      <c r="BA64" s="138">
        <f>'VON - Vedlejší a ostatní ...'!F34</f>
        <v>0</v>
      </c>
      <c r="BB64" s="138">
        <f>'VON - Vedlejší a ostatní ...'!F35</f>
        <v>0</v>
      </c>
      <c r="BC64" s="138">
        <f>'VON - Vedlejší a ostatní ...'!F36</f>
        <v>0</v>
      </c>
      <c r="BD64" s="140">
        <f>'VON - Vedlejší a ostatní ...'!F37</f>
        <v>0</v>
      </c>
      <c r="BE64" s="7"/>
      <c r="BT64" s="126" t="s">
        <v>80</v>
      </c>
      <c r="BV64" s="126" t="s">
        <v>74</v>
      </c>
      <c r="BW64" s="126" t="s">
        <v>110</v>
      </c>
      <c r="BX64" s="126" t="s">
        <v>5</v>
      </c>
      <c r="CL64" s="126" t="s">
        <v>19</v>
      </c>
      <c r="CM64" s="126" t="s">
        <v>82</v>
      </c>
    </row>
    <row r="65" s="2" customFormat="1" ht="30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7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</sheetData>
  <sheetProtection sheet="1" formatColumns="0" formatRows="0" objects="1" scenarios="1" spinCount="100000" saltValue="TB2h4tGYPrQ+vkTj4b6PtBNiMweY4TVbzzVkdzmzfWweJLSzLcUe5WXU8+G3NuY7TKdQmhaR4Q9isA7a/YIbdQ==" hashValue="mCXBB/r9+u80O+OvJe294tYoaiMLxEvPL89OiS3Rl68z786wWhDzvdRvx3p84T0rdy2zVP7qBF5+Ubozl9Ns4g==" algorithmName="SHA-512" password="CC35"/>
  <mergeCells count="78">
    <mergeCell ref="C52:G52"/>
    <mergeCell ref="D63:H63"/>
    <mergeCell ref="D60:H60"/>
    <mergeCell ref="D64:H64"/>
    <mergeCell ref="D55:H55"/>
    <mergeCell ref="D57:H57"/>
    <mergeCell ref="D56:H56"/>
    <mergeCell ref="E58:I58"/>
    <mergeCell ref="E62:I62"/>
    <mergeCell ref="E61:I61"/>
    <mergeCell ref="E59:I59"/>
    <mergeCell ref="I52:AF52"/>
    <mergeCell ref="J63:AF63"/>
    <mergeCell ref="J60:AF60"/>
    <mergeCell ref="J57:AF57"/>
    <mergeCell ref="J56:AF56"/>
    <mergeCell ref="J64:AF64"/>
    <mergeCell ref="J55:AF55"/>
    <mergeCell ref="K62:AF62"/>
    <mergeCell ref="K58:AF58"/>
    <mergeCell ref="K61:AF61"/>
    <mergeCell ref="K59:AF59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4:AM64"/>
    <mergeCell ref="AG63:AM63"/>
    <mergeCell ref="AG62:AM62"/>
    <mergeCell ref="AG61:AM61"/>
    <mergeCell ref="AG52:AM52"/>
    <mergeCell ref="AG60:AM60"/>
    <mergeCell ref="AG56:AM56"/>
    <mergeCell ref="AG58:AM58"/>
    <mergeCell ref="AG55:AM55"/>
    <mergeCell ref="AG57:AM57"/>
    <mergeCell ref="AG59:AM59"/>
    <mergeCell ref="AM47:AN47"/>
    <mergeCell ref="AM49:AP49"/>
    <mergeCell ref="AM50:AP50"/>
    <mergeCell ref="AN64:AP64"/>
    <mergeCell ref="AN63:AP63"/>
    <mergeCell ref="AN62:AP62"/>
    <mergeCell ref="AN57:AP57"/>
    <mergeCell ref="AN61:AP61"/>
    <mergeCell ref="AN58:AP58"/>
    <mergeCell ref="AN52:AP52"/>
    <mergeCell ref="AN56:AP56"/>
    <mergeCell ref="AN60:AP60"/>
    <mergeCell ref="AN55:AP55"/>
    <mergeCell ref="AN59:AP59"/>
    <mergeCell ref="AS49:AT51"/>
    <mergeCell ref="AN54:AP54"/>
  </mergeCells>
  <hyperlinks>
    <hyperlink ref="A55" location="'SO 101 - Komunikace a zpe...'!C2" display="/"/>
    <hyperlink ref="A56" location="'SO 102 - Plochy NPÚ'!C2" display="/"/>
    <hyperlink ref="A58" location="'SO 301.1 - Vodovod - hlav...'!C2" display="/"/>
    <hyperlink ref="A59" location="'SO 301.2 - Vodovodní příp...'!C2" display="/"/>
    <hyperlink ref="A61" location="'SO 302.1 - Kanalizace jed...'!C2" display="/"/>
    <hyperlink ref="A62" location="'SO 302.2 - Kanalizační př...'!C2" display="/"/>
    <hyperlink ref="A63" location="'SO 401 - Veřejné osvětlení'!C2" display="/"/>
    <hyperlink ref="A64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9" customWidth="1"/>
    <col min="2" max="2" width="1.667969" style="299" customWidth="1"/>
    <col min="3" max="4" width="5" style="299" customWidth="1"/>
    <col min="5" max="5" width="11.66016" style="299" customWidth="1"/>
    <col min="6" max="6" width="9.160156" style="299" customWidth="1"/>
    <col min="7" max="7" width="5" style="299" customWidth="1"/>
    <col min="8" max="8" width="77.83203" style="299" customWidth="1"/>
    <col min="9" max="10" width="20" style="299" customWidth="1"/>
    <col min="11" max="11" width="1.667969" style="299" customWidth="1"/>
  </cols>
  <sheetData>
    <row r="1" s="1" customFormat="1" ht="37.5" customHeight="1"/>
    <row r="2" s="1" customFormat="1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7" customFormat="1" ht="45" customHeight="1">
      <c r="B3" s="303"/>
      <c r="C3" s="304" t="s">
        <v>2173</v>
      </c>
      <c r="D3" s="304"/>
      <c r="E3" s="304"/>
      <c r="F3" s="304"/>
      <c r="G3" s="304"/>
      <c r="H3" s="304"/>
      <c r="I3" s="304"/>
      <c r="J3" s="304"/>
      <c r="K3" s="305"/>
    </row>
    <row r="4" s="1" customFormat="1" ht="25.5" customHeight="1">
      <c r="B4" s="306"/>
      <c r="C4" s="307" t="s">
        <v>2174</v>
      </c>
      <c r="D4" s="307"/>
      <c r="E4" s="307"/>
      <c r="F4" s="307"/>
      <c r="G4" s="307"/>
      <c r="H4" s="307"/>
      <c r="I4" s="307"/>
      <c r="J4" s="307"/>
      <c r="K4" s="308"/>
    </row>
    <row r="5" s="1" customFormat="1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s="1" customFormat="1" ht="15" customHeight="1">
      <c r="B6" s="306"/>
      <c r="C6" s="310" t="s">
        <v>2175</v>
      </c>
      <c r="D6" s="310"/>
      <c r="E6" s="310"/>
      <c r="F6" s="310"/>
      <c r="G6" s="310"/>
      <c r="H6" s="310"/>
      <c r="I6" s="310"/>
      <c r="J6" s="310"/>
      <c r="K6" s="308"/>
    </row>
    <row r="7" s="1" customFormat="1" ht="15" customHeight="1">
      <c r="B7" s="311"/>
      <c r="C7" s="310" t="s">
        <v>2176</v>
      </c>
      <c r="D7" s="310"/>
      <c r="E7" s="310"/>
      <c r="F7" s="310"/>
      <c r="G7" s="310"/>
      <c r="H7" s="310"/>
      <c r="I7" s="310"/>
      <c r="J7" s="310"/>
      <c r="K7" s="308"/>
    </row>
    <row r="8" s="1" customFormat="1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s="1" customFormat="1" ht="15" customHeight="1">
      <c r="B9" s="311"/>
      <c r="C9" s="310" t="s">
        <v>2177</v>
      </c>
      <c r="D9" s="310"/>
      <c r="E9" s="310"/>
      <c r="F9" s="310"/>
      <c r="G9" s="310"/>
      <c r="H9" s="310"/>
      <c r="I9" s="310"/>
      <c r="J9" s="310"/>
      <c r="K9" s="308"/>
    </row>
    <row r="10" s="1" customFormat="1" ht="15" customHeight="1">
      <c r="B10" s="311"/>
      <c r="C10" s="310"/>
      <c r="D10" s="310" t="s">
        <v>2178</v>
      </c>
      <c r="E10" s="310"/>
      <c r="F10" s="310"/>
      <c r="G10" s="310"/>
      <c r="H10" s="310"/>
      <c r="I10" s="310"/>
      <c r="J10" s="310"/>
      <c r="K10" s="308"/>
    </row>
    <row r="11" s="1" customFormat="1" ht="15" customHeight="1">
      <c r="B11" s="311"/>
      <c r="C11" s="312"/>
      <c r="D11" s="310" t="s">
        <v>2179</v>
      </c>
      <c r="E11" s="310"/>
      <c r="F11" s="310"/>
      <c r="G11" s="310"/>
      <c r="H11" s="310"/>
      <c r="I11" s="310"/>
      <c r="J11" s="310"/>
      <c r="K11" s="308"/>
    </row>
    <row r="12" s="1" customFormat="1" ht="15" customHeight="1">
      <c r="B12" s="311"/>
      <c r="C12" s="312"/>
      <c r="D12" s="310"/>
      <c r="E12" s="310"/>
      <c r="F12" s="310"/>
      <c r="G12" s="310"/>
      <c r="H12" s="310"/>
      <c r="I12" s="310"/>
      <c r="J12" s="310"/>
      <c r="K12" s="308"/>
    </row>
    <row r="13" s="1" customFormat="1" ht="15" customHeight="1">
      <c r="B13" s="311"/>
      <c r="C13" s="312"/>
      <c r="D13" s="313" t="s">
        <v>2180</v>
      </c>
      <c r="E13" s="310"/>
      <c r="F13" s="310"/>
      <c r="G13" s="310"/>
      <c r="H13" s="310"/>
      <c r="I13" s="310"/>
      <c r="J13" s="310"/>
      <c r="K13" s="308"/>
    </row>
    <row r="14" s="1" customFormat="1" ht="12.75" customHeight="1">
      <c r="B14" s="311"/>
      <c r="C14" s="312"/>
      <c r="D14" s="312"/>
      <c r="E14" s="312"/>
      <c r="F14" s="312"/>
      <c r="G14" s="312"/>
      <c r="H14" s="312"/>
      <c r="I14" s="312"/>
      <c r="J14" s="312"/>
      <c r="K14" s="308"/>
    </row>
    <row r="15" s="1" customFormat="1" ht="15" customHeight="1">
      <c r="B15" s="311"/>
      <c r="C15" s="312"/>
      <c r="D15" s="310" t="s">
        <v>2181</v>
      </c>
      <c r="E15" s="310"/>
      <c r="F15" s="310"/>
      <c r="G15" s="310"/>
      <c r="H15" s="310"/>
      <c r="I15" s="310"/>
      <c r="J15" s="310"/>
      <c r="K15" s="308"/>
    </row>
    <row r="16" s="1" customFormat="1" ht="15" customHeight="1">
      <c r="B16" s="311"/>
      <c r="C16" s="312"/>
      <c r="D16" s="310" t="s">
        <v>2182</v>
      </c>
      <c r="E16" s="310"/>
      <c r="F16" s="310"/>
      <c r="G16" s="310"/>
      <c r="H16" s="310"/>
      <c r="I16" s="310"/>
      <c r="J16" s="310"/>
      <c r="K16" s="308"/>
    </row>
    <row r="17" s="1" customFormat="1" ht="15" customHeight="1">
      <c r="B17" s="311"/>
      <c r="C17" s="312"/>
      <c r="D17" s="310" t="s">
        <v>2183</v>
      </c>
      <c r="E17" s="310"/>
      <c r="F17" s="310"/>
      <c r="G17" s="310"/>
      <c r="H17" s="310"/>
      <c r="I17" s="310"/>
      <c r="J17" s="310"/>
      <c r="K17" s="308"/>
    </row>
    <row r="18" s="1" customFormat="1" ht="15" customHeight="1">
      <c r="B18" s="311"/>
      <c r="C18" s="312"/>
      <c r="D18" s="312"/>
      <c r="E18" s="314" t="s">
        <v>79</v>
      </c>
      <c r="F18" s="310" t="s">
        <v>2184</v>
      </c>
      <c r="G18" s="310"/>
      <c r="H18" s="310"/>
      <c r="I18" s="310"/>
      <c r="J18" s="310"/>
      <c r="K18" s="308"/>
    </row>
    <row r="19" s="1" customFormat="1" ht="15" customHeight="1">
      <c r="B19" s="311"/>
      <c r="C19" s="312"/>
      <c r="D19" s="312"/>
      <c r="E19" s="314" t="s">
        <v>2185</v>
      </c>
      <c r="F19" s="310" t="s">
        <v>2186</v>
      </c>
      <c r="G19" s="310"/>
      <c r="H19" s="310"/>
      <c r="I19" s="310"/>
      <c r="J19" s="310"/>
      <c r="K19" s="308"/>
    </row>
    <row r="20" s="1" customFormat="1" ht="15" customHeight="1">
      <c r="B20" s="311"/>
      <c r="C20" s="312"/>
      <c r="D20" s="312"/>
      <c r="E20" s="314" t="s">
        <v>2187</v>
      </c>
      <c r="F20" s="310" t="s">
        <v>2188</v>
      </c>
      <c r="G20" s="310"/>
      <c r="H20" s="310"/>
      <c r="I20" s="310"/>
      <c r="J20" s="310"/>
      <c r="K20" s="308"/>
    </row>
    <row r="21" s="1" customFormat="1" ht="15" customHeight="1">
      <c r="B21" s="311"/>
      <c r="C21" s="312"/>
      <c r="D21" s="312"/>
      <c r="E21" s="314" t="s">
        <v>108</v>
      </c>
      <c r="F21" s="310" t="s">
        <v>109</v>
      </c>
      <c r="G21" s="310"/>
      <c r="H21" s="310"/>
      <c r="I21" s="310"/>
      <c r="J21" s="310"/>
      <c r="K21" s="308"/>
    </row>
    <row r="22" s="1" customFormat="1" ht="15" customHeight="1">
      <c r="B22" s="311"/>
      <c r="C22" s="312"/>
      <c r="D22" s="312"/>
      <c r="E22" s="314" t="s">
        <v>2189</v>
      </c>
      <c r="F22" s="310" t="s">
        <v>2190</v>
      </c>
      <c r="G22" s="310"/>
      <c r="H22" s="310"/>
      <c r="I22" s="310"/>
      <c r="J22" s="310"/>
      <c r="K22" s="308"/>
    </row>
    <row r="23" s="1" customFormat="1" ht="15" customHeight="1">
      <c r="B23" s="311"/>
      <c r="C23" s="312"/>
      <c r="D23" s="312"/>
      <c r="E23" s="314" t="s">
        <v>91</v>
      </c>
      <c r="F23" s="310" t="s">
        <v>2191</v>
      </c>
      <c r="G23" s="310"/>
      <c r="H23" s="310"/>
      <c r="I23" s="310"/>
      <c r="J23" s="310"/>
      <c r="K23" s="308"/>
    </row>
    <row r="24" s="1" customFormat="1" ht="12.75" customHeight="1">
      <c r="B24" s="311"/>
      <c r="C24" s="312"/>
      <c r="D24" s="312"/>
      <c r="E24" s="312"/>
      <c r="F24" s="312"/>
      <c r="G24" s="312"/>
      <c r="H24" s="312"/>
      <c r="I24" s="312"/>
      <c r="J24" s="312"/>
      <c r="K24" s="308"/>
    </row>
    <row r="25" s="1" customFormat="1" ht="15" customHeight="1">
      <c r="B25" s="311"/>
      <c r="C25" s="310" t="s">
        <v>2192</v>
      </c>
      <c r="D25" s="310"/>
      <c r="E25" s="310"/>
      <c r="F25" s="310"/>
      <c r="G25" s="310"/>
      <c r="H25" s="310"/>
      <c r="I25" s="310"/>
      <c r="J25" s="310"/>
      <c r="K25" s="308"/>
    </row>
    <row r="26" s="1" customFormat="1" ht="15" customHeight="1">
      <c r="B26" s="311"/>
      <c r="C26" s="310" t="s">
        <v>2193</v>
      </c>
      <c r="D26" s="310"/>
      <c r="E26" s="310"/>
      <c r="F26" s="310"/>
      <c r="G26" s="310"/>
      <c r="H26" s="310"/>
      <c r="I26" s="310"/>
      <c r="J26" s="310"/>
      <c r="K26" s="308"/>
    </row>
    <row r="27" s="1" customFormat="1" ht="15" customHeight="1">
      <c r="B27" s="311"/>
      <c r="C27" s="310"/>
      <c r="D27" s="310" t="s">
        <v>2194</v>
      </c>
      <c r="E27" s="310"/>
      <c r="F27" s="310"/>
      <c r="G27" s="310"/>
      <c r="H27" s="310"/>
      <c r="I27" s="310"/>
      <c r="J27" s="310"/>
      <c r="K27" s="308"/>
    </row>
    <row r="28" s="1" customFormat="1" ht="15" customHeight="1">
      <c r="B28" s="311"/>
      <c r="C28" s="312"/>
      <c r="D28" s="310" t="s">
        <v>2195</v>
      </c>
      <c r="E28" s="310"/>
      <c r="F28" s="310"/>
      <c r="G28" s="310"/>
      <c r="H28" s="310"/>
      <c r="I28" s="310"/>
      <c r="J28" s="310"/>
      <c r="K28" s="308"/>
    </row>
    <row r="29" s="1" customFormat="1" ht="12.75" customHeight="1">
      <c r="B29" s="311"/>
      <c r="C29" s="312"/>
      <c r="D29" s="312"/>
      <c r="E29" s="312"/>
      <c r="F29" s="312"/>
      <c r="G29" s="312"/>
      <c r="H29" s="312"/>
      <c r="I29" s="312"/>
      <c r="J29" s="312"/>
      <c r="K29" s="308"/>
    </row>
    <row r="30" s="1" customFormat="1" ht="15" customHeight="1">
      <c r="B30" s="311"/>
      <c r="C30" s="312"/>
      <c r="D30" s="310" t="s">
        <v>2196</v>
      </c>
      <c r="E30" s="310"/>
      <c r="F30" s="310"/>
      <c r="G30" s="310"/>
      <c r="H30" s="310"/>
      <c r="I30" s="310"/>
      <c r="J30" s="310"/>
      <c r="K30" s="308"/>
    </row>
    <row r="31" s="1" customFormat="1" ht="15" customHeight="1">
      <c r="B31" s="311"/>
      <c r="C31" s="312"/>
      <c r="D31" s="310" t="s">
        <v>2197</v>
      </c>
      <c r="E31" s="310"/>
      <c r="F31" s="310"/>
      <c r="G31" s="310"/>
      <c r="H31" s="310"/>
      <c r="I31" s="310"/>
      <c r="J31" s="310"/>
      <c r="K31" s="308"/>
    </row>
    <row r="32" s="1" customFormat="1" ht="12.75" customHeight="1">
      <c r="B32" s="311"/>
      <c r="C32" s="312"/>
      <c r="D32" s="312"/>
      <c r="E32" s="312"/>
      <c r="F32" s="312"/>
      <c r="G32" s="312"/>
      <c r="H32" s="312"/>
      <c r="I32" s="312"/>
      <c r="J32" s="312"/>
      <c r="K32" s="308"/>
    </row>
    <row r="33" s="1" customFormat="1" ht="15" customHeight="1">
      <c r="B33" s="311"/>
      <c r="C33" s="312"/>
      <c r="D33" s="310" t="s">
        <v>2198</v>
      </c>
      <c r="E33" s="310"/>
      <c r="F33" s="310"/>
      <c r="G33" s="310"/>
      <c r="H33" s="310"/>
      <c r="I33" s="310"/>
      <c r="J33" s="310"/>
      <c r="K33" s="308"/>
    </row>
    <row r="34" s="1" customFormat="1" ht="15" customHeight="1">
      <c r="B34" s="311"/>
      <c r="C34" s="312"/>
      <c r="D34" s="310" t="s">
        <v>2199</v>
      </c>
      <c r="E34" s="310"/>
      <c r="F34" s="310"/>
      <c r="G34" s="310"/>
      <c r="H34" s="310"/>
      <c r="I34" s="310"/>
      <c r="J34" s="310"/>
      <c r="K34" s="308"/>
    </row>
    <row r="35" s="1" customFormat="1" ht="15" customHeight="1">
      <c r="B35" s="311"/>
      <c r="C35" s="312"/>
      <c r="D35" s="310" t="s">
        <v>2200</v>
      </c>
      <c r="E35" s="310"/>
      <c r="F35" s="310"/>
      <c r="G35" s="310"/>
      <c r="H35" s="310"/>
      <c r="I35" s="310"/>
      <c r="J35" s="310"/>
      <c r="K35" s="308"/>
    </row>
    <row r="36" s="1" customFormat="1" ht="15" customHeight="1">
      <c r="B36" s="311"/>
      <c r="C36" s="312"/>
      <c r="D36" s="310"/>
      <c r="E36" s="313" t="s">
        <v>128</v>
      </c>
      <c r="F36" s="310"/>
      <c r="G36" s="310" t="s">
        <v>2201</v>
      </c>
      <c r="H36" s="310"/>
      <c r="I36" s="310"/>
      <c r="J36" s="310"/>
      <c r="K36" s="308"/>
    </row>
    <row r="37" s="1" customFormat="1" ht="30.75" customHeight="1">
      <c r="B37" s="311"/>
      <c r="C37" s="312"/>
      <c r="D37" s="310"/>
      <c r="E37" s="313" t="s">
        <v>2202</v>
      </c>
      <c r="F37" s="310"/>
      <c r="G37" s="310" t="s">
        <v>2203</v>
      </c>
      <c r="H37" s="310"/>
      <c r="I37" s="310"/>
      <c r="J37" s="310"/>
      <c r="K37" s="308"/>
    </row>
    <row r="38" s="1" customFormat="1" ht="15" customHeight="1">
      <c r="B38" s="311"/>
      <c r="C38" s="312"/>
      <c r="D38" s="310"/>
      <c r="E38" s="313" t="s">
        <v>53</v>
      </c>
      <c r="F38" s="310"/>
      <c r="G38" s="310" t="s">
        <v>2204</v>
      </c>
      <c r="H38" s="310"/>
      <c r="I38" s="310"/>
      <c r="J38" s="310"/>
      <c r="K38" s="308"/>
    </row>
    <row r="39" s="1" customFormat="1" ht="15" customHeight="1">
      <c r="B39" s="311"/>
      <c r="C39" s="312"/>
      <c r="D39" s="310"/>
      <c r="E39" s="313" t="s">
        <v>54</v>
      </c>
      <c r="F39" s="310"/>
      <c r="G39" s="310" t="s">
        <v>2205</v>
      </c>
      <c r="H39" s="310"/>
      <c r="I39" s="310"/>
      <c r="J39" s="310"/>
      <c r="K39" s="308"/>
    </row>
    <row r="40" s="1" customFormat="1" ht="15" customHeight="1">
      <c r="B40" s="311"/>
      <c r="C40" s="312"/>
      <c r="D40" s="310"/>
      <c r="E40" s="313" t="s">
        <v>129</v>
      </c>
      <c r="F40" s="310"/>
      <c r="G40" s="310" t="s">
        <v>2206</v>
      </c>
      <c r="H40" s="310"/>
      <c r="I40" s="310"/>
      <c r="J40" s="310"/>
      <c r="K40" s="308"/>
    </row>
    <row r="41" s="1" customFormat="1" ht="15" customHeight="1">
      <c r="B41" s="311"/>
      <c r="C41" s="312"/>
      <c r="D41" s="310"/>
      <c r="E41" s="313" t="s">
        <v>130</v>
      </c>
      <c r="F41" s="310"/>
      <c r="G41" s="310" t="s">
        <v>2207</v>
      </c>
      <c r="H41" s="310"/>
      <c r="I41" s="310"/>
      <c r="J41" s="310"/>
      <c r="K41" s="308"/>
    </row>
    <row r="42" s="1" customFormat="1" ht="15" customHeight="1">
      <c r="B42" s="311"/>
      <c r="C42" s="312"/>
      <c r="D42" s="310"/>
      <c r="E42" s="313" t="s">
        <v>2208</v>
      </c>
      <c r="F42" s="310"/>
      <c r="G42" s="310" t="s">
        <v>2209</v>
      </c>
      <c r="H42" s="310"/>
      <c r="I42" s="310"/>
      <c r="J42" s="310"/>
      <c r="K42" s="308"/>
    </row>
    <row r="43" s="1" customFormat="1" ht="15" customHeight="1">
      <c r="B43" s="311"/>
      <c r="C43" s="312"/>
      <c r="D43" s="310"/>
      <c r="E43" s="313"/>
      <c r="F43" s="310"/>
      <c r="G43" s="310" t="s">
        <v>2210</v>
      </c>
      <c r="H43" s="310"/>
      <c r="I43" s="310"/>
      <c r="J43" s="310"/>
      <c r="K43" s="308"/>
    </row>
    <row r="44" s="1" customFormat="1" ht="15" customHeight="1">
      <c r="B44" s="311"/>
      <c r="C44" s="312"/>
      <c r="D44" s="310"/>
      <c r="E44" s="313" t="s">
        <v>2211</v>
      </c>
      <c r="F44" s="310"/>
      <c r="G44" s="310" t="s">
        <v>2212</v>
      </c>
      <c r="H44" s="310"/>
      <c r="I44" s="310"/>
      <c r="J44" s="310"/>
      <c r="K44" s="308"/>
    </row>
    <row r="45" s="1" customFormat="1" ht="15" customHeight="1">
      <c r="B45" s="311"/>
      <c r="C45" s="312"/>
      <c r="D45" s="310"/>
      <c r="E45" s="313" t="s">
        <v>132</v>
      </c>
      <c r="F45" s="310"/>
      <c r="G45" s="310" t="s">
        <v>2213</v>
      </c>
      <c r="H45" s="310"/>
      <c r="I45" s="310"/>
      <c r="J45" s="310"/>
      <c r="K45" s="308"/>
    </row>
    <row r="46" s="1" customFormat="1" ht="12.75" customHeight="1">
      <c r="B46" s="311"/>
      <c r="C46" s="312"/>
      <c r="D46" s="310"/>
      <c r="E46" s="310"/>
      <c r="F46" s="310"/>
      <c r="G46" s="310"/>
      <c r="H46" s="310"/>
      <c r="I46" s="310"/>
      <c r="J46" s="310"/>
      <c r="K46" s="308"/>
    </row>
    <row r="47" s="1" customFormat="1" ht="15" customHeight="1">
      <c r="B47" s="311"/>
      <c r="C47" s="312"/>
      <c r="D47" s="310" t="s">
        <v>2214</v>
      </c>
      <c r="E47" s="310"/>
      <c r="F47" s="310"/>
      <c r="G47" s="310"/>
      <c r="H47" s="310"/>
      <c r="I47" s="310"/>
      <c r="J47" s="310"/>
      <c r="K47" s="308"/>
    </row>
    <row r="48" s="1" customFormat="1" ht="15" customHeight="1">
      <c r="B48" s="311"/>
      <c r="C48" s="312"/>
      <c r="D48" s="312"/>
      <c r="E48" s="310" t="s">
        <v>2215</v>
      </c>
      <c r="F48" s="310"/>
      <c r="G48" s="310"/>
      <c r="H48" s="310"/>
      <c r="I48" s="310"/>
      <c r="J48" s="310"/>
      <c r="K48" s="308"/>
    </row>
    <row r="49" s="1" customFormat="1" ht="15" customHeight="1">
      <c r="B49" s="311"/>
      <c r="C49" s="312"/>
      <c r="D49" s="312"/>
      <c r="E49" s="310" t="s">
        <v>2216</v>
      </c>
      <c r="F49" s="310"/>
      <c r="G49" s="310"/>
      <c r="H49" s="310"/>
      <c r="I49" s="310"/>
      <c r="J49" s="310"/>
      <c r="K49" s="308"/>
    </row>
    <row r="50" s="1" customFormat="1" ht="15" customHeight="1">
      <c r="B50" s="311"/>
      <c r="C50" s="312"/>
      <c r="D50" s="312"/>
      <c r="E50" s="310" t="s">
        <v>2217</v>
      </c>
      <c r="F50" s="310"/>
      <c r="G50" s="310"/>
      <c r="H50" s="310"/>
      <c r="I50" s="310"/>
      <c r="J50" s="310"/>
      <c r="K50" s="308"/>
    </row>
    <row r="51" s="1" customFormat="1" ht="15" customHeight="1">
      <c r="B51" s="311"/>
      <c r="C51" s="312"/>
      <c r="D51" s="310" t="s">
        <v>2218</v>
      </c>
      <c r="E51" s="310"/>
      <c r="F51" s="310"/>
      <c r="G51" s="310"/>
      <c r="H51" s="310"/>
      <c r="I51" s="310"/>
      <c r="J51" s="310"/>
      <c r="K51" s="308"/>
    </row>
    <row r="52" s="1" customFormat="1" ht="25.5" customHeight="1">
      <c r="B52" s="306"/>
      <c r="C52" s="307" t="s">
        <v>2219</v>
      </c>
      <c r="D52" s="307"/>
      <c r="E52" s="307"/>
      <c r="F52" s="307"/>
      <c r="G52" s="307"/>
      <c r="H52" s="307"/>
      <c r="I52" s="307"/>
      <c r="J52" s="307"/>
      <c r="K52" s="308"/>
    </row>
    <row r="53" s="1" customFormat="1" ht="5.25" customHeight="1">
      <c r="B53" s="306"/>
      <c r="C53" s="309"/>
      <c r="D53" s="309"/>
      <c r="E53" s="309"/>
      <c r="F53" s="309"/>
      <c r="G53" s="309"/>
      <c r="H53" s="309"/>
      <c r="I53" s="309"/>
      <c r="J53" s="309"/>
      <c r="K53" s="308"/>
    </row>
    <row r="54" s="1" customFormat="1" ht="15" customHeight="1">
      <c r="B54" s="306"/>
      <c r="C54" s="310" t="s">
        <v>2220</v>
      </c>
      <c r="D54" s="310"/>
      <c r="E54" s="310"/>
      <c r="F54" s="310"/>
      <c r="G54" s="310"/>
      <c r="H54" s="310"/>
      <c r="I54" s="310"/>
      <c r="J54" s="310"/>
      <c r="K54" s="308"/>
    </row>
    <row r="55" s="1" customFormat="1" ht="15" customHeight="1">
      <c r="B55" s="306"/>
      <c r="C55" s="310" t="s">
        <v>2221</v>
      </c>
      <c r="D55" s="310"/>
      <c r="E55" s="310"/>
      <c r="F55" s="310"/>
      <c r="G55" s="310"/>
      <c r="H55" s="310"/>
      <c r="I55" s="310"/>
      <c r="J55" s="310"/>
      <c r="K55" s="308"/>
    </row>
    <row r="56" s="1" customFormat="1" ht="12.75" customHeight="1">
      <c r="B56" s="306"/>
      <c r="C56" s="310"/>
      <c r="D56" s="310"/>
      <c r="E56" s="310"/>
      <c r="F56" s="310"/>
      <c r="G56" s="310"/>
      <c r="H56" s="310"/>
      <c r="I56" s="310"/>
      <c r="J56" s="310"/>
      <c r="K56" s="308"/>
    </row>
    <row r="57" s="1" customFormat="1" ht="15" customHeight="1">
      <c r="B57" s="306"/>
      <c r="C57" s="310" t="s">
        <v>2222</v>
      </c>
      <c r="D57" s="310"/>
      <c r="E57" s="310"/>
      <c r="F57" s="310"/>
      <c r="G57" s="310"/>
      <c r="H57" s="310"/>
      <c r="I57" s="310"/>
      <c r="J57" s="310"/>
      <c r="K57" s="308"/>
    </row>
    <row r="58" s="1" customFormat="1" ht="15" customHeight="1">
      <c r="B58" s="306"/>
      <c r="C58" s="312"/>
      <c r="D58" s="310" t="s">
        <v>2223</v>
      </c>
      <c r="E58" s="310"/>
      <c r="F58" s="310"/>
      <c r="G58" s="310"/>
      <c r="H58" s="310"/>
      <c r="I58" s="310"/>
      <c r="J58" s="310"/>
      <c r="K58" s="308"/>
    </row>
    <row r="59" s="1" customFormat="1" ht="15" customHeight="1">
      <c r="B59" s="306"/>
      <c r="C59" s="312"/>
      <c r="D59" s="310" t="s">
        <v>2224</v>
      </c>
      <c r="E59" s="310"/>
      <c r="F59" s="310"/>
      <c r="G59" s="310"/>
      <c r="H59" s="310"/>
      <c r="I59" s="310"/>
      <c r="J59" s="310"/>
      <c r="K59" s="308"/>
    </row>
    <row r="60" s="1" customFormat="1" ht="15" customHeight="1">
      <c r="B60" s="306"/>
      <c r="C60" s="312"/>
      <c r="D60" s="310" t="s">
        <v>2225</v>
      </c>
      <c r="E60" s="310"/>
      <c r="F60" s="310"/>
      <c r="G60" s="310"/>
      <c r="H60" s="310"/>
      <c r="I60" s="310"/>
      <c r="J60" s="310"/>
      <c r="K60" s="308"/>
    </row>
    <row r="61" s="1" customFormat="1" ht="15" customHeight="1">
      <c r="B61" s="306"/>
      <c r="C61" s="312"/>
      <c r="D61" s="310" t="s">
        <v>2226</v>
      </c>
      <c r="E61" s="310"/>
      <c r="F61" s="310"/>
      <c r="G61" s="310"/>
      <c r="H61" s="310"/>
      <c r="I61" s="310"/>
      <c r="J61" s="310"/>
      <c r="K61" s="308"/>
    </row>
    <row r="62" s="1" customFormat="1" ht="15" customHeight="1">
      <c r="B62" s="306"/>
      <c r="C62" s="312"/>
      <c r="D62" s="315" t="s">
        <v>2227</v>
      </c>
      <c r="E62" s="315"/>
      <c r="F62" s="315"/>
      <c r="G62" s="315"/>
      <c r="H62" s="315"/>
      <c r="I62" s="315"/>
      <c r="J62" s="315"/>
      <c r="K62" s="308"/>
    </row>
    <row r="63" s="1" customFormat="1" ht="15" customHeight="1">
      <c r="B63" s="306"/>
      <c r="C63" s="312"/>
      <c r="D63" s="310" t="s">
        <v>2228</v>
      </c>
      <c r="E63" s="310"/>
      <c r="F63" s="310"/>
      <c r="G63" s="310"/>
      <c r="H63" s="310"/>
      <c r="I63" s="310"/>
      <c r="J63" s="310"/>
      <c r="K63" s="308"/>
    </row>
    <row r="64" s="1" customFormat="1" ht="12.75" customHeight="1">
      <c r="B64" s="306"/>
      <c r="C64" s="312"/>
      <c r="D64" s="312"/>
      <c r="E64" s="316"/>
      <c r="F64" s="312"/>
      <c r="G64" s="312"/>
      <c r="H64" s="312"/>
      <c r="I64" s="312"/>
      <c r="J64" s="312"/>
      <c r="K64" s="308"/>
    </row>
    <row r="65" s="1" customFormat="1" ht="15" customHeight="1">
      <c r="B65" s="306"/>
      <c r="C65" s="312"/>
      <c r="D65" s="310" t="s">
        <v>2229</v>
      </c>
      <c r="E65" s="310"/>
      <c r="F65" s="310"/>
      <c r="G65" s="310"/>
      <c r="H65" s="310"/>
      <c r="I65" s="310"/>
      <c r="J65" s="310"/>
      <c r="K65" s="308"/>
    </row>
    <row r="66" s="1" customFormat="1" ht="15" customHeight="1">
      <c r="B66" s="306"/>
      <c r="C66" s="312"/>
      <c r="D66" s="315" t="s">
        <v>2230</v>
      </c>
      <c r="E66" s="315"/>
      <c r="F66" s="315"/>
      <c r="G66" s="315"/>
      <c r="H66" s="315"/>
      <c r="I66" s="315"/>
      <c r="J66" s="315"/>
      <c r="K66" s="308"/>
    </row>
    <row r="67" s="1" customFormat="1" ht="15" customHeight="1">
      <c r="B67" s="306"/>
      <c r="C67" s="312"/>
      <c r="D67" s="310" t="s">
        <v>2231</v>
      </c>
      <c r="E67" s="310"/>
      <c r="F67" s="310"/>
      <c r="G67" s="310"/>
      <c r="H67" s="310"/>
      <c r="I67" s="310"/>
      <c r="J67" s="310"/>
      <c r="K67" s="308"/>
    </row>
    <row r="68" s="1" customFormat="1" ht="15" customHeight="1">
      <c r="B68" s="306"/>
      <c r="C68" s="312"/>
      <c r="D68" s="310" t="s">
        <v>2232</v>
      </c>
      <c r="E68" s="310"/>
      <c r="F68" s="310"/>
      <c r="G68" s="310"/>
      <c r="H68" s="310"/>
      <c r="I68" s="310"/>
      <c r="J68" s="310"/>
      <c r="K68" s="308"/>
    </row>
    <row r="69" s="1" customFormat="1" ht="15" customHeight="1">
      <c r="B69" s="306"/>
      <c r="C69" s="312"/>
      <c r="D69" s="310" t="s">
        <v>2233</v>
      </c>
      <c r="E69" s="310"/>
      <c r="F69" s="310"/>
      <c r="G69" s="310"/>
      <c r="H69" s="310"/>
      <c r="I69" s="310"/>
      <c r="J69" s="310"/>
      <c r="K69" s="308"/>
    </row>
    <row r="70" s="1" customFormat="1" ht="15" customHeight="1">
      <c r="B70" s="306"/>
      <c r="C70" s="312"/>
      <c r="D70" s="310" t="s">
        <v>2234</v>
      </c>
      <c r="E70" s="310"/>
      <c r="F70" s="310"/>
      <c r="G70" s="310"/>
      <c r="H70" s="310"/>
      <c r="I70" s="310"/>
      <c r="J70" s="310"/>
      <c r="K70" s="308"/>
    </row>
    <row r="71" s="1" customFormat="1" ht="12.75" customHeight="1">
      <c r="B71" s="317"/>
      <c r="C71" s="318"/>
      <c r="D71" s="318"/>
      <c r="E71" s="318"/>
      <c r="F71" s="318"/>
      <c r="G71" s="318"/>
      <c r="H71" s="318"/>
      <c r="I71" s="318"/>
      <c r="J71" s="318"/>
      <c r="K71" s="319"/>
    </row>
    <row r="72" s="1" customFormat="1" ht="18.75" customHeight="1">
      <c r="B72" s="320"/>
      <c r="C72" s="320"/>
      <c r="D72" s="320"/>
      <c r="E72" s="320"/>
      <c r="F72" s="320"/>
      <c r="G72" s="320"/>
      <c r="H72" s="320"/>
      <c r="I72" s="320"/>
      <c r="J72" s="320"/>
      <c r="K72" s="321"/>
    </row>
    <row r="73" s="1" customFormat="1" ht="18.75" customHeight="1">
      <c r="B73" s="321"/>
      <c r="C73" s="321"/>
      <c r="D73" s="321"/>
      <c r="E73" s="321"/>
      <c r="F73" s="321"/>
      <c r="G73" s="321"/>
      <c r="H73" s="321"/>
      <c r="I73" s="321"/>
      <c r="J73" s="321"/>
      <c r="K73" s="321"/>
    </row>
    <row r="74" s="1" customFormat="1" ht="7.5" customHeight="1">
      <c r="B74" s="322"/>
      <c r="C74" s="323"/>
      <c r="D74" s="323"/>
      <c r="E74" s="323"/>
      <c r="F74" s="323"/>
      <c r="G74" s="323"/>
      <c r="H74" s="323"/>
      <c r="I74" s="323"/>
      <c r="J74" s="323"/>
      <c r="K74" s="324"/>
    </row>
    <row r="75" s="1" customFormat="1" ht="45" customHeight="1">
      <c r="B75" s="325"/>
      <c r="C75" s="326" t="s">
        <v>2235</v>
      </c>
      <c r="D75" s="326"/>
      <c r="E75" s="326"/>
      <c r="F75" s="326"/>
      <c r="G75" s="326"/>
      <c r="H75" s="326"/>
      <c r="I75" s="326"/>
      <c r="J75" s="326"/>
      <c r="K75" s="327"/>
    </row>
    <row r="76" s="1" customFormat="1" ht="17.25" customHeight="1">
      <c r="B76" s="325"/>
      <c r="C76" s="328" t="s">
        <v>2236</v>
      </c>
      <c r="D76" s="328"/>
      <c r="E76" s="328"/>
      <c r="F76" s="328" t="s">
        <v>2237</v>
      </c>
      <c r="G76" s="329"/>
      <c r="H76" s="328" t="s">
        <v>54</v>
      </c>
      <c r="I76" s="328" t="s">
        <v>57</v>
      </c>
      <c r="J76" s="328" t="s">
        <v>2238</v>
      </c>
      <c r="K76" s="327"/>
    </row>
    <row r="77" s="1" customFormat="1" ht="17.25" customHeight="1">
      <c r="B77" s="325"/>
      <c r="C77" s="330" t="s">
        <v>2239</v>
      </c>
      <c r="D77" s="330"/>
      <c r="E77" s="330"/>
      <c r="F77" s="331" t="s">
        <v>2240</v>
      </c>
      <c r="G77" s="332"/>
      <c r="H77" s="330"/>
      <c r="I77" s="330"/>
      <c r="J77" s="330" t="s">
        <v>2241</v>
      </c>
      <c r="K77" s="327"/>
    </row>
    <row r="78" s="1" customFormat="1" ht="5.25" customHeight="1">
      <c r="B78" s="325"/>
      <c r="C78" s="333"/>
      <c r="D78" s="333"/>
      <c r="E78" s="333"/>
      <c r="F78" s="333"/>
      <c r="G78" s="334"/>
      <c r="H78" s="333"/>
      <c r="I78" s="333"/>
      <c r="J78" s="333"/>
      <c r="K78" s="327"/>
    </row>
    <row r="79" s="1" customFormat="1" ht="15" customHeight="1">
      <c r="B79" s="325"/>
      <c r="C79" s="313" t="s">
        <v>53</v>
      </c>
      <c r="D79" s="335"/>
      <c r="E79" s="335"/>
      <c r="F79" s="336" t="s">
        <v>2242</v>
      </c>
      <c r="G79" s="337"/>
      <c r="H79" s="313" t="s">
        <v>2243</v>
      </c>
      <c r="I79" s="313" t="s">
        <v>2244</v>
      </c>
      <c r="J79" s="313">
        <v>20</v>
      </c>
      <c r="K79" s="327"/>
    </row>
    <row r="80" s="1" customFormat="1" ht="15" customHeight="1">
      <c r="B80" s="325"/>
      <c r="C80" s="313" t="s">
        <v>2245</v>
      </c>
      <c r="D80" s="313"/>
      <c r="E80" s="313"/>
      <c r="F80" s="336" t="s">
        <v>2242</v>
      </c>
      <c r="G80" s="337"/>
      <c r="H80" s="313" t="s">
        <v>2246</v>
      </c>
      <c r="I80" s="313" t="s">
        <v>2244</v>
      </c>
      <c r="J80" s="313">
        <v>120</v>
      </c>
      <c r="K80" s="327"/>
    </row>
    <row r="81" s="1" customFormat="1" ht="15" customHeight="1">
      <c r="B81" s="338"/>
      <c r="C81" s="313" t="s">
        <v>2247</v>
      </c>
      <c r="D81" s="313"/>
      <c r="E81" s="313"/>
      <c r="F81" s="336" t="s">
        <v>2248</v>
      </c>
      <c r="G81" s="337"/>
      <c r="H81" s="313" t="s">
        <v>2249</v>
      </c>
      <c r="I81" s="313" t="s">
        <v>2244</v>
      </c>
      <c r="J81" s="313">
        <v>50</v>
      </c>
      <c r="K81" s="327"/>
    </row>
    <row r="82" s="1" customFormat="1" ht="15" customHeight="1">
      <c r="B82" s="338"/>
      <c r="C82" s="313" t="s">
        <v>2250</v>
      </c>
      <c r="D82" s="313"/>
      <c r="E82" s="313"/>
      <c r="F82" s="336" t="s">
        <v>2242</v>
      </c>
      <c r="G82" s="337"/>
      <c r="H82" s="313" t="s">
        <v>2251</v>
      </c>
      <c r="I82" s="313" t="s">
        <v>2252</v>
      </c>
      <c r="J82" s="313"/>
      <c r="K82" s="327"/>
    </row>
    <row r="83" s="1" customFormat="1" ht="15" customHeight="1">
      <c r="B83" s="338"/>
      <c r="C83" s="339" t="s">
        <v>2253</v>
      </c>
      <c r="D83" s="339"/>
      <c r="E83" s="339"/>
      <c r="F83" s="340" t="s">
        <v>2248</v>
      </c>
      <c r="G83" s="339"/>
      <c r="H83" s="339" t="s">
        <v>2254</v>
      </c>
      <c r="I83" s="339" t="s">
        <v>2244</v>
      </c>
      <c r="J83" s="339">
        <v>15</v>
      </c>
      <c r="K83" s="327"/>
    </row>
    <row r="84" s="1" customFormat="1" ht="15" customHeight="1">
      <c r="B84" s="338"/>
      <c r="C84" s="339" t="s">
        <v>2255</v>
      </c>
      <c r="D84" s="339"/>
      <c r="E84" s="339"/>
      <c r="F84" s="340" t="s">
        <v>2248</v>
      </c>
      <c r="G84" s="339"/>
      <c r="H84" s="339" t="s">
        <v>2256</v>
      </c>
      <c r="I84" s="339" t="s">
        <v>2244</v>
      </c>
      <c r="J84" s="339">
        <v>15</v>
      </c>
      <c r="K84" s="327"/>
    </row>
    <row r="85" s="1" customFormat="1" ht="15" customHeight="1">
      <c r="B85" s="338"/>
      <c r="C85" s="339" t="s">
        <v>2257</v>
      </c>
      <c r="D85" s="339"/>
      <c r="E85" s="339"/>
      <c r="F85" s="340" t="s">
        <v>2248</v>
      </c>
      <c r="G85" s="339"/>
      <c r="H85" s="339" t="s">
        <v>2258</v>
      </c>
      <c r="I85" s="339" t="s">
        <v>2244</v>
      </c>
      <c r="J85" s="339">
        <v>20</v>
      </c>
      <c r="K85" s="327"/>
    </row>
    <row r="86" s="1" customFormat="1" ht="15" customHeight="1">
      <c r="B86" s="338"/>
      <c r="C86" s="339" t="s">
        <v>2259</v>
      </c>
      <c r="D86" s="339"/>
      <c r="E86" s="339"/>
      <c r="F86" s="340" t="s">
        <v>2248</v>
      </c>
      <c r="G86" s="339"/>
      <c r="H86" s="339" t="s">
        <v>2260</v>
      </c>
      <c r="I86" s="339" t="s">
        <v>2244</v>
      </c>
      <c r="J86" s="339">
        <v>20</v>
      </c>
      <c r="K86" s="327"/>
    </row>
    <row r="87" s="1" customFormat="1" ht="15" customHeight="1">
      <c r="B87" s="338"/>
      <c r="C87" s="313" t="s">
        <v>2261</v>
      </c>
      <c r="D87" s="313"/>
      <c r="E87" s="313"/>
      <c r="F87" s="336" t="s">
        <v>2248</v>
      </c>
      <c r="G87" s="337"/>
      <c r="H87" s="313" t="s">
        <v>2262</v>
      </c>
      <c r="I87" s="313" t="s">
        <v>2244</v>
      </c>
      <c r="J87" s="313">
        <v>50</v>
      </c>
      <c r="K87" s="327"/>
    </row>
    <row r="88" s="1" customFormat="1" ht="15" customHeight="1">
      <c r="B88" s="338"/>
      <c r="C88" s="313" t="s">
        <v>2263</v>
      </c>
      <c r="D88" s="313"/>
      <c r="E88" s="313"/>
      <c r="F88" s="336" t="s">
        <v>2248</v>
      </c>
      <c r="G88" s="337"/>
      <c r="H88" s="313" t="s">
        <v>2264</v>
      </c>
      <c r="I88" s="313" t="s">
        <v>2244</v>
      </c>
      <c r="J88" s="313">
        <v>20</v>
      </c>
      <c r="K88" s="327"/>
    </row>
    <row r="89" s="1" customFormat="1" ht="15" customHeight="1">
      <c r="B89" s="338"/>
      <c r="C89" s="313" t="s">
        <v>2265</v>
      </c>
      <c r="D89" s="313"/>
      <c r="E89" s="313"/>
      <c r="F89" s="336" t="s">
        <v>2248</v>
      </c>
      <c r="G89" s="337"/>
      <c r="H89" s="313" t="s">
        <v>2266</v>
      </c>
      <c r="I89" s="313" t="s">
        <v>2244</v>
      </c>
      <c r="J89" s="313">
        <v>20</v>
      </c>
      <c r="K89" s="327"/>
    </row>
    <row r="90" s="1" customFormat="1" ht="15" customHeight="1">
      <c r="B90" s="338"/>
      <c r="C90" s="313" t="s">
        <v>2267</v>
      </c>
      <c r="D90" s="313"/>
      <c r="E90" s="313"/>
      <c r="F90" s="336" t="s">
        <v>2248</v>
      </c>
      <c r="G90" s="337"/>
      <c r="H90" s="313" t="s">
        <v>2268</v>
      </c>
      <c r="I90" s="313" t="s">
        <v>2244</v>
      </c>
      <c r="J90" s="313">
        <v>50</v>
      </c>
      <c r="K90" s="327"/>
    </row>
    <row r="91" s="1" customFormat="1" ht="15" customHeight="1">
      <c r="B91" s="338"/>
      <c r="C91" s="313" t="s">
        <v>2269</v>
      </c>
      <c r="D91" s="313"/>
      <c r="E91" s="313"/>
      <c r="F91" s="336" t="s">
        <v>2248</v>
      </c>
      <c r="G91" s="337"/>
      <c r="H91" s="313" t="s">
        <v>2269</v>
      </c>
      <c r="I91" s="313" t="s">
        <v>2244</v>
      </c>
      <c r="J91" s="313">
        <v>50</v>
      </c>
      <c r="K91" s="327"/>
    </row>
    <row r="92" s="1" customFormat="1" ht="15" customHeight="1">
      <c r="B92" s="338"/>
      <c r="C92" s="313" t="s">
        <v>2270</v>
      </c>
      <c r="D92" s="313"/>
      <c r="E92" s="313"/>
      <c r="F92" s="336" t="s">
        <v>2248</v>
      </c>
      <c r="G92" s="337"/>
      <c r="H92" s="313" t="s">
        <v>2271</v>
      </c>
      <c r="I92" s="313" t="s">
        <v>2244</v>
      </c>
      <c r="J92" s="313">
        <v>255</v>
      </c>
      <c r="K92" s="327"/>
    </row>
    <row r="93" s="1" customFormat="1" ht="15" customHeight="1">
      <c r="B93" s="338"/>
      <c r="C93" s="313" t="s">
        <v>2272</v>
      </c>
      <c r="D93" s="313"/>
      <c r="E93" s="313"/>
      <c r="F93" s="336" t="s">
        <v>2242</v>
      </c>
      <c r="G93" s="337"/>
      <c r="H93" s="313" t="s">
        <v>2273</v>
      </c>
      <c r="I93" s="313" t="s">
        <v>2274</v>
      </c>
      <c r="J93" s="313"/>
      <c r="K93" s="327"/>
    </row>
    <row r="94" s="1" customFormat="1" ht="15" customHeight="1">
      <c r="B94" s="338"/>
      <c r="C94" s="313" t="s">
        <v>2275</v>
      </c>
      <c r="D94" s="313"/>
      <c r="E94" s="313"/>
      <c r="F94" s="336" t="s">
        <v>2242</v>
      </c>
      <c r="G94" s="337"/>
      <c r="H94" s="313" t="s">
        <v>2276</v>
      </c>
      <c r="I94" s="313" t="s">
        <v>2277</v>
      </c>
      <c r="J94" s="313"/>
      <c r="K94" s="327"/>
    </row>
    <row r="95" s="1" customFormat="1" ht="15" customHeight="1">
      <c r="B95" s="338"/>
      <c r="C95" s="313" t="s">
        <v>2278</v>
      </c>
      <c r="D95" s="313"/>
      <c r="E95" s="313"/>
      <c r="F95" s="336" t="s">
        <v>2242</v>
      </c>
      <c r="G95" s="337"/>
      <c r="H95" s="313" t="s">
        <v>2278</v>
      </c>
      <c r="I95" s="313" t="s">
        <v>2277</v>
      </c>
      <c r="J95" s="313"/>
      <c r="K95" s="327"/>
    </row>
    <row r="96" s="1" customFormat="1" ht="15" customHeight="1">
      <c r="B96" s="338"/>
      <c r="C96" s="313" t="s">
        <v>38</v>
      </c>
      <c r="D96" s="313"/>
      <c r="E96" s="313"/>
      <c r="F96" s="336" t="s">
        <v>2242</v>
      </c>
      <c r="G96" s="337"/>
      <c r="H96" s="313" t="s">
        <v>2279</v>
      </c>
      <c r="I96" s="313" t="s">
        <v>2277</v>
      </c>
      <c r="J96" s="313"/>
      <c r="K96" s="327"/>
    </row>
    <row r="97" s="1" customFormat="1" ht="15" customHeight="1">
      <c r="B97" s="338"/>
      <c r="C97" s="313" t="s">
        <v>48</v>
      </c>
      <c r="D97" s="313"/>
      <c r="E97" s="313"/>
      <c r="F97" s="336" t="s">
        <v>2242</v>
      </c>
      <c r="G97" s="337"/>
      <c r="H97" s="313" t="s">
        <v>2280</v>
      </c>
      <c r="I97" s="313" t="s">
        <v>2277</v>
      </c>
      <c r="J97" s="313"/>
      <c r="K97" s="327"/>
    </row>
    <row r="98" s="1" customFormat="1" ht="15" customHeight="1">
      <c r="B98" s="341"/>
      <c r="C98" s="342"/>
      <c r="D98" s="342"/>
      <c r="E98" s="342"/>
      <c r="F98" s="342"/>
      <c r="G98" s="342"/>
      <c r="H98" s="342"/>
      <c r="I98" s="342"/>
      <c r="J98" s="342"/>
      <c r="K98" s="343"/>
    </row>
    <row r="99" s="1" customFormat="1" ht="18.75" customHeight="1">
      <c r="B99" s="344"/>
      <c r="C99" s="345"/>
      <c r="D99" s="345"/>
      <c r="E99" s="345"/>
      <c r="F99" s="345"/>
      <c r="G99" s="345"/>
      <c r="H99" s="345"/>
      <c r="I99" s="345"/>
      <c r="J99" s="345"/>
      <c r="K99" s="344"/>
    </row>
    <row r="100" s="1" customFormat="1" ht="18.75" customHeight="1"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</row>
    <row r="101" s="1" customFormat="1" ht="7.5" customHeight="1">
      <c r="B101" s="322"/>
      <c r="C101" s="323"/>
      <c r="D101" s="323"/>
      <c r="E101" s="323"/>
      <c r="F101" s="323"/>
      <c r="G101" s="323"/>
      <c r="H101" s="323"/>
      <c r="I101" s="323"/>
      <c r="J101" s="323"/>
      <c r="K101" s="324"/>
    </row>
    <row r="102" s="1" customFormat="1" ht="45" customHeight="1">
      <c r="B102" s="325"/>
      <c r="C102" s="326" t="s">
        <v>2281</v>
      </c>
      <c r="D102" s="326"/>
      <c r="E102" s="326"/>
      <c r="F102" s="326"/>
      <c r="G102" s="326"/>
      <c r="H102" s="326"/>
      <c r="I102" s="326"/>
      <c r="J102" s="326"/>
      <c r="K102" s="327"/>
    </row>
    <row r="103" s="1" customFormat="1" ht="17.25" customHeight="1">
      <c r="B103" s="325"/>
      <c r="C103" s="328" t="s">
        <v>2236</v>
      </c>
      <c r="D103" s="328"/>
      <c r="E103" s="328"/>
      <c r="F103" s="328" t="s">
        <v>2237</v>
      </c>
      <c r="G103" s="329"/>
      <c r="H103" s="328" t="s">
        <v>54</v>
      </c>
      <c r="I103" s="328" t="s">
        <v>57</v>
      </c>
      <c r="J103" s="328" t="s">
        <v>2238</v>
      </c>
      <c r="K103" s="327"/>
    </row>
    <row r="104" s="1" customFormat="1" ht="17.25" customHeight="1">
      <c r="B104" s="325"/>
      <c r="C104" s="330" t="s">
        <v>2239</v>
      </c>
      <c r="D104" s="330"/>
      <c r="E104" s="330"/>
      <c r="F104" s="331" t="s">
        <v>2240</v>
      </c>
      <c r="G104" s="332"/>
      <c r="H104" s="330"/>
      <c r="I104" s="330"/>
      <c r="J104" s="330" t="s">
        <v>2241</v>
      </c>
      <c r="K104" s="327"/>
    </row>
    <row r="105" s="1" customFormat="1" ht="5.25" customHeight="1">
      <c r="B105" s="325"/>
      <c r="C105" s="328"/>
      <c r="D105" s="328"/>
      <c r="E105" s="328"/>
      <c r="F105" s="328"/>
      <c r="G105" s="346"/>
      <c r="H105" s="328"/>
      <c r="I105" s="328"/>
      <c r="J105" s="328"/>
      <c r="K105" s="327"/>
    </row>
    <row r="106" s="1" customFormat="1" ht="15" customHeight="1">
      <c r="B106" s="325"/>
      <c r="C106" s="313" t="s">
        <v>53</v>
      </c>
      <c r="D106" s="335"/>
      <c r="E106" s="335"/>
      <c r="F106" s="336" t="s">
        <v>2242</v>
      </c>
      <c r="G106" s="313"/>
      <c r="H106" s="313" t="s">
        <v>2282</v>
      </c>
      <c r="I106" s="313" t="s">
        <v>2244</v>
      </c>
      <c r="J106" s="313">
        <v>20</v>
      </c>
      <c r="K106" s="327"/>
    </row>
    <row r="107" s="1" customFormat="1" ht="15" customHeight="1">
      <c r="B107" s="325"/>
      <c r="C107" s="313" t="s">
        <v>2245</v>
      </c>
      <c r="D107" s="313"/>
      <c r="E107" s="313"/>
      <c r="F107" s="336" t="s">
        <v>2242</v>
      </c>
      <c r="G107" s="313"/>
      <c r="H107" s="313" t="s">
        <v>2282</v>
      </c>
      <c r="I107" s="313" t="s">
        <v>2244</v>
      </c>
      <c r="J107" s="313">
        <v>120</v>
      </c>
      <c r="K107" s="327"/>
    </row>
    <row r="108" s="1" customFormat="1" ht="15" customHeight="1">
      <c r="B108" s="338"/>
      <c r="C108" s="313" t="s">
        <v>2247</v>
      </c>
      <c r="D108" s="313"/>
      <c r="E108" s="313"/>
      <c r="F108" s="336" t="s">
        <v>2248</v>
      </c>
      <c r="G108" s="313"/>
      <c r="H108" s="313" t="s">
        <v>2282</v>
      </c>
      <c r="I108" s="313" t="s">
        <v>2244</v>
      </c>
      <c r="J108" s="313">
        <v>50</v>
      </c>
      <c r="K108" s="327"/>
    </row>
    <row r="109" s="1" customFormat="1" ht="15" customHeight="1">
      <c r="B109" s="338"/>
      <c r="C109" s="313" t="s">
        <v>2250</v>
      </c>
      <c r="D109" s="313"/>
      <c r="E109" s="313"/>
      <c r="F109" s="336" t="s">
        <v>2242</v>
      </c>
      <c r="G109" s="313"/>
      <c r="H109" s="313" t="s">
        <v>2282</v>
      </c>
      <c r="I109" s="313" t="s">
        <v>2252</v>
      </c>
      <c r="J109" s="313"/>
      <c r="K109" s="327"/>
    </row>
    <row r="110" s="1" customFormat="1" ht="15" customHeight="1">
      <c r="B110" s="338"/>
      <c r="C110" s="313" t="s">
        <v>2261</v>
      </c>
      <c r="D110" s="313"/>
      <c r="E110" s="313"/>
      <c r="F110" s="336" t="s">
        <v>2248</v>
      </c>
      <c r="G110" s="313"/>
      <c r="H110" s="313" t="s">
        <v>2282</v>
      </c>
      <c r="I110" s="313" t="s">
        <v>2244</v>
      </c>
      <c r="J110" s="313">
        <v>50</v>
      </c>
      <c r="K110" s="327"/>
    </row>
    <row r="111" s="1" customFormat="1" ht="15" customHeight="1">
      <c r="B111" s="338"/>
      <c r="C111" s="313" t="s">
        <v>2269</v>
      </c>
      <c r="D111" s="313"/>
      <c r="E111" s="313"/>
      <c r="F111" s="336" t="s">
        <v>2248</v>
      </c>
      <c r="G111" s="313"/>
      <c r="H111" s="313" t="s">
        <v>2282</v>
      </c>
      <c r="I111" s="313" t="s">
        <v>2244</v>
      </c>
      <c r="J111" s="313">
        <v>50</v>
      </c>
      <c r="K111" s="327"/>
    </row>
    <row r="112" s="1" customFormat="1" ht="15" customHeight="1">
      <c r="B112" s="338"/>
      <c r="C112" s="313" t="s">
        <v>2267</v>
      </c>
      <c r="D112" s="313"/>
      <c r="E112" s="313"/>
      <c r="F112" s="336" t="s">
        <v>2248</v>
      </c>
      <c r="G112" s="313"/>
      <c r="H112" s="313" t="s">
        <v>2282</v>
      </c>
      <c r="I112" s="313" t="s">
        <v>2244</v>
      </c>
      <c r="J112" s="313">
        <v>50</v>
      </c>
      <c r="K112" s="327"/>
    </row>
    <row r="113" s="1" customFormat="1" ht="15" customHeight="1">
      <c r="B113" s="338"/>
      <c r="C113" s="313" t="s">
        <v>53</v>
      </c>
      <c r="D113" s="313"/>
      <c r="E113" s="313"/>
      <c r="F113" s="336" t="s">
        <v>2242</v>
      </c>
      <c r="G113" s="313"/>
      <c r="H113" s="313" t="s">
        <v>2283</v>
      </c>
      <c r="I113" s="313" t="s">
        <v>2244</v>
      </c>
      <c r="J113" s="313">
        <v>20</v>
      </c>
      <c r="K113" s="327"/>
    </row>
    <row r="114" s="1" customFormat="1" ht="15" customHeight="1">
      <c r="B114" s="338"/>
      <c r="C114" s="313" t="s">
        <v>2284</v>
      </c>
      <c r="D114" s="313"/>
      <c r="E114" s="313"/>
      <c r="F114" s="336" t="s">
        <v>2242</v>
      </c>
      <c r="G114" s="313"/>
      <c r="H114" s="313" t="s">
        <v>2285</v>
      </c>
      <c r="I114" s="313" t="s">
        <v>2244</v>
      </c>
      <c r="J114" s="313">
        <v>120</v>
      </c>
      <c r="K114" s="327"/>
    </row>
    <row r="115" s="1" customFormat="1" ht="15" customHeight="1">
      <c r="B115" s="338"/>
      <c r="C115" s="313" t="s">
        <v>38</v>
      </c>
      <c r="D115" s="313"/>
      <c r="E115" s="313"/>
      <c r="F115" s="336" t="s">
        <v>2242</v>
      </c>
      <c r="G115" s="313"/>
      <c r="H115" s="313" t="s">
        <v>2286</v>
      </c>
      <c r="I115" s="313" t="s">
        <v>2277</v>
      </c>
      <c r="J115" s="313"/>
      <c r="K115" s="327"/>
    </row>
    <row r="116" s="1" customFormat="1" ht="15" customHeight="1">
      <c r="B116" s="338"/>
      <c r="C116" s="313" t="s">
        <v>48</v>
      </c>
      <c r="D116" s="313"/>
      <c r="E116" s="313"/>
      <c r="F116" s="336" t="s">
        <v>2242</v>
      </c>
      <c r="G116" s="313"/>
      <c r="H116" s="313" t="s">
        <v>2287</v>
      </c>
      <c r="I116" s="313" t="s">
        <v>2277</v>
      </c>
      <c r="J116" s="313"/>
      <c r="K116" s="327"/>
    </row>
    <row r="117" s="1" customFormat="1" ht="15" customHeight="1">
      <c r="B117" s="338"/>
      <c r="C117" s="313" t="s">
        <v>57</v>
      </c>
      <c r="D117" s="313"/>
      <c r="E117" s="313"/>
      <c r="F117" s="336" t="s">
        <v>2242</v>
      </c>
      <c r="G117" s="313"/>
      <c r="H117" s="313" t="s">
        <v>2288</v>
      </c>
      <c r="I117" s="313" t="s">
        <v>2289</v>
      </c>
      <c r="J117" s="313"/>
      <c r="K117" s="327"/>
    </row>
    <row r="118" s="1" customFormat="1" ht="15" customHeight="1">
      <c r="B118" s="341"/>
      <c r="C118" s="347"/>
      <c r="D118" s="347"/>
      <c r="E118" s="347"/>
      <c r="F118" s="347"/>
      <c r="G118" s="347"/>
      <c r="H118" s="347"/>
      <c r="I118" s="347"/>
      <c r="J118" s="347"/>
      <c r="K118" s="343"/>
    </row>
    <row r="119" s="1" customFormat="1" ht="18.75" customHeight="1">
      <c r="B119" s="348"/>
      <c r="C119" s="349"/>
      <c r="D119" s="349"/>
      <c r="E119" s="349"/>
      <c r="F119" s="350"/>
      <c r="G119" s="349"/>
      <c r="H119" s="349"/>
      <c r="I119" s="349"/>
      <c r="J119" s="349"/>
      <c r="K119" s="348"/>
    </row>
    <row r="120" s="1" customFormat="1" ht="18.75" customHeight="1">
      <c r="B120" s="321"/>
      <c r="C120" s="321"/>
      <c r="D120" s="321"/>
      <c r="E120" s="321"/>
      <c r="F120" s="321"/>
      <c r="G120" s="321"/>
      <c r="H120" s="321"/>
      <c r="I120" s="321"/>
      <c r="J120" s="321"/>
      <c r="K120" s="321"/>
    </row>
    <row r="121" s="1" customFormat="1" ht="7.5" customHeight="1">
      <c r="B121" s="351"/>
      <c r="C121" s="352"/>
      <c r="D121" s="352"/>
      <c r="E121" s="352"/>
      <c r="F121" s="352"/>
      <c r="G121" s="352"/>
      <c r="H121" s="352"/>
      <c r="I121" s="352"/>
      <c r="J121" s="352"/>
      <c r="K121" s="353"/>
    </row>
    <row r="122" s="1" customFormat="1" ht="45" customHeight="1">
      <c r="B122" s="354"/>
      <c r="C122" s="304" t="s">
        <v>2290</v>
      </c>
      <c r="D122" s="304"/>
      <c r="E122" s="304"/>
      <c r="F122" s="304"/>
      <c r="G122" s="304"/>
      <c r="H122" s="304"/>
      <c r="I122" s="304"/>
      <c r="J122" s="304"/>
      <c r="K122" s="355"/>
    </row>
    <row r="123" s="1" customFormat="1" ht="17.25" customHeight="1">
      <c r="B123" s="356"/>
      <c r="C123" s="328" t="s">
        <v>2236</v>
      </c>
      <c r="D123" s="328"/>
      <c r="E123" s="328"/>
      <c r="F123" s="328" t="s">
        <v>2237</v>
      </c>
      <c r="G123" s="329"/>
      <c r="H123" s="328" t="s">
        <v>54</v>
      </c>
      <c r="I123" s="328" t="s">
        <v>57</v>
      </c>
      <c r="J123" s="328" t="s">
        <v>2238</v>
      </c>
      <c r="K123" s="357"/>
    </row>
    <row r="124" s="1" customFormat="1" ht="17.25" customHeight="1">
      <c r="B124" s="356"/>
      <c r="C124" s="330" t="s">
        <v>2239</v>
      </c>
      <c r="D124" s="330"/>
      <c r="E124" s="330"/>
      <c r="F124" s="331" t="s">
        <v>2240</v>
      </c>
      <c r="G124" s="332"/>
      <c r="H124" s="330"/>
      <c r="I124" s="330"/>
      <c r="J124" s="330" t="s">
        <v>2241</v>
      </c>
      <c r="K124" s="357"/>
    </row>
    <row r="125" s="1" customFormat="1" ht="5.25" customHeight="1">
      <c r="B125" s="358"/>
      <c r="C125" s="333"/>
      <c r="D125" s="333"/>
      <c r="E125" s="333"/>
      <c r="F125" s="333"/>
      <c r="G125" s="359"/>
      <c r="H125" s="333"/>
      <c r="I125" s="333"/>
      <c r="J125" s="333"/>
      <c r="K125" s="360"/>
    </row>
    <row r="126" s="1" customFormat="1" ht="15" customHeight="1">
      <c r="B126" s="358"/>
      <c r="C126" s="313" t="s">
        <v>2245</v>
      </c>
      <c r="D126" s="335"/>
      <c r="E126" s="335"/>
      <c r="F126" s="336" t="s">
        <v>2242</v>
      </c>
      <c r="G126" s="313"/>
      <c r="H126" s="313" t="s">
        <v>2282</v>
      </c>
      <c r="I126" s="313" t="s">
        <v>2244</v>
      </c>
      <c r="J126" s="313">
        <v>120</v>
      </c>
      <c r="K126" s="361"/>
    </row>
    <row r="127" s="1" customFormat="1" ht="15" customHeight="1">
      <c r="B127" s="358"/>
      <c r="C127" s="313" t="s">
        <v>2291</v>
      </c>
      <c r="D127" s="313"/>
      <c r="E127" s="313"/>
      <c r="F127" s="336" t="s">
        <v>2242</v>
      </c>
      <c r="G127" s="313"/>
      <c r="H127" s="313" t="s">
        <v>2292</v>
      </c>
      <c r="I127" s="313" t="s">
        <v>2244</v>
      </c>
      <c r="J127" s="313" t="s">
        <v>2293</v>
      </c>
      <c r="K127" s="361"/>
    </row>
    <row r="128" s="1" customFormat="1" ht="15" customHeight="1">
      <c r="B128" s="358"/>
      <c r="C128" s="313" t="s">
        <v>91</v>
      </c>
      <c r="D128" s="313"/>
      <c r="E128" s="313"/>
      <c r="F128" s="336" t="s">
        <v>2242</v>
      </c>
      <c r="G128" s="313"/>
      <c r="H128" s="313" t="s">
        <v>2294</v>
      </c>
      <c r="I128" s="313" t="s">
        <v>2244</v>
      </c>
      <c r="J128" s="313" t="s">
        <v>2293</v>
      </c>
      <c r="K128" s="361"/>
    </row>
    <row r="129" s="1" customFormat="1" ht="15" customHeight="1">
      <c r="B129" s="358"/>
      <c r="C129" s="313" t="s">
        <v>2253</v>
      </c>
      <c r="D129" s="313"/>
      <c r="E129" s="313"/>
      <c r="F129" s="336" t="s">
        <v>2248</v>
      </c>
      <c r="G129" s="313"/>
      <c r="H129" s="313" t="s">
        <v>2254</v>
      </c>
      <c r="I129" s="313" t="s">
        <v>2244</v>
      </c>
      <c r="J129" s="313">
        <v>15</v>
      </c>
      <c r="K129" s="361"/>
    </row>
    <row r="130" s="1" customFormat="1" ht="15" customHeight="1">
      <c r="B130" s="358"/>
      <c r="C130" s="339" t="s">
        <v>2255</v>
      </c>
      <c r="D130" s="339"/>
      <c r="E130" s="339"/>
      <c r="F130" s="340" t="s">
        <v>2248</v>
      </c>
      <c r="G130" s="339"/>
      <c r="H130" s="339" t="s">
        <v>2256</v>
      </c>
      <c r="I130" s="339" t="s">
        <v>2244</v>
      </c>
      <c r="J130" s="339">
        <v>15</v>
      </c>
      <c r="K130" s="361"/>
    </row>
    <row r="131" s="1" customFormat="1" ht="15" customHeight="1">
      <c r="B131" s="358"/>
      <c r="C131" s="339" t="s">
        <v>2257</v>
      </c>
      <c r="D131" s="339"/>
      <c r="E131" s="339"/>
      <c r="F131" s="340" t="s">
        <v>2248</v>
      </c>
      <c r="G131" s="339"/>
      <c r="H131" s="339" t="s">
        <v>2258</v>
      </c>
      <c r="I131" s="339" t="s">
        <v>2244</v>
      </c>
      <c r="J131" s="339">
        <v>20</v>
      </c>
      <c r="K131" s="361"/>
    </row>
    <row r="132" s="1" customFormat="1" ht="15" customHeight="1">
      <c r="B132" s="358"/>
      <c r="C132" s="339" t="s">
        <v>2259</v>
      </c>
      <c r="D132" s="339"/>
      <c r="E132" s="339"/>
      <c r="F132" s="340" t="s">
        <v>2248</v>
      </c>
      <c r="G132" s="339"/>
      <c r="H132" s="339" t="s">
        <v>2260</v>
      </c>
      <c r="I132" s="339" t="s">
        <v>2244</v>
      </c>
      <c r="J132" s="339">
        <v>20</v>
      </c>
      <c r="K132" s="361"/>
    </row>
    <row r="133" s="1" customFormat="1" ht="15" customHeight="1">
      <c r="B133" s="358"/>
      <c r="C133" s="313" t="s">
        <v>2247</v>
      </c>
      <c r="D133" s="313"/>
      <c r="E133" s="313"/>
      <c r="F133" s="336" t="s">
        <v>2248</v>
      </c>
      <c r="G133" s="313"/>
      <c r="H133" s="313" t="s">
        <v>2282</v>
      </c>
      <c r="I133" s="313" t="s">
        <v>2244</v>
      </c>
      <c r="J133" s="313">
        <v>50</v>
      </c>
      <c r="K133" s="361"/>
    </row>
    <row r="134" s="1" customFormat="1" ht="15" customHeight="1">
      <c r="B134" s="358"/>
      <c r="C134" s="313" t="s">
        <v>2261</v>
      </c>
      <c r="D134" s="313"/>
      <c r="E134" s="313"/>
      <c r="F134" s="336" t="s">
        <v>2248</v>
      </c>
      <c r="G134" s="313"/>
      <c r="H134" s="313" t="s">
        <v>2282</v>
      </c>
      <c r="I134" s="313" t="s">
        <v>2244</v>
      </c>
      <c r="J134" s="313">
        <v>50</v>
      </c>
      <c r="K134" s="361"/>
    </row>
    <row r="135" s="1" customFormat="1" ht="15" customHeight="1">
      <c r="B135" s="358"/>
      <c r="C135" s="313" t="s">
        <v>2267</v>
      </c>
      <c r="D135" s="313"/>
      <c r="E135" s="313"/>
      <c r="F135" s="336" t="s">
        <v>2248</v>
      </c>
      <c r="G135" s="313"/>
      <c r="H135" s="313" t="s">
        <v>2282</v>
      </c>
      <c r="I135" s="313" t="s">
        <v>2244</v>
      </c>
      <c r="J135" s="313">
        <v>50</v>
      </c>
      <c r="K135" s="361"/>
    </row>
    <row r="136" s="1" customFormat="1" ht="15" customHeight="1">
      <c r="B136" s="358"/>
      <c r="C136" s="313" t="s">
        <v>2269</v>
      </c>
      <c r="D136" s="313"/>
      <c r="E136" s="313"/>
      <c r="F136" s="336" t="s">
        <v>2248</v>
      </c>
      <c r="G136" s="313"/>
      <c r="H136" s="313" t="s">
        <v>2282</v>
      </c>
      <c r="I136" s="313" t="s">
        <v>2244</v>
      </c>
      <c r="J136" s="313">
        <v>50</v>
      </c>
      <c r="K136" s="361"/>
    </row>
    <row r="137" s="1" customFormat="1" ht="15" customHeight="1">
      <c r="B137" s="358"/>
      <c r="C137" s="313" t="s">
        <v>2270</v>
      </c>
      <c r="D137" s="313"/>
      <c r="E137" s="313"/>
      <c r="F137" s="336" t="s">
        <v>2248</v>
      </c>
      <c r="G137" s="313"/>
      <c r="H137" s="313" t="s">
        <v>2295</v>
      </c>
      <c r="I137" s="313" t="s">
        <v>2244</v>
      </c>
      <c r="J137" s="313">
        <v>255</v>
      </c>
      <c r="K137" s="361"/>
    </row>
    <row r="138" s="1" customFormat="1" ht="15" customHeight="1">
      <c r="B138" s="358"/>
      <c r="C138" s="313" t="s">
        <v>2272</v>
      </c>
      <c r="D138" s="313"/>
      <c r="E138" s="313"/>
      <c r="F138" s="336" t="s">
        <v>2242</v>
      </c>
      <c r="G138" s="313"/>
      <c r="H138" s="313" t="s">
        <v>2296</v>
      </c>
      <c r="I138" s="313" t="s">
        <v>2274</v>
      </c>
      <c r="J138" s="313"/>
      <c r="K138" s="361"/>
    </row>
    <row r="139" s="1" customFormat="1" ht="15" customHeight="1">
      <c r="B139" s="358"/>
      <c r="C139" s="313" t="s">
        <v>2275</v>
      </c>
      <c r="D139" s="313"/>
      <c r="E139" s="313"/>
      <c r="F139" s="336" t="s">
        <v>2242</v>
      </c>
      <c r="G139" s="313"/>
      <c r="H139" s="313" t="s">
        <v>2297</v>
      </c>
      <c r="I139" s="313" t="s">
        <v>2277</v>
      </c>
      <c r="J139" s="313"/>
      <c r="K139" s="361"/>
    </row>
    <row r="140" s="1" customFormat="1" ht="15" customHeight="1">
      <c r="B140" s="358"/>
      <c r="C140" s="313" t="s">
        <v>2278</v>
      </c>
      <c r="D140" s="313"/>
      <c r="E140" s="313"/>
      <c r="F140" s="336" t="s">
        <v>2242</v>
      </c>
      <c r="G140" s="313"/>
      <c r="H140" s="313" t="s">
        <v>2278</v>
      </c>
      <c r="I140" s="313" t="s">
        <v>2277</v>
      </c>
      <c r="J140" s="313"/>
      <c r="K140" s="361"/>
    </row>
    <row r="141" s="1" customFormat="1" ht="15" customHeight="1">
      <c r="B141" s="358"/>
      <c r="C141" s="313" t="s">
        <v>38</v>
      </c>
      <c r="D141" s="313"/>
      <c r="E141" s="313"/>
      <c r="F141" s="336" t="s">
        <v>2242</v>
      </c>
      <c r="G141" s="313"/>
      <c r="H141" s="313" t="s">
        <v>2298</v>
      </c>
      <c r="I141" s="313" t="s">
        <v>2277</v>
      </c>
      <c r="J141" s="313"/>
      <c r="K141" s="361"/>
    </row>
    <row r="142" s="1" customFormat="1" ht="15" customHeight="1">
      <c r="B142" s="358"/>
      <c r="C142" s="313" t="s">
        <v>2299</v>
      </c>
      <c r="D142" s="313"/>
      <c r="E142" s="313"/>
      <c r="F142" s="336" t="s">
        <v>2242</v>
      </c>
      <c r="G142" s="313"/>
      <c r="H142" s="313" t="s">
        <v>2300</v>
      </c>
      <c r="I142" s="313" t="s">
        <v>2277</v>
      </c>
      <c r="J142" s="313"/>
      <c r="K142" s="361"/>
    </row>
    <row r="143" s="1" customFormat="1" ht="15" customHeight="1">
      <c r="B143" s="362"/>
      <c r="C143" s="363"/>
      <c r="D143" s="363"/>
      <c r="E143" s="363"/>
      <c r="F143" s="363"/>
      <c r="G143" s="363"/>
      <c r="H143" s="363"/>
      <c r="I143" s="363"/>
      <c r="J143" s="363"/>
      <c r="K143" s="364"/>
    </row>
    <row r="144" s="1" customFormat="1" ht="18.75" customHeight="1">
      <c r="B144" s="349"/>
      <c r="C144" s="349"/>
      <c r="D144" s="349"/>
      <c r="E144" s="349"/>
      <c r="F144" s="350"/>
      <c r="G144" s="349"/>
      <c r="H144" s="349"/>
      <c r="I144" s="349"/>
      <c r="J144" s="349"/>
      <c r="K144" s="349"/>
    </row>
    <row r="145" s="1" customFormat="1" ht="18.75" customHeight="1">
      <c r="B145" s="321"/>
      <c r="C145" s="321"/>
      <c r="D145" s="321"/>
      <c r="E145" s="321"/>
      <c r="F145" s="321"/>
      <c r="G145" s="321"/>
      <c r="H145" s="321"/>
      <c r="I145" s="321"/>
      <c r="J145" s="321"/>
      <c r="K145" s="321"/>
    </row>
    <row r="146" s="1" customFormat="1" ht="7.5" customHeight="1">
      <c r="B146" s="322"/>
      <c r="C146" s="323"/>
      <c r="D146" s="323"/>
      <c r="E146" s="323"/>
      <c r="F146" s="323"/>
      <c r="G146" s="323"/>
      <c r="H146" s="323"/>
      <c r="I146" s="323"/>
      <c r="J146" s="323"/>
      <c r="K146" s="324"/>
    </row>
    <row r="147" s="1" customFormat="1" ht="45" customHeight="1">
      <c r="B147" s="325"/>
      <c r="C147" s="326" t="s">
        <v>2301</v>
      </c>
      <c r="D147" s="326"/>
      <c r="E147" s="326"/>
      <c r="F147" s="326"/>
      <c r="G147" s="326"/>
      <c r="H147" s="326"/>
      <c r="I147" s="326"/>
      <c r="J147" s="326"/>
      <c r="K147" s="327"/>
    </row>
    <row r="148" s="1" customFormat="1" ht="17.25" customHeight="1">
      <c r="B148" s="325"/>
      <c r="C148" s="328" t="s">
        <v>2236</v>
      </c>
      <c r="D148" s="328"/>
      <c r="E148" s="328"/>
      <c r="F148" s="328" t="s">
        <v>2237</v>
      </c>
      <c r="G148" s="329"/>
      <c r="H148" s="328" t="s">
        <v>54</v>
      </c>
      <c r="I148" s="328" t="s">
        <v>57</v>
      </c>
      <c r="J148" s="328" t="s">
        <v>2238</v>
      </c>
      <c r="K148" s="327"/>
    </row>
    <row r="149" s="1" customFormat="1" ht="17.25" customHeight="1">
      <c r="B149" s="325"/>
      <c r="C149" s="330" t="s">
        <v>2239</v>
      </c>
      <c r="D149" s="330"/>
      <c r="E149" s="330"/>
      <c r="F149" s="331" t="s">
        <v>2240</v>
      </c>
      <c r="G149" s="332"/>
      <c r="H149" s="330"/>
      <c r="I149" s="330"/>
      <c r="J149" s="330" t="s">
        <v>2241</v>
      </c>
      <c r="K149" s="327"/>
    </row>
    <row r="150" s="1" customFormat="1" ht="5.25" customHeight="1">
      <c r="B150" s="338"/>
      <c r="C150" s="333"/>
      <c r="D150" s="333"/>
      <c r="E150" s="333"/>
      <c r="F150" s="333"/>
      <c r="G150" s="334"/>
      <c r="H150" s="333"/>
      <c r="I150" s="333"/>
      <c r="J150" s="333"/>
      <c r="K150" s="361"/>
    </row>
    <row r="151" s="1" customFormat="1" ht="15" customHeight="1">
      <c r="B151" s="338"/>
      <c r="C151" s="365" t="s">
        <v>2245</v>
      </c>
      <c r="D151" s="313"/>
      <c r="E151" s="313"/>
      <c r="F151" s="366" t="s">
        <v>2242</v>
      </c>
      <c r="G151" s="313"/>
      <c r="H151" s="365" t="s">
        <v>2282</v>
      </c>
      <c r="I151" s="365" t="s">
        <v>2244</v>
      </c>
      <c r="J151" s="365">
        <v>120</v>
      </c>
      <c r="K151" s="361"/>
    </row>
    <row r="152" s="1" customFormat="1" ht="15" customHeight="1">
      <c r="B152" s="338"/>
      <c r="C152" s="365" t="s">
        <v>2291</v>
      </c>
      <c r="D152" s="313"/>
      <c r="E152" s="313"/>
      <c r="F152" s="366" t="s">
        <v>2242</v>
      </c>
      <c r="G152" s="313"/>
      <c r="H152" s="365" t="s">
        <v>2302</v>
      </c>
      <c r="I152" s="365" t="s">
        <v>2244</v>
      </c>
      <c r="J152" s="365" t="s">
        <v>2293</v>
      </c>
      <c r="K152" s="361"/>
    </row>
    <row r="153" s="1" customFormat="1" ht="15" customHeight="1">
      <c r="B153" s="338"/>
      <c r="C153" s="365" t="s">
        <v>91</v>
      </c>
      <c r="D153" s="313"/>
      <c r="E153" s="313"/>
      <c r="F153" s="366" t="s">
        <v>2242</v>
      </c>
      <c r="G153" s="313"/>
      <c r="H153" s="365" t="s">
        <v>2303</v>
      </c>
      <c r="I153" s="365" t="s">
        <v>2244</v>
      </c>
      <c r="J153" s="365" t="s">
        <v>2293</v>
      </c>
      <c r="K153" s="361"/>
    </row>
    <row r="154" s="1" customFormat="1" ht="15" customHeight="1">
      <c r="B154" s="338"/>
      <c r="C154" s="365" t="s">
        <v>2247</v>
      </c>
      <c r="D154" s="313"/>
      <c r="E154" s="313"/>
      <c r="F154" s="366" t="s">
        <v>2248</v>
      </c>
      <c r="G154" s="313"/>
      <c r="H154" s="365" t="s">
        <v>2282</v>
      </c>
      <c r="I154" s="365" t="s">
        <v>2244</v>
      </c>
      <c r="J154" s="365">
        <v>50</v>
      </c>
      <c r="K154" s="361"/>
    </row>
    <row r="155" s="1" customFormat="1" ht="15" customHeight="1">
      <c r="B155" s="338"/>
      <c r="C155" s="365" t="s">
        <v>2250</v>
      </c>
      <c r="D155" s="313"/>
      <c r="E155" s="313"/>
      <c r="F155" s="366" t="s">
        <v>2242</v>
      </c>
      <c r="G155" s="313"/>
      <c r="H155" s="365" t="s">
        <v>2282</v>
      </c>
      <c r="I155" s="365" t="s">
        <v>2252</v>
      </c>
      <c r="J155" s="365"/>
      <c r="K155" s="361"/>
    </row>
    <row r="156" s="1" customFormat="1" ht="15" customHeight="1">
      <c r="B156" s="338"/>
      <c r="C156" s="365" t="s">
        <v>2261</v>
      </c>
      <c r="D156" s="313"/>
      <c r="E156" s="313"/>
      <c r="F156" s="366" t="s">
        <v>2248</v>
      </c>
      <c r="G156" s="313"/>
      <c r="H156" s="365" t="s">
        <v>2282</v>
      </c>
      <c r="I156" s="365" t="s">
        <v>2244</v>
      </c>
      <c r="J156" s="365">
        <v>50</v>
      </c>
      <c r="K156" s="361"/>
    </row>
    <row r="157" s="1" customFormat="1" ht="15" customHeight="1">
      <c r="B157" s="338"/>
      <c r="C157" s="365" t="s">
        <v>2269</v>
      </c>
      <c r="D157" s="313"/>
      <c r="E157" s="313"/>
      <c r="F157" s="366" t="s">
        <v>2248</v>
      </c>
      <c r="G157" s="313"/>
      <c r="H157" s="365" t="s">
        <v>2282</v>
      </c>
      <c r="I157" s="365" t="s">
        <v>2244</v>
      </c>
      <c r="J157" s="365">
        <v>50</v>
      </c>
      <c r="K157" s="361"/>
    </row>
    <row r="158" s="1" customFormat="1" ht="15" customHeight="1">
      <c r="B158" s="338"/>
      <c r="C158" s="365" t="s">
        <v>2267</v>
      </c>
      <c r="D158" s="313"/>
      <c r="E158" s="313"/>
      <c r="F158" s="366" t="s">
        <v>2248</v>
      </c>
      <c r="G158" s="313"/>
      <c r="H158" s="365" t="s">
        <v>2282</v>
      </c>
      <c r="I158" s="365" t="s">
        <v>2244</v>
      </c>
      <c r="J158" s="365">
        <v>50</v>
      </c>
      <c r="K158" s="361"/>
    </row>
    <row r="159" s="1" customFormat="1" ht="15" customHeight="1">
      <c r="B159" s="338"/>
      <c r="C159" s="365" t="s">
        <v>115</v>
      </c>
      <c r="D159" s="313"/>
      <c r="E159" s="313"/>
      <c r="F159" s="366" t="s">
        <v>2242</v>
      </c>
      <c r="G159" s="313"/>
      <c r="H159" s="365" t="s">
        <v>2304</v>
      </c>
      <c r="I159" s="365" t="s">
        <v>2244</v>
      </c>
      <c r="J159" s="365" t="s">
        <v>2305</v>
      </c>
      <c r="K159" s="361"/>
    </row>
    <row r="160" s="1" customFormat="1" ht="15" customHeight="1">
      <c r="B160" s="338"/>
      <c r="C160" s="365" t="s">
        <v>2306</v>
      </c>
      <c r="D160" s="313"/>
      <c r="E160" s="313"/>
      <c r="F160" s="366" t="s">
        <v>2242</v>
      </c>
      <c r="G160" s="313"/>
      <c r="H160" s="365" t="s">
        <v>2307</v>
      </c>
      <c r="I160" s="365" t="s">
        <v>2277</v>
      </c>
      <c r="J160" s="365"/>
      <c r="K160" s="361"/>
    </row>
    <row r="161" s="1" customFormat="1" ht="15" customHeight="1">
      <c r="B161" s="367"/>
      <c r="C161" s="347"/>
      <c r="D161" s="347"/>
      <c r="E161" s="347"/>
      <c r="F161" s="347"/>
      <c r="G161" s="347"/>
      <c r="H161" s="347"/>
      <c r="I161" s="347"/>
      <c r="J161" s="347"/>
      <c r="K161" s="368"/>
    </row>
    <row r="162" s="1" customFormat="1" ht="18.75" customHeight="1">
      <c r="B162" s="349"/>
      <c r="C162" s="359"/>
      <c r="D162" s="359"/>
      <c r="E162" s="359"/>
      <c r="F162" s="369"/>
      <c r="G162" s="359"/>
      <c r="H162" s="359"/>
      <c r="I162" s="359"/>
      <c r="J162" s="359"/>
      <c r="K162" s="349"/>
    </row>
    <row r="163" s="1" customFormat="1" ht="18.75" customHeight="1"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</row>
    <row r="164" s="1" customFormat="1" ht="7.5" customHeight="1">
      <c r="B164" s="300"/>
      <c r="C164" s="301"/>
      <c r="D164" s="301"/>
      <c r="E164" s="301"/>
      <c r="F164" s="301"/>
      <c r="G164" s="301"/>
      <c r="H164" s="301"/>
      <c r="I164" s="301"/>
      <c r="J164" s="301"/>
      <c r="K164" s="302"/>
    </row>
    <row r="165" s="1" customFormat="1" ht="45" customHeight="1">
      <c r="B165" s="303"/>
      <c r="C165" s="304" t="s">
        <v>2308</v>
      </c>
      <c r="D165" s="304"/>
      <c r="E165" s="304"/>
      <c r="F165" s="304"/>
      <c r="G165" s="304"/>
      <c r="H165" s="304"/>
      <c r="I165" s="304"/>
      <c r="J165" s="304"/>
      <c r="K165" s="305"/>
    </row>
    <row r="166" s="1" customFormat="1" ht="17.25" customHeight="1">
      <c r="B166" s="303"/>
      <c r="C166" s="328" t="s">
        <v>2236</v>
      </c>
      <c r="D166" s="328"/>
      <c r="E166" s="328"/>
      <c r="F166" s="328" t="s">
        <v>2237</v>
      </c>
      <c r="G166" s="370"/>
      <c r="H166" s="371" t="s">
        <v>54</v>
      </c>
      <c r="I166" s="371" t="s">
        <v>57</v>
      </c>
      <c r="J166" s="328" t="s">
        <v>2238</v>
      </c>
      <c r="K166" s="305"/>
    </row>
    <row r="167" s="1" customFormat="1" ht="17.25" customHeight="1">
      <c r="B167" s="306"/>
      <c r="C167" s="330" t="s">
        <v>2239</v>
      </c>
      <c r="D167" s="330"/>
      <c r="E167" s="330"/>
      <c r="F167" s="331" t="s">
        <v>2240</v>
      </c>
      <c r="G167" s="372"/>
      <c r="H167" s="373"/>
      <c r="I167" s="373"/>
      <c r="J167" s="330" t="s">
        <v>2241</v>
      </c>
      <c r="K167" s="308"/>
    </row>
    <row r="168" s="1" customFormat="1" ht="5.25" customHeight="1">
      <c r="B168" s="338"/>
      <c r="C168" s="333"/>
      <c r="D168" s="333"/>
      <c r="E168" s="333"/>
      <c r="F168" s="333"/>
      <c r="G168" s="334"/>
      <c r="H168" s="333"/>
      <c r="I168" s="333"/>
      <c r="J168" s="333"/>
      <c r="K168" s="361"/>
    </row>
    <row r="169" s="1" customFormat="1" ht="15" customHeight="1">
      <c r="B169" s="338"/>
      <c r="C169" s="313" t="s">
        <v>2245</v>
      </c>
      <c r="D169" s="313"/>
      <c r="E169" s="313"/>
      <c r="F169" s="336" t="s">
        <v>2242</v>
      </c>
      <c r="G169" s="313"/>
      <c r="H169" s="313" t="s">
        <v>2282</v>
      </c>
      <c r="I169" s="313" t="s">
        <v>2244</v>
      </c>
      <c r="J169" s="313">
        <v>120</v>
      </c>
      <c r="K169" s="361"/>
    </row>
    <row r="170" s="1" customFormat="1" ht="15" customHeight="1">
      <c r="B170" s="338"/>
      <c r="C170" s="313" t="s">
        <v>2291</v>
      </c>
      <c r="D170" s="313"/>
      <c r="E170" s="313"/>
      <c r="F170" s="336" t="s">
        <v>2242</v>
      </c>
      <c r="G170" s="313"/>
      <c r="H170" s="313" t="s">
        <v>2292</v>
      </c>
      <c r="I170" s="313" t="s">
        <v>2244</v>
      </c>
      <c r="J170" s="313" t="s">
        <v>2293</v>
      </c>
      <c r="K170" s="361"/>
    </row>
    <row r="171" s="1" customFormat="1" ht="15" customHeight="1">
      <c r="B171" s="338"/>
      <c r="C171" s="313" t="s">
        <v>91</v>
      </c>
      <c r="D171" s="313"/>
      <c r="E171" s="313"/>
      <c r="F171" s="336" t="s">
        <v>2242</v>
      </c>
      <c r="G171" s="313"/>
      <c r="H171" s="313" t="s">
        <v>2309</v>
      </c>
      <c r="I171" s="313" t="s">
        <v>2244</v>
      </c>
      <c r="J171" s="313" t="s">
        <v>2293</v>
      </c>
      <c r="K171" s="361"/>
    </row>
    <row r="172" s="1" customFormat="1" ht="15" customHeight="1">
      <c r="B172" s="338"/>
      <c r="C172" s="313" t="s">
        <v>2247</v>
      </c>
      <c r="D172" s="313"/>
      <c r="E172" s="313"/>
      <c r="F172" s="336" t="s">
        <v>2248</v>
      </c>
      <c r="G172" s="313"/>
      <c r="H172" s="313" t="s">
        <v>2309</v>
      </c>
      <c r="I172" s="313" t="s">
        <v>2244</v>
      </c>
      <c r="J172" s="313">
        <v>50</v>
      </c>
      <c r="K172" s="361"/>
    </row>
    <row r="173" s="1" customFormat="1" ht="15" customHeight="1">
      <c r="B173" s="338"/>
      <c r="C173" s="313" t="s">
        <v>2250</v>
      </c>
      <c r="D173" s="313"/>
      <c r="E173" s="313"/>
      <c r="F173" s="336" t="s">
        <v>2242</v>
      </c>
      <c r="G173" s="313"/>
      <c r="H173" s="313" t="s">
        <v>2309</v>
      </c>
      <c r="I173" s="313" t="s">
        <v>2252</v>
      </c>
      <c r="J173" s="313"/>
      <c r="K173" s="361"/>
    </row>
    <row r="174" s="1" customFormat="1" ht="15" customHeight="1">
      <c r="B174" s="338"/>
      <c r="C174" s="313" t="s">
        <v>2261</v>
      </c>
      <c r="D174" s="313"/>
      <c r="E174" s="313"/>
      <c r="F174" s="336" t="s">
        <v>2248</v>
      </c>
      <c r="G174" s="313"/>
      <c r="H174" s="313" t="s">
        <v>2309</v>
      </c>
      <c r="I174" s="313" t="s">
        <v>2244</v>
      </c>
      <c r="J174" s="313">
        <v>50</v>
      </c>
      <c r="K174" s="361"/>
    </row>
    <row r="175" s="1" customFormat="1" ht="15" customHeight="1">
      <c r="B175" s="338"/>
      <c r="C175" s="313" t="s">
        <v>2269</v>
      </c>
      <c r="D175" s="313"/>
      <c r="E175" s="313"/>
      <c r="F175" s="336" t="s">
        <v>2248</v>
      </c>
      <c r="G175" s="313"/>
      <c r="H175" s="313" t="s">
        <v>2309</v>
      </c>
      <c r="I175" s="313" t="s">
        <v>2244</v>
      </c>
      <c r="J175" s="313">
        <v>50</v>
      </c>
      <c r="K175" s="361"/>
    </row>
    <row r="176" s="1" customFormat="1" ht="15" customHeight="1">
      <c r="B176" s="338"/>
      <c r="C176" s="313" t="s">
        <v>2267</v>
      </c>
      <c r="D176" s="313"/>
      <c r="E176" s="313"/>
      <c r="F176" s="336" t="s">
        <v>2248</v>
      </c>
      <c r="G176" s="313"/>
      <c r="H176" s="313" t="s">
        <v>2309</v>
      </c>
      <c r="I176" s="313" t="s">
        <v>2244</v>
      </c>
      <c r="J176" s="313">
        <v>50</v>
      </c>
      <c r="K176" s="361"/>
    </row>
    <row r="177" s="1" customFormat="1" ht="15" customHeight="1">
      <c r="B177" s="338"/>
      <c r="C177" s="313" t="s">
        <v>128</v>
      </c>
      <c r="D177" s="313"/>
      <c r="E177" s="313"/>
      <c r="F177" s="336" t="s">
        <v>2242</v>
      </c>
      <c r="G177" s="313"/>
      <c r="H177" s="313" t="s">
        <v>2310</v>
      </c>
      <c r="I177" s="313" t="s">
        <v>2311</v>
      </c>
      <c r="J177" s="313"/>
      <c r="K177" s="361"/>
    </row>
    <row r="178" s="1" customFormat="1" ht="15" customHeight="1">
      <c r="B178" s="338"/>
      <c r="C178" s="313" t="s">
        <v>57</v>
      </c>
      <c r="D178" s="313"/>
      <c r="E178" s="313"/>
      <c r="F178" s="336" t="s">
        <v>2242</v>
      </c>
      <c r="G178" s="313"/>
      <c r="H178" s="313" t="s">
        <v>2312</v>
      </c>
      <c r="I178" s="313" t="s">
        <v>2313</v>
      </c>
      <c r="J178" s="313">
        <v>1</v>
      </c>
      <c r="K178" s="361"/>
    </row>
    <row r="179" s="1" customFormat="1" ht="15" customHeight="1">
      <c r="B179" s="338"/>
      <c r="C179" s="313" t="s">
        <v>53</v>
      </c>
      <c r="D179" s="313"/>
      <c r="E179" s="313"/>
      <c r="F179" s="336" t="s">
        <v>2242</v>
      </c>
      <c r="G179" s="313"/>
      <c r="H179" s="313" t="s">
        <v>2314</v>
      </c>
      <c r="I179" s="313" t="s">
        <v>2244</v>
      </c>
      <c r="J179" s="313">
        <v>20</v>
      </c>
      <c r="K179" s="361"/>
    </row>
    <row r="180" s="1" customFormat="1" ht="15" customHeight="1">
      <c r="B180" s="338"/>
      <c r="C180" s="313" t="s">
        <v>54</v>
      </c>
      <c r="D180" s="313"/>
      <c r="E180" s="313"/>
      <c r="F180" s="336" t="s">
        <v>2242</v>
      </c>
      <c r="G180" s="313"/>
      <c r="H180" s="313" t="s">
        <v>2315</v>
      </c>
      <c r="I180" s="313" t="s">
        <v>2244</v>
      </c>
      <c r="J180" s="313">
        <v>255</v>
      </c>
      <c r="K180" s="361"/>
    </row>
    <row r="181" s="1" customFormat="1" ht="15" customHeight="1">
      <c r="B181" s="338"/>
      <c r="C181" s="313" t="s">
        <v>129</v>
      </c>
      <c r="D181" s="313"/>
      <c r="E181" s="313"/>
      <c r="F181" s="336" t="s">
        <v>2242</v>
      </c>
      <c r="G181" s="313"/>
      <c r="H181" s="313" t="s">
        <v>2206</v>
      </c>
      <c r="I181" s="313" t="s">
        <v>2244</v>
      </c>
      <c r="J181" s="313">
        <v>10</v>
      </c>
      <c r="K181" s="361"/>
    </row>
    <row r="182" s="1" customFormat="1" ht="15" customHeight="1">
      <c r="B182" s="338"/>
      <c r="C182" s="313" t="s">
        <v>130</v>
      </c>
      <c r="D182" s="313"/>
      <c r="E182" s="313"/>
      <c r="F182" s="336" t="s">
        <v>2242</v>
      </c>
      <c r="G182" s="313"/>
      <c r="H182" s="313" t="s">
        <v>2316</v>
      </c>
      <c r="I182" s="313" t="s">
        <v>2277</v>
      </c>
      <c r="J182" s="313"/>
      <c r="K182" s="361"/>
    </row>
    <row r="183" s="1" customFormat="1" ht="15" customHeight="1">
      <c r="B183" s="338"/>
      <c r="C183" s="313" t="s">
        <v>2317</v>
      </c>
      <c r="D183" s="313"/>
      <c r="E183" s="313"/>
      <c r="F183" s="336" t="s">
        <v>2242</v>
      </c>
      <c r="G183" s="313"/>
      <c r="H183" s="313" t="s">
        <v>2318</v>
      </c>
      <c r="I183" s="313" t="s">
        <v>2277</v>
      </c>
      <c r="J183" s="313"/>
      <c r="K183" s="361"/>
    </row>
    <row r="184" s="1" customFormat="1" ht="15" customHeight="1">
      <c r="B184" s="338"/>
      <c r="C184" s="313" t="s">
        <v>2306</v>
      </c>
      <c r="D184" s="313"/>
      <c r="E184" s="313"/>
      <c r="F184" s="336" t="s">
        <v>2242</v>
      </c>
      <c r="G184" s="313"/>
      <c r="H184" s="313" t="s">
        <v>2319</v>
      </c>
      <c r="I184" s="313" t="s">
        <v>2277</v>
      </c>
      <c r="J184" s="313"/>
      <c r="K184" s="361"/>
    </row>
    <row r="185" s="1" customFormat="1" ht="15" customHeight="1">
      <c r="B185" s="338"/>
      <c r="C185" s="313" t="s">
        <v>132</v>
      </c>
      <c r="D185" s="313"/>
      <c r="E185" s="313"/>
      <c r="F185" s="336" t="s">
        <v>2248</v>
      </c>
      <c r="G185" s="313"/>
      <c r="H185" s="313" t="s">
        <v>2320</v>
      </c>
      <c r="I185" s="313" t="s">
        <v>2244</v>
      </c>
      <c r="J185" s="313">
        <v>50</v>
      </c>
      <c r="K185" s="361"/>
    </row>
    <row r="186" s="1" customFormat="1" ht="15" customHeight="1">
      <c r="B186" s="338"/>
      <c r="C186" s="313" t="s">
        <v>2321</v>
      </c>
      <c r="D186" s="313"/>
      <c r="E186" s="313"/>
      <c r="F186" s="336" t="s">
        <v>2248</v>
      </c>
      <c r="G186" s="313"/>
      <c r="H186" s="313" t="s">
        <v>2322</v>
      </c>
      <c r="I186" s="313" t="s">
        <v>2323</v>
      </c>
      <c r="J186" s="313"/>
      <c r="K186" s="361"/>
    </row>
    <row r="187" s="1" customFormat="1" ht="15" customHeight="1">
      <c r="B187" s="338"/>
      <c r="C187" s="313" t="s">
        <v>2324</v>
      </c>
      <c r="D187" s="313"/>
      <c r="E187" s="313"/>
      <c r="F187" s="336" t="s">
        <v>2248</v>
      </c>
      <c r="G187" s="313"/>
      <c r="H187" s="313" t="s">
        <v>2325</v>
      </c>
      <c r="I187" s="313" t="s">
        <v>2323</v>
      </c>
      <c r="J187" s="313"/>
      <c r="K187" s="361"/>
    </row>
    <row r="188" s="1" customFormat="1" ht="15" customHeight="1">
      <c r="B188" s="338"/>
      <c r="C188" s="313" t="s">
        <v>2326</v>
      </c>
      <c r="D188" s="313"/>
      <c r="E188" s="313"/>
      <c r="F188" s="336" t="s">
        <v>2248</v>
      </c>
      <c r="G188" s="313"/>
      <c r="H188" s="313" t="s">
        <v>2327</v>
      </c>
      <c r="I188" s="313" t="s">
        <v>2323</v>
      </c>
      <c r="J188" s="313"/>
      <c r="K188" s="361"/>
    </row>
    <row r="189" s="1" customFormat="1" ht="15" customHeight="1">
      <c r="B189" s="338"/>
      <c r="C189" s="374" t="s">
        <v>2328</v>
      </c>
      <c r="D189" s="313"/>
      <c r="E189" s="313"/>
      <c r="F189" s="336" t="s">
        <v>2248</v>
      </c>
      <c r="G189" s="313"/>
      <c r="H189" s="313" t="s">
        <v>2329</v>
      </c>
      <c r="I189" s="313" t="s">
        <v>2330</v>
      </c>
      <c r="J189" s="375" t="s">
        <v>2331</v>
      </c>
      <c r="K189" s="361"/>
    </row>
    <row r="190" s="18" customFormat="1" ht="15" customHeight="1">
      <c r="B190" s="376"/>
      <c r="C190" s="377" t="s">
        <v>2332</v>
      </c>
      <c r="D190" s="378"/>
      <c r="E190" s="378"/>
      <c r="F190" s="379" t="s">
        <v>2248</v>
      </c>
      <c r="G190" s="378"/>
      <c r="H190" s="378" t="s">
        <v>2333</v>
      </c>
      <c r="I190" s="378" t="s">
        <v>2330</v>
      </c>
      <c r="J190" s="380" t="s">
        <v>2331</v>
      </c>
      <c r="K190" s="381"/>
    </row>
    <row r="191" s="1" customFormat="1" ht="15" customHeight="1">
      <c r="B191" s="338"/>
      <c r="C191" s="374" t="s">
        <v>42</v>
      </c>
      <c r="D191" s="313"/>
      <c r="E191" s="313"/>
      <c r="F191" s="336" t="s">
        <v>2242</v>
      </c>
      <c r="G191" s="313"/>
      <c r="H191" s="310" t="s">
        <v>2334</v>
      </c>
      <c r="I191" s="313" t="s">
        <v>2335</v>
      </c>
      <c r="J191" s="313"/>
      <c r="K191" s="361"/>
    </row>
    <row r="192" s="1" customFormat="1" ht="15" customHeight="1">
      <c r="B192" s="338"/>
      <c r="C192" s="374" t="s">
        <v>2336</v>
      </c>
      <c r="D192" s="313"/>
      <c r="E192" s="313"/>
      <c r="F192" s="336" t="s">
        <v>2242</v>
      </c>
      <c r="G192" s="313"/>
      <c r="H192" s="313" t="s">
        <v>2337</v>
      </c>
      <c r="I192" s="313" t="s">
        <v>2277</v>
      </c>
      <c r="J192" s="313"/>
      <c r="K192" s="361"/>
    </row>
    <row r="193" s="1" customFormat="1" ht="15" customHeight="1">
      <c r="B193" s="338"/>
      <c r="C193" s="374" t="s">
        <v>2338</v>
      </c>
      <c r="D193" s="313"/>
      <c r="E193" s="313"/>
      <c r="F193" s="336" t="s">
        <v>2242</v>
      </c>
      <c r="G193" s="313"/>
      <c r="H193" s="313" t="s">
        <v>2339</v>
      </c>
      <c r="I193" s="313" t="s">
        <v>2277</v>
      </c>
      <c r="J193" s="313"/>
      <c r="K193" s="361"/>
    </row>
    <row r="194" s="1" customFormat="1" ht="15" customHeight="1">
      <c r="B194" s="338"/>
      <c r="C194" s="374" t="s">
        <v>2340</v>
      </c>
      <c r="D194" s="313"/>
      <c r="E194" s="313"/>
      <c r="F194" s="336" t="s">
        <v>2248</v>
      </c>
      <c r="G194" s="313"/>
      <c r="H194" s="313" t="s">
        <v>2341</v>
      </c>
      <c r="I194" s="313" t="s">
        <v>2277</v>
      </c>
      <c r="J194" s="313"/>
      <c r="K194" s="361"/>
    </row>
    <row r="195" s="1" customFormat="1" ht="15" customHeight="1">
      <c r="B195" s="367"/>
      <c r="C195" s="382"/>
      <c r="D195" s="347"/>
      <c r="E195" s="347"/>
      <c r="F195" s="347"/>
      <c r="G195" s="347"/>
      <c r="H195" s="347"/>
      <c r="I195" s="347"/>
      <c r="J195" s="347"/>
      <c r="K195" s="368"/>
    </row>
    <row r="196" s="1" customFormat="1" ht="18.75" customHeight="1">
      <c r="B196" s="349"/>
      <c r="C196" s="359"/>
      <c r="D196" s="359"/>
      <c r="E196" s="359"/>
      <c r="F196" s="369"/>
      <c r="G196" s="359"/>
      <c r="H196" s="359"/>
      <c r="I196" s="359"/>
      <c r="J196" s="359"/>
      <c r="K196" s="349"/>
    </row>
    <row r="197" s="1" customFormat="1" ht="18.75" customHeight="1">
      <c r="B197" s="349"/>
      <c r="C197" s="359"/>
      <c r="D197" s="359"/>
      <c r="E197" s="359"/>
      <c r="F197" s="369"/>
      <c r="G197" s="359"/>
      <c r="H197" s="359"/>
      <c r="I197" s="359"/>
      <c r="J197" s="359"/>
      <c r="K197" s="349"/>
    </row>
    <row r="198" s="1" customFormat="1" ht="18.75" customHeight="1">
      <c r="B198" s="321"/>
      <c r="C198" s="321"/>
      <c r="D198" s="321"/>
      <c r="E198" s="321"/>
      <c r="F198" s="321"/>
      <c r="G198" s="321"/>
      <c r="H198" s="321"/>
      <c r="I198" s="321"/>
      <c r="J198" s="321"/>
      <c r="K198" s="321"/>
    </row>
    <row r="199" s="1" customFormat="1" ht="13.5">
      <c r="B199" s="300"/>
      <c r="C199" s="301"/>
      <c r="D199" s="301"/>
      <c r="E199" s="301"/>
      <c r="F199" s="301"/>
      <c r="G199" s="301"/>
      <c r="H199" s="301"/>
      <c r="I199" s="301"/>
      <c r="J199" s="301"/>
      <c r="K199" s="302"/>
    </row>
    <row r="200" s="1" customFormat="1" ht="21">
      <c r="B200" s="303"/>
      <c r="C200" s="304" t="s">
        <v>2342</v>
      </c>
      <c r="D200" s="304"/>
      <c r="E200" s="304"/>
      <c r="F200" s="304"/>
      <c r="G200" s="304"/>
      <c r="H200" s="304"/>
      <c r="I200" s="304"/>
      <c r="J200" s="304"/>
      <c r="K200" s="305"/>
    </row>
    <row r="201" s="1" customFormat="1" ht="25.5" customHeight="1">
      <c r="B201" s="303"/>
      <c r="C201" s="383" t="s">
        <v>2343</v>
      </c>
      <c r="D201" s="383"/>
      <c r="E201" s="383"/>
      <c r="F201" s="383" t="s">
        <v>2344</v>
      </c>
      <c r="G201" s="384"/>
      <c r="H201" s="383" t="s">
        <v>2345</v>
      </c>
      <c r="I201" s="383"/>
      <c r="J201" s="383"/>
      <c r="K201" s="305"/>
    </row>
    <row r="202" s="1" customFormat="1" ht="5.25" customHeight="1">
      <c r="B202" s="338"/>
      <c r="C202" s="333"/>
      <c r="D202" s="333"/>
      <c r="E202" s="333"/>
      <c r="F202" s="333"/>
      <c r="G202" s="359"/>
      <c r="H202" s="333"/>
      <c r="I202" s="333"/>
      <c r="J202" s="333"/>
      <c r="K202" s="361"/>
    </row>
    <row r="203" s="1" customFormat="1" ht="15" customHeight="1">
      <c r="B203" s="338"/>
      <c r="C203" s="313" t="s">
        <v>2335</v>
      </c>
      <c r="D203" s="313"/>
      <c r="E203" s="313"/>
      <c r="F203" s="336" t="s">
        <v>43</v>
      </c>
      <c r="G203" s="313"/>
      <c r="H203" s="313" t="s">
        <v>2346</v>
      </c>
      <c r="I203" s="313"/>
      <c r="J203" s="313"/>
      <c r="K203" s="361"/>
    </row>
    <row r="204" s="1" customFormat="1" ht="15" customHeight="1">
      <c r="B204" s="338"/>
      <c r="C204" s="313"/>
      <c r="D204" s="313"/>
      <c r="E204" s="313"/>
      <c r="F204" s="336" t="s">
        <v>44</v>
      </c>
      <c r="G204" s="313"/>
      <c r="H204" s="313" t="s">
        <v>2347</v>
      </c>
      <c r="I204" s="313"/>
      <c r="J204" s="313"/>
      <c r="K204" s="361"/>
    </row>
    <row r="205" s="1" customFormat="1" ht="15" customHeight="1">
      <c r="B205" s="338"/>
      <c r="C205" s="313"/>
      <c r="D205" s="313"/>
      <c r="E205" s="313"/>
      <c r="F205" s="336" t="s">
        <v>47</v>
      </c>
      <c r="G205" s="313"/>
      <c r="H205" s="313" t="s">
        <v>2348</v>
      </c>
      <c r="I205" s="313"/>
      <c r="J205" s="313"/>
      <c r="K205" s="361"/>
    </row>
    <row r="206" s="1" customFormat="1" ht="15" customHeight="1">
      <c r="B206" s="338"/>
      <c r="C206" s="313"/>
      <c r="D206" s="313"/>
      <c r="E206" s="313"/>
      <c r="F206" s="336" t="s">
        <v>45</v>
      </c>
      <c r="G206" s="313"/>
      <c r="H206" s="313" t="s">
        <v>2349</v>
      </c>
      <c r="I206" s="313"/>
      <c r="J206" s="313"/>
      <c r="K206" s="361"/>
    </row>
    <row r="207" s="1" customFormat="1" ht="15" customHeight="1">
      <c r="B207" s="338"/>
      <c r="C207" s="313"/>
      <c r="D207" s="313"/>
      <c r="E207" s="313"/>
      <c r="F207" s="336" t="s">
        <v>46</v>
      </c>
      <c r="G207" s="313"/>
      <c r="H207" s="313" t="s">
        <v>2350</v>
      </c>
      <c r="I207" s="313"/>
      <c r="J207" s="313"/>
      <c r="K207" s="361"/>
    </row>
    <row r="208" s="1" customFormat="1" ht="15" customHeight="1">
      <c r="B208" s="338"/>
      <c r="C208" s="313"/>
      <c r="D208" s="313"/>
      <c r="E208" s="313"/>
      <c r="F208" s="336"/>
      <c r="G208" s="313"/>
      <c r="H208" s="313"/>
      <c r="I208" s="313"/>
      <c r="J208" s="313"/>
      <c r="K208" s="361"/>
    </row>
    <row r="209" s="1" customFormat="1" ht="15" customHeight="1">
      <c r="B209" s="338"/>
      <c r="C209" s="313" t="s">
        <v>2289</v>
      </c>
      <c r="D209" s="313"/>
      <c r="E209" s="313"/>
      <c r="F209" s="336" t="s">
        <v>79</v>
      </c>
      <c r="G209" s="313"/>
      <c r="H209" s="313" t="s">
        <v>2351</v>
      </c>
      <c r="I209" s="313"/>
      <c r="J209" s="313"/>
      <c r="K209" s="361"/>
    </row>
    <row r="210" s="1" customFormat="1" ht="15" customHeight="1">
      <c r="B210" s="338"/>
      <c r="C210" s="313"/>
      <c r="D210" s="313"/>
      <c r="E210" s="313"/>
      <c r="F210" s="336" t="s">
        <v>2187</v>
      </c>
      <c r="G210" s="313"/>
      <c r="H210" s="313" t="s">
        <v>2188</v>
      </c>
      <c r="I210" s="313"/>
      <c r="J210" s="313"/>
      <c r="K210" s="361"/>
    </row>
    <row r="211" s="1" customFormat="1" ht="15" customHeight="1">
      <c r="B211" s="338"/>
      <c r="C211" s="313"/>
      <c r="D211" s="313"/>
      <c r="E211" s="313"/>
      <c r="F211" s="336" t="s">
        <v>2185</v>
      </c>
      <c r="G211" s="313"/>
      <c r="H211" s="313" t="s">
        <v>2352</v>
      </c>
      <c r="I211" s="313"/>
      <c r="J211" s="313"/>
      <c r="K211" s="361"/>
    </row>
    <row r="212" s="1" customFormat="1" ht="15" customHeight="1">
      <c r="B212" s="385"/>
      <c r="C212" s="313"/>
      <c r="D212" s="313"/>
      <c r="E212" s="313"/>
      <c r="F212" s="336" t="s">
        <v>108</v>
      </c>
      <c r="G212" s="374"/>
      <c r="H212" s="365" t="s">
        <v>109</v>
      </c>
      <c r="I212" s="365"/>
      <c r="J212" s="365"/>
      <c r="K212" s="386"/>
    </row>
    <row r="213" s="1" customFormat="1" ht="15" customHeight="1">
      <c r="B213" s="385"/>
      <c r="C213" s="313"/>
      <c r="D213" s="313"/>
      <c r="E213" s="313"/>
      <c r="F213" s="336" t="s">
        <v>2189</v>
      </c>
      <c r="G213" s="374"/>
      <c r="H213" s="365" t="s">
        <v>2353</v>
      </c>
      <c r="I213" s="365"/>
      <c r="J213" s="365"/>
      <c r="K213" s="386"/>
    </row>
    <row r="214" s="1" customFormat="1" ht="15" customHeight="1">
      <c r="B214" s="385"/>
      <c r="C214" s="313"/>
      <c r="D214" s="313"/>
      <c r="E214" s="313"/>
      <c r="F214" s="336"/>
      <c r="G214" s="374"/>
      <c r="H214" s="365"/>
      <c r="I214" s="365"/>
      <c r="J214" s="365"/>
      <c r="K214" s="386"/>
    </row>
    <row r="215" s="1" customFormat="1" ht="15" customHeight="1">
      <c r="B215" s="385"/>
      <c r="C215" s="313" t="s">
        <v>2313</v>
      </c>
      <c r="D215" s="313"/>
      <c r="E215" s="313"/>
      <c r="F215" s="336">
        <v>1</v>
      </c>
      <c r="G215" s="374"/>
      <c r="H215" s="365" t="s">
        <v>2354</v>
      </c>
      <c r="I215" s="365"/>
      <c r="J215" s="365"/>
      <c r="K215" s="386"/>
    </row>
    <row r="216" s="1" customFormat="1" ht="15" customHeight="1">
      <c r="B216" s="385"/>
      <c r="C216" s="313"/>
      <c r="D216" s="313"/>
      <c r="E216" s="313"/>
      <c r="F216" s="336">
        <v>2</v>
      </c>
      <c r="G216" s="374"/>
      <c r="H216" s="365" t="s">
        <v>2355</v>
      </c>
      <c r="I216" s="365"/>
      <c r="J216" s="365"/>
      <c r="K216" s="386"/>
    </row>
    <row r="217" s="1" customFormat="1" ht="15" customHeight="1">
      <c r="B217" s="385"/>
      <c r="C217" s="313"/>
      <c r="D217" s="313"/>
      <c r="E217" s="313"/>
      <c r="F217" s="336">
        <v>3</v>
      </c>
      <c r="G217" s="374"/>
      <c r="H217" s="365" t="s">
        <v>2356</v>
      </c>
      <c r="I217" s="365"/>
      <c r="J217" s="365"/>
      <c r="K217" s="386"/>
    </row>
    <row r="218" s="1" customFormat="1" ht="15" customHeight="1">
      <c r="B218" s="385"/>
      <c r="C218" s="313"/>
      <c r="D218" s="313"/>
      <c r="E218" s="313"/>
      <c r="F218" s="336">
        <v>4</v>
      </c>
      <c r="G218" s="374"/>
      <c r="H218" s="365" t="s">
        <v>2357</v>
      </c>
      <c r="I218" s="365"/>
      <c r="J218" s="365"/>
      <c r="K218" s="386"/>
    </row>
    <row r="219" s="1" customFormat="1" ht="12.75" customHeight="1">
      <c r="B219" s="387"/>
      <c r="C219" s="388"/>
      <c r="D219" s="388"/>
      <c r="E219" s="388"/>
      <c r="F219" s="388"/>
      <c r="G219" s="388"/>
      <c r="H219" s="388"/>
      <c r="I219" s="388"/>
      <c r="J219" s="388"/>
      <c r="K219" s="38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82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Stavební úpravy ulice Valy v Třeboni – projektová dokumentace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20. 2. 2025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ROUND((SUM(BE88:BE496)),  2)</f>
        <v>0</v>
      </c>
      <c r="G33" s="41"/>
      <c r="H33" s="41"/>
      <c r="I33" s="160">
        <v>0.20999999999999999</v>
      </c>
      <c r="J33" s="159">
        <f>ROUND(((SUM(BE88:BE496))*I33),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ROUND((SUM(BF88:BF496)),  2)</f>
        <v>0</v>
      </c>
      <c r="G34" s="41"/>
      <c r="H34" s="41"/>
      <c r="I34" s="160">
        <v>0.12</v>
      </c>
      <c r="J34" s="159">
        <f>ROUND(((SUM(BF88:BF496))*I34),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ROUND((SUM(BG88:BG496)),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ROUND((SUM(BH88:BH496)),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ROUND((SUM(BI88:BI496)),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Stavební úpravy ulice Valy v Třeboni – projektová dokumentace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101 - Komunikace a zpevněné plochy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Třeboň, ulice Valy</v>
      </c>
      <c r="G52" s="43"/>
      <c r="H52" s="43"/>
      <c r="I52" s="35" t="s">
        <v>23</v>
      </c>
      <c r="J52" s="75" t="str">
        <f>IF(J12="","",J12)</f>
        <v>20. 2. 2025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Město Třeboň</v>
      </c>
      <c r="G54" s="43"/>
      <c r="H54" s="43"/>
      <c r="I54" s="35" t="s">
        <v>31</v>
      </c>
      <c r="J54" s="39" t="str">
        <f>E21</f>
        <v>Ing. František Stráský – Atelier SIS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118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119</v>
      </c>
      <c r="E61" s="185"/>
      <c r="F61" s="185"/>
      <c r="G61" s="185"/>
      <c r="H61" s="185"/>
      <c r="I61" s="185"/>
      <c r="J61" s="186">
        <f>J90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120</v>
      </c>
      <c r="E62" s="185"/>
      <c r="F62" s="185"/>
      <c r="G62" s="185"/>
      <c r="H62" s="185"/>
      <c r="I62" s="185"/>
      <c r="J62" s="186">
        <f>J240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121</v>
      </c>
      <c r="E63" s="185"/>
      <c r="F63" s="185"/>
      <c r="G63" s="185"/>
      <c r="H63" s="185"/>
      <c r="I63" s="185"/>
      <c r="J63" s="186">
        <f>J246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122</v>
      </c>
      <c r="E64" s="185"/>
      <c r="F64" s="185"/>
      <c r="G64" s="185"/>
      <c r="H64" s="185"/>
      <c r="I64" s="185"/>
      <c r="J64" s="186">
        <f>J252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123</v>
      </c>
      <c r="E65" s="185"/>
      <c r="F65" s="185"/>
      <c r="G65" s="185"/>
      <c r="H65" s="185"/>
      <c r="I65" s="185"/>
      <c r="J65" s="186">
        <f>J330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124</v>
      </c>
      <c r="E66" s="185"/>
      <c r="F66" s="185"/>
      <c r="G66" s="185"/>
      <c r="H66" s="185"/>
      <c r="I66" s="185"/>
      <c r="J66" s="186">
        <f>J344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125</v>
      </c>
      <c r="E67" s="185"/>
      <c r="F67" s="185"/>
      <c r="G67" s="185"/>
      <c r="H67" s="185"/>
      <c r="I67" s="185"/>
      <c r="J67" s="186">
        <f>J449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126</v>
      </c>
      <c r="E68" s="185"/>
      <c r="F68" s="185"/>
      <c r="G68" s="185"/>
      <c r="H68" s="185"/>
      <c r="I68" s="185"/>
      <c r="J68" s="186">
        <f>J482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127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Stavební úpravy ulice Valy v Třeboni – projektová dokumentace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112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101 - Komunikace a zpevněné plochy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Třeboň, ulice Valy</v>
      </c>
      <c r="G82" s="43"/>
      <c r="H82" s="43"/>
      <c r="I82" s="35" t="s">
        <v>23</v>
      </c>
      <c r="J82" s="75" t="str">
        <f>IF(J12="","",J12)</f>
        <v>20. 2. 2025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25</v>
      </c>
      <c r="D84" s="43"/>
      <c r="E84" s="43"/>
      <c r="F84" s="30" t="str">
        <f>E15</f>
        <v>Město Třeboň</v>
      </c>
      <c r="G84" s="43"/>
      <c r="H84" s="43"/>
      <c r="I84" s="35" t="s">
        <v>31</v>
      </c>
      <c r="J84" s="39" t="str">
        <f>E21</f>
        <v>Ing. František Stráský – Atelier SIS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IF(E18="","",E18)</f>
        <v>Vyplň údaj</v>
      </c>
      <c r="G85" s="43"/>
      <c r="H85" s="43"/>
      <c r="I85" s="35" t="s">
        <v>34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128</v>
      </c>
      <c r="D87" s="191" t="s">
        <v>57</v>
      </c>
      <c r="E87" s="191" t="s">
        <v>53</v>
      </c>
      <c r="F87" s="191" t="s">
        <v>54</v>
      </c>
      <c r="G87" s="191" t="s">
        <v>129</v>
      </c>
      <c r="H87" s="191" t="s">
        <v>130</v>
      </c>
      <c r="I87" s="191" t="s">
        <v>131</v>
      </c>
      <c r="J87" s="191" t="s">
        <v>116</v>
      </c>
      <c r="K87" s="192" t="s">
        <v>132</v>
      </c>
      <c r="L87" s="193"/>
      <c r="M87" s="95" t="s">
        <v>19</v>
      </c>
      <c r="N87" s="96" t="s">
        <v>42</v>
      </c>
      <c r="O87" s="96" t="s">
        <v>133</v>
      </c>
      <c r="P87" s="96" t="s">
        <v>134</v>
      </c>
      <c r="Q87" s="96" t="s">
        <v>135</v>
      </c>
      <c r="R87" s="96" t="s">
        <v>136</v>
      </c>
      <c r="S87" s="96" t="s">
        <v>137</v>
      </c>
      <c r="T87" s="97" t="s">
        <v>138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139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</f>
        <v>0</v>
      </c>
      <c r="Q88" s="99"/>
      <c r="R88" s="196">
        <f>R89</f>
        <v>930.570607</v>
      </c>
      <c r="S88" s="99"/>
      <c r="T88" s="197">
        <f>T89</f>
        <v>1286.5979999999997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117</v>
      </c>
      <c r="BK88" s="198">
        <f>BK89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140</v>
      </c>
      <c r="F89" s="202" t="s">
        <v>141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P90+P240+P246+P252+P330+P344+P449+P482</f>
        <v>0</v>
      </c>
      <c r="Q89" s="207"/>
      <c r="R89" s="208">
        <f>R90+R240+R246+R252+R330+R344+R449+R482</f>
        <v>930.570607</v>
      </c>
      <c r="S89" s="207"/>
      <c r="T89" s="209">
        <f>T90+T240+T246+T252+T330+T344+T449+T482</f>
        <v>1286.5979999999997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80</v>
      </c>
      <c r="AT89" s="211" t="s">
        <v>71</v>
      </c>
      <c r="AU89" s="211" t="s">
        <v>72</v>
      </c>
      <c r="AY89" s="210" t="s">
        <v>142</v>
      </c>
      <c r="BK89" s="212">
        <f>BK90+BK240+BK246+BK252+BK330+BK344+BK449+BK482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80</v>
      </c>
      <c r="F90" s="213" t="s">
        <v>143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SUM(P91:P239)</f>
        <v>0</v>
      </c>
      <c r="Q90" s="207"/>
      <c r="R90" s="208">
        <f>SUM(R91:R239)</f>
        <v>100.41002</v>
      </c>
      <c r="S90" s="207"/>
      <c r="T90" s="209">
        <f>SUM(T91:T239)</f>
        <v>1286.3359999999998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80</v>
      </c>
      <c r="AT90" s="211" t="s">
        <v>71</v>
      </c>
      <c r="AU90" s="211" t="s">
        <v>80</v>
      </c>
      <c r="AY90" s="210" t="s">
        <v>142</v>
      </c>
      <c r="BK90" s="212">
        <f>SUM(BK91:BK239)</f>
        <v>0</v>
      </c>
    </row>
    <row r="91" s="2" customFormat="1" ht="16.5" customHeight="1">
      <c r="A91" s="41"/>
      <c r="B91" s="42"/>
      <c r="C91" s="215" t="s">
        <v>80</v>
      </c>
      <c r="D91" s="215" t="s">
        <v>144</v>
      </c>
      <c r="E91" s="216" t="s">
        <v>145</v>
      </c>
      <c r="F91" s="217" t="s">
        <v>146</v>
      </c>
      <c r="G91" s="218" t="s">
        <v>147</v>
      </c>
      <c r="H91" s="219">
        <v>41</v>
      </c>
      <c r="I91" s="220"/>
      <c r="J91" s="221">
        <f>ROUND(I91*H91,2)</f>
        <v>0</v>
      </c>
      <c r="K91" s="217" t="s">
        <v>148</v>
      </c>
      <c r="L91" s="47"/>
      <c r="M91" s="222" t="s">
        <v>19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149</v>
      </c>
      <c r="AT91" s="226" t="s">
        <v>144</v>
      </c>
      <c r="AU91" s="226" t="s">
        <v>82</v>
      </c>
      <c r="AY91" s="20" t="s">
        <v>142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80</v>
      </c>
      <c r="BK91" s="227">
        <f>ROUND(I91*H91,2)</f>
        <v>0</v>
      </c>
      <c r="BL91" s="20" t="s">
        <v>149</v>
      </c>
      <c r="BM91" s="226" t="s">
        <v>150</v>
      </c>
    </row>
    <row r="92" s="2" customFormat="1">
      <c r="A92" s="41"/>
      <c r="B92" s="42"/>
      <c r="C92" s="43"/>
      <c r="D92" s="228" t="s">
        <v>151</v>
      </c>
      <c r="E92" s="43"/>
      <c r="F92" s="229" t="s">
        <v>152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151</v>
      </c>
      <c r="AU92" s="20" t="s">
        <v>82</v>
      </c>
    </row>
    <row r="93" s="2" customFormat="1">
      <c r="A93" s="41"/>
      <c r="B93" s="42"/>
      <c r="C93" s="43"/>
      <c r="D93" s="233" t="s">
        <v>153</v>
      </c>
      <c r="E93" s="43"/>
      <c r="F93" s="234" t="s">
        <v>154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153</v>
      </c>
      <c r="AU93" s="20" t="s">
        <v>82</v>
      </c>
    </row>
    <row r="94" s="13" customFormat="1">
      <c r="A94" s="13"/>
      <c r="B94" s="235"/>
      <c r="C94" s="236"/>
      <c r="D94" s="228" t="s">
        <v>155</v>
      </c>
      <c r="E94" s="237" t="s">
        <v>19</v>
      </c>
      <c r="F94" s="238" t="s">
        <v>156</v>
      </c>
      <c r="G94" s="236"/>
      <c r="H94" s="237" t="s">
        <v>19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4" t="s">
        <v>155</v>
      </c>
      <c r="AU94" s="244" t="s">
        <v>82</v>
      </c>
      <c r="AV94" s="13" t="s">
        <v>80</v>
      </c>
      <c r="AW94" s="13" t="s">
        <v>33</v>
      </c>
      <c r="AX94" s="13" t="s">
        <v>72</v>
      </c>
      <c r="AY94" s="244" t="s">
        <v>142</v>
      </c>
    </row>
    <row r="95" s="14" customFormat="1">
      <c r="A95" s="14"/>
      <c r="B95" s="245"/>
      <c r="C95" s="246"/>
      <c r="D95" s="228" t="s">
        <v>155</v>
      </c>
      <c r="E95" s="247" t="s">
        <v>19</v>
      </c>
      <c r="F95" s="248" t="s">
        <v>157</v>
      </c>
      <c r="G95" s="246"/>
      <c r="H95" s="249">
        <v>41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155</v>
      </c>
      <c r="AU95" s="255" t="s">
        <v>82</v>
      </c>
      <c r="AV95" s="14" t="s">
        <v>82</v>
      </c>
      <c r="AW95" s="14" t="s">
        <v>33</v>
      </c>
      <c r="AX95" s="14" t="s">
        <v>72</v>
      </c>
      <c r="AY95" s="255" t="s">
        <v>142</v>
      </c>
    </row>
    <row r="96" s="2" customFormat="1" ht="21.75" customHeight="1">
      <c r="A96" s="41"/>
      <c r="B96" s="42"/>
      <c r="C96" s="215" t="s">
        <v>82</v>
      </c>
      <c r="D96" s="215" t="s">
        <v>144</v>
      </c>
      <c r="E96" s="216" t="s">
        <v>158</v>
      </c>
      <c r="F96" s="217" t="s">
        <v>159</v>
      </c>
      <c r="G96" s="218" t="s">
        <v>147</v>
      </c>
      <c r="H96" s="219">
        <v>27</v>
      </c>
      <c r="I96" s="220"/>
      <c r="J96" s="221">
        <f>ROUND(I96*H96,2)</f>
        <v>0</v>
      </c>
      <c r="K96" s="217" t="s">
        <v>148</v>
      </c>
      <c r="L96" s="47"/>
      <c r="M96" s="222" t="s">
        <v>19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0.255</v>
      </c>
      <c r="T96" s="225">
        <f>S96*H96</f>
        <v>6.8849999999999998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149</v>
      </c>
      <c r="AT96" s="226" t="s">
        <v>144</v>
      </c>
      <c r="AU96" s="226" t="s">
        <v>82</v>
      </c>
      <c r="AY96" s="20" t="s">
        <v>142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80</v>
      </c>
      <c r="BK96" s="227">
        <f>ROUND(I96*H96,2)</f>
        <v>0</v>
      </c>
      <c r="BL96" s="20" t="s">
        <v>149</v>
      </c>
      <c r="BM96" s="226" t="s">
        <v>160</v>
      </c>
    </row>
    <row r="97" s="2" customFormat="1">
      <c r="A97" s="41"/>
      <c r="B97" s="42"/>
      <c r="C97" s="43"/>
      <c r="D97" s="228" t="s">
        <v>151</v>
      </c>
      <c r="E97" s="43"/>
      <c r="F97" s="229" t="s">
        <v>161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151</v>
      </c>
      <c r="AU97" s="20" t="s">
        <v>82</v>
      </c>
    </row>
    <row r="98" s="2" customFormat="1">
      <c r="A98" s="41"/>
      <c r="B98" s="42"/>
      <c r="C98" s="43"/>
      <c r="D98" s="233" t="s">
        <v>153</v>
      </c>
      <c r="E98" s="43"/>
      <c r="F98" s="234" t="s">
        <v>162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153</v>
      </c>
      <c r="AU98" s="20" t="s">
        <v>82</v>
      </c>
    </row>
    <row r="99" s="13" customFormat="1">
      <c r="A99" s="13"/>
      <c r="B99" s="235"/>
      <c r="C99" s="236"/>
      <c r="D99" s="228" t="s">
        <v>155</v>
      </c>
      <c r="E99" s="237" t="s">
        <v>19</v>
      </c>
      <c r="F99" s="238" t="s">
        <v>156</v>
      </c>
      <c r="G99" s="236"/>
      <c r="H99" s="237" t="s">
        <v>19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155</v>
      </c>
      <c r="AU99" s="244" t="s">
        <v>82</v>
      </c>
      <c r="AV99" s="13" t="s">
        <v>80</v>
      </c>
      <c r="AW99" s="13" t="s">
        <v>33</v>
      </c>
      <c r="AX99" s="13" t="s">
        <v>72</v>
      </c>
      <c r="AY99" s="244" t="s">
        <v>142</v>
      </c>
    </row>
    <row r="100" s="14" customFormat="1">
      <c r="A100" s="14"/>
      <c r="B100" s="245"/>
      <c r="C100" s="246"/>
      <c r="D100" s="228" t="s">
        <v>155</v>
      </c>
      <c r="E100" s="247" t="s">
        <v>19</v>
      </c>
      <c r="F100" s="248" t="s">
        <v>163</v>
      </c>
      <c r="G100" s="246"/>
      <c r="H100" s="249">
        <v>27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155</v>
      </c>
      <c r="AU100" s="255" t="s">
        <v>82</v>
      </c>
      <c r="AV100" s="14" t="s">
        <v>82</v>
      </c>
      <c r="AW100" s="14" t="s">
        <v>33</v>
      </c>
      <c r="AX100" s="14" t="s">
        <v>72</v>
      </c>
      <c r="AY100" s="255" t="s">
        <v>142</v>
      </c>
    </row>
    <row r="101" s="2" customFormat="1" ht="16.5" customHeight="1">
      <c r="A101" s="41"/>
      <c r="B101" s="42"/>
      <c r="C101" s="215" t="s">
        <v>164</v>
      </c>
      <c r="D101" s="215" t="s">
        <v>144</v>
      </c>
      <c r="E101" s="216" t="s">
        <v>165</v>
      </c>
      <c r="F101" s="217" t="s">
        <v>166</v>
      </c>
      <c r="G101" s="218" t="s">
        <v>147</v>
      </c>
      <c r="H101" s="219">
        <v>22</v>
      </c>
      <c r="I101" s="220"/>
      <c r="J101" s="221">
        <f>ROUND(I101*H101,2)</f>
        <v>0</v>
      </c>
      <c r="K101" s="217" t="s">
        <v>148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0.23499999999999999</v>
      </c>
      <c r="T101" s="225">
        <f>S101*H101</f>
        <v>5.1699999999999999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149</v>
      </c>
      <c r="AT101" s="226" t="s">
        <v>144</v>
      </c>
      <c r="AU101" s="226" t="s">
        <v>82</v>
      </c>
      <c r="AY101" s="20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80</v>
      </c>
      <c r="BK101" s="227">
        <f>ROUND(I101*H101,2)</f>
        <v>0</v>
      </c>
      <c r="BL101" s="20" t="s">
        <v>149</v>
      </c>
      <c r="BM101" s="226" t="s">
        <v>167</v>
      </c>
    </row>
    <row r="102" s="2" customFormat="1">
      <c r="A102" s="41"/>
      <c r="B102" s="42"/>
      <c r="C102" s="43"/>
      <c r="D102" s="228" t="s">
        <v>151</v>
      </c>
      <c r="E102" s="43"/>
      <c r="F102" s="229" t="s">
        <v>168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151</v>
      </c>
      <c r="AU102" s="20" t="s">
        <v>82</v>
      </c>
    </row>
    <row r="103" s="2" customFormat="1">
      <c r="A103" s="41"/>
      <c r="B103" s="42"/>
      <c r="C103" s="43"/>
      <c r="D103" s="233" t="s">
        <v>153</v>
      </c>
      <c r="E103" s="43"/>
      <c r="F103" s="234" t="s">
        <v>169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153</v>
      </c>
      <c r="AU103" s="20" t="s">
        <v>82</v>
      </c>
    </row>
    <row r="104" s="2" customFormat="1">
      <c r="A104" s="41"/>
      <c r="B104" s="42"/>
      <c r="C104" s="43"/>
      <c r="D104" s="228" t="s">
        <v>170</v>
      </c>
      <c r="E104" s="43"/>
      <c r="F104" s="256" t="s">
        <v>171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170</v>
      </c>
      <c r="AU104" s="20" t="s">
        <v>82</v>
      </c>
    </row>
    <row r="105" s="13" customFormat="1">
      <c r="A105" s="13"/>
      <c r="B105" s="235"/>
      <c r="C105" s="236"/>
      <c r="D105" s="228" t="s">
        <v>155</v>
      </c>
      <c r="E105" s="237" t="s">
        <v>19</v>
      </c>
      <c r="F105" s="238" t="s">
        <v>156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155</v>
      </c>
      <c r="AU105" s="244" t="s">
        <v>82</v>
      </c>
      <c r="AV105" s="13" t="s">
        <v>80</v>
      </c>
      <c r="AW105" s="13" t="s">
        <v>33</v>
      </c>
      <c r="AX105" s="13" t="s">
        <v>72</v>
      </c>
      <c r="AY105" s="244" t="s">
        <v>142</v>
      </c>
    </row>
    <row r="106" s="14" customFormat="1">
      <c r="A106" s="14"/>
      <c r="B106" s="245"/>
      <c r="C106" s="246"/>
      <c r="D106" s="228" t="s">
        <v>155</v>
      </c>
      <c r="E106" s="247" t="s">
        <v>19</v>
      </c>
      <c r="F106" s="248" t="s">
        <v>172</v>
      </c>
      <c r="G106" s="246"/>
      <c r="H106" s="249">
        <v>22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155</v>
      </c>
      <c r="AU106" s="255" t="s">
        <v>82</v>
      </c>
      <c r="AV106" s="14" t="s">
        <v>82</v>
      </c>
      <c r="AW106" s="14" t="s">
        <v>33</v>
      </c>
      <c r="AX106" s="14" t="s">
        <v>72</v>
      </c>
      <c r="AY106" s="255" t="s">
        <v>142</v>
      </c>
    </row>
    <row r="107" s="2" customFormat="1" ht="16.5" customHeight="1">
      <c r="A107" s="41"/>
      <c r="B107" s="42"/>
      <c r="C107" s="215" t="s">
        <v>149</v>
      </c>
      <c r="D107" s="215" t="s">
        <v>144</v>
      </c>
      <c r="E107" s="216" t="s">
        <v>173</v>
      </c>
      <c r="F107" s="217" t="s">
        <v>174</v>
      </c>
      <c r="G107" s="218" t="s">
        <v>147</v>
      </c>
      <c r="H107" s="219">
        <v>1368</v>
      </c>
      <c r="I107" s="220"/>
      <c r="J107" s="221">
        <f>ROUND(I107*H107,2)</f>
        <v>0</v>
      </c>
      <c r="K107" s="217" t="s">
        <v>148</v>
      </c>
      <c r="L107" s="47"/>
      <c r="M107" s="222" t="s">
        <v>19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0.28999999999999998</v>
      </c>
      <c r="T107" s="225">
        <f>S107*H107</f>
        <v>396.71999999999997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149</v>
      </c>
      <c r="AT107" s="226" t="s">
        <v>144</v>
      </c>
      <c r="AU107" s="226" t="s">
        <v>82</v>
      </c>
      <c r="AY107" s="20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80</v>
      </c>
      <c r="BK107" s="227">
        <f>ROUND(I107*H107,2)</f>
        <v>0</v>
      </c>
      <c r="BL107" s="20" t="s">
        <v>149</v>
      </c>
      <c r="BM107" s="226" t="s">
        <v>175</v>
      </c>
    </row>
    <row r="108" s="2" customFormat="1">
      <c r="A108" s="41"/>
      <c r="B108" s="42"/>
      <c r="C108" s="43"/>
      <c r="D108" s="228" t="s">
        <v>151</v>
      </c>
      <c r="E108" s="43"/>
      <c r="F108" s="229" t="s">
        <v>176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151</v>
      </c>
      <c r="AU108" s="20" t="s">
        <v>82</v>
      </c>
    </row>
    <row r="109" s="2" customFormat="1">
      <c r="A109" s="41"/>
      <c r="B109" s="42"/>
      <c r="C109" s="43"/>
      <c r="D109" s="233" t="s">
        <v>153</v>
      </c>
      <c r="E109" s="43"/>
      <c r="F109" s="234" t="s">
        <v>177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153</v>
      </c>
      <c r="AU109" s="20" t="s">
        <v>82</v>
      </c>
    </row>
    <row r="110" s="13" customFormat="1">
      <c r="A110" s="13"/>
      <c r="B110" s="235"/>
      <c r="C110" s="236"/>
      <c r="D110" s="228" t="s">
        <v>155</v>
      </c>
      <c r="E110" s="237" t="s">
        <v>19</v>
      </c>
      <c r="F110" s="238" t="s">
        <v>156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155</v>
      </c>
      <c r="AU110" s="244" t="s">
        <v>82</v>
      </c>
      <c r="AV110" s="13" t="s">
        <v>80</v>
      </c>
      <c r="AW110" s="13" t="s">
        <v>33</v>
      </c>
      <c r="AX110" s="13" t="s">
        <v>72</v>
      </c>
      <c r="AY110" s="244" t="s">
        <v>142</v>
      </c>
    </row>
    <row r="111" s="14" customFormat="1">
      <c r="A111" s="14"/>
      <c r="B111" s="245"/>
      <c r="C111" s="246"/>
      <c r="D111" s="228" t="s">
        <v>155</v>
      </c>
      <c r="E111" s="247" t="s">
        <v>19</v>
      </c>
      <c r="F111" s="248" t="s">
        <v>178</v>
      </c>
      <c r="G111" s="246"/>
      <c r="H111" s="249">
        <v>1368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155</v>
      </c>
      <c r="AU111" s="255" t="s">
        <v>82</v>
      </c>
      <c r="AV111" s="14" t="s">
        <v>82</v>
      </c>
      <c r="AW111" s="14" t="s">
        <v>33</v>
      </c>
      <c r="AX111" s="14" t="s">
        <v>72</v>
      </c>
      <c r="AY111" s="255" t="s">
        <v>142</v>
      </c>
    </row>
    <row r="112" s="2" customFormat="1" ht="16.5" customHeight="1">
      <c r="A112" s="41"/>
      <c r="B112" s="42"/>
      <c r="C112" s="215" t="s">
        <v>179</v>
      </c>
      <c r="D112" s="215" t="s">
        <v>144</v>
      </c>
      <c r="E112" s="216" t="s">
        <v>180</v>
      </c>
      <c r="F112" s="217" t="s">
        <v>181</v>
      </c>
      <c r="G112" s="218" t="s">
        <v>147</v>
      </c>
      <c r="H112" s="219">
        <v>331</v>
      </c>
      <c r="I112" s="220"/>
      <c r="J112" s="221">
        <f>ROUND(I112*H112,2)</f>
        <v>0</v>
      </c>
      <c r="K112" s="217" t="s">
        <v>148</v>
      </c>
      <c r="L112" s="47"/>
      <c r="M112" s="222" t="s">
        <v>19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0.57999999999999996</v>
      </c>
      <c r="T112" s="225">
        <f>S112*H112</f>
        <v>191.97999999999999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149</v>
      </c>
      <c r="AT112" s="226" t="s">
        <v>144</v>
      </c>
      <c r="AU112" s="226" t="s">
        <v>82</v>
      </c>
      <c r="AY112" s="20" t="s">
        <v>142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80</v>
      </c>
      <c r="BK112" s="227">
        <f>ROUND(I112*H112,2)</f>
        <v>0</v>
      </c>
      <c r="BL112" s="20" t="s">
        <v>149</v>
      </c>
      <c r="BM112" s="226" t="s">
        <v>182</v>
      </c>
    </row>
    <row r="113" s="2" customFormat="1">
      <c r="A113" s="41"/>
      <c r="B113" s="42"/>
      <c r="C113" s="43"/>
      <c r="D113" s="228" t="s">
        <v>151</v>
      </c>
      <c r="E113" s="43"/>
      <c r="F113" s="229" t="s">
        <v>183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151</v>
      </c>
      <c r="AU113" s="20" t="s">
        <v>82</v>
      </c>
    </row>
    <row r="114" s="2" customFormat="1">
      <c r="A114" s="41"/>
      <c r="B114" s="42"/>
      <c r="C114" s="43"/>
      <c r="D114" s="233" t="s">
        <v>153</v>
      </c>
      <c r="E114" s="43"/>
      <c r="F114" s="234" t="s">
        <v>184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153</v>
      </c>
      <c r="AU114" s="20" t="s">
        <v>82</v>
      </c>
    </row>
    <row r="115" s="13" customFormat="1">
      <c r="A115" s="13"/>
      <c r="B115" s="235"/>
      <c r="C115" s="236"/>
      <c r="D115" s="228" t="s">
        <v>155</v>
      </c>
      <c r="E115" s="237" t="s">
        <v>19</v>
      </c>
      <c r="F115" s="238" t="s">
        <v>156</v>
      </c>
      <c r="G115" s="236"/>
      <c r="H115" s="237" t="s">
        <v>19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155</v>
      </c>
      <c r="AU115" s="244" t="s">
        <v>82</v>
      </c>
      <c r="AV115" s="13" t="s">
        <v>80</v>
      </c>
      <c r="AW115" s="13" t="s">
        <v>33</v>
      </c>
      <c r="AX115" s="13" t="s">
        <v>72</v>
      </c>
      <c r="AY115" s="244" t="s">
        <v>142</v>
      </c>
    </row>
    <row r="116" s="14" customFormat="1">
      <c r="A116" s="14"/>
      <c r="B116" s="245"/>
      <c r="C116" s="246"/>
      <c r="D116" s="228" t="s">
        <v>155</v>
      </c>
      <c r="E116" s="247" t="s">
        <v>19</v>
      </c>
      <c r="F116" s="248" t="s">
        <v>185</v>
      </c>
      <c r="G116" s="246"/>
      <c r="H116" s="249">
        <v>331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155</v>
      </c>
      <c r="AU116" s="255" t="s">
        <v>82</v>
      </c>
      <c r="AV116" s="14" t="s">
        <v>82</v>
      </c>
      <c r="AW116" s="14" t="s">
        <v>33</v>
      </c>
      <c r="AX116" s="14" t="s">
        <v>72</v>
      </c>
      <c r="AY116" s="255" t="s">
        <v>142</v>
      </c>
    </row>
    <row r="117" s="2" customFormat="1" ht="16.5" customHeight="1">
      <c r="A117" s="41"/>
      <c r="B117" s="42"/>
      <c r="C117" s="215" t="s">
        <v>186</v>
      </c>
      <c r="D117" s="215" t="s">
        <v>144</v>
      </c>
      <c r="E117" s="216" t="s">
        <v>187</v>
      </c>
      <c r="F117" s="217" t="s">
        <v>188</v>
      </c>
      <c r="G117" s="218" t="s">
        <v>147</v>
      </c>
      <c r="H117" s="219">
        <v>71</v>
      </c>
      <c r="I117" s="220"/>
      <c r="J117" s="221">
        <f>ROUND(I117*H117,2)</f>
        <v>0</v>
      </c>
      <c r="K117" s="217" t="s">
        <v>148</v>
      </c>
      <c r="L117" s="47"/>
      <c r="M117" s="222" t="s">
        <v>19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0.28999999999999998</v>
      </c>
      <c r="T117" s="225">
        <f>S117*H117</f>
        <v>20.59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149</v>
      </c>
      <c r="AT117" s="226" t="s">
        <v>144</v>
      </c>
      <c r="AU117" s="226" t="s">
        <v>82</v>
      </c>
      <c r="AY117" s="20" t="s">
        <v>142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80</v>
      </c>
      <c r="BK117" s="227">
        <f>ROUND(I117*H117,2)</f>
        <v>0</v>
      </c>
      <c r="BL117" s="20" t="s">
        <v>149</v>
      </c>
      <c r="BM117" s="226" t="s">
        <v>189</v>
      </c>
    </row>
    <row r="118" s="2" customFormat="1">
      <c r="A118" s="41"/>
      <c r="B118" s="42"/>
      <c r="C118" s="43"/>
      <c r="D118" s="228" t="s">
        <v>151</v>
      </c>
      <c r="E118" s="43"/>
      <c r="F118" s="229" t="s">
        <v>190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151</v>
      </c>
      <c r="AU118" s="20" t="s">
        <v>82</v>
      </c>
    </row>
    <row r="119" s="2" customFormat="1">
      <c r="A119" s="41"/>
      <c r="B119" s="42"/>
      <c r="C119" s="43"/>
      <c r="D119" s="233" t="s">
        <v>153</v>
      </c>
      <c r="E119" s="43"/>
      <c r="F119" s="234" t="s">
        <v>191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153</v>
      </c>
      <c r="AU119" s="20" t="s">
        <v>82</v>
      </c>
    </row>
    <row r="120" s="13" customFormat="1">
      <c r="A120" s="13"/>
      <c r="B120" s="235"/>
      <c r="C120" s="236"/>
      <c r="D120" s="228" t="s">
        <v>155</v>
      </c>
      <c r="E120" s="237" t="s">
        <v>19</v>
      </c>
      <c r="F120" s="238" t="s">
        <v>156</v>
      </c>
      <c r="G120" s="236"/>
      <c r="H120" s="237" t="s">
        <v>19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155</v>
      </c>
      <c r="AU120" s="244" t="s">
        <v>82</v>
      </c>
      <c r="AV120" s="13" t="s">
        <v>80</v>
      </c>
      <c r="AW120" s="13" t="s">
        <v>33</v>
      </c>
      <c r="AX120" s="13" t="s">
        <v>72</v>
      </c>
      <c r="AY120" s="244" t="s">
        <v>142</v>
      </c>
    </row>
    <row r="121" s="14" customFormat="1">
      <c r="A121" s="14"/>
      <c r="B121" s="245"/>
      <c r="C121" s="246"/>
      <c r="D121" s="228" t="s">
        <v>155</v>
      </c>
      <c r="E121" s="247" t="s">
        <v>19</v>
      </c>
      <c r="F121" s="248" t="s">
        <v>192</v>
      </c>
      <c r="G121" s="246"/>
      <c r="H121" s="249">
        <v>27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155</v>
      </c>
      <c r="AU121" s="255" t="s">
        <v>82</v>
      </c>
      <c r="AV121" s="14" t="s">
        <v>82</v>
      </c>
      <c r="AW121" s="14" t="s">
        <v>33</v>
      </c>
      <c r="AX121" s="14" t="s">
        <v>72</v>
      </c>
      <c r="AY121" s="255" t="s">
        <v>142</v>
      </c>
    </row>
    <row r="122" s="14" customFormat="1">
      <c r="A122" s="14"/>
      <c r="B122" s="245"/>
      <c r="C122" s="246"/>
      <c r="D122" s="228" t="s">
        <v>155</v>
      </c>
      <c r="E122" s="247" t="s">
        <v>19</v>
      </c>
      <c r="F122" s="248" t="s">
        <v>193</v>
      </c>
      <c r="G122" s="246"/>
      <c r="H122" s="249">
        <v>22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155</v>
      </c>
      <c r="AU122" s="255" t="s">
        <v>82</v>
      </c>
      <c r="AV122" s="14" t="s">
        <v>82</v>
      </c>
      <c r="AW122" s="14" t="s">
        <v>33</v>
      </c>
      <c r="AX122" s="14" t="s">
        <v>72</v>
      </c>
      <c r="AY122" s="255" t="s">
        <v>142</v>
      </c>
    </row>
    <row r="123" s="14" customFormat="1">
      <c r="A123" s="14"/>
      <c r="B123" s="245"/>
      <c r="C123" s="246"/>
      <c r="D123" s="228" t="s">
        <v>155</v>
      </c>
      <c r="E123" s="247" t="s">
        <v>19</v>
      </c>
      <c r="F123" s="248" t="s">
        <v>194</v>
      </c>
      <c r="G123" s="246"/>
      <c r="H123" s="249">
        <v>22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155</v>
      </c>
      <c r="AU123" s="255" t="s">
        <v>82</v>
      </c>
      <c r="AV123" s="14" t="s">
        <v>82</v>
      </c>
      <c r="AW123" s="14" t="s">
        <v>33</v>
      </c>
      <c r="AX123" s="14" t="s">
        <v>72</v>
      </c>
      <c r="AY123" s="255" t="s">
        <v>142</v>
      </c>
    </row>
    <row r="124" s="2" customFormat="1" ht="16.5" customHeight="1">
      <c r="A124" s="41"/>
      <c r="B124" s="42"/>
      <c r="C124" s="215" t="s">
        <v>195</v>
      </c>
      <c r="D124" s="215" t="s">
        <v>144</v>
      </c>
      <c r="E124" s="216" t="s">
        <v>196</v>
      </c>
      <c r="F124" s="217" t="s">
        <v>197</v>
      </c>
      <c r="G124" s="218" t="s">
        <v>147</v>
      </c>
      <c r="H124" s="219">
        <v>22</v>
      </c>
      <c r="I124" s="220"/>
      <c r="J124" s="221">
        <f>ROUND(I124*H124,2)</f>
        <v>0</v>
      </c>
      <c r="K124" s="217" t="s">
        <v>148</v>
      </c>
      <c r="L124" s="47"/>
      <c r="M124" s="222" t="s">
        <v>19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0.24299999999999999</v>
      </c>
      <c r="T124" s="225">
        <f>S124*H124</f>
        <v>5.3460000000000001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149</v>
      </c>
      <c r="AT124" s="226" t="s">
        <v>144</v>
      </c>
      <c r="AU124" s="226" t="s">
        <v>82</v>
      </c>
      <c r="AY124" s="20" t="s">
        <v>142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80</v>
      </c>
      <c r="BK124" s="227">
        <f>ROUND(I124*H124,2)</f>
        <v>0</v>
      </c>
      <c r="BL124" s="20" t="s">
        <v>149</v>
      </c>
      <c r="BM124" s="226" t="s">
        <v>198</v>
      </c>
    </row>
    <row r="125" s="2" customFormat="1">
      <c r="A125" s="41"/>
      <c r="B125" s="42"/>
      <c r="C125" s="43"/>
      <c r="D125" s="228" t="s">
        <v>151</v>
      </c>
      <c r="E125" s="43"/>
      <c r="F125" s="229" t="s">
        <v>199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151</v>
      </c>
      <c r="AU125" s="20" t="s">
        <v>82</v>
      </c>
    </row>
    <row r="126" s="2" customFormat="1">
      <c r="A126" s="41"/>
      <c r="B126" s="42"/>
      <c r="C126" s="43"/>
      <c r="D126" s="233" t="s">
        <v>153</v>
      </c>
      <c r="E126" s="43"/>
      <c r="F126" s="234" t="s">
        <v>200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153</v>
      </c>
      <c r="AU126" s="20" t="s">
        <v>82</v>
      </c>
    </row>
    <row r="127" s="13" customFormat="1">
      <c r="A127" s="13"/>
      <c r="B127" s="235"/>
      <c r="C127" s="236"/>
      <c r="D127" s="228" t="s">
        <v>155</v>
      </c>
      <c r="E127" s="237" t="s">
        <v>19</v>
      </c>
      <c r="F127" s="238" t="s">
        <v>156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155</v>
      </c>
      <c r="AU127" s="244" t="s">
        <v>82</v>
      </c>
      <c r="AV127" s="13" t="s">
        <v>80</v>
      </c>
      <c r="AW127" s="13" t="s">
        <v>33</v>
      </c>
      <c r="AX127" s="13" t="s">
        <v>72</v>
      </c>
      <c r="AY127" s="244" t="s">
        <v>142</v>
      </c>
    </row>
    <row r="128" s="14" customFormat="1">
      <c r="A128" s="14"/>
      <c r="B128" s="245"/>
      <c r="C128" s="246"/>
      <c r="D128" s="228" t="s">
        <v>155</v>
      </c>
      <c r="E128" s="247" t="s">
        <v>19</v>
      </c>
      <c r="F128" s="248" t="s">
        <v>201</v>
      </c>
      <c r="G128" s="246"/>
      <c r="H128" s="249">
        <v>22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155</v>
      </c>
      <c r="AU128" s="255" t="s">
        <v>82</v>
      </c>
      <c r="AV128" s="14" t="s">
        <v>82</v>
      </c>
      <c r="AW128" s="14" t="s">
        <v>33</v>
      </c>
      <c r="AX128" s="14" t="s">
        <v>72</v>
      </c>
      <c r="AY128" s="255" t="s">
        <v>142</v>
      </c>
    </row>
    <row r="129" s="2" customFormat="1" ht="16.5" customHeight="1">
      <c r="A129" s="41"/>
      <c r="B129" s="42"/>
      <c r="C129" s="215" t="s">
        <v>202</v>
      </c>
      <c r="D129" s="215" t="s">
        <v>144</v>
      </c>
      <c r="E129" s="216" t="s">
        <v>203</v>
      </c>
      <c r="F129" s="217" t="s">
        <v>204</v>
      </c>
      <c r="G129" s="218" t="s">
        <v>147</v>
      </c>
      <c r="H129" s="219">
        <v>1368</v>
      </c>
      <c r="I129" s="220"/>
      <c r="J129" s="221">
        <f>ROUND(I129*H129,2)</f>
        <v>0</v>
      </c>
      <c r="K129" s="217" t="s">
        <v>148</v>
      </c>
      <c r="L129" s="47"/>
      <c r="M129" s="222" t="s">
        <v>19</v>
      </c>
      <c r="N129" s="223" t="s">
        <v>43</v>
      </c>
      <c r="O129" s="87"/>
      <c r="P129" s="224">
        <f>O129*H129</f>
        <v>0</v>
      </c>
      <c r="Q129" s="224">
        <v>3.0000000000000001E-05</v>
      </c>
      <c r="R129" s="224">
        <f>Q129*H129</f>
        <v>0.04104</v>
      </c>
      <c r="S129" s="224">
        <v>0.23000000000000001</v>
      </c>
      <c r="T129" s="225">
        <f>S129*H129</f>
        <v>314.63999999999999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149</v>
      </c>
      <c r="AT129" s="226" t="s">
        <v>144</v>
      </c>
      <c r="AU129" s="226" t="s">
        <v>82</v>
      </c>
      <c r="AY129" s="20" t="s">
        <v>142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80</v>
      </c>
      <c r="BK129" s="227">
        <f>ROUND(I129*H129,2)</f>
        <v>0</v>
      </c>
      <c r="BL129" s="20" t="s">
        <v>149</v>
      </c>
      <c r="BM129" s="226" t="s">
        <v>205</v>
      </c>
    </row>
    <row r="130" s="2" customFormat="1">
      <c r="A130" s="41"/>
      <c r="B130" s="42"/>
      <c r="C130" s="43"/>
      <c r="D130" s="228" t="s">
        <v>151</v>
      </c>
      <c r="E130" s="43"/>
      <c r="F130" s="229" t="s">
        <v>206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151</v>
      </c>
      <c r="AU130" s="20" t="s">
        <v>82</v>
      </c>
    </row>
    <row r="131" s="2" customFormat="1">
      <c r="A131" s="41"/>
      <c r="B131" s="42"/>
      <c r="C131" s="43"/>
      <c r="D131" s="233" t="s">
        <v>153</v>
      </c>
      <c r="E131" s="43"/>
      <c r="F131" s="234" t="s">
        <v>207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153</v>
      </c>
      <c r="AU131" s="20" t="s">
        <v>82</v>
      </c>
    </row>
    <row r="132" s="2" customFormat="1">
      <c r="A132" s="41"/>
      <c r="B132" s="42"/>
      <c r="C132" s="43"/>
      <c r="D132" s="228" t="s">
        <v>170</v>
      </c>
      <c r="E132" s="43"/>
      <c r="F132" s="256" t="s">
        <v>208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170</v>
      </c>
      <c r="AU132" s="20" t="s">
        <v>82</v>
      </c>
    </row>
    <row r="133" s="13" customFormat="1">
      <c r="A133" s="13"/>
      <c r="B133" s="235"/>
      <c r="C133" s="236"/>
      <c r="D133" s="228" t="s">
        <v>155</v>
      </c>
      <c r="E133" s="237" t="s">
        <v>19</v>
      </c>
      <c r="F133" s="238" t="s">
        <v>156</v>
      </c>
      <c r="G133" s="236"/>
      <c r="H133" s="237" t="s">
        <v>19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155</v>
      </c>
      <c r="AU133" s="244" t="s">
        <v>82</v>
      </c>
      <c r="AV133" s="13" t="s">
        <v>80</v>
      </c>
      <c r="AW133" s="13" t="s">
        <v>33</v>
      </c>
      <c r="AX133" s="13" t="s">
        <v>72</v>
      </c>
      <c r="AY133" s="244" t="s">
        <v>142</v>
      </c>
    </row>
    <row r="134" s="14" customFormat="1">
      <c r="A134" s="14"/>
      <c r="B134" s="245"/>
      <c r="C134" s="246"/>
      <c r="D134" s="228" t="s">
        <v>155</v>
      </c>
      <c r="E134" s="247" t="s">
        <v>19</v>
      </c>
      <c r="F134" s="248" t="s">
        <v>209</v>
      </c>
      <c r="G134" s="246"/>
      <c r="H134" s="249">
        <v>1368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155</v>
      </c>
      <c r="AU134" s="255" t="s">
        <v>82</v>
      </c>
      <c r="AV134" s="14" t="s">
        <v>82</v>
      </c>
      <c r="AW134" s="14" t="s">
        <v>33</v>
      </c>
      <c r="AX134" s="14" t="s">
        <v>72</v>
      </c>
      <c r="AY134" s="255" t="s">
        <v>142</v>
      </c>
    </row>
    <row r="135" s="2" customFormat="1" ht="16.5" customHeight="1">
      <c r="A135" s="41"/>
      <c r="B135" s="42"/>
      <c r="C135" s="215" t="s">
        <v>210</v>
      </c>
      <c r="D135" s="215" t="s">
        <v>144</v>
      </c>
      <c r="E135" s="216" t="s">
        <v>211</v>
      </c>
      <c r="F135" s="217" t="s">
        <v>212</v>
      </c>
      <c r="G135" s="218" t="s">
        <v>147</v>
      </c>
      <c r="H135" s="219">
        <v>13680</v>
      </c>
      <c r="I135" s="220"/>
      <c r="J135" s="221">
        <f>ROUND(I135*H135,2)</f>
        <v>0</v>
      </c>
      <c r="K135" s="217" t="s">
        <v>148</v>
      </c>
      <c r="L135" s="47"/>
      <c r="M135" s="222" t="s">
        <v>19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0.023</v>
      </c>
      <c r="T135" s="225">
        <f>S135*H135</f>
        <v>314.63999999999999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149</v>
      </c>
      <c r="AT135" s="226" t="s">
        <v>144</v>
      </c>
      <c r="AU135" s="226" t="s">
        <v>82</v>
      </c>
      <c r="AY135" s="20" t="s">
        <v>142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80</v>
      </c>
      <c r="BK135" s="227">
        <f>ROUND(I135*H135,2)</f>
        <v>0</v>
      </c>
      <c r="BL135" s="20" t="s">
        <v>149</v>
      </c>
      <c r="BM135" s="226" t="s">
        <v>213</v>
      </c>
    </row>
    <row r="136" s="2" customFormat="1">
      <c r="A136" s="41"/>
      <c r="B136" s="42"/>
      <c r="C136" s="43"/>
      <c r="D136" s="228" t="s">
        <v>151</v>
      </c>
      <c r="E136" s="43"/>
      <c r="F136" s="229" t="s">
        <v>214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151</v>
      </c>
      <c r="AU136" s="20" t="s">
        <v>82</v>
      </c>
    </row>
    <row r="137" s="2" customFormat="1">
      <c r="A137" s="41"/>
      <c r="B137" s="42"/>
      <c r="C137" s="43"/>
      <c r="D137" s="233" t="s">
        <v>153</v>
      </c>
      <c r="E137" s="43"/>
      <c r="F137" s="234" t="s">
        <v>215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153</v>
      </c>
      <c r="AU137" s="20" t="s">
        <v>82</v>
      </c>
    </row>
    <row r="138" s="13" customFormat="1">
      <c r="A138" s="13"/>
      <c r="B138" s="235"/>
      <c r="C138" s="236"/>
      <c r="D138" s="228" t="s">
        <v>155</v>
      </c>
      <c r="E138" s="237" t="s">
        <v>19</v>
      </c>
      <c r="F138" s="238" t="s">
        <v>156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155</v>
      </c>
      <c r="AU138" s="244" t="s">
        <v>82</v>
      </c>
      <c r="AV138" s="13" t="s">
        <v>80</v>
      </c>
      <c r="AW138" s="13" t="s">
        <v>33</v>
      </c>
      <c r="AX138" s="13" t="s">
        <v>72</v>
      </c>
      <c r="AY138" s="244" t="s">
        <v>142</v>
      </c>
    </row>
    <row r="139" s="14" customFormat="1">
      <c r="A139" s="14"/>
      <c r="B139" s="245"/>
      <c r="C139" s="246"/>
      <c r="D139" s="228" t="s">
        <v>155</v>
      </c>
      <c r="E139" s="247" t="s">
        <v>19</v>
      </c>
      <c r="F139" s="248" t="s">
        <v>216</v>
      </c>
      <c r="G139" s="246"/>
      <c r="H139" s="249">
        <v>13680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155</v>
      </c>
      <c r="AU139" s="255" t="s">
        <v>82</v>
      </c>
      <c r="AV139" s="14" t="s">
        <v>82</v>
      </c>
      <c r="AW139" s="14" t="s">
        <v>33</v>
      </c>
      <c r="AX139" s="14" t="s">
        <v>72</v>
      </c>
      <c r="AY139" s="255" t="s">
        <v>142</v>
      </c>
    </row>
    <row r="140" s="2" customFormat="1" ht="16.5" customHeight="1">
      <c r="A140" s="41"/>
      <c r="B140" s="42"/>
      <c r="C140" s="215" t="s">
        <v>217</v>
      </c>
      <c r="D140" s="215" t="s">
        <v>144</v>
      </c>
      <c r="E140" s="216" t="s">
        <v>218</v>
      </c>
      <c r="F140" s="217" t="s">
        <v>219</v>
      </c>
      <c r="G140" s="218" t="s">
        <v>220</v>
      </c>
      <c r="H140" s="219">
        <v>145</v>
      </c>
      <c r="I140" s="220"/>
      <c r="J140" s="221">
        <f>ROUND(I140*H140,2)</f>
        <v>0</v>
      </c>
      <c r="K140" s="217" t="s">
        <v>148</v>
      </c>
      <c r="L140" s="47"/>
      <c r="M140" s="222" t="s">
        <v>19</v>
      </c>
      <c r="N140" s="223" t="s">
        <v>43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0.20499999999999999</v>
      </c>
      <c r="T140" s="225">
        <f>S140*H140</f>
        <v>29.724999999999998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149</v>
      </c>
      <c r="AT140" s="226" t="s">
        <v>144</v>
      </c>
      <c r="AU140" s="226" t="s">
        <v>82</v>
      </c>
      <c r="AY140" s="20" t="s">
        <v>142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80</v>
      </c>
      <c r="BK140" s="227">
        <f>ROUND(I140*H140,2)</f>
        <v>0</v>
      </c>
      <c r="BL140" s="20" t="s">
        <v>149</v>
      </c>
      <c r="BM140" s="226" t="s">
        <v>221</v>
      </c>
    </row>
    <row r="141" s="2" customFormat="1">
      <c r="A141" s="41"/>
      <c r="B141" s="42"/>
      <c r="C141" s="43"/>
      <c r="D141" s="228" t="s">
        <v>151</v>
      </c>
      <c r="E141" s="43"/>
      <c r="F141" s="229" t="s">
        <v>222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151</v>
      </c>
      <c r="AU141" s="20" t="s">
        <v>82</v>
      </c>
    </row>
    <row r="142" s="2" customFormat="1">
      <c r="A142" s="41"/>
      <c r="B142" s="42"/>
      <c r="C142" s="43"/>
      <c r="D142" s="233" t="s">
        <v>153</v>
      </c>
      <c r="E142" s="43"/>
      <c r="F142" s="234" t="s">
        <v>223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153</v>
      </c>
      <c r="AU142" s="20" t="s">
        <v>82</v>
      </c>
    </row>
    <row r="143" s="13" customFormat="1">
      <c r="A143" s="13"/>
      <c r="B143" s="235"/>
      <c r="C143" s="236"/>
      <c r="D143" s="228" t="s">
        <v>155</v>
      </c>
      <c r="E143" s="237" t="s">
        <v>19</v>
      </c>
      <c r="F143" s="238" t="s">
        <v>156</v>
      </c>
      <c r="G143" s="236"/>
      <c r="H143" s="237" t="s">
        <v>19</v>
      </c>
      <c r="I143" s="239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155</v>
      </c>
      <c r="AU143" s="244" t="s">
        <v>82</v>
      </c>
      <c r="AV143" s="13" t="s">
        <v>80</v>
      </c>
      <c r="AW143" s="13" t="s">
        <v>33</v>
      </c>
      <c r="AX143" s="13" t="s">
        <v>72</v>
      </c>
      <c r="AY143" s="244" t="s">
        <v>142</v>
      </c>
    </row>
    <row r="144" s="14" customFormat="1">
      <c r="A144" s="14"/>
      <c r="B144" s="245"/>
      <c r="C144" s="246"/>
      <c r="D144" s="228" t="s">
        <v>155</v>
      </c>
      <c r="E144" s="247" t="s">
        <v>19</v>
      </c>
      <c r="F144" s="248" t="s">
        <v>224</v>
      </c>
      <c r="G144" s="246"/>
      <c r="H144" s="249">
        <v>145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155</v>
      </c>
      <c r="AU144" s="255" t="s">
        <v>82</v>
      </c>
      <c r="AV144" s="14" t="s">
        <v>82</v>
      </c>
      <c r="AW144" s="14" t="s">
        <v>33</v>
      </c>
      <c r="AX144" s="14" t="s">
        <v>72</v>
      </c>
      <c r="AY144" s="255" t="s">
        <v>142</v>
      </c>
    </row>
    <row r="145" s="2" customFormat="1" ht="16.5" customHeight="1">
      <c r="A145" s="41"/>
      <c r="B145" s="42"/>
      <c r="C145" s="215" t="s">
        <v>225</v>
      </c>
      <c r="D145" s="215" t="s">
        <v>144</v>
      </c>
      <c r="E145" s="216" t="s">
        <v>226</v>
      </c>
      <c r="F145" s="217" t="s">
        <v>227</v>
      </c>
      <c r="G145" s="218" t="s">
        <v>220</v>
      </c>
      <c r="H145" s="219">
        <v>16</v>
      </c>
      <c r="I145" s="220"/>
      <c r="J145" s="221">
        <f>ROUND(I145*H145,2)</f>
        <v>0</v>
      </c>
      <c r="K145" s="217" t="s">
        <v>148</v>
      </c>
      <c r="L145" s="47"/>
      <c r="M145" s="222" t="s">
        <v>19</v>
      </c>
      <c r="N145" s="223" t="s">
        <v>43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0.040000000000000001</v>
      </c>
      <c r="T145" s="225">
        <f>S145*H145</f>
        <v>0.64000000000000001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149</v>
      </c>
      <c r="AT145" s="226" t="s">
        <v>144</v>
      </c>
      <c r="AU145" s="226" t="s">
        <v>82</v>
      </c>
      <c r="AY145" s="20" t="s">
        <v>142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80</v>
      </c>
      <c r="BK145" s="227">
        <f>ROUND(I145*H145,2)</f>
        <v>0</v>
      </c>
      <c r="BL145" s="20" t="s">
        <v>149</v>
      </c>
      <c r="BM145" s="226" t="s">
        <v>228</v>
      </c>
    </row>
    <row r="146" s="2" customFormat="1">
      <c r="A146" s="41"/>
      <c r="B146" s="42"/>
      <c r="C146" s="43"/>
      <c r="D146" s="228" t="s">
        <v>151</v>
      </c>
      <c r="E146" s="43"/>
      <c r="F146" s="229" t="s">
        <v>229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151</v>
      </c>
      <c r="AU146" s="20" t="s">
        <v>82</v>
      </c>
    </row>
    <row r="147" s="2" customFormat="1">
      <c r="A147" s="41"/>
      <c r="B147" s="42"/>
      <c r="C147" s="43"/>
      <c r="D147" s="233" t="s">
        <v>153</v>
      </c>
      <c r="E147" s="43"/>
      <c r="F147" s="234" t="s">
        <v>230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153</v>
      </c>
      <c r="AU147" s="20" t="s">
        <v>82</v>
      </c>
    </row>
    <row r="148" s="13" customFormat="1">
      <c r="A148" s="13"/>
      <c r="B148" s="235"/>
      <c r="C148" s="236"/>
      <c r="D148" s="228" t="s">
        <v>155</v>
      </c>
      <c r="E148" s="237" t="s">
        <v>19</v>
      </c>
      <c r="F148" s="238" t="s">
        <v>156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155</v>
      </c>
      <c r="AU148" s="244" t="s">
        <v>82</v>
      </c>
      <c r="AV148" s="13" t="s">
        <v>80</v>
      </c>
      <c r="AW148" s="13" t="s">
        <v>33</v>
      </c>
      <c r="AX148" s="13" t="s">
        <v>72</v>
      </c>
      <c r="AY148" s="244" t="s">
        <v>142</v>
      </c>
    </row>
    <row r="149" s="14" customFormat="1">
      <c r="A149" s="14"/>
      <c r="B149" s="245"/>
      <c r="C149" s="246"/>
      <c r="D149" s="228" t="s">
        <v>155</v>
      </c>
      <c r="E149" s="247" t="s">
        <v>19</v>
      </c>
      <c r="F149" s="248" t="s">
        <v>231</v>
      </c>
      <c r="G149" s="246"/>
      <c r="H149" s="249">
        <v>16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155</v>
      </c>
      <c r="AU149" s="255" t="s">
        <v>82</v>
      </c>
      <c r="AV149" s="14" t="s">
        <v>82</v>
      </c>
      <c r="AW149" s="14" t="s">
        <v>33</v>
      </c>
      <c r="AX149" s="14" t="s">
        <v>72</v>
      </c>
      <c r="AY149" s="255" t="s">
        <v>142</v>
      </c>
    </row>
    <row r="150" s="2" customFormat="1" ht="16.5" customHeight="1">
      <c r="A150" s="41"/>
      <c r="B150" s="42"/>
      <c r="C150" s="215" t="s">
        <v>8</v>
      </c>
      <c r="D150" s="215" t="s">
        <v>144</v>
      </c>
      <c r="E150" s="216" t="s">
        <v>232</v>
      </c>
      <c r="F150" s="217" t="s">
        <v>233</v>
      </c>
      <c r="G150" s="218" t="s">
        <v>147</v>
      </c>
      <c r="H150" s="219">
        <v>87</v>
      </c>
      <c r="I150" s="220"/>
      <c r="J150" s="221">
        <f>ROUND(I150*H150,2)</f>
        <v>0</v>
      </c>
      <c r="K150" s="217" t="s">
        <v>148</v>
      </c>
      <c r="L150" s="47"/>
      <c r="M150" s="222" t="s">
        <v>19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149</v>
      </c>
      <c r="AT150" s="226" t="s">
        <v>144</v>
      </c>
      <c r="AU150" s="226" t="s">
        <v>82</v>
      </c>
      <c r="AY150" s="20" t="s">
        <v>142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80</v>
      </c>
      <c r="BK150" s="227">
        <f>ROUND(I150*H150,2)</f>
        <v>0</v>
      </c>
      <c r="BL150" s="20" t="s">
        <v>149</v>
      </c>
      <c r="BM150" s="226" t="s">
        <v>234</v>
      </c>
    </row>
    <row r="151" s="2" customFormat="1">
      <c r="A151" s="41"/>
      <c r="B151" s="42"/>
      <c r="C151" s="43"/>
      <c r="D151" s="228" t="s">
        <v>151</v>
      </c>
      <c r="E151" s="43"/>
      <c r="F151" s="229" t="s">
        <v>235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151</v>
      </c>
      <c r="AU151" s="20" t="s">
        <v>82</v>
      </c>
    </row>
    <row r="152" s="2" customFormat="1">
      <c r="A152" s="41"/>
      <c r="B152" s="42"/>
      <c r="C152" s="43"/>
      <c r="D152" s="233" t="s">
        <v>153</v>
      </c>
      <c r="E152" s="43"/>
      <c r="F152" s="234" t="s">
        <v>236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153</v>
      </c>
      <c r="AU152" s="20" t="s">
        <v>82</v>
      </c>
    </row>
    <row r="153" s="13" customFormat="1">
      <c r="A153" s="13"/>
      <c r="B153" s="235"/>
      <c r="C153" s="236"/>
      <c r="D153" s="228" t="s">
        <v>155</v>
      </c>
      <c r="E153" s="237" t="s">
        <v>19</v>
      </c>
      <c r="F153" s="238" t="s">
        <v>156</v>
      </c>
      <c r="G153" s="236"/>
      <c r="H153" s="237" t="s">
        <v>19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155</v>
      </c>
      <c r="AU153" s="244" t="s">
        <v>82</v>
      </c>
      <c r="AV153" s="13" t="s">
        <v>80</v>
      </c>
      <c r="AW153" s="13" t="s">
        <v>33</v>
      </c>
      <c r="AX153" s="13" t="s">
        <v>72</v>
      </c>
      <c r="AY153" s="244" t="s">
        <v>142</v>
      </c>
    </row>
    <row r="154" s="14" customFormat="1">
      <c r="A154" s="14"/>
      <c r="B154" s="245"/>
      <c r="C154" s="246"/>
      <c r="D154" s="228" t="s">
        <v>155</v>
      </c>
      <c r="E154" s="247" t="s">
        <v>19</v>
      </c>
      <c r="F154" s="248" t="s">
        <v>237</v>
      </c>
      <c r="G154" s="246"/>
      <c r="H154" s="249">
        <v>87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155</v>
      </c>
      <c r="AU154" s="255" t="s">
        <v>82</v>
      </c>
      <c r="AV154" s="14" t="s">
        <v>82</v>
      </c>
      <c r="AW154" s="14" t="s">
        <v>33</v>
      </c>
      <c r="AX154" s="14" t="s">
        <v>72</v>
      </c>
      <c r="AY154" s="255" t="s">
        <v>142</v>
      </c>
    </row>
    <row r="155" s="2" customFormat="1" ht="21.75" customHeight="1">
      <c r="A155" s="41"/>
      <c r="B155" s="42"/>
      <c r="C155" s="215" t="s">
        <v>238</v>
      </c>
      <c r="D155" s="215" t="s">
        <v>144</v>
      </c>
      <c r="E155" s="216" t="s">
        <v>239</v>
      </c>
      <c r="F155" s="217" t="s">
        <v>240</v>
      </c>
      <c r="G155" s="218" t="s">
        <v>241</v>
      </c>
      <c r="H155" s="219">
        <v>350.89999999999998</v>
      </c>
      <c r="I155" s="220"/>
      <c r="J155" s="221">
        <f>ROUND(I155*H155,2)</f>
        <v>0</v>
      </c>
      <c r="K155" s="217" t="s">
        <v>148</v>
      </c>
      <c r="L155" s="47"/>
      <c r="M155" s="222" t="s">
        <v>19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149</v>
      </c>
      <c r="AT155" s="226" t="s">
        <v>144</v>
      </c>
      <c r="AU155" s="226" t="s">
        <v>82</v>
      </c>
      <c r="AY155" s="20" t="s">
        <v>142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80</v>
      </c>
      <c r="BK155" s="227">
        <f>ROUND(I155*H155,2)</f>
        <v>0</v>
      </c>
      <c r="BL155" s="20" t="s">
        <v>149</v>
      </c>
      <c r="BM155" s="226" t="s">
        <v>242</v>
      </c>
    </row>
    <row r="156" s="2" customFormat="1">
      <c r="A156" s="41"/>
      <c r="B156" s="42"/>
      <c r="C156" s="43"/>
      <c r="D156" s="228" t="s">
        <v>151</v>
      </c>
      <c r="E156" s="43"/>
      <c r="F156" s="229" t="s">
        <v>243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151</v>
      </c>
      <c r="AU156" s="20" t="s">
        <v>82</v>
      </c>
    </row>
    <row r="157" s="2" customFormat="1">
      <c r="A157" s="41"/>
      <c r="B157" s="42"/>
      <c r="C157" s="43"/>
      <c r="D157" s="233" t="s">
        <v>153</v>
      </c>
      <c r="E157" s="43"/>
      <c r="F157" s="234" t="s">
        <v>244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153</v>
      </c>
      <c r="AU157" s="20" t="s">
        <v>82</v>
      </c>
    </row>
    <row r="158" s="13" customFormat="1">
      <c r="A158" s="13"/>
      <c r="B158" s="235"/>
      <c r="C158" s="236"/>
      <c r="D158" s="228" t="s">
        <v>155</v>
      </c>
      <c r="E158" s="237" t="s">
        <v>19</v>
      </c>
      <c r="F158" s="238" t="s">
        <v>156</v>
      </c>
      <c r="G158" s="236"/>
      <c r="H158" s="237" t="s">
        <v>19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155</v>
      </c>
      <c r="AU158" s="244" t="s">
        <v>82</v>
      </c>
      <c r="AV158" s="13" t="s">
        <v>80</v>
      </c>
      <c r="AW158" s="13" t="s">
        <v>33</v>
      </c>
      <c r="AX158" s="13" t="s">
        <v>72</v>
      </c>
      <c r="AY158" s="244" t="s">
        <v>142</v>
      </c>
    </row>
    <row r="159" s="14" customFormat="1">
      <c r="A159" s="14"/>
      <c r="B159" s="245"/>
      <c r="C159" s="246"/>
      <c r="D159" s="228" t="s">
        <v>155</v>
      </c>
      <c r="E159" s="247" t="s">
        <v>19</v>
      </c>
      <c r="F159" s="248" t="s">
        <v>245</v>
      </c>
      <c r="G159" s="246"/>
      <c r="H159" s="249">
        <v>350.89999999999998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155</v>
      </c>
      <c r="AU159" s="255" t="s">
        <v>82</v>
      </c>
      <c r="AV159" s="14" t="s">
        <v>82</v>
      </c>
      <c r="AW159" s="14" t="s">
        <v>33</v>
      </c>
      <c r="AX159" s="14" t="s">
        <v>72</v>
      </c>
      <c r="AY159" s="255" t="s">
        <v>142</v>
      </c>
    </row>
    <row r="160" s="2" customFormat="1" ht="24.15" customHeight="1">
      <c r="A160" s="41"/>
      <c r="B160" s="42"/>
      <c r="C160" s="215" t="s">
        <v>246</v>
      </c>
      <c r="D160" s="215" t="s">
        <v>144</v>
      </c>
      <c r="E160" s="216" t="s">
        <v>247</v>
      </c>
      <c r="F160" s="217" t="s">
        <v>248</v>
      </c>
      <c r="G160" s="218" t="s">
        <v>241</v>
      </c>
      <c r="H160" s="219">
        <v>541.79999999999995</v>
      </c>
      <c r="I160" s="220"/>
      <c r="J160" s="221">
        <f>ROUND(I160*H160,2)</f>
        <v>0</v>
      </c>
      <c r="K160" s="217" t="s">
        <v>148</v>
      </c>
      <c r="L160" s="47"/>
      <c r="M160" s="222" t="s">
        <v>19</v>
      </c>
      <c r="N160" s="223" t="s">
        <v>43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149</v>
      </c>
      <c r="AT160" s="226" t="s">
        <v>144</v>
      </c>
      <c r="AU160" s="226" t="s">
        <v>82</v>
      </c>
      <c r="AY160" s="20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80</v>
      </c>
      <c r="BK160" s="227">
        <f>ROUND(I160*H160,2)</f>
        <v>0</v>
      </c>
      <c r="BL160" s="20" t="s">
        <v>149</v>
      </c>
      <c r="BM160" s="226" t="s">
        <v>249</v>
      </c>
    </row>
    <row r="161" s="2" customFormat="1">
      <c r="A161" s="41"/>
      <c r="B161" s="42"/>
      <c r="C161" s="43"/>
      <c r="D161" s="228" t="s">
        <v>151</v>
      </c>
      <c r="E161" s="43"/>
      <c r="F161" s="229" t="s">
        <v>250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151</v>
      </c>
      <c r="AU161" s="20" t="s">
        <v>82</v>
      </c>
    </row>
    <row r="162" s="2" customFormat="1">
      <c r="A162" s="41"/>
      <c r="B162" s="42"/>
      <c r="C162" s="43"/>
      <c r="D162" s="233" t="s">
        <v>153</v>
      </c>
      <c r="E162" s="43"/>
      <c r="F162" s="234" t="s">
        <v>251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153</v>
      </c>
      <c r="AU162" s="20" t="s">
        <v>82</v>
      </c>
    </row>
    <row r="163" s="13" customFormat="1">
      <c r="A163" s="13"/>
      <c r="B163" s="235"/>
      <c r="C163" s="236"/>
      <c r="D163" s="228" t="s">
        <v>155</v>
      </c>
      <c r="E163" s="237" t="s">
        <v>19</v>
      </c>
      <c r="F163" s="238" t="s">
        <v>252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155</v>
      </c>
      <c r="AU163" s="244" t="s">
        <v>82</v>
      </c>
      <c r="AV163" s="13" t="s">
        <v>80</v>
      </c>
      <c r="AW163" s="13" t="s">
        <v>33</v>
      </c>
      <c r="AX163" s="13" t="s">
        <v>72</v>
      </c>
      <c r="AY163" s="244" t="s">
        <v>142</v>
      </c>
    </row>
    <row r="164" s="14" customFormat="1">
      <c r="A164" s="14"/>
      <c r="B164" s="245"/>
      <c r="C164" s="246"/>
      <c r="D164" s="228" t="s">
        <v>155</v>
      </c>
      <c r="E164" s="247" t="s">
        <v>19</v>
      </c>
      <c r="F164" s="248" t="s">
        <v>253</v>
      </c>
      <c r="G164" s="246"/>
      <c r="H164" s="249">
        <v>270.89999999999998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155</v>
      </c>
      <c r="AU164" s="255" t="s">
        <v>82</v>
      </c>
      <c r="AV164" s="14" t="s">
        <v>82</v>
      </c>
      <c r="AW164" s="14" t="s">
        <v>33</v>
      </c>
      <c r="AX164" s="14" t="s">
        <v>72</v>
      </c>
      <c r="AY164" s="255" t="s">
        <v>142</v>
      </c>
    </row>
    <row r="165" s="14" customFormat="1">
      <c r="A165" s="14"/>
      <c r="B165" s="245"/>
      <c r="C165" s="246"/>
      <c r="D165" s="228" t="s">
        <v>155</v>
      </c>
      <c r="E165" s="247" t="s">
        <v>19</v>
      </c>
      <c r="F165" s="248" t="s">
        <v>254</v>
      </c>
      <c r="G165" s="246"/>
      <c r="H165" s="249">
        <v>270.89999999999998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155</v>
      </c>
      <c r="AU165" s="255" t="s">
        <v>82</v>
      </c>
      <c r="AV165" s="14" t="s">
        <v>82</v>
      </c>
      <c r="AW165" s="14" t="s">
        <v>33</v>
      </c>
      <c r="AX165" s="14" t="s">
        <v>72</v>
      </c>
      <c r="AY165" s="255" t="s">
        <v>142</v>
      </c>
    </row>
    <row r="166" s="2" customFormat="1" ht="21.75" customHeight="1">
      <c r="A166" s="41"/>
      <c r="B166" s="42"/>
      <c r="C166" s="215" t="s">
        <v>255</v>
      </c>
      <c r="D166" s="215" t="s">
        <v>144</v>
      </c>
      <c r="E166" s="216" t="s">
        <v>256</v>
      </c>
      <c r="F166" s="217" t="s">
        <v>257</v>
      </c>
      <c r="G166" s="218" t="s">
        <v>241</v>
      </c>
      <c r="H166" s="219">
        <v>30</v>
      </c>
      <c r="I166" s="220"/>
      <c r="J166" s="221">
        <f>ROUND(I166*H166,2)</f>
        <v>0</v>
      </c>
      <c r="K166" s="217" t="s">
        <v>148</v>
      </c>
      <c r="L166" s="47"/>
      <c r="M166" s="222" t="s">
        <v>19</v>
      </c>
      <c r="N166" s="223" t="s">
        <v>43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149</v>
      </c>
      <c r="AT166" s="226" t="s">
        <v>144</v>
      </c>
      <c r="AU166" s="226" t="s">
        <v>82</v>
      </c>
      <c r="AY166" s="20" t="s">
        <v>142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80</v>
      </c>
      <c r="BK166" s="227">
        <f>ROUND(I166*H166,2)</f>
        <v>0</v>
      </c>
      <c r="BL166" s="20" t="s">
        <v>149</v>
      </c>
      <c r="BM166" s="226" t="s">
        <v>258</v>
      </c>
    </row>
    <row r="167" s="2" customFormat="1">
      <c r="A167" s="41"/>
      <c r="B167" s="42"/>
      <c r="C167" s="43"/>
      <c r="D167" s="228" t="s">
        <v>151</v>
      </c>
      <c r="E167" s="43"/>
      <c r="F167" s="229" t="s">
        <v>259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151</v>
      </c>
      <c r="AU167" s="20" t="s">
        <v>82</v>
      </c>
    </row>
    <row r="168" s="2" customFormat="1">
      <c r="A168" s="41"/>
      <c r="B168" s="42"/>
      <c r="C168" s="43"/>
      <c r="D168" s="233" t="s">
        <v>153</v>
      </c>
      <c r="E168" s="43"/>
      <c r="F168" s="234" t="s">
        <v>260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153</v>
      </c>
      <c r="AU168" s="20" t="s">
        <v>82</v>
      </c>
    </row>
    <row r="169" s="13" customFormat="1">
      <c r="A169" s="13"/>
      <c r="B169" s="235"/>
      <c r="C169" s="236"/>
      <c r="D169" s="228" t="s">
        <v>155</v>
      </c>
      <c r="E169" s="237" t="s">
        <v>19</v>
      </c>
      <c r="F169" s="238" t="s">
        <v>156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155</v>
      </c>
      <c r="AU169" s="244" t="s">
        <v>82</v>
      </c>
      <c r="AV169" s="13" t="s">
        <v>80</v>
      </c>
      <c r="AW169" s="13" t="s">
        <v>33</v>
      </c>
      <c r="AX169" s="13" t="s">
        <v>72</v>
      </c>
      <c r="AY169" s="244" t="s">
        <v>142</v>
      </c>
    </row>
    <row r="170" s="14" customFormat="1">
      <c r="A170" s="14"/>
      <c r="B170" s="245"/>
      <c r="C170" s="246"/>
      <c r="D170" s="228" t="s">
        <v>155</v>
      </c>
      <c r="E170" s="247" t="s">
        <v>19</v>
      </c>
      <c r="F170" s="248" t="s">
        <v>261</v>
      </c>
      <c r="G170" s="246"/>
      <c r="H170" s="249">
        <v>30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155</v>
      </c>
      <c r="AU170" s="255" t="s">
        <v>82</v>
      </c>
      <c r="AV170" s="14" t="s">
        <v>82</v>
      </c>
      <c r="AW170" s="14" t="s">
        <v>33</v>
      </c>
      <c r="AX170" s="14" t="s">
        <v>72</v>
      </c>
      <c r="AY170" s="255" t="s">
        <v>142</v>
      </c>
    </row>
    <row r="171" s="2" customFormat="1" ht="24.15" customHeight="1">
      <c r="A171" s="41"/>
      <c r="B171" s="42"/>
      <c r="C171" s="215" t="s">
        <v>262</v>
      </c>
      <c r="D171" s="215" t="s">
        <v>144</v>
      </c>
      <c r="E171" s="216" t="s">
        <v>263</v>
      </c>
      <c r="F171" s="217" t="s">
        <v>264</v>
      </c>
      <c r="G171" s="218" t="s">
        <v>241</v>
      </c>
      <c r="H171" s="219">
        <v>939.85000000000002</v>
      </c>
      <c r="I171" s="220"/>
      <c r="J171" s="221">
        <f>ROUND(I171*H171,2)</f>
        <v>0</v>
      </c>
      <c r="K171" s="217" t="s">
        <v>19</v>
      </c>
      <c r="L171" s="47"/>
      <c r="M171" s="222" t="s">
        <v>19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149</v>
      </c>
      <c r="AT171" s="226" t="s">
        <v>144</v>
      </c>
      <c r="AU171" s="226" t="s">
        <v>82</v>
      </c>
      <c r="AY171" s="20" t="s">
        <v>142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80</v>
      </c>
      <c r="BK171" s="227">
        <f>ROUND(I171*H171,2)</f>
        <v>0</v>
      </c>
      <c r="BL171" s="20" t="s">
        <v>149</v>
      </c>
      <c r="BM171" s="226" t="s">
        <v>265</v>
      </c>
    </row>
    <row r="172" s="2" customFormat="1">
      <c r="A172" s="41"/>
      <c r="B172" s="42"/>
      <c r="C172" s="43"/>
      <c r="D172" s="228" t="s">
        <v>151</v>
      </c>
      <c r="E172" s="43"/>
      <c r="F172" s="229" t="s">
        <v>266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151</v>
      </c>
      <c r="AU172" s="20" t="s">
        <v>82</v>
      </c>
    </row>
    <row r="173" s="14" customFormat="1">
      <c r="A173" s="14"/>
      <c r="B173" s="245"/>
      <c r="C173" s="246"/>
      <c r="D173" s="228" t="s">
        <v>155</v>
      </c>
      <c r="E173" s="247" t="s">
        <v>19</v>
      </c>
      <c r="F173" s="248" t="s">
        <v>267</v>
      </c>
      <c r="G173" s="246"/>
      <c r="H173" s="249">
        <v>17.149999999999999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155</v>
      </c>
      <c r="AU173" s="255" t="s">
        <v>82</v>
      </c>
      <c r="AV173" s="14" t="s">
        <v>82</v>
      </c>
      <c r="AW173" s="14" t="s">
        <v>33</v>
      </c>
      <c r="AX173" s="14" t="s">
        <v>72</v>
      </c>
      <c r="AY173" s="255" t="s">
        <v>142</v>
      </c>
    </row>
    <row r="174" s="14" customFormat="1">
      <c r="A174" s="14"/>
      <c r="B174" s="245"/>
      <c r="C174" s="246"/>
      <c r="D174" s="228" t="s">
        <v>155</v>
      </c>
      <c r="E174" s="247" t="s">
        <v>19</v>
      </c>
      <c r="F174" s="248" t="s">
        <v>268</v>
      </c>
      <c r="G174" s="246"/>
      <c r="H174" s="249">
        <v>922.70000000000005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155</v>
      </c>
      <c r="AU174" s="255" t="s">
        <v>82</v>
      </c>
      <c r="AV174" s="14" t="s">
        <v>82</v>
      </c>
      <c r="AW174" s="14" t="s">
        <v>33</v>
      </c>
      <c r="AX174" s="14" t="s">
        <v>72</v>
      </c>
      <c r="AY174" s="255" t="s">
        <v>142</v>
      </c>
    </row>
    <row r="175" s="2" customFormat="1" ht="16.5" customHeight="1">
      <c r="A175" s="41"/>
      <c r="B175" s="42"/>
      <c r="C175" s="215" t="s">
        <v>269</v>
      </c>
      <c r="D175" s="215" t="s">
        <v>144</v>
      </c>
      <c r="E175" s="216" t="s">
        <v>270</v>
      </c>
      <c r="F175" s="217" t="s">
        <v>271</v>
      </c>
      <c r="G175" s="218" t="s">
        <v>241</v>
      </c>
      <c r="H175" s="219">
        <v>541.79999999999995</v>
      </c>
      <c r="I175" s="220"/>
      <c r="J175" s="221">
        <f>ROUND(I175*H175,2)</f>
        <v>0</v>
      </c>
      <c r="K175" s="217" t="s">
        <v>148</v>
      </c>
      <c r="L175" s="47"/>
      <c r="M175" s="222" t="s">
        <v>19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149</v>
      </c>
      <c r="AT175" s="226" t="s">
        <v>144</v>
      </c>
      <c r="AU175" s="226" t="s">
        <v>82</v>
      </c>
      <c r="AY175" s="20" t="s">
        <v>142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80</v>
      </c>
      <c r="BK175" s="227">
        <f>ROUND(I175*H175,2)</f>
        <v>0</v>
      </c>
      <c r="BL175" s="20" t="s">
        <v>149</v>
      </c>
      <c r="BM175" s="226" t="s">
        <v>272</v>
      </c>
    </row>
    <row r="176" s="2" customFormat="1">
      <c r="A176" s="41"/>
      <c r="B176" s="42"/>
      <c r="C176" s="43"/>
      <c r="D176" s="228" t="s">
        <v>151</v>
      </c>
      <c r="E176" s="43"/>
      <c r="F176" s="229" t="s">
        <v>273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151</v>
      </c>
      <c r="AU176" s="20" t="s">
        <v>82</v>
      </c>
    </row>
    <row r="177" s="2" customFormat="1">
      <c r="A177" s="41"/>
      <c r="B177" s="42"/>
      <c r="C177" s="43"/>
      <c r="D177" s="233" t="s">
        <v>153</v>
      </c>
      <c r="E177" s="43"/>
      <c r="F177" s="234" t="s">
        <v>274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153</v>
      </c>
      <c r="AU177" s="20" t="s">
        <v>82</v>
      </c>
    </row>
    <row r="178" s="13" customFormat="1">
      <c r="A178" s="13"/>
      <c r="B178" s="235"/>
      <c r="C178" s="236"/>
      <c r="D178" s="228" t="s">
        <v>155</v>
      </c>
      <c r="E178" s="237" t="s">
        <v>19</v>
      </c>
      <c r="F178" s="238" t="s">
        <v>275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155</v>
      </c>
      <c r="AU178" s="244" t="s">
        <v>82</v>
      </c>
      <c r="AV178" s="13" t="s">
        <v>80</v>
      </c>
      <c r="AW178" s="13" t="s">
        <v>33</v>
      </c>
      <c r="AX178" s="13" t="s">
        <v>72</v>
      </c>
      <c r="AY178" s="244" t="s">
        <v>142</v>
      </c>
    </row>
    <row r="179" s="14" customFormat="1">
      <c r="A179" s="14"/>
      <c r="B179" s="245"/>
      <c r="C179" s="246"/>
      <c r="D179" s="228" t="s">
        <v>155</v>
      </c>
      <c r="E179" s="247" t="s">
        <v>19</v>
      </c>
      <c r="F179" s="248" t="s">
        <v>276</v>
      </c>
      <c r="G179" s="246"/>
      <c r="H179" s="249">
        <v>270.89999999999998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155</v>
      </c>
      <c r="AU179" s="255" t="s">
        <v>82</v>
      </c>
      <c r="AV179" s="14" t="s">
        <v>82</v>
      </c>
      <c r="AW179" s="14" t="s">
        <v>33</v>
      </c>
      <c r="AX179" s="14" t="s">
        <v>72</v>
      </c>
      <c r="AY179" s="255" t="s">
        <v>142</v>
      </c>
    </row>
    <row r="180" s="14" customFormat="1">
      <c r="A180" s="14"/>
      <c r="B180" s="245"/>
      <c r="C180" s="246"/>
      <c r="D180" s="228" t="s">
        <v>155</v>
      </c>
      <c r="E180" s="247" t="s">
        <v>19</v>
      </c>
      <c r="F180" s="248" t="s">
        <v>277</v>
      </c>
      <c r="G180" s="246"/>
      <c r="H180" s="249">
        <v>270.89999999999998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155</v>
      </c>
      <c r="AU180" s="255" t="s">
        <v>82</v>
      </c>
      <c r="AV180" s="14" t="s">
        <v>82</v>
      </c>
      <c r="AW180" s="14" t="s">
        <v>33</v>
      </c>
      <c r="AX180" s="14" t="s">
        <v>72</v>
      </c>
      <c r="AY180" s="255" t="s">
        <v>142</v>
      </c>
    </row>
    <row r="181" s="2" customFormat="1" ht="16.5" customHeight="1">
      <c r="A181" s="41"/>
      <c r="B181" s="42"/>
      <c r="C181" s="257" t="s">
        <v>278</v>
      </c>
      <c r="D181" s="257" t="s">
        <v>279</v>
      </c>
      <c r="E181" s="258" t="s">
        <v>280</v>
      </c>
      <c r="F181" s="259" t="s">
        <v>281</v>
      </c>
      <c r="G181" s="260" t="s">
        <v>282</v>
      </c>
      <c r="H181" s="261">
        <v>568.88999999999999</v>
      </c>
      <c r="I181" s="262"/>
      <c r="J181" s="263">
        <f>ROUND(I181*H181,2)</f>
        <v>0</v>
      </c>
      <c r="K181" s="259" t="s">
        <v>148</v>
      </c>
      <c r="L181" s="264"/>
      <c r="M181" s="265" t="s">
        <v>19</v>
      </c>
      <c r="N181" s="266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202</v>
      </c>
      <c r="AT181" s="226" t="s">
        <v>279</v>
      </c>
      <c r="AU181" s="226" t="s">
        <v>82</v>
      </c>
      <c r="AY181" s="20" t="s">
        <v>142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80</v>
      </c>
      <c r="BK181" s="227">
        <f>ROUND(I181*H181,2)</f>
        <v>0</v>
      </c>
      <c r="BL181" s="20" t="s">
        <v>149</v>
      </c>
      <c r="BM181" s="226" t="s">
        <v>283</v>
      </c>
    </row>
    <row r="182" s="2" customFormat="1">
      <c r="A182" s="41"/>
      <c r="B182" s="42"/>
      <c r="C182" s="43"/>
      <c r="D182" s="228" t="s">
        <v>151</v>
      </c>
      <c r="E182" s="43"/>
      <c r="F182" s="229" t="s">
        <v>281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151</v>
      </c>
      <c r="AU182" s="20" t="s">
        <v>82</v>
      </c>
    </row>
    <row r="183" s="14" customFormat="1">
      <c r="A183" s="14"/>
      <c r="B183" s="245"/>
      <c r="C183" s="246"/>
      <c r="D183" s="228" t="s">
        <v>155</v>
      </c>
      <c r="E183" s="246"/>
      <c r="F183" s="248" t="s">
        <v>284</v>
      </c>
      <c r="G183" s="246"/>
      <c r="H183" s="249">
        <v>568.88999999999999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155</v>
      </c>
      <c r="AU183" s="255" t="s">
        <v>82</v>
      </c>
      <c r="AV183" s="14" t="s">
        <v>82</v>
      </c>
      <c r="AW183" s="14" t="s">
        <v>4</v>
      </c>
      <c r="AX183" s="14" t="s">
        <v>80</v>
      </c>
      <c r="AY183" s="255" t="s">
        <v>142</v>
      </c>
    </row>
    <row r="184" s="2" customFormat="1" ht="16.5" customHeight="1">
      <c r="A184" s="41"/>
      <c r="B184" s="42"/>
      <c r="C184" s="215" t="s">
        <v>285</v>
      </c>
      <c r="D184" s="215" t="s">
        <v>144</v>
      </c>
      <c r="E184" s="216" t="s">
        <v>286</v>
      </c>
      <c r="F184" s="217" t="s">
        <v>287</v>
      </c>
      <c r="G184" s="218" t="s">
        <v>282</v>
      </c>
      <c r="H184" s="219">
        <v>1691.73</v>
      </c>
      <c r="I184" s="220"/>
      <c r="J184" s="221">
        <f>ROUND(I184*H184,2)</f>
        <v>0</v>
      </c>
      <c r="K184" s="217" t="s">
        <v>148</v>
      </c>
      <c r="L184" s="47"/>
      <c r="M184" s="222" t="s">
        <v>19</v>
      </c>
      <c r="N184" s="223" t="s">
        <v>43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149</v>
      </c>
      <c r="AT184" s="226" t="s">
        <v>144</v>
      </c>
      <c r="AU184" s="226" t="s">
        <v>82</v>
      </c>
      <c r="AY184" s="20" t="s">
        <v>142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80</v>
      </c>
      <c r="BK184" s="227">
        <f>ROUND(I184*H184,2)</f>
        <v>0</v>
      </c>
      <c r="BL184" s="20" t="s">
        <v>149</v>
      </c>
      <c r="BM184" s="226" t="s">
        <v>288</v>
      </c>
    </row>
    <row r="185" s="2" customFormat="1">
      <c r="A185" s="41"/>
      <c r="B185" s="42"/>
      <c r="C185" s="43"/>
      <c r="D185" s="228" t="s">
        <v>151</v>
      </c>
      <c r="E185" s="43"/>
      <c r="F185" s="229" t="s">
        <v>289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151</v>
      </c>
      <c r="AU185" s="20" t="s">
        <v>82</v>
      </c>
    </row>
    <row r="186" s="2" customFormat="1">
      <c r="A186" s="41"/>
      <c r="B186" s="42"/>
      <c r="C186" s="43"/>
      <c r="D186" s="233" t="s">
        <v>153</v>
      </c>
      <c r="E186" s="43"/>
      <c r="F186" s="234" t="s">
        <v>290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153</v>
      </c>
      <c r="AU186" s="20" t="s">
        <v>82</v>
      </c>
    </row>
    <row r="187" s="14" customFormat="1">
      <c r="A187" s="14"/>
      <c r="B187" s="245"/>
      <c r="C187" s="246"/>
      <c r="D187" s="228" t="s">
        <v>155</v>
      </c>
      <c r="E187" s="247" t="s">
        <v>19</v>
      </c>
      <c r="F187" s="248" t="s">
        <v>267</v>
      </c>
      <c r="G187" s="246"/>
      <c r="H187" s="249">
        <v>17.149999999999999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155</v>
      </c>
      <c r="AU187" s="255" t="s">
        <v>82</v>
      </c>
      <c r="AV187" s="14" t="s">
        <v>82</v>
      </c>
      <c r="AW187" s="14" t="s">
        <v>33</v>
      </c>
      <c r="AX187" s="14" t="s">
        <v>72</v>
      </c>
      <c r="AY187" s="255" t="s">
        <v>142</v>
      </c>
    </row>
    <row r="188" s="14" customFormat="1">
      <c r="A188" s="14"/>
      <c r="B188" s="245"/>
      <c r="C188" s="246"/>
      <c r="D188" s="228" t="s">
        <v>155</v>
      </c>
      <c r="E188" s="247" t="s">
        <v>19</v>
      </c>
      <c r="F188" s="248" t="s">
        <v>268</v>
      </c>
      <c r="G188" s="246"/>
      <c r="H188" s="249">
        <v>922.70000000000005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155</v>
      </c>
      <c r="AU188" s="255" t="s">
        <v>82</v>
      </c>
      <c r="AV188" s="14" t="s">
        <v>82</v>
      </c>
      <c r="AW188" s="14" t="s">
        <v>33</v>
      </c>
      <c r="AX188" s="14" t="s">
        <v>72</v>
      </c>
      <c r="AY188" s="255" t="s">
        <v>142</v>
      </c>
    </row>
    <row r="189" s="14" customFormat="1">
      <c r="A189" s="14"/>
      <c r="B189" s="245"/>
      <c r="C189" s="246"/>
      <c r="D189" s="228" t="s">
        <v>155</v>
      </c>
      <c r="E189" s="246"/>
      <c r="F189" s="248" t="s">
        <v>291</v>
      </c>
      <c r="G189" s="246"/>
      <c r="H189" s="249">
        <v>1691.73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155</v>
      </c>
      <c r="AU189" s="255" t="s">
        <v>82</v>
      </c>
      <c r="AV189" s="14" t="s">
        <v>82</v>
      </c>
      <c r="AW189" s="14" t="s">
        <v>4</v>
      </c>
      <c r="AX189" s="14" t="s">
        <v>80</v>
      </c>
      <c r="AY189" s="255" t="s">
        <v>142</v>
      </c>
    </row>
    <row r="190" s="2" customFormat="1" ht="21.75" customHeight="1">
      <c r="A190" s="41"/>
      <c r="B190" s="42"/>
      <c r="C190" s="215" t="s">
        <v>292</v>
      </c>
      <c r="D190" s="215" t="s">
        <v>144</v>
      </c>
      <c r="E190" s="216" t="s">
        <v>293</v>
      </c>
      <c r="F190" s="217" t="s">
        <v>294</v>
      </c>
      <c r="G190" s="218" t="s">
        <v>147</v>
      </c>
      <c r="H190" s="219">
        <v>275</v>
      </c>
      <c r="I190" s="220"/>
      <c r="J190" s="221">
        <f>ROUND(I190*H190,2)</f>
        <v>0</v>
      </c>
      <c r="K190" s="217" t="s">
        <v>148</v>
      </c>
      <c r="L190" s="47"/>
      <c r="M190" s="222" t="s">
        <v>19</v>
      </c>
      <c r="N190" s="223" t="s">
        <v>43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149</v>
      </c>
      <c r="AT190" s="226" t="s">
        <v>144</v>
      </c>
      <c r="AU190" s="226" t="s">
        <v>82</v>
      </c>
      <c r="AY190" s="20" t="s">
        <v>142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80</v>
      </c>
      <c r="BK190" s="227">
        <f>ROUND(I190*H190,2)</f>
        <v>0</v>
      </c>
      <c r="BL190" s="20" t="s">
        <v>149</v>
      </c>
      <c r="BM190" s="226" t="s">
        <v>295</v>
      </c>
    </row>
    <row r="191" s="2" customFormat="1">
      <c r="A191" s="41"/>
      <c r="B191" s="42"/>
      <c r="C191" s="43"/>
      <c r="D191" s="228" t="s">
        <v>151</v>
      </c>
      <c r="E191" s="43"/>
      <c r="F191" s="229" t="s">
        <v>296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151</v>
      </c>
      <c r="AU191" s="20" t="s">
        <v>82</v>
      </c>
    </row>
    <row r="192" s="2" customFormat="1">
      <c r="A192" s="41"/>
      <c r="B192" s="42"/>
      <c r="C192" s="43"/>
      <c r="D192" s="233" t="s">
        <v>153</v>
      </c>
      <c r="E192" s="43"/>
      <c r="F192" s="234" t="s">
        <v>297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153</v>
      </c>
      <c r="AU192" s="20" t="s">
        <v>82</v>
      </c>
    </row>
    <row r="193" s="13" customFormat="1">
      <c r="A193" s="13"/>
      <c r="B193" s="235"/>
      <c r="C193" s="236"/>
      <c r="D193" s="228" t="s">
        <v>155</v>
      </c>
      <c r="E193" s="237" t="s">
        <v>19</v>
      </c>
      <c r="F193" s="238" t="s">
        <v>298</v>
      </c>
      <c r="G193" s="236"/>
      <c r="H193" s="237" t="s">
        <v>19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155</v>
      </c>
      <c r="AU193" s="244" t="s">
        <v>82</v>
      </c>
      <c r="AV193" s="13" t="s">
        <v>80</v>
      </c>
      <c r="AW193" s="13" t="s">
        <v>33</v>
      </c>
      <c r="AX193" s="13" t="s">
        <v>72</v>
      </c>
      <c r="AY193" s="244" t="s">
        <v>142</v>
      </c>
    </row>
    <row r="194" s="14" customFormat="1">
      <c r="A194" s="14"/>
      <c r="B194" s="245"/>
      <c r="C194" s="246"/>
      <c r="D194" s="228" t="s">
        <v>155</v>
      </c>
      <c r="E194" s="247" t="s">
        <v>19</v>
      </c>
      <c r="F194" s="248" t="s">
        <v>299</v>
      </c>
      <c r="G194" s="246"/>
      <c r="H194" s="249">
        <v>234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155</v>
      </c>
      <c r="AU194" s="255" t="s">
        <v>82</v>
      </c>
      <c r="AV194" s="14" t="s">
        <v>82</v>
      </c>
      <c r="AW194" s="14" t="s">
        <v>33</v>
      </c>
      <c r="AX194" s="14" t="s">
        <v>72</v>
      </c>
      <c r="AY194" s="255" t="s">
        <v>142</v>
      </c>
    </row>
    <row r="195" s="14" customFormat="1">
      <c r="A195" s="14"/>
      <c r="B195" s="245"/>
      <c r="C195" s="246"/>
      <c r="D195" s="228" t="s">
        <v>155</v>
      </c>
      <c r="E195" s="247" t="s">
        <v>19</v>
      </c>
      <c r="F195" s="248" t="s">
        <v>300</v>
      </c>
      <c r="G195" s="246"/>
      <c r="H195" s="249">
        <v>41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155</v>
      </c>
      <c r="AU195" s="255" t="s">
        <v>82</v>
      </c>
      <c r="AV195" s="14" t="s">
        <v>82</v>
      </c>
      <c r="AW195" s="14" t="s">
        <v>33</v>
      </c>
      <c r="AX195" s="14" t="s">
        <v>72</v>
      </c>
      <c r="AY195" s="255" t="s">
        <v>142</v>
      </c>
    </row>
    <row r="196" s="2" customFormat="1" ht="16.5" customHeight="1">
      <c r="A196" s="41"/>
      <c r="B196" s="42"/>
      <c r="C196" s="257" t="s">
        <v>7</v>
      </c>
      <c r="D196" s="257" t="s">
        <v>279</v>
      </c>
      <c r="E196" s="258" t="s">
        <v>301</v>
      </c>
      <c r="F196" s="259" t="s">
        <v>302</v>
      </c>
      <c r="G196" s="260" t="s">
        <v>282</v>
      </c>
      <c r="H196" s="261">
        <v>70.560000000000002</v>
      </c>
      <c r="I196" s="262"/>
      <c r="J196" s="263">
        <f>ROUND(I196*H196,2)</f>
        <v>0</v>
      </c>
      <c r="K196" s="259" t="s">
        <v>148</v>
      </c>
      <c r="L196" s="264"/>
      <c r="M196" s="265" t="s">
        <v>19</v>
      </c>
      <c r="N196" s="266" t="s">
        <v>43</v>
      </c>
      <c r="O196" s="87"/>
      <c r="P196" s="224">
        <f>O196*H196</f>
        <v>0</v>
      </c>
      <c r="Q196" s="224">
        <v>1</v>
      </c>
      <c r="R196" s="224">
        <f>Q196*H196</f>
        <v>70.560000000000002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202</v>
      </c>
      <c r="AT196" s="226" t="s">
        <v>279</v>
      </c>
      <c r="AU196" s="226" t="s">
        <v>82</v>
      </c>
      <c r="AY196" s="20" t="s">
        <v>142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80</v>
      </c>
      <c r="BK196" s="227">
        <f>ROUND(I196*H196,2)</f>
        <v>0</v>
      </c>
      <c r="BL196" s="20" t="s">
        <v>149</v>
      </c>
      <c r="BM196" s="226" t="s">
        <v>303</v>
      </c>
    </row>
    <row r="197" s="2" customFormat="1">
      <c r="A197" s="41"/>
      <c r="B197" s="42"/>
      <c r="C197" s="43"/>
      <c r="D197" s="228" t="s">
        <v>151</v>
      </c>
      <c r="E197" s="43"/>
      <c r="F197" s="229" t="s">
        <v>302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151</v>
      </c>
      <c r="AU197" s="20" t="s">
        <v>82</v>
      </c>
    </row>
    <row r="198" s="14" customFormat="1">
      <c r="A198" s="14"/>
      <c r="B198" s="245"/>
      <c r="C198" s="246"/>
      <c r="D198" s="228" t="s">
        <v>155</v>
      </c>
      <c r="E198" s="247" t="s">
        <v>19</v>
      </c>
      <c r="F198" s="248" t="s">
        <v>304</v>
      </c>
      <c r="G198" s="246"/>
      <c r="H198" s="249">
        <v>70.560000000000002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155</v>
      </c>
      <c r="AU198" s="255" t="s">
        <v>82</v>
      </c>
      <c r="AV198" s="14" t="s">
        <v>82</v>
      </c>
      <c r="AW198" s="14" t="s">
        <v>33</v>
      </c>
      <c r="AX198" s="14" t="s">
        <v>72</v>
      </c>
      <c r="AY198" s="255" t="s">
        <v>142</v>
      </c>
    </row>
    <row r="199" s="2" customFormat="1" ht="37.8" customHeight="1">
      <c r="A199" s="41"/>
      <c r="B199" s="42"/>
      <c r="C199" s="215" t="s">
        <v>305</v>
      </c>
      <c r="D199" s="215" t="s">
        <v>144</v>
      </c>
      <c r="E199" s="216" t="s">
        <v>306</v>
      </c>
      <c r="F199" s="217" t="s">
        <v>307</v>
      </c>
      <c r="G199" s="218" t="s">
        <v>147</v>
      </c>
      <c r="H199" s="219">
        <v>275</v>
      </c>
      <c r="I199" s="220"/>
      <c r="J199" s="221">
        <f>ROUND(I199*H199,2)</f>
        <v>0</v>
      </c>
      <c r="K199" s="217" t="s">
        <v>19</v>
      </c>
      <c r="L199" s="47"/>
      <c r="M199" s="222" t="s">
        <v>19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149</v>
      </c>
      <c r="AT199" s="226" t="s">
        <v>144</v>
      </c>
      <c r="AU199" s="226" t="s">
        <v>82</v>
      </c>
      <c r="AY199" s="20" t="s">
        <v>142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80</v>
      </c>
      <c r="BK199" s="227">
        <f>ROUND(I199*H199,2)</f>
        <v>0</v>
      </c>
      <c r="BL199" s="20" t="s">
        <v>149</v>
      </c>
      <c r="BM199" s="226" t="s">
        <v>308</v>
      </c>
    </row>
    <row r="200" s="2" customFormat="1">
      <c r="A200" s="41"/>
      <c r="B200" s="42"/>
      <c r="C200" s="43"/>
      <c r="D200" s="228" t="s">
        <v>151</v>
      </c>
      <c r="E200" s="43"/>
      <c r="F200" s="229" t="s">
        <v>307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151</v>
      </c>
      <c r="AU200" s="20" t="s">
        <v>82</v>
      </c>
    </row>
    <row r="201" s="13" customFormat="1">
      <c r="A201" s="13"/>
      <c r="B201" s="235"/>
      <c r="C201" s="236"/>
      <c r="D201" s="228" t="s">
        <v>155</v>
      </c>
      <c r="E201" s="237" t="s">
        <v>19</v>
      </c>
      <c r="F201" s="238" t="s">
        <v>298</v>
      </c>
      <c r="G201" s="236"/>
      <c r="H201" s="237" t="s">
        <v>19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155</v>
      </c>
      <c r="AU201" s="244" t="s">
        <v>82</v>
      </c>
      <c r="AV201" s="13" t="s">
        <v>80</v>
      </c>
      <c r="AW201" s="13" t="s">
        <v>33</v>
      </c>
      <c r="AX201" s="13" t="s">
        <v>72</v>
      </c>
      <c r="AY201" s="244" t="s">
        <v>142</v>
      </c>
    </row>
    <row r="202" s="14" customFormat="1">
      <c r="A202" s="14"/>
      <c r="B202" s="245"/>
      <c r="C202" s="246"/>
      <c r="D202" s="228" t="s">
        <v>155</v>
      </c>
      <c r="E202" s="247" t="s">
        <v>19</v>
      </c>
      <c r="F202" s="248" t="s">
        <v>309</v>
      </c>
      <c r="G202" s="246"/>
      <c r="H202" s="249">
        <v>275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155</v>
      </c>
      <c r="AU202" s="255" t="s">
        <v>82</v>
      </c>
      <c r="AV202" s="14" t="s">
        <v>82</v>
      </c>
      <c r="AW202" s="14" t="s">
        <v>33</v>
      </c>
      <c r="AX202" s="14" t="s">
        <v>72</v>
      </c>
      <c r="AY202" s="255" t="s">
        <v>142</v>
      </c>
    </row>
    <row r="203" s="2" customFormat="1" ht="16.5" customHeight="1">
      <c r="A203" s="41"/>
      <c r="B203" s="42"/>
      <c r="C203" s="257" t="s">
        <v>310</v>
      </c>
      <c r="D203" s="257" t="s">
        <v>279</v>
      </c>
      <c r="E203" s="258" t="s">
        <v>311</v>
      </c>
      <c r="F203" s="259" t="s">
        <v>312</v>
      </c>
      <c r="G203" s="260" t="s">
        <v>313</v>
      </c>
      <c r="H203" s="261">
        <v>8.25</v>
      </c>
      <c r="I203" s="262"/>
      <c r="J203" s="263">
        <f>ROUND(I203*H203,2)</f>
        <v>0</v>
      </c>
      <c r="K203" s="259" t="s">
        <v>148</v>
      </c>
      <c r="L203" s="264"/>
      <c r="M203" s="265" t="s">
        <v>19</v>
      </c>
      <c r="N203" s="266" t="s">
        <v>43</v>
      </c>
      <c r="O203" s="87"/>
      <c r="P203" s="224">
        <f>O203*H203</f>
        <v>0</v>
      </c>
      <c r="Q203" s="224">
        <v>0.001</v>
      </c>
      <c r="R203" s="224">
        <f>Q203*H203</f>
        <v>0.0082500000000000004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202</v>
      </c>
      <c r="AT203" s="226" t="s">
        <v>279</v>
      </c>
      <c r="AU203" s="226" t="s">
        <v>82</v>
      </c>
      <c r="AY203" s="20" t="s">
        <v>142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80</v>
      </c>
      <c r="BK203" s="227">
        <f>ROUND(I203*H203,2)</f>
        <v>0</v>
      </c>
      <c r="BL203" s="20" t="s">
        <v>149</v>
      </c>
      <c r="BM203" s="226" t="s">
        <v>314</v>
      </c>
    </row>
    <row r="204" s="2" customFormat="1">
      <c r="A204" s="41"/>
      <c r="B204" s="42"/>
      <c r="C204" s="43"/>
      <c r="D204" s="228" t="s">
        <v>151</v>
      </c>
      <c r="E204" s="43"/>
      <c r="F204" s="229" t="s">
        <v>312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151</v>
      </c>
      <c r="AU204" s="20" t="s">
        <v>82</v>
      </c>
    </row>
    <row r="205" s="14" customFormat="1">
      <c r="A205" s="14"/>
      <c r="B205" s="245"/>
      <c r="C205" s="246"/>
      <c r="D205" s="228" t="s">
        <v>155</v>
      </c>
      <c r="E205" s="246"/>
      <c r="F205" s="248" t="s">
        <v>315</v>
      </c>
      <c r="G205" s="246"/>
      <c r="H205" s="249">
        <v>8.25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155</v>
      </c>
      <c r="AU205" s="255" t="s">
        <v>82</v>
      </c>
      <c r="AV205" s="14" t="s">
        <v>82</v>
      </c>
      <c r="AW205" s="14" t="s">
        <v>4</v>
      </c>
      <c r="AX205" s="14" t="s">
        <v>80</v>
      </c>
      <c r="AY205" s="255" t="s">
        <v>142</v>
      </c>
    </row>
    <row r="206" s="2" customFormat="1" ht="16.5" customHeight="1">
      <c r="A206" s="41"/>
      <c r="B206" s="42"/>
      <c r="C206" s="215" t="s">
        <v>316</v>
      </c>
      <c r="D206" s="215" t="s">
        <v>144</v>
      </c>
      <c r="E206" s="216" t="s">
        <v>317</v>
      </c>
      <c r="F206" s="217" t="s">
        <v>318</v>
      </c>
      <c r="G206" s="218" t="s">
        <v>147</v>
      </c>
      <c r="H206" s="219">
        <v>234</v>
      </c>
      <c r="I206" s="220"/>
      <c r="J206" s="221">
        <f>ROUND(I206*H206,2)</f>
        <v>0</v>
      </c>
      <c r="K206" s="217" t="s">
        <v>148</v>
      </c>
      <c r="L206" s="47"/>
      <c r="M206" s="222" t="s">
        <v>19</v>
      </c>
      <c r="N206" s="223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149</v>
      </c>
      <c r="AT206" s="226" t="s">
        <v>144</v>
      </c>
      <c r="AU206" s="226" t="s">
        <v>82</v>
      </c>
      <c r="AY206" s="20" t="s">
        <v>142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80</v>
      </c>
      <c r="BK206" s="227">
        <f>ROUND(I206*H206,2)</f>
        <v>0</v>
      </c>
      <c r="BL206" s="20" t="s">
        <v>149</v>
      </c>
      <c r="BM206" s="226" t="s">
        <v>319</v>
      </c>
    </row>
    <row r="207" s="2" customFormat="1">
      <c r="A207" s="41"/>
      <c r="B207" s="42"/>
      <c r="C207" s="43"/>
      <c r="D207" s="228" t="s">
        <v>151</v>
      </c>
      <c r="E207" s="43"/>
      <c r="F207" s="229" t="s">
        <v>320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151</v>
      </c>
      <c r="AU207" s="20" t="s">
        <v>82</v>
      </c>
    </row>
    <row r="208" s="2" customFormat="1">
      <c r="A208" s="41"/>
      <c r="B208" s="42"/>
      <c r="C208" s="43"/>
      <c r="D208" s="233" t="s">
        <v>153</v>
      </c>
      <c r="E208" s="43"/>
      <c r="F208" s="234" t="s">
        <v>321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153</v>
      </c>
      <c r="AU208" s="20" t="s">
        <v>82</v>
      </c>
    </row>
    <row r="209" s="13" customFormat="1">
      <c r="A209" s="13"/>
      <c r="B209" s="235"/>
      <c r="C209" s="236"/>
      <c r="D209" s="228" t="s">
        <v>155</v>
      </c>
      <c r="E209" s="237" t="s">
        <v>19</v>
      </c>
      <c r="F209" s="238" t="s">
        <v>322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155</v>
      </c>
      <c r="AU209" s="244" t="s">
        <v>82</v>
      </c>
      <c r="AV209" s="13" t="s">
        <v>80</v>
      </c>
      <c r="AW209" s="13" t="s">
        <v>33</v>
      </c>
      <c r="AX209" s="13" t="s">
        <v>72</v>
      </c>
      <c r="AY209" s="244" t="s">
        <v>142</v>
      </c>
    </row>
    <row r="210" s="14" customFormat="1">
      <c r="A210" s="14"/>
      <c r="B210" s="245"/>
      <c r="C210" s="246"/>
      <c r="D210" s="228" t="s">
        <v>155</v>
      </c>
      <c r="E210" s="247" t="s">
        <v>19</v>
      </c>
      <c r="F210" s="248" t="s">
        <v>323</v>
      </c>
      <c r="G210" s="246"/>
      <c r="H210" s="249">
        <v>234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155</v>
      </c>
      <c r="AU210" s="255" t="s">
        <v>82</v>
      </c>
      <c r="AV210" s="14" t="s">
        <v>82</v>
      </c>
      <c r="AW210" s="14" t="s">
        <v>33</v>
      </c>
      <c r="AX210" s="14" t="s">
        <v>72</v>
      </c>
      <c r="AY210" s="255" t="s">
        <v>142</v>
      </c>
    </row>
    <row r="211" s="2" customFormat="1" ht="16.5" customHeight="1">
      <c r="A211" s="41"/>
      <c r="B211" s="42"/>
      <c r="C211" s="215" t="s">
        <v>324</v>
      </c>
      <c r="D211" s="215" t="s">
        <v>144</v>
      </c>
      <c r="E211" s="216" t="s">
        <v>325</v>
      </c>
      <c r="F211" s="217" t="s">
        <v>326</v>
      </c>
      <c r="G211" s="218" t="s">
        <v>147</v>
      </c>
      <c r="H211" s="219">
        <v>1806</v>
      </c>
      <c r="I211" s="220"/>
      <c r="J211" s="221">
        <f>ROUND(I211*H211,2)</f>
        <v>0</v>
      </c>
      <c r="K211" s="217" t="s">
        <v>148</v>
      </c>
      <c r="L211" s="47"/>
      <c r="M211" s="222" t="s">
        <v>19</v>
      </c>
      <c r="N211" s="223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149</v>
      </c>
      <c r="AT211" s="226" t="s">
        <v>144</v>
      </c>
      <c r="AU211" s="226" t="s">
        <v>82</v>
      </c>
      <c r="AY211" s="20" t="s">
        <v>142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80</v>
      </c>
      <c r="BK211" s="227">
        <f>ROUND(I211*H211,2)</f>
        <v>0</v>
      </c>
      <c r="BL211" s="20" t="s">
        <v>149</v>
      </c>
      <c r="BM211" s="226" t="s">
        <v>327</v>
      </c>
    </row>
    <row r="212" s="2" customFormat="1">
      <c r="A212" s="41"/>
      <c r="B212" s="42"/>
      <c r="C212" s="43"/>
      <c r="D212" s="228" t="s">
        <v>151</v>
      </c>
      <c r="E212" s="43"/>
      <c r="F212" s="229" t="s">
        <v>328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151</v>
      </c>
      <c r="AU212" s="20" t="s">
        <v>82</v>
      </c>
    </row>
    <row r="213" s="2" customFormat="1">
      <c r="A213" s="41"/>
      <c r="B213" s="42"/>
      <c r="C213" s="43"/>
      <c r="D213" s="233" t="s">
        <v>153</v>
      </c>
      <c r="E213" s="43"/>
      <c r="F213" s="234" t="s">
        <v>329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153</v>
      </c>
      <c r="AU213" s="20" t="s">
        <v>82</v>
      </c>
    </row>
    <row r="214" s="13" customFormat="1">
      <c r="A214" s="13"/>
      <c r="B214" s="235"/>
      <c r="C214" s="236"/>
      <c r="D214" s="228" t="s">
        <v>155</v>
      </c>
      <c r="E214" s="237" t="s">
        <v>19</v>
      </c>
      <c r="F214" s="238" t="s">
        <v>322</v>
      </c>
      <c r="G214" s="236"/>
      <c r="H214" s="237" t="s">
        <v>19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155</v>
      </c>
      <c r="AU214" s="244" t="s">
        <v>82</v>
      </c>
      <c r="AV214" s="13" t="s">
        <v>80</v>
      </c>
      <c r="AW214" s="13" t="s">
        <v>33</v>
      </c>
      <c r="AX214" s="13" t="s">
        <v>72</v>
      </c>
      <c r="AY214" s="244" t="s">
        <v>142</v>
      </c>
    </row>
    <row r="215" s="14" customFormat="1">
      <c r="A215" s="14"/>
      <c r="B215" s="245"/>
      <c r="C215" s="246"/>
      <c r="D215" s="228" t="s">
        <v>155</v>
      </c>
      <c r="E215" s="247" t="s">
        <v>19</v>
      </c>
      <c r="F215" s="248" t="s">
        <v>330</v>
      </c>
      <c r="G215" s="246"/>
      <c r="H215" s="249">
        <v>1806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155</v>
      </c>
      <c r="AU215" s="255" t="s">
        <v>82</v>
      </c>
      <c r="AV215" s="14" t="s">
        <v>82</v>
      </c>
      <c r="AW215" s="14" t="s">
        <v>33</v>
      </c>
      <c r="AX215" s="14" t="s">
        <v>72</v>
      </c>
      <c r="AY215" s="255" t="s">
        <v>142</v>
      </c>
    </row>
    <row r="216" s="2" customFormat="1" ht="16.5" customHeight="1">
      <c r="A216" s="41"/>
      <c r="B216" s="42"/>
      <c r="C216" s="215" t="s">
        <v>331</v>
      </c>
      <c r="D216" s="215" t="s">
        <v>144</v>
      </c>
      <c r="E216" s="216" t="s">
        <v>332</v>
      </c>
      <c r="F216" s="217" t="s">
        <v>333</v>
      </c>
      <c r="G216" s="218" t="s">
        <v>334</v>
      </c>
      <c r="H216" s="219">
        <v>1</v>
      </c>
      <c r="I216" s="220"/>
      <c r="J216" s="221">
        <f>ROUND(I216*H216,2)</f>
        <v>0</v>
      </c>
      <c r="K216" s="217" t="s">
        <v>148</v>
      </c>
      <c r="L216" s="47"/>
      <c r="M216" s="222" t="s">
        <v>19</v>
      </c>
      <c r="N216" s="223" t="s">
        <v>43</v>
      </c>
      <c r="O216" s="87"/>
      <c r="P216" s="224">
        <f>O216*H216</f>
        <v>0</v>
      </c>
      <c r="Q216" s="224">
        <v>0.01281</v>
      </c>
      <c r="R216" s="224">
        <f>Q216*H216</f>
        <v>0.01281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149</v>
      </c>
      <c r="AT216" s="226" t="s">
        <v>144</v>
      </c>
      <c r="AU216" s="226" t="s">
        <v>82</v>
      </c>
      <c r="AY216" s="20" t="s">
        <v>142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80</v>
      </c>
      <c r="BK216" s="227">
        <f>ROUND(I216*H216,2)</f>
        <v>0</v>
      </c>
      <c r="BL216" s="20" t="s">
        <v>149</v>
      </c>
      <c r="BM216" s="226" t="s">
        <v>335</v>
      </c>
    </row>
    <row r="217" s="2" customFormat="1">
      <c r="A217" s="41"/>
      <c r="B217" s="42"/>
      <c r="C217" s="43"/>
      <c r="D217" s="228" t="s">
        <v>151</v>
      </c>
      <c r="E217" s="43"/>
      <c r="F217" s="229" t="s">
        <v>336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151</v>
      </c>
      <c r="AU217" s="20" t="s">
        <v>82</v>
      </c>
    </row>
    <row r="218" s="2" customFormat="1">
      <c r="A218" s="41"/>
      <c r="B218" s="42"/>
      <c r="C218" s="43"/>
      <c r="D218" s="233" t="s">
        <v>153</v>
      </c>
      <c r="E218" s="43"/>
      <c r="F218" s="234" t="s">
        <v>337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153</v>
      </c>
      <c r="AU218" s="20" t="s">
        <v>82</v>
      </c>
    </row>
    <row r="219" s="13" customFormat="1">
      <c r="A219" s="13"/>
      <c r="B219" s="235"/>
      <c r="C219" s="236"/>
      <c r="D219" s="228" t="s">
        <v>155</v>
      </c>
      <c r="E219" s="237" t="s">
        <v>19</v>
      </c>
      <c r="F219" s="238" t="s">
        <v>156</v>
      </c>
      <c r="G219" s="236"/>
      <c r="H219" s="237" t="s">
        <v>19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155</v>
      </c>
      <c r="AU219" s="244" t="s">
        <v>82</v>
      </c>
      <c r="AV219" s="13" t="s">
        <v>80</v>
      </c>
      <c r="AW219" s="13" t="s">
        <v>33</v>
      </c>
      <c r="AX219" s="13" t="s">
        <v>72</v>
      </c>
      <c r="AY219" s="244" t="s">
        <v>142</v>
      </c>
    </row>
    <row r="220" s="14" customFormat="1">
      <c r="A220" s="14"/>
      <c r="B220" s="245"/>
      <c r="C220" s="246"/>
      <c r="D220" s="228" t="s">
        <v>155</v>
      </c>
      <c r="E220" s="247" t="s">
        <v>19</v>
      </c>
      <c r="F220" s="248" t="s">
        <v>338</v>
      </c>
      <c r="G220" s="246"/>
      <c r="H220" s="249">
        <v>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155</v>
      </c>
      <c r="AU220" s="255" t="s">
        <v>82</v>
      </c>
      <c r="AV220" s="14" t="s">
        <v>82</v>
      </c>
      <c r="AW220" s="14" t="s">
        <v>33</v>
      </c>
      <c r="AX220" s="14" t="s">
        <v>72</v>
      </c>
      <c r="AY220" s="255" t="s">
        <v>142</v>
      </c>
    </row>
    <row r="221" s="2" customFormat="1" ht="16.5" customHeight="1">
      <c r="A221" s="41"/>
      <c r="B221" s="42"/>
      <c r="C221" s="215" t="s">
        <v>339</v>
      </c>
      <c r="D221" s="215" t="s">
        <v>144</v>
      </c>
      <c r="E221" s="216" t="s">
        <v>340</v>
      </c>
      <c r="F221" s="217" t="s">
        <v>341</v>
      </c>
      <c r="G221" s="218" t="s">
        <v>334</v>
      </c>
      <c r="H221" s="219">
        <v>4</v>
      </c>
      <c r="I221" s="220"/>
      <c r="J221" s="221">
        <f>ROUND(I221*H221,2)</f>
        <v>0</v>
      </c>
      <c r="K221" s="217" t="s">
        <v>148</v>
      </c>
      <c r="L221" s="47"/>
      <c r="M221" s="222" t="s">
        <v>19</v>
      </c>
      <c r="N221" s="223" t="s">
        <v>43</v>
      </c>
      <c r="O221" s="87"/>
      <c r="P221" s="224">
        <f>O221*H221</f>
        <v>0</v>
      </c>
      <c r="Q221" s="224">
        <v>0.046980000000000001</v>
      </c>
      <c r="R221" s="224">
        <f>Q221*H221</f>
        <v>0.18792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149</v>
      </c>
      <c r="AT221" s="226" t="s">
        <v>144</v>
      </c>
      <c r="AU221" s="226" t="s">
        <v>82</v>
      </c>
      <c r="AY221" s="20" t="s">
        <v>142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80</v>
      </c>
      <c r="BK221" s="227">
        <f>ROUND(I221*H221,2)</f>
        <v>0</v>
      </c>
      <c r="BL221" s="20" t="s">
        <v>149</v>
      </c>
      <c r="BM221" s="226" t="s">
        <v>342</v>
      </c>
    </row>
    <row r="222" s="2" customFormat="1">
      <c r="A222" s="41"/>
      <c r="B222" s="42"/>
      <c r="C222" s="43"/>
      <c r="D222" s="228" t="s">
        <v>151</v>
      </c>
      <c r="E222" s="43"/>
      <c r="F222" s="229" t="s">
        <v>343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151</v>
      </c>
      <c r="AU222" s="20" t="s">
        <v>82</v>
      </c>
    </row>
    <row r="223" s="2" customFormat="1">
      <c r="A223" s="41"/>
      <c r="B223" s="42"/>
      <c r="C223" s="43"/>
      <c r="D223" s="233" t="s">
        <v>153</v>
      </c>
      <c r="E223" s="43"/>
      <c r="F223" s="234" t="s">
        <v>344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153</v>
      </c>
      <c r="AU223" s="20" t="s">
        <v>82</v>
      </c>
    </row>
    <row r="224" s="13" customFormat="1">
      <c r="A224" s="13"/>
      <c r="B224" s="235"/>
      <c r="C224" s="236"/>
      <c r="D224" s="228" t="s">
        <v>155</v>
      </c>
      <c r="E224" s="237" t="s">
        <v>19</v>
      </c>
      <c r="F224" s="238" t="s">
        <v>156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155</v>
      </c>
      <c r="AU224" s="244" t="s">
        <v>82</v>
      </c>
      <c r="AV224" s="13" t="s">
        <v>80</v>
      </c>
      <c r="AW224" s="13" t="s">
        <v>33</v>
      </c>
      <c r="AX224" s="13" t="s">
        <v>72</v>
      </c>
      <c r="AY224" s="244" t="s">
        <v>142</v>
      </c>
    </row>
    <row r="225" s="14" customFormat="1">
      <c r="A225" s="14"/>
      <c r="B225" s="245"/>
      <c r="C225" s="246"/>
      <c r="D225" s="228" t="s">
        <v>155</v>
      </c>
      <c r="E225" s="247" t="s">
        <v>19</v>
      </c>
      <c r="F225" s="248" t="s">
        <v>345</v>
      </c>
      <c r="G225" s="246"/>
      <c r="H225" s="249">
        <v>4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155</v>
      </c>
      <c r="AU225" s="255" t="s">
        <v>82</v>
      </c>
      <c r="AV225" s="14" t="s">
        <v>82</v>
      </c>
      <c r="AW225" s="14" t="s">
        <v>33</v>
      </c>
      <c r="AX225" s="14" t="s">
        <v>72</v>
      </c>
      <c r="AY225" s="255" t="s">
        <v>142</v>
      </c>
    </row>
    <row r="226" s="2" customFormat="1" ht="16.5" customHeight="1">
      <c r="A226" s="41"/>
      <c r="B226" s="42"/>
      <c r="C226" s="215" t="s">
        <v>346</v>
      </c>
      <c r="D226" s="215" t="s">
        <v>144</v>
      </c>
      <c r="E226" s="216" t="s">
        <v>347</v>
      </c>
      <c r="F226" s="217" t="s">
        <v>348</v>
      </c>
      <c r="G226" s="218" t="s">
        <v>334</v>
      </c>
      <c r="H226" s="219">
        <v>4</v>
      </c>
      <c r="I226" s="220"/>
      <c r="J226" s="221">
        <f>ROUND(I226*H226,2)</f>
        <v>0</v>
      </c>
      <c r="K226" s="217" t="s">
        <v>148</v>
      </c>
      <c r="L226" s="47"/>
      <c r="M226" s="222" t="s">
        <v>19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149</v>
      </c>
      <c r="AT226" s="226" t="s">
        <v>144</v>
      </c>
      <c r="AU226" s="226" t="s">
        <v>82</v>
      </c>
      <c r="AY226" s="20" t="s">
        <v>142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80</v>
      </c>
      <c r="BK226" s="227">
        <f>ROUND(I226*H226,2)</f>
        <v>0</v>
      </c>
      <c r="BL226" s="20" t="s">
        <v>149</v>
      </c>
      <c r="BM226" s="226" t="s">
        <v>349</v>
      </c>
    </row>
    <row r="227" s="2" customFormat="1">
      <c r="A227" s="41"/>
      <c r="B227" s="42"/>
      <c r="C227" s="43"/>
      <c r="D227" s="228" t="s">
        <v>151</v>
      </c>
      <c r="E227" s="43"/>
      <c r="F227" s="229" t="s">
        <v>350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151</v>
      </c>
      <c r="AU227" s="20" t="s">
        <v>82</v>
      </c>
    </row>
    <row r="228" s="2" customFormat="1">
      <c r="A228" s="41"/>
      <c r="B228" s="42"/>
      <c r="C228" s="43"/>
      <c r="D228" s="233" t="s">
        <v>153</v>
      </c>
      <c r="E228" s="43"/>
      <c r="F228" s="234" t="s">
        <v>351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153</v>
      </c>
      <c r="AU228" s="20" t="s">
        <v>82</v>
      </c>
    </row>
    <row r="229" s="13" customFormat="1">
      <c r="A229" s="13"/>
      <c r="B229" s="235"/>
      <c r="C229" s="236"/>
      <c r="D229" s="228" t="s">
        <v>155</v>
      </c>
      <c r="E229" s="237" t="s">
        <v>19</v>
      </c>
      <c r="F229" s="238" t="s">
        <v>322</v>
      </c>
      <c r="G229" s="236"/>
      <c r="H229" s="237" t="s">
        <v>19</v>
      </c>
      <c r="I229" s="239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155</v>
      </c>
      <c r="AU229" s="244" t="s">
        <v>82</v>
      </c>
      <c r="AV229" s="13" t="s">
        <v>80</v>
      </c>
      <c r="AW229" s="13" t="s">
        <v>33</v>
      </c>
      <c r="AX229" s="13" t="s">
        <v>72</v>
      </c>
      <c r="AY229" s="244" t="s">
        <v>142</v>
      </c>
    </row>
    <row r="230" s="14" customFormat="1">
      <c r="A230" s="14"/>
      <c r="B230" s="245"/>
      <c r="C230" s="246"/>
      <c r="D230" s="228" t="s">
        <v>155</v>
      </c>
      <c r="E230" s="247" t="s">
        <v>19</v>
      </c>
      <c r="F230" s="248" t="s">
        <v>352</v>
      </c>
      <c r="G230" s="246"/>
      <c r="H230" s="249">
        <v>4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155</v>
      </c>
      <c r="AU230" s="255" t="s">
        <v>82</v>
      </c>
      <c r="AV230" s="14" t="s">
        <v>82</v>
      </c>
      <c r="AW230" s="14" t="s">
        <v>33</v>
      </c>
      <c r="AX230" s="14" t="s">
        <v>72</v>
      </c>
      <c r="AY230" s="255" t="s">
        <v>142</v>
      </c>
    </row>
    <row r="231" s="2" customFormat="1" ht="16.5" customHeight="1">
      <c r="A231" s="41"/>
      <c r="B231" s="42"/>
      <c r="C231" s="215" t="s">
        <v>353</v>
      </c>
      <c r="D231" s="215" t="s">
        <v>144</v>
      </c>
      <c r="E231" s="216" t="s">
        <v>354</v>
      </c>
      <c r="F231" s="217" t="s">
        <v>355</v>
      </c>
      <c r="G231" s="218" t="s">
        <v>147</v>
      </c>
      <c r="H231" s="219">
        <v>185</v>
      </c>
      <c r="I231" s="220"/>
      <c r="J231" s="221">
        <f>ROUND(I231*H231,2)</f>
        <v>0</v>
      </c>
      <c r="K231" s="217" t="s">
        <v>148</v>
      </c>
      <c r="L231" s="47"/>
      <c r="M231" s="222" t="s">
        <v>19</v>
      </c>
      <c r="N231" s="223" t="s">
        <v>43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149</v>
      </c>
      <c r="AT231" s="226" t="s">
        <v>144</v>
      </c>
      <c r="AU231" s="226" t="s">
        <v>82</v>
      </c>
      <c r="AY231" s="20" t="s">
        <v>142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80</v>
      </c>
      <c r="BK231" s="227">
        <f>ROUND(I231*H231,2)</f>
        <v>0</v>
      </c>
      <c r="BL231" s="20" t="s">
        <v>149</v>
      </c>
      <c r="BM231" s="226" t="s">
        <v>356</v>
      </c>
    </row>
    <row r="232" s="2" customFormat="1">
      <c r="A232" s="41"/>
      <c r="B232" s="42"/>
      <c r="C232" s="43"/>
      <c r="D232" s="228" t="s">
        <v>151</v>
      </c>
      <c r="E232" s="43"/>
      <c r="F232" s="229" t="s">
        <v>357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151</v>
      </c>
      <c r="AU232" s="20" t="s">
        <v>82</v>
      </c>
    </row>
    <row r="233" s="2" customFormat="1">
      <c r="A233" s="41"/>
      <c r="B233" s="42"/>
      <c r="C233" s="43"/>
      <c r="D233" s="233" t="s">
        <v>153</v>
      </c>
      <c r="E233" s="43"/>
      <c r="F233" s="234" t="s">
        <v>358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153</v>
      </c>
      <c r="AU233" s="20" t="s">
        <v>82</v>
      </c>
    </row>
    <row r="234" s="13" customFormat="1">
      <c r="A234" s="13"/>
      <c r="B234" s="235"/>
      <c r="C234" s="236"/>
      <c r="D234" s="228" t="s">
        <v>155</v>
      </c>
      <c r="E234" s="237" t="s">
        <v>19</v>
      </c>
      <c r="F234" s="238" t="s">
        <v>359</v>
      </c>
      <c r="G234" s="236"/>
      <c r="H234" s="237" t="s">
        <v>19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155</v>
      </c>
      <c r="AU234" s="244" t="s">
        <v>82</v>
      </c>
      <c r="AV234" s="13" t="s">
        <v>80</v>
      </c>
      <c r="AW234" s="13" t="s">
        <v>33</v>
      </c>
      <c r="AX234" s="13" t="s">
        <v>72</v>
      </c>
      <c r="AY234" s="244" t="s">
        <v>142</v>
      </c>
    </row>
    <row r="235" s="13" customFormat="1">
      <c r="A235" s="13"/>
      <c r="B235" s="235"/>
      <c r="C235" s="236"/>
      <c r="D235" s="228" t="s">
        <v>155</v>
      </c>
      <c r="E235" s="237" t="s">
        <v>19</v>
      </c>
      <c r="F235" s="238" t="s">
        <v>360</v>
      </c>
      <c r="G235" s="236"/>
      <c r="H235" s="237" t="s">
        <v>19</v>
      </c>
      <c r="I235" s="239"/>
      <c r="J235" s="236"/>
      <c r="K235" s="236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155</v>
      </c>
      <c r="AU235" s="244" t="s">
        <v>82</v>
      </c>
      <c r="AV235" s="13" t="s">
        <v>80</v>
      </c>
      <c r="AW235" s="13" t="s">
        <v>33</v>
      </c>
      <c r="AX235" s="13" t="s">
        <v>72</v>
      </c>
      <c r="AY235" s="244" t="s">
        <v>142</v>
      </c>
    </row>
    <row r="236" s="14" customFormat="1">
      <c r="A236" s="14"/>
      <c r="B236" s="245"/>
      <c r="C236" s="246"/>
      <c r="D236" s="228" t="s">
        <v>155</v>
      </c>
      <c r="E236" s="247" t="s">
        <v>19</v>
      </c>
      <c r="F236" s="248" t="s">
        <v>361</v>
      </c>
      <c r="G236" s="246"/>
      <c r="H236" s="249">
        <v>185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155</v>
      </c>
      <c r="AU236" s="255" t="s">
        <v>82</v>
      </c>
      <c r="AV236" s="14" t="s">
        <v>82</v>
      </c>
      <c r="AW236" s="14" t="s">
        <v>33</v>
      </c>
      <c r="AX236" s="14" t="s">
        <v>72</v>
      </c>
      <c r="AY236" s="255" t="s">
        <v>142</v>
      </c>
    </row>
    <row r="237" s="2" customFormat="1" ht="16.5" customHeight="1">
      <c r="A237" s="41"/>
      <c r="B237" s="42"/>
      <c r="C237" s="257" t="s">
        <v>362</v>
      </c>
      <c r="D237" s="257" t="s">
        <v>279</v>
      </c>
      <c r="E237" s="258" t="s">
        <v>363</v>
      </c>
      <c r="F237" s="259" t="s">
        <v>364</v>
      </c>
      <c r="G237" s="260" t="s">
        <v>282</v>
      </c>
      <c r="H237" s="261">
        <v>29.600000000000001</v>
      </c>
      <c r="I237" s="262"/>
      <c r="J237" s="263">
        <f>ROUND(I237*H237,2)</f>
        <v>0</v>
      </c>
      <c r="K237" s="259" t="s">
        <v>148</v>
      </c>
      <c r="L237" s="264"/>
      <c r="M237" s="265" t="s">
        <v>19</v>
      </c>
      <c r="N237" s="266" t="s">
        <v>43</v>
      </c>
      <c r="O237" s="87"/>
      <c r="P237" s="224">
        <f>O237*H237</f>
        <v>0</v>
      </c>
      <c r="Q237" s="224">
        <v>1</v>
      </c>
      <c r="R237" s="224">
        <f>Q237*H237</f>
        <v>29.600000000000001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202</v>
      </c>
      <c r="AT237" s="226" t="s">
        <v>279</v>
      </c>
      <c r="AU237" s="226" t="s">
        <v>82</v>
      </c>
      <c r="AY237" s="20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80</v>
      </c>
      <c r="BK237" s="227">
        <f>ROUND(I237*H237,2)</f>
        <v>0</v>
      </c>
      <c r="BL237" s="20" t="s">
        <v>149</v>
      </c>
      <c r="BM237" s="226" t="s">
        <v>365</v>
      </c>
    </row>
    <row r="238" s="2" customFormat="1">
      <c r="A238" s="41"/>
      <c r="B238" s="42"/>
      <c r="C238" s="43"/>
      <c r="D238" s="228" t="s">
        <v>151</v>
      </c>
      <c r="E238" s="43"/>
      <c r="F238" s="229" t="s">
        <v>364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151</v>
      </c>
      <c r="AU238" s="20" t="s">
        <v>82</v>
      </c>
    </row>
    <row r="239" s="14" customFormat="1">
      <c r="A239" s="14"/>
      <c r="B239" s="245"/>
      <c r="C239" s="246"/>
      <c r="D239" s="228" t="s">
        <v>155</v>
      </c>
      <c r="E239" s="246"/>
      <c r="F239" s="248" t="s">
        <v>366</v>
      </c>
      <c r="G239" s="246"/>
      <c r="H239" s="249">
        <v>29.600000000000001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155</v>
      </c>
      <c r="AU239" s="255" t="s">
        <v>82</v>
      </c>
      <c r="AV239" s="14" t="s">
        <v>82</v>
      </c>
      <c r="AW239" s="14" t="s">
        <v>4</v>
      </c>
      <c r="AX239" s="14" t="s">
        <v>80</v>
      </c>
      <c r="AY239" s="255" t="s">
        <v>142</v>
      </c>
    </row>
    <row r="240" s="12" customFormat="1" ht="22.8" customHeight="1">
      <c r="A240" s="12"/>
      <c r="B240" s="199"/>
      <c r="C240" s="200"/>
      <c r="D240" s="201" t="s">
        <v>71</v>
      </c>
      <c r="E240" s="213" t="s">
        <v>82</v>
      </c>
      <c r="F240" s="213" t="s">
        <v>367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SUM(P241:P245)</f>
        <v>0</v>
      </c>
      <c r="Q240" s="207"/>
      <c r="R240" s="208">
        <f>SUM(R241:R245)</f>
        <v>54.756000000000007</v>
      </c>
      <c r="S240" s="207"/>
      <c r="T240" s="209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80</v>
      </c>
      <c r="AT240" s="211" t="s">
        <v>71</v>
      </c>
      <c r="AU240" s="211" t="s">
        <v>80</v>
      </c>
      <c r="AY240" s="210" t="s">
        <v>142</v>
      </c>
      <c r="BK240" s="212">
        <f>SUM(BK241:BK245)</f>
        <v>0</v>
      </c>
    </row>
    <row r="241" s="2" customFormat="1" ht="24.15" customHeight="1">
      <c r="A241" s="41"/>
      <c r="B241" s="42"/>
      <c r="C241" s="215" t="s">
        <v>368</v>
      </c>
      <c r="D241" s="215" t="s">
        <v>144</v>
      </c>
      <c r="E241" s="216" t="s">
        <v>369</v>
      </c>
      <c r="F241" s="217" t="s">
        <v>370</v>
      </c>
      <c r="G241" s="218" t="s">
        <v>220</v>
      </c>
      <c r="H241" s="219">
        <v>200</v>
      </c>
      <c r="I241" s="220"/>
      <c r="J241" s="221">
        <f>ROUND(I241*H241,2)</f>
        <v>0</v>
      </c>
      <c r="K241" s="217" t="s">
        <v>148</v>
      </c>
      <c r="L241" s="47"/>
      <c r="M241" s="222" t="s">
        <v>19</v>
      </c>
      <c r="N241" s="223" t="s">
        <v>43</v>
      </c>
      <c r="O241" s="87"/>
      <c r="P241" s="224">
        <f>O241*H241</f>
        <v>0</v>
      </c>
      <c r="Q241" s="224">
        <v>0.27378000000000002</v>
      </c>
      <c r="R241" s="224">
        <f>Q241*H241</f>
        <v>54.756000000000007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149</v>
      </c>
      <c r="AT241" s="226" t="s">
        <v>144</v>
      </c>
      <c r="AU241" s="226" t="s">
        <v>82</v>
      </c>
      <c r="AY241" s="20" t="s">
        <v>142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80</v>
      </c>
      <c r="BK241" s="227">
        <f>ROUND(I241*H241,2)</f>
        <v>0</v>
      </c>
      <c r="BL241" s="20" t="s">
        <v>149</v>
      </c>
      <c r="BM241" s="226" t="s">
        <v>371</v>
      </c>
    </row>
    <row r="242" s="2" customFormat="1">
      <c r="A242" s="41"/>
      <c r="B242" s="42"/>
      <c r="C242" s="43"/>
      <c r="D242" s="228" t="s">
        <v>151</v>
      </c>
      <c r="E242" s="43"/>
      <c r="F242" s="229" t="s">
        <v>372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151</v>
      </c>
      <c r="AU242" s="20" t="s">
        <v>82</v>
      </c>
    </row>
    <row r="243" s="2" customFormat="1">
      <c r="A243" s="41"/>
      <c r="B243" s="42"/>
      <c r="C243" s="43"/>
      <c r="D243" s="233" t="s">
        <v>153</v>
      </c>
      <c r="E243" s="43"/>
      <c r="F243" s="234" t="s">
        <v>373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153</v>
      </c>
      <c r="AU243" s="20" t="s">
        <v>82</v>
      </c>
    </row>
    <row r="244" s="13" customFormat="1">
      <c r="A244" s="13"/>
      <c r="B244" s="235"/>
      <c r="C244" s="236"/>
      <c r="D244" s="228" t="s">
        <v>155</v>
      </c>
      <c r="E244" s="237" t="s">
        <v>19</v>
      </c>
      <c r="F244" s="238" t="s">
        <v>374</v>
      </c>
      <c r="G244" s="236"/>
      <c r="H244" s="237" t="s">
        <v>19</v>
      </c>
      <c r="I244" s="239"/>
      <c r="J244" s="236"/>
      <c r="K244" s="236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155</v>
      </c>
      <c r="AU244" s="244" t="s">
        <v>82</v>
      </c>
      <c r="AV244" s="13" t="s">
        <v>80</v>
      </c>
      <c r="AW244" s="13" t="s">
        <v>33</v>
      </c>
      <c r="AX244" s="13" t="s">
        <v>72</v>
      </c>
      <c r="AY244" s="244" t="s">
        <v>142</v>
      </c>
    </row>
    <row r="245" s="14" customFormat="1">
      <c r="A245" s="14"/>
      <c r="B245" s="245"/>
      <c r="C245" s="246"/>
      <c r="D245" s="228" t="s">
        <v>155</v>
      </c>
      <c r="E245" s="247" t="s">
        <v>19</v>
      </c>
      <c r="F245" s="248" t="s">
        <v>375</v>
      </c>
      <c r="G245" s="246"/>
      <c r="H245" s="249">
        <v>200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155</v>
      </c>
      <c r="AU245" s="255" t="s">
        <v>82</v>
      </c>
      <c r="AV245" s="14" t="s">
        <v>82</v>
      </c>
      <c r="AW245" s="14" t="s">
        <v>33</v>
      </c>
      <c r="AX245" s="14" t="s">
        <v>72</v>
      </c>
      <c r="AY245" s="255" t="s">
        <v>142</v>
      </c>
    </row>
    <row r="246" s="12" customFormat="1" ht="22.8" customHeight="1">
      <c r="A246" s="12"/>
      <c r="B246" s="199"/>
      <c r="C246" s="200"/>
      <c r="D246" s="201" t="s">
        <v>71</v>
      </c>
      <c r="E246" s="213" t="s">
        <v>149</v>
      </c>
      <c r="F246" s="213" t="s">
        <v>376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SUM(P247:P251)</f>
        <v>0</v>
      </c>
      <c r="Q246" s="207"/>
      <c r="R246" s="208">
        <f>SUM(R247:R251)</f>
        <v>0</v>
      </c>
      <c r="S246" s="207"/>
      <c r="T246" s="209">
        <f>SUM(T247:T251)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80</v>
      </c>
      <c r="AT246" s="211" t="s">
        <v>71</v>
      </c>
      <c r="AU246" s="211" t="s">
        <v>80</v>
      </c>
      <c r="AY246" s="210" t="s">
        <v>142</v>
      </c>
      <c r="BK246" s="212">
        <f>SUM(BK247:BK251)</f>
        <v>0</v>
      </c>
    </row>
    <row r="247" s="2" customFormat="1" ht="16.5" customHeight="1">
      <c r="A247" s="41"/>
      <c r="B247" s="42"/>
      <c r="C247" s="215" t="s">
        <v>377</v>
      </c>
      <c r="D247" s="215" t="s">
        <v>144</v>
      </c>
      <c r="E247" s="216" t="s">
        <v>378</v>
      </c>
      <c r="F247" s="217" t="s">
        <v>379</v>
      </c>
      <c r="G247" s="218" t="s">
        <v>147</v>
      </c>
      <c r="H247" s="219">
        <v>185</v>
      </c>
      <c r="I247" s="220"/>
      <c r="J247" s="221">
        <f>ROUND(I247*H247,2)</f>
        <v>0</v>
      </c>
      <c r="K247" s="217" t="s">
        <v>19</v>
      </c>
      <c r="L247" s="47"/>
      <c r="M247" s="222" t="s">
        <v>19</v>
      </c>
      <c r="N247" s="223" t="s">
        <v>43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149</v>
      </c>
      <c r="AT247" s="226" t="s">
        <v>144</v>
      </c>
      <c r="AU247" s="226" t="s">
        <v>82</v>
      </c>
      <c r="AY247" s="20" t="s">
        <v>142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80</v>
      </c>
      <c r="BK247" s="227">
        <f>ROUND(I247*H247,2)</f>
        <v>0</v>
      </c>
      <c r="BL247" s="20" t="s">
        <v>149</v>
      </c>
      <c r="BM247" s="226" t="s">
        <v>380</v>
      </c>
    </row>
    <row r="248" s="2" customFormat="1">
      <c r="A248" s="41"/>
      <c r="B248" s="42"/>
      <c r="C248" s="43"/>
      <c r="D248" s="228" t="s">
        <v>151</v>
      </c>
      <c r="E248" s="43"/>
      <c r="F248" s="229" t="s">
        <v>381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151</v>
      </c>
      <c r="AU248" s="20" t="s">
        <v>82</v>
      </c>
    </row>
    <row r="249" s="13" customFormat="1">
      <c r="A249" s="13"/>
      <c r="B249" s="235"/>
      <c r="C249" s="236"/>
      <c r="D249" s="228" t="s">
        <v>155</v>
      </c>
      <c r="E249" s="237" t="s">
        <v>19</v>
      </c>
      <c r="F249" s="238" t="s">
        <v>359</v>
      </c>
      <c r="G249" s="236"/>
      <c r="H249" s="237" t="s">
        <v>19</v>
      </c>
      <c r="I249" s="239"/>
      <c r="J249" s="236"/>
      <c r="K249" s="236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155</v>
      </c>
      <c r="AU249" s="244" t="s">
        <v>82</v>
      </c>
      <c r="AV249" s="13" t="s">
        <v>80</v>
      </c>
      <c r="AW249" s="13" t="s">
        <v>33</v>
      </c>
      <c r="AX249" s="13" t="s">
        <v>72</v>
      </c>
      <c r="AY249" s="244" t="s">
        <v>142</v>
      </c>
    </row>
    <row r="250" s="13" customFormat="1">
      <c r="A250" s="13"/>
      <c r="B250" s="235"/>
      <c r="C250" s="236"/>
      <c r="D250" s="228" t="s">
        <v>155</v>
      </c>
      <c r="E250" s="237" t="s">
        <v>19</v>
      </c>
      <c r="F250" s="238" t="s">
        <v>382</v>
      </c>
      <c r="G250" s="236"/>
      <c r="H250" s="237" t="s">
        <v>19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155</v>
      </c>
      <c r="AU250" s="244" t="s">
        <v>82</v>
      </c>
      <c r="AV250" s="13" t="s">
        <v>80</v>
      </c>
      <c r="AW250" s="13" t="s">
        <v>33</v>
      </c>
      <c r="AX250" s="13" t="s">
        <v>72</v>
      </c>
      <c r="AY250" s="244" t="s">
        <v>142</v>
      </c>
    </row>
    <row r="251" s="14" customFormat="1">
      <c r="A251" s="14"/>
      <c r="B251" s="245"/>
      <c r="C251" s="246"/>
      <c r="D251" s="228" t="s">
        <v>155</v>
      </c>
      <c r="E251" s="247" t="s">
        <v>19</v>
      </c>
      <c r="F251" s="248" t="s">
        <v>383</v>
      </c>
      <c r="G251" s="246"/>
      <c r="H251" s="249">
        <v>185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155</v>
      </c>
      <c r="AU251" s="255" t="s">
        <v>82</v>
      </c>
      <c r="AV251" s="14" t="s">
        <v>82</v>
      </c>
      <c r="AW251" s="14" t="s">
        <v>33</v>
      </c>
      <c r="AX251" s="14" t="s">
        <v>72</v>
      </c>
      <c r="AY251" s="255" t="s">
        <v>142</v>
      </c>
    </row>
    <row r="252" s="12" customFormat="1" ht="22.8" customHeight="1">
      <c r="A252" s="12"/>
      <c r="B252" s="199"/>
      <c r="C252" s="200"/>
      <c r="D252" s="201" t="s">
        <v>71</v>
      </c>
      <c r="E252" s="213" t="s">
        <v>179</v>
      </c>
      <c r="F252" s="213" t="s">
        <v>384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SUM(P253:P329)</f>
        <v>0</v>
      </c>
      <c r="Q252" s="207"/>
      <c r="R252" s="208">
        <f>SUM(R253:R329)</f>
        <v>651.67073500000004</v>
      </c>
      <c r="S252" s="207"/>
      <c r="T252" s="209">
        <f>SUM(T253:T329)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80</v>
      </c>
      <c r="AT252" s="211" t="s">
        <v>71</v>
      </c>
      <c r="AU252" s="211" t="s">
        <v>80</v>
      </c>
      <c r="AY252" s="210" t="s">
        <v>142</v>
      </c>
      <c r="BK252" s="212">
        <f>SUM(BK253:BK329)</f>
        <v>0</v>
      </c>
    </row>
    <row r="253" s="2" customFormat="1" ht="16.5" customHeight="1">
      <c r="A253" s="41"/>
      <c r="B253" s="42"/>
      <c r="C253" s="215" t="s">
        <v>385</v>
      </c>
      <c r="D253" s="215" t="s">
        <v>144</v>
      </c>
      <c r="E253" s="216" t="s">
        <v>386</v>
      </c>
      <c r="F253" s="217" t="s">
        <v>387</v>
      </c>
      <c r="G253" s="218" t="s">
        <v>147</v>
      </c>
      <c r="H253" s="219">
        <v>1986.3800000000001</v>
      </c>
      <c r="I253" s="220"/>
      <c r="J253" s="221">
        <f>ROUND(I253*H253,2)</f>
        <v>0</v>
      </c>
      <c r="K253" s="217" t="s">
        <v>148</v>
      </c>
      <c r="L253" s="47"/>
      <c r="M253" s="222" t="s">
        <v>19</v>
      </c>
      <c r="N253" s="223" t="s">
        <v>43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149</v>
      </c>
      <c r="AT253" s="226" t="s">
        <v>144</v>
      </c>
      <c r="AU253" s="226" t="s">
        <v>82</v>
      </c>
      <c r="AY253" s="20" t="s">
        <v>142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80</v>
      </c>
      <c r="BK253" s="227">
        <f>ROUND(I253*H253,2)</f>
        <v>0</v>
      </c>
      <c r="BL253" s="20" t="s">
        <v>149</v>
      </c>
      <c r="BM253" s="226" t="s">
        <v>388</v>
      </c>
    </row>
    <row r="254" s="2" customFormat="1">
      <c r="A254" s="41"/>
      <c r="B254" s="42"/>
      <c r="C254" s="43"/>
      <c r="D254" s="228" t="s">
        <v>151</v>
      </c>
      <c r="E254" s="43"/>
      <c r="F254" s="229" t="s">
        <v>389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151</v>
      </c>
      <c r="AU254" s="20" t="s">
        <v>82</v>
      </c>
    </row>
    <row r="255" s="2" customFormat="1">
      <c r="A255" s="41"/>
      <c r="B255" s="42"/>
      <c r="C255" s="43"/>
      <c r="D255" s="233" t="s">
        <v>153</v>
      </c>
      <c r="E255" s="43"/>
      <c r="F255" s="234" t="s">
        <v>390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153</v>
      </c>
      <c r="AU255" s="20" t="s">
        <v>82</v>
      </c>
    </row>
    <row r="256" s="13" customFormat="1">
      <c r="A256" s="13"/>
      <c r="B256" s="235"/>
      <c r="C256" s="236"/>
      <c r="D256" s="228" t="s">
        <v>155</v>
      </c>
      <c r="E256" s="237" t="s">
        <v>19</v>
      </c>
      <c r="F256" s="238" t="s">
        <v>359</v>
      </c>
      <c r="G256" s="236"/>
      <c r="H256" s="237" t="s">
        <v>19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155</v>
      </c>
      <c r="AU256" s="244" t="s">
        <v>82</v>
      </c>
      <c r="AV256" s="13" t="s">
        <v>80</v>
      </c>
      <c r="AW256" s="13" t="s">
        <v>33</v>
      </c>
      <c r="AX256" s="13" t="s">
        <v>72</v>
      </c>
      <c r="AY256" s="244" t="s">
        <v>142</v>
      </c>
    </row>
    <row r="257" s="13" customFormat="1">
      <c r="A257" s="13"/>
      <c r="B257" s="235"/>
      <c r="C257" s="236"/>
      <c r="D257" s="228" t="s">
        <v>155</v>
      </c>
      <c r="E257" s="237" t="s">
        <v>19</v>
      </c>
      <c r="F257" s="238" t="s">
        <v>391</v>
      </c>
      <c r="G257" s="236"/>
      <c r="H257" s="237" t="s">
        <v>19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155</v>
      </c>
      <c r="AU257" s="244" t="s">
        <v>82</v>
      </c>
      <c r="AV257" s="13" t="s">
        <v>80</v>
      </c>
      <c r="AW257" s="13" t="s">
        <v>33</v>
      </c>
      <c r="AX257" s="13" t="s">
        <v>72</v>
      </c>
      <c r="AY257" s="244" t="s">
        <v>142</v>
      </c>
    </row>
    <row r="258" s="14" customFormat="1">
      <c r="A258" s="14"/>
      <c r="B258" s="245"/>
      <c r="C258" s="246"/>
      <c r="D258" s="228" t="s">
        <v>155</v>
      </c>
      <c r="E258" s="247" t="s">
        <v>19</v>
      </c>
      <c r="F258" s="248" t="s">
        <v>392</v>
      </c>
      <c r="G258" s="246"/>
      <c r="H258" s="249">
        <v>889.89999999999998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155</v>
      </c>
      <c r="AU258" s="255" t="s">
        <v>82</v>
      </c>
      <c r="AV258" s="14" t="s">
        <v>82</v>
      </c>
      <c r="AW258" s="14" t="s">
        <v>33</v>
      </c>
      <c r="AX258" s="14" t="s">
        <v>72</v>
      </c>
      <c r="AY258" s="255" t="s">
        <v>142</v>
      </c>
    </row>
    <row r="259" s="14" customFormat="1">
      <c r="A259" s="14"/>
      <c r="B259" s="245"/>
      <c r="C259" s="246"/>
      <c r="D259" s="228" t="s">
        <v>155</v>
      </c>
      <c r="E259" s="247" t="s">
        <v>19</v>
      </c>
      <c r="F259" s="248" t="s">
        <v>393</v>
      </c>
      <c r="G259" s="246"/>
      <c r="H259" s="249">
        <v>487.30000000000001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155</v>
      </c>
      <c r="AU259" s="255" t="s">
        <v>82</v>
      </c>
      <c r="AV259" s="14" t="s">
        <v>82</v>
      </c>
      <c r="AW259" s="14" t="s">
        <v>33</v>
      </c>
      <c r="AX259" s="14" t="s">
        <v>72</v>
      </c>
      <c r="AY259" s="255" t="s">
        <v>142</v>
      </c>
    </row>
    <row r="260" s="14" customFormat="1">
      <c r="A260" s="14"/>
      <c r="B260" s="245"/>
      <c r="C260" s="246"/>
      <c r="D260" s="228" t="s">
        <v>155</v>
      </c>
      <c r="E260" s="247" t="s">
        <v>19</v>
      </c>
      <c r="F260" s="248" t="s">
        <v>394</v>
      </c>
      <c r="G260" s="246"/>
      <c r="H260" s="249">
        <v>378.39999999999998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155</v>
      </c>
      <c r="AU260" s="255" t="s">
        <v>82</v>
      </c>
      <c r="AV260" s="14" t="s">
        <v>82</v>
      </c>
      <c r="AW260" s="14" t="s">
        <v>33</v>
      </c>
      <c r="AX260" s="14" t="s">
        <v>72</v>
      </c>
      <c r="AY260" s="255" t="s">
        <v>142</v>
      </c>
    </row>
    <row r="261" s="14" customFormat="1">
      <c r="A261" s="14"/>
      <c r="B261" s="245"/>
      <c r="C261" s="246"/>
      <c r="D261" s="228" t="s">
        <v>155</v>
      </c>
      <c r="E261" s="247" t="s">
        <v>19</v>
      </c>
      <c r="F261" s="248" t="s">
        <v>395</v>
      </c>
      <c r="G261" s="246"/>
      <c r="H261" s="249">
        <v>203.5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155</v>
      </c>
      <c r="AU261" s="255" t="s">
        <v>82</v>
      </c>
      <c r="AV261" s="14" t="s">
        <v>82</v>
      </c>
      <c r="AW261" s="14" t="s">
        <v>33</v>
      </c>
      <c r="AX261" s="14" t="s">
        <v>72</v>
      </c>
      <c r="AY261" s="255" t="s">
        <v>142</v>
      </c>
    </row>
    <row r="262" s="14" customFormat="1">
      <c r="A262" s="14"/>
      <c r="B262" s="245"/>
      <c r="C262" s="246"/>
      <c r="D262" s="228" t="s">
        <v>155</v>
      </c>
      <c r="E262" s="247" t="s">
        <v>19</v>
      </c>
      <c r="F262" s="248" t="s">
        <v>396</v>
      </c>
      <c r="G262" s="246"/>
      <c r="H262" s="249">
        <v>24.199999999999999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155</v>
      </c>
      <c r="AU262" s="255" t="s">
        <v>82</v>
      </c>
      <c r="AV262" s="14" t="s">
        <v>82</v>
      </c>
      <c r="AW262" s="14" t="s">
        <v>33</v>
      </c>
      <c r="AX262" s="14" t="s">
        <v>72</v>
      </c>
      <c r="AY262" s="255" t="s">
        <v>142</v>
      </c>
    </row>
    <row r="263" s="14" customFormat="1">
      <c r="A263" s="14"/>
      <c r="B263" s="245"/>
      <c r="C263" s="246"/>
      <c r="D263" s="228" t="s">
        <v>155</v>
      </c>
      <c r="E263" s="247" t="s">
        <v>19</v>
      </c>
      <c r="F263" s="248" t="s">
        <v>397</v>
      </c>
      <c r="G263" s="246"/>
      <c r="H263" s="249">
        <v>3.0800000000000001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155</v>
      </c>
      <c r="AU263" s="255" t="s">
        <v>82</v>
      </c>
      <c r="AV263" s="14" t="s">
        <v>82</v>
      </c>
      <c r="AW263" s="14" t="s">
        <v>33</v>
      </c>
      <c r="AX263" s="14" t="s">
        <v>72</v>
      </c>
      <c r="AY263" s="255" t="s">
        <v>142</v>
      </c>
    </row>
    <row r="264" s="2" customFormat="1" ht="16.5" customHeight="1">
      <c r="A264" s="41"/>
      <c r="B264" s="42"/>
      <c r="C264" s="215" t="s">
        <v>398</v>
      </c>
      <c r="D264" s="215" t="s">
        <v>144</v>
      </c>
      <c r="E264" s="216" t="s">
        <v>399</v>
      </c>
      <c r="F264" s="217" t="s">
        <v>400</v>
      </c>
      <c r="G264" s="218" t="s">
        <v>147</v>
      </c>
      <c r="H264" s="219">
        <v>1805.8</v>
      </c>
      <c r="I264" s="220"/>
      <c r="J264" s="221">
        <f>ROUND(I264*H264,2)</f>
        <v>0</v>
      </c>
      <c r="K264" s="217" t="s">
        <v>148</v>
      </c>
      <c r="L264" s="47"/>
      <c r="M264" s="222" t="s">
        <v>19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149</v>
      </c>
      <c r="AT264" s="226" t="s">
        <v>144</v>
      </c>
      <c r="AU264" s="226" t="s">
        <v>82</v>
      </c>
      <c r="AY264" s="20" t="s">
        <v>142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80</v>
      </c>
      <c r="BK264" s="227">
        <f>ROUND(I264*H264,2)</f>
        <v>0</v>
      </c>
      <c r="BL264" s="20" t="s">
        <v>149</v>
      </c>
      <c r="BM264" s="226" t="s">
        <v>401</v>
      </c>
    </row>
    <row r="265" s="2" customFormat="1">
      <c r="A265" s="41"/>
      <c r="B265" s="42"/>
      <c r="C265" s="43"/>
      <c r="D265" s="228" t="s">
        <v>151</v>
      </c>
      <c r="E265" s="43"/>
      <c r="F265" s="229" t="s">
        <v>402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151</v>
      </c>
      <c r="AU265" s="20" t="s">
        <v>82</v>
      </c>
    </row>
    <row r="266" s="2" customFormat="1">
      <c r="A266" s="41"/>
      <c r="B266" s="42"/>
      <c r="C266" s="43"/>
      <c r="D266" s="233" t="s">
        <v>153</v>
      </c>
      <c r="E266" s="43"/>
      <c r="F266" s="234" t="s">
        <v>403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153</v>
      </c>
      <c r="AU266" s="20" t="s">
        <v>82</v>
      </c>
    </row>
    <row r="267" s="13" customFormat="1">
      <c r="A267" s="13"/>
      <c r="B267" s="235"/>
      <c r="C267" s="236"/>
      <c r="D267" s="228" t="s">
        <v>155</v>
      </c>
      <c r="E267" s="237" t="s">
        <v>19</v>
      </c>
      <c r="F267" s="238" t="s">
        <v>359</v>
      </c>
      <c r="G267" s="236"/>
      <c r="H267" s="237" t="s">
        <v>19</v>
      </c>
      <c r="I267" s="239"/>
      <c r="J267" s="236"/>
      <c r="K267" s="236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155</v>
      </c>
      <c r="AU267" s="244" t="s">
        <v>82</v>
      </c>
      <c r="AV267" s="13" t="s">
        <v>80</v>
      </c>
      <c r="AW267" s="13" t="s">
        <v>33</v>
      </c>
      <c r="AX267" s="13" t="s">
        <v>72</v>
      </c>
      <c r="AY267" s="244" t="s">
        <v>142</v>
      </c>
    </row>
    <row r="268" s="13" customFormat="1">
      <c r="A268" s="13"/>
      <c r="B268" s="235"/>
      <c r="C268" s="236"/>
      <c r="D268" s="228" t="s">
        <v>155</v>
      </c>
      <c r="E268" s="237" t="s">
        <v>19</v>
      </c>
      <c r="F268" s="238" t="s">
        <v>404</v>
      </c>
      <c r="G268" s="236"/>
      <c r="H268" s="237" t="s">
        <v>19</v>
      </c>
      <c r="I268" s="239"/>
      <c r="J268" s="236"/>
      <c r="K268" s="236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155</v>
      </c>
      <c r="AU268" s="244" t="s">
        <v>82</v>
      </c>
      <c r="AV268" s="13" t="s">
        <v>80</v>
      </c>
      <c r="AW268" s="13" t="s">
        <v>33</v>
      </c>
      <c r="AX268" s="13" t="s">
        <v>72</v>
      </c>
      <c r="AY268" s="244" t="s">
        <v>142</v>
      </c>
    </row>
    <row r="269" s="14" customFormat="1">
      <c r="A269" s="14"/>
      <c r="B269" s="245"/>
      <c r="C269" s="246"/>
      <c r="D269" s="228" t="s">
        <v>155</v>
      </c>
      <c r="E269" s="247" t="s">
        <v>19</v>
      </c>
      <c r="F269" s="248" t="s">
        <v>405</v>
      </c>
      <c r="G269" s="246"/>
      <c r="H269" s="249">
        <v>809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155</v>
      </c>
      <c r="AU269" s="255" t="s">
        <v>82</v>
      </c>
      <c r="AV269" s="14" t="s">
        <v>82</v>
      </c>
      <c r="AW269" s="14" t="s">
        <v>33</v>
      </c>
      <c r="AX269" s="14" t="s">
        <v>72</v>
      </c>
      <c r="AY269" s="255" t="s">
        <v>142</v>
      </c>
    </row>
    <row r="270" s="14" customFormat="1">
      <c r="A270" s="14"/>
      <c r="B270" s="245"/>
      <c r="C270" s="246"/>
      <c r="D270" s="228" t="s">
        <v>155</v>
      </c>
      <c r="E270" s="247" t="s">
        <v>19</v>
      </c>
      <c r="F270" s="248" t="s">
        <v>406</v>
      </c>
      <c r="G270" s="246"/>
      <c r="H270" s="249">
        <v>443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155</v>
      </c>
      <c r="AU270" s="255" t="s">
        <v>82</v>
      </c>
      <c r="AV270" s="14" t="s">
        <v>82</v>
      </c>
      <c r="AW270" s="14" t="s">
        <v>33</v>
      </c>
      <c r="AX270" s="14" t="s">
        <v>72</v>
      </c>
      <c r="AY270" s="255" t="s">
        <v>142</v>
      </c>
    </row>
    <row r="271" s="14" customFormat="1">
      <c r="A271" s="14"/>
      <c r="B271" s="245"/>
      <c r="C271" s="246"/>
      <c r="D271" s="228" t="s">
        <v>155</v>
      </c>
      <c r="E271" s="247" t="s">
        <v>19</v>
      </c>
      <c r="F271" s="248" t="s">
        <v>407</v>
      </c>
      <c r="G271" s="246"/>
      <c r="H271" s="249">
        <v>344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155</v>
      </c>
      <c r="AU271" s="255" t="s">
        <v>82</v>
      </c>
      <c r="AV271" s="14" t="s">
        <v>82</v>
      </c>
      <c r="AW271" s="14" t="s">
        <v>33</v>
      </c>
      <c r="AX271" s="14" t="s">
        <v>72</v>
      </c>
      <c r="AY271" s="255" t="s">
        <v>142</v>
      </c>
    </row>
    <row r="272" s="14" customFormat="1">
      <c r="A272" s="14"/>
      <c r="B272" s="245"/>
      <c r="C272" s="246"/>
      <c r="D272" s="228" t="s">
        <v>155</v>
      </c>
      <c r="E272" s="247" t="s">
        <v>19</v>
      </c>
      <c r="F272" s="248" t="s">
        <v>361</v>
      </c>
      <c r="G272" s="246"/>
      <c r="H272" s="249">
        <v>185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155</v>
      </c>
      <c r="AU272" s="255" t="s">
        <v>82</v>
      </c>
      <c r="AV272" s="14" t="s">
        <v>82</v>
      </c>
      <c r="AW272" s="14" t="s">
        <v>33</v>
      </c>
      <c r="AX272" s="14" t="s">
        <v>72</v>
      </c>
      <c r="AY272" s="255" t="s">
        <v>142</v>
      </c>
    </row>
    <row r="273" s="14" customFormat="1">
      <c r="A273" s="14"/>
      <c r="B273" s="245"/>
      <c r="C273" s="246"/>
      <c r="D273" s="228" t="s">
        <v>155</v>
      </c>
      <c r="E273" s="247" t="s">
        <v>19</v>
      </c>
      <c r="F273" s="248" t="s">
        <v>408</v>
      </c>
      <c r="G273" s="246"/>
      <c r="H273" s="249">
        <v>22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155</v>
      </c>
      <c r="AU273" s="255" t="s">
        <v>82</v>
      </c>
      <c r="AV273" s="14" t="s">
        <v>82</v>
      </c>
      <c r="AW273" s="14" t="s">
        <v>33</v>
      </c>
      <c r="AX273" s="14" t="s">
        <v>72</v>
      </c>
      <c r="AY273" s="255" t="s">
        <v>142</v>
      </c>
    </row>
    <row r="274" s="14" customFormat="1">
      <c r="A274" s="14"/>
      <c r="B274" s="245"/>
      <c r="C274" s="246"/>
      <c r="D274" s="228" t="s">
        <v>155</v>
      </c>
      <c r="E274" s="247" t="s">
        <v>19</v>
      </c>
      <c r="F274" s="248" t="s">
        <v>409</v>
      </c>
      <c r="G274" s="246"/>
      <c r="H274" s="249">
        <v>2.7999999999999998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155</v>
      </c>
      <c r="AU274" s="255" t="s">
        <v>82</v>
      </c>
      <c r="AV274" s="14" t="s">
        <v>82</v>
      </c>
      <c r="AW274" s="14" t="s">
        <v>33</v>
      </c>
      <c r="AX274" s="14" t="s">
        <v>72</v>
      </c>
      <c r="AY274" s="255" t="s">
        <v>142</v>
      </c>
    </row>
    <row r="275" s="2" customFormat="1" ht="24.15" customHeight="1">
      <c r="A275" s="41"/>
      <c r="B275" s="42"/>
      <c r="C275" s="215" t="s">
        <v>410</v>
      </c>
      <c r="D275" s="215" t="s">
        <v>144</v>
      </c>
      <c r="E275" s="216" t="s">
        <v>411</v>
      </c>
      <c r="F275" s="217" t="s">
        <v>412</v>
      </c>
      <c r="G275" s="218" t="s">
        <v>147</v>
      </c>
      <c r="H275" s="219">
        <v>1094.4000000000001</v>
      </c>
      <c r="I275" s="220"/>
      <c r="J275" s="221">
        <f>ROUND(I275*H275,2)</f>
        <v>0</v>
      </c>
      <c r="K275" s="217" t="s">
        <v>148</v>
      </c>
      <c r="L275" s="47"/>
      <c r="M275" s="222" t="s">
        <v>19</v>
      </c>
      <c r="N275" s="223" t="s">
        <v>43</v>
      </c>
      <c r="O275" s="87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149</v>
      </c>
      <c r="AT275" s="226" t="s">
        <v>144</v>
      </c>
      <c r="AU275" s="226" t="s">
        <v>82</v>
      </c>
      <c r="AY275" s="20" t="s">
        <v>142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80</v>
      </c>
      <c r="BK275" s="227">
        <f>ROUND(I275*H275,2)</f>
        <v>0</v>
      </c>
      <c r="BL275" s="20" t="s">
        <v>149</v>
      </c>
      <c r="BM275" s="226" t="s">
        <v>413</v>
      </c>
    </row>
    <row r="276" s="2" customFormat="1">
      <c r="A276" s="41"/>
      <c r="B276" s="42"/>
      <c r="C276" s="43"/>
      <c r="D276" s="228" t="s">
        <v>151</v>
      </c>
      <c r="E276" s="43"/>
      <c r="F276" s="229" t="s">
        <v>414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151</v>
      </c>
      <c r="AU276" s="20" t="s">
        <v>82</v>
      </c>
    </row>
    <row r="277" s="2" customFormat="1">
      <c r="A277" s="41"/>
      <c r="B277" s="42"/>
      <c r="C277" s="43"/>
      <c r="D277" s="233" t="s">
        <v>153</v>
      </c>
      <c r="E277" s="43"/>
      <c r="F277" s="234" t="s">
        <v>415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153</v>
      </c>
      <c r="AU277" s="20" t="s">
        <v>82</v>
      </c>
    </row>
    <row r="278" s="2" customFormat="1">
      <c r="A278" s="41"/>
      <c r="B278" s="42"/>
      <c r="C278" s="43"/>
      <c r="D278" s="228" t="s">
        <v>170</v>
      </c>
      <c r="E278" s="43"/>
      <c r="F278" s="256" t="s">
        <v>416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170</v>
      </c>
      <c r="AU278" s="20" t="s">
        <v>82</v>
      </c>
    </row>
    <row r="279" s="13" customFormat="1">
      <c r="A279" s="13"/>
      <c r="B279" s="235"/>
      <c r="C279" s="236"/>
      <c r="D279" s="228" t="s">
        <v>155</v>
      </c>
      <c r="E279" s="237" t="s">
        <v>19</v>
      </c>
      <c r="F279" s="238" t="s">
        <v>417</v>
      </c>
      <c r="G279" s="236"/>
      <c r="H279" s="237" t="s">
        <v>19</v>
      </c>
      <c r="I279" s="239"/>
      <c r="J279" s="236"/>
      <c r="K279" s="236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155</v>
      </c>
      <c r="AU279" s="244" t="s">
        <v>82</v>
      </c>
      <c r="AV279" s="13" t="s">
        <v>80</v>
      </c>
      <c r="AW279" s="13" t="s">
        <v>33</v>
      </c>
      <c r="AX279" s="13" t="s">
        <v>72</v>
      </c>
      <c r="AY279" s="244" t="s">
        <v>142</v>
      </c>
    </row>
    <row r="280" s="14" customFormat="1">
      <c r="A280" s="14"/>
      <c r="B280" s="245"/>
      <c r="C280" s="246"/>
      <c r="D280" s="228" t="s">
        <v>155</v>
      </c>
      <c r="E280" s="247" t="s">
        <v>19</v>
      </c>
      <c r="F280" s="248" t="s">
        <v>418</v>
      </c>
      <c r="G280" s="246"/>
      <c r="H280" s="249">
        <v>1094.4000000000001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155</v>
      </c>
      <c r="AU280" s="255" t="s">
        <v>82</v>
      </c>
      <c r="AV280" s="14" t="s">
        <v>82</v>
      </c>
      <c r="AW280" s="14" t="s">
        <v>33</v>
      </c>
      <c r="AX280" s="14" t="s">
        <v>72</v>
      </c>
      <c r="AY280" s="255" t="s">
        <v>142</v>
      </c>
    </row>
    <row r="281" s="2" customFormat="1" ht="16.5" customHeight="1">
      <c r="A281" s="41"/>
      <c r="B281" s="42"/>
      <c r="C281" s="257" t="s">
        <v>419</v>
      </c>
      <c r="D281" s="257" t="s">
        <v>279</v>
      </c>
      <c r="E281" s="258" t="s">
        <v>420</v>
      </c>
      <c r="F281" s="259" t="s">
        <v>421</v>
      </c>
      <c r="G281" s="260" t="s">
        <v>282</v>
      </c>
      <c r="H281" s="261">
        <v>25.417000000000002</v>
      </c>
      <c r="I281" s="262"/>
      <c r="J281" s="263">
        <f>ROUND(I281*H281,2)</f>
        <v>0</v>
      </c>
      <c r="K281" s="259" t="s">
        <v>148</v>
      </c>
      <c r="L281" s="264"/>
      <c r="M281" s="265" t="s">
        <v>19</v>
      </c>
      <c r="N281" s="266" t="s">
        <v>43</v>
      </c>
      <c r="O281" s="87"/>
      <c r="P281" s="224">
        <f>O281*H281</f>
        <v>0</v>
      </c>
      <c r="Q281" s="224">
        <v>1</v>
      </c>
      <c r="R281" s="224">
        <f>Q281*H281</f>
        <v>25.417000000000002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202</v>
      </c>
      <c r="AT281" s="226" t="s">
        <v>279</v>
      </c>
      <c r="AU281" s="226" t="s">
        <v>82</v>
      </c>
      <c r="AY281" s="20" t="s">
        <v>142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80</v>
      </c>
      <c r="BK281" s="227">
        <f>ROUND(I281*H281,2)</f>
        <v>0</v>
      </c>
      <c r="BL281" s="20" t="s">
        <v>149</v>
      </c>
      <c r="BM281" s="226" t="s">
        <v>422</v>
      </c>
    </row>
    <row r="282" s="2" customFormat="1">
      <c r="A282" s="41"/>
      <c r="B282" s="42"/>
      <c r="C282" s="43"/>
      <c r="D282" s="228" t="s">
        <v>151</v>
      </c>
      <c r="E282" s="43"/>
      <c r="F282" s="229" t="s">
        <v>421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151</v>
      </c>
      <c r="AU282" s="20" t="s">
        <v>82</v>
      </c>
    </row>
    <row r="283" s="2" customFormat="1">
      <c r="A283" s="41"/>
      <c r="B283" s="42"/>
      <c r="C283" s="43"/>
      <c r="D283" s="228" t="s">
        <v>170</v>
      </c>
      <c r="E283" s="43"/>
      <c r="F283" s="256" t="s">
        <v>423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170</v>
      </c>
      <c r="AU283" s="20" t="s">
        <v>82</v>
      </c>
    </row>
    <row r="284" s="13" customFormat="1">
      <c r="A284" s="13"/>
      <c r="B284" s="235"/>
      <c r="C284" s="236"/>
      <c r="D284" s="228" t="s">
        <v>155</v>
      </c>
      <c r="E284" s="237" t="s">
        <v>19</v>
      </c>
      <c r="F284" s="238" t="s">
        <v>424</v>
      </c>
      <c r="G284" s="236"/>
      <c r="H284" s="237" t="s">
        <v>19</v>
      </c>
      <c r="I284" s="239"/>
      <c r="J284" s="236"/>
      <c r="K284" s="236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155</v>
      </c>
      <c r="AU284" s="244" t="s">
        <v>82</v>
      </c>
      <c r="AV284" s="13" t="s">
        <v>80</v>
      </c>
      <c r="AW284" s="13" t="s">
        <v>33</v>
      </c>
      <c r="AX284" s="13" t="s">
        <v>72</v>
      </c>
      <c r="AY284" s="244" t="s">
        <v>142</v>
      </c>
    </row>
    <row r="285" s="14" customFormat="1">
      <c r="A285" s="14"/>
      <c r="B285" s="245"/>
      <c r="C285" s="246"/>
      <c r="D285" s="228" t="s">
        <v>155</v>
      </c>
      <c r="E285" s="247" t="s">
        <v>19</v>
      </c>
      <c r="F285" s="248" t="s">
        <v>425</v>
      </c>
      <c r="G285" s="246"/>
      <c r="H285" s="249">
        <v>25.417000000000002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155</v>
      </c>
      <c r="AU285" s="255" t="s">
        <v>82</v>
      </c>
      <c r="AV285" s="14" t="s">
        <v>82</v>
      </c>
      <c r="AW285" s="14" t="s">
        <v>33</v>
      </c>
      <c r="AX285" s="14" t="s">
        <v>72</v>
      </c>
      <c r="AY285" s="255" t="s">
        <v>142</v>
      </c>
    </row>
    <row r="286" s="2" customFormat="1" ht="16.5" customHeight="1">
      <c r="A286" s="41"/>
      <c r="B286" s="42"/>
      <c r="C286" s="257" t="s">
        <v>426</v>
      </c>
      <c r="D286" s="257" t="s">
        <v>279</v>
      </c>
      <c r="E286" s="258" t="s">
        <v>427</v>
      </c>
      <c r="F286" s="259" t="s">
        <v>428</v>
      </c>
      <c r="G286" s="260" t="s">
        <v>282</v>
      </c>
      <c r="H286" s="261">
        <v>15.896000000000001</v>
      </c>
      <c r="I286" s="262"/>
      <c r="J286" s="263">
        <f>ROUND(I286*H286,2)</f>
        <v>0</v>
      </c>
      <c r="K286" s="259" t="s">
        <v>148</v>
      </c>
      <c r="L286" s="264"/>
      <c r="M286" s="265" t="s">
        <v>19</v>
      </c>
      <c r="N286" s="266" t="s">
        <v>43</v>
      </c>
      <c r="O286" s="87"/>
      <c r="P286" s="224">
        <f>O286*H286</f>
        <v>0</v>
      </c>
      <c r="Q286" s="224">
        <v>1</v>
      </c>
      <c r="R286" s="224">
        <f>Q286*H286</f>
        <v>15.896000000000001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202</v>
      </c>
      <c r="AT286" s="226" t="s">
        <v>279</v>
      </c>
      <c r="AU286" s="226" t="s">
        <v>82</v>
      </c>
      <c r="AY286" s="20" t="s">
        <v>142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80</v>
      </c>
      <c r="BK286" s="227">
        <f>ROUND(I286*H286,2)</f>
        <v>0</v>
      </c>
      <c r="BL286" s="20" t="s">
        <v>149</v>
      </c>
      <c r="BM286" s="226" t="s">
        <v>429</v>
      </c>
    </row>
    <row r="287" s="2" customFormat="1">
      <c r="A287" s="41"/>
      <c r="B287" s="42"/>
      <c r="C287" s="43"/>
      <c r="D287" s="228" t="s">
        <v>151</v>
      </c>
      <c r="E287" s="43"/>
      <c r="F287" s="229" t="s">
        <v>428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151</v>
      </c>
      <c r="AU287" s="20" t="s">
        <v>82</v>
      </c>
    </row>
    <row r="288" s="2" customFormat="1">
      <c r="A288" s="41"/>
      <c r="B288" s="42"/>
      <c r="C288" s="43"/>
      <c r="D288" s="228" t="s">
        <v>170</v>
      </c>
      <c r="E288" s="43"/>
      <c r="F288" s="256" t="s">
        <v>423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170</v>
      </c>
      <c r="AU288" s="20" t="s">
        <v>82</v>
      </c>
    </row>
    <row r="289" s="13" customFormat="1">
      <c r="A289" s="13"/>
      <c r="B289" s="235"/>
      <c r="C289" s="236"/>
      <c r="D289" s="228" t="s">
        <v>155</v>
      </c>
      <c r="E289" s="237" t="s">
        <v>19</v>
      </c>
      <c r="F289" s="238" t="s">
        <v>430</v>
      </c>
      <c r="G289" s="236"/>
      <c r="H289" s="237" t="s">
        <v>19</v>
      </c>
      <c r="I289" s="239"/>
      <c r="J289" s="236"/>
      <c r="K289" s="236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155</v>
      </c>
      <c r="AU289" s="244" t="s">
        <v>82</v>
      </c>
      <c r="AV289" s="13" t="s">
        <v>80</v>
      </c>
      <c r="AW289" s="13" t="s">
        <v>33</v>
      </c>
      <c r="AX289" s="13" t="s">
        <v>72</v>
      </c>
      <c r="AY289" s="244" t="s">
        <v>142</v>
      </c>
    </row>
    <row r="290" s="14" customFormat="1">
      <c r="A290" s="14"/>
      <c r="B290" s="245"/>
      <c r="C290" s="246"/>
      <c r="D290" s="228" t="s">
        <v>155</v>
      </c>
      <c r="E290" s="247" t="s">
        <v>19</v>
      </c>
      <c r="F290" s="248" t="s">
        <v>431</v>
      </c>
      <c r="G290" s="246"/>
      <c r="H290" s="249">
        <v>15.896000000000001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155</v>
      </c>
      <c r="AU290" s="255" t="s">
        <v>82</v>
      </c>
      <c r="AV290" s="14" t="s">
        <v>82</v>
      </c>
      <c r="AW290" s="14" t="s">
        <v>33</v>
      </c>
      <c r="AX290" s="14" t="s">
        <v>72</v>
      </c>
      <c r="AY290" s="255" t="s">
        <v>142</v>
      </c>
    </row>
    <row r="291" s="2" customFormat="1" ht="16.5" customHeight="1">
      <c r="A291" s="41"/>
      <c r="B291" s="42"/>
      <c r="C291" s="215" t="s">
        <v>432</v>
      </c>
      <c r="D291" s="215" t="s">
        <v>144</v>
      </c>
      <c r="E291" s="216" t="s">
        <v>433</v>
      </c>
      <c r="F291" s="217" t="s">
        <v>434</v>
      </c>
      <c r="G291" s="218" t="s">
        <v>147</v>
      </c>
      <c r="H291" s="219">
        <v>1252</v>
      </c>
      <c r="I291" s="220"/>
      <c r="J291" s="221">
        <f>ROUND(I291*H291,2)</f>
        <v>0</v>
      </c>
      <c r="K291" s="217" t="s">
        <v>148</v>
      </c>
      <c r="L291" s="47"/>
      <c r="M291" s="222" t="s">
        <v>19</v>
      </c>
      <c r="N291" s="223" t="s">
        <v>43</v>
      </c>
      <c r="O291" s="87"/>
      <c r="P291" s="224">
        <f>O291*H291</f>
        <v>0</v>
      </c>
      <c r="Q291" s="224">
        <v>0.1837</v>
      </c>
      <c r="R291" s="224">
        <f>Q291*H291</f>
        <v>229.9924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149</v>
      </c>
      <c r="AT291" s="226" t="s">
        <v>144</v>
      </c>
      <c r="AU291" s="226" t="s">
        <v>82</v>
      </c>
      <c r="AY291" s="20" t="s">
        <v>142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80</v>
      </c>
      <c r="BK291" s="227">
        <f>ROUND(I291*H291,2)</f>
        <v>0</v>
      </c>
      <c r="BL291" s="20" t="s">
        <v>149</v>
      </c>
      <c r="BM291" s="226" t="s">
        <v>435</v>
      </c>
    </row>
    <row r="292" s="2" customFormat="1">
      <c r="A292" s="41"/>
      <c r="B292" s="42"/>
      <c r="C292" s="43"/>
      <c r="D292" s="228" t="s">
        <v>151</v>
      </c>
      <c r="E292" s="43"/>
      <c r="F292" s="229" t="s">
        <v>436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151</v>
      </c>
      <c r="AU292" s="20" t="s">
        <v>82</v>
      </c>
    </row>
    <row r="293" s="2" customFormat="1">
      <c r="A293" s="41"/>
      <c r="B293" s="42"/>
      <c r="C293" s="43"/>
      <c r="D293" s="233" t="s">
        <v>153</v>
      </c>
      <c r="E293" s="43"/>
      <c r="F293" s="234" t="s">
        <v>437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153</v>
      </c>
      <c r="AU293" s="20" t="s">
        <v>82</v>
      </c>
    </row>
    <row r="294" s="13" customFormat="1">
      <c r="A294" s="13"/>
      <c r="B294" s="235"/>
      <c r="C294" s="236"/>
      <c r="D294" s="228" t="s">
        <v>155</v>
      </c>
      <c r="E294" s="237" t="s">
        <v>19</v>
      </c>
      <c r="F294" s="238" t="s">
        <v>359</v>
      </c>
      <c r="G294" s="236"/>
      <c r="H294" s="237" t="s">
        <v>19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155</v>
      </c>
      <c r="AU294" s="244" t="s">
        <v>82</v>
      </c>
      <c r="AV294" s="13" t="s">
        <v>80</v>
      </c>
      <c r="AW294" s="13" t="s">
        <v>33</v>
      </c>
      <c r="AX294" s="13" t="s">
        <v>72</v>
      </c>
      <c r="AY294" s="244" t="s">
        <v>142</v>
      </c>
    </row>
    <row r="295" s="13" customFormat="1">
      <c r="A295" s="13"/>
      <c r="B295" s="235"/>
      <c r="C295" s="236"/>
      <c r="D295" s="228" t="s">
        <v>155</v>
      </c>
      <c r="E295" s="237" t="s">
        <v>19</v>
      </c>
      <c r="F295" s="238" t="s">
        <v>438</v>
      </c>
      <c r="G295" s="236"/>
      <c r="H295" s="237" t="s">
        <v>19</v>
      </c>
      <c r="I295" s="239"/>
      <c r="J295" s="236"/>
      <c r="K295" s="236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155</v>
      </c>
      <c r="AU295" s="244" t="s">
        <v>82</v>
      </c>
      <c r="AV295" s="13" t="s">
        <v>80</v>
      </c>
      <c r="AW295" s="13" t="s">
        <v>33</v>
      </c>
      <c r="AX295" s="13" t="s">
        <v>72</v>
      </c>
      <c r="AY295" s="244" t="s">
        <v>142</v>
      </c>
    </row>
    <row r="296" s="14" customFormat="1">
      <c r="A296" s="14"/>
      <c r="B296" s="245"/>
      <c r="C296" s="246"/>
      <c r="D296" s="228" t="s">
        <v>155</v>
      </c>
      <c r="E296" s="247" t="s">
        <v>19</v>
      </c>
      <c r="F296" s="248" t="s">
        <v>405</v>
      </c>
      <c r="G296" s="246"/>
      <c r="H296" s="249">
        <v>809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155</v>
      </c>
      <c r="AU296" s="255" t="s">
        <v>82</v>
      </c>
      <c r="AV296" s="14" t="s">
        <v>82</v>
      </c>
      <c r="AW296" s="14" t="s">
        <v>33</v>
      </c>
      <c r="AX296" s="14" t="s">
        <v>72</v>
      </c>
      <c r="AY296" s="255" t="s">
        <v>142</v>
      </c>
    </row>
    <row r="297" s="13" customFormat="1">
      <c r="A297" s="13"/>
      <c r="B297" s="235"/>
      <c r="C297" s="236"/>
      <c r="D297" s="228" t="s">
        <v>155</v>
      </c>
      <c r="E297" s="237" t="s">
        <v>19</v>
      </c>
      <c r="F297" s="238" t="s">
        <v>439</v>
      </c>
      <c r="G297" s="236"/>
      <c r="H297" s="237" t="s">
        <v>19</v>
      </c>
      <c r="I297" s="239"/>
      <c r="J297" s="236"/>
      <c r="K297" s="236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155</v>
      </c>
      <c r="AU297" s="244" t="s">
        <v>82</v>
      </c>
      <c r="AV297" s="13" t="s">
        <v>80</v>
      </c>
      <c r="AW297" s="13" t="s">
        <v>33</v>
      </c>
      <c r="AX297" s="13" t="s">
        <v>72</v>
      </c>
      <c r="AY297" s="244" t="s">
        <v>142</v>
      </c>
    </row>
    <row r="298" s="14" customFormat="1">
      <c r="A298" s="14"/>
      <c r="B298" s="245"/>
      <c r="C298" s="246"/>
      <c r="D298" s="228" t="s">
        <v>155</v>
      </c>
      <c r="E298" s="247" t="s">
        <v>19</v>
      </c>
      <c r="F298" s="248" t="s">
        <v>406</v>
      </c>
      <c r="G298" s="246"/>
      <c r="H298" s="249">
        <v>443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155</v>
      </c>
      <c r="AU298" s="255" t="s">
        <v>82</v>
      </c>
      <c r="AV298" s="14" t="s">
        <v>82</v>
      </c>
      <c r="AW298" s="14" t="s">
        <v>33</v>
      </c>
      <c r="AX298" s="14" t="s">
        <v>72</v>
      </c>
      <c r="AY298" s="255" t="s">
        <v>142</v>
      </c>
    </row>
    <row r="299" s="2" customFormat="1" ht="16.5" customHeight="1">
      <c r="A299" s="41"/>
      <c r="B299" s="42"/>
      <c r="C299" s="257" t="s">
        <v>440</v>
      </c>
      <c r="D299" s="257" t="s">
        <v>279</v>
      </c>
      <c r="E299" s="258" t="s">
        <v>441</v>
      </c>
      <c r="F299" s="259" t="s">
        <v>442</v>
      </c>
      <c r="G299" s="260" t="s">
        <v>147</v>
      </c>
      <c r="H299" s="261">
        <v>825.17999999999995</v>
      </c>
      <c r="I299" s="262"/>
      <c r="J299" s="263">
        <f>ROUND(I299*H299,2)</f>
        <v>0</v>
      </c>
      <c r="K299" s="259" t="s">
        <v>148</v>
      </c>
      <c r="L299" s="264"/>
      <c r="M299" s="265" t="s">
        <v>19</v>
      </c>
      <c r="N299" s="266" t="s">
        <v>43</v>
      </c>
      <c r="O299" s="87"/>
      <c r="P299" s="224">
        <f>O299*H299</f>
        <v>0</v>
      </c>
      <c r="Q299" s="224">
        <v>0.222</v>
      </c>
      <c r="R299" s="224">
        <f>Q299*H299</f>
        <v>183.18995999999999</v>
      </c>
      <c r="S299" s="224">
        <v>0</v>
      </c>
      <c r="T299" s="225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6" t="s">
        <v>202</v>
      </c>
      <c r="AT299" s="226" t="s">
        <v>279</v>
      </c>
      <c r="AU299" s="226" t="s">
        <v>82</v>
      </c>
      <c r="AY299" s="20" t="s">
        <v>142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20" t="s">
        <v>80</v>
      </c>
      <c r="BK299" s="227">
        <f>ROUND(I299*H299,2)</f>
        <v>0</v>
      </c>
      <c r="BL299" s="20" t="s">
        <v>149</v>
      </c>
      <c r="BM299" s="226" t="s">
        <v>443</v>
      </c>
    </row>
    <row r="300" s="2" customFormat="1">
      <c r="A300" s="41"/>
      <c r="B300" s="42"/>
      <c r="C300" s="43"/>
      <c r="D300" s="228" t="s">
        <v>151</v>
      </c>
      <c r="E300" s="43"/>
      <c r="F300" s="229" t="s">
        <v>442</v>
      </c>
      <c r="G300" s="43"/>
      <c r="H300" s="43"/>
      <c r="I300" s="230"/>
      <c r="J300" s="43"/>
      <c r="K300" s="43"/>
      <c r="L300" s="47"/>
      <c r="M300" s="231"/>
      <c r="N300" s="232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151</v>
      </c>
      <c r="AU300" s="20" t="s">
        <v>82</v>
      </c>
    </row>
    <row r="301" s="14" customFormat="1">
      <c r="A301" s="14"/>
      <c r="B301" s="245"/>
      <c r="C301" s="246"/>
      <c r="D301" s="228" t="s">
        <v>155</v>
      </c>
      <c r="E301" s="246"/>
      <c r="F301" s="248" t="s">
        <v>444</v>
      </c>
      <c r="G301" s="246"/>
      <c r="H301" s="249">
        <v>825.17999999999995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155</v>
      </c>
      <c r="AU301" s="255" t="s">
        <v>82</v>
      </c>
      <c r="AV301" s="14" t="s">
        <v>82</v>
      </c>
      <c r="AW301" s="14" t="s">
        <v>4</v>
      </c>
      <c r="AX301" s="14" t="s">
        <v>80</v>
      </c>
      <c r="AY301" s="255" t="s">
        <v>142</v>
      </c>
    </row>
    <row r="302" s="2" customFormat="1" ht="16.5" customHeight="1">
      <c r="A302" s="41"/>
      <c r="B302" s="42"/>
      <c r="C302" s="257" t="s">
        <v>445</v>
      </c>
      <c r="D302" s="257" t="s">
        <v>279</v>
      </c>
      <c r="E302" s="258" t="s">
        <v>446</v>
      </c>
      <c r="F302" s="259" t="s">
        <v>447</v>
      </c>
      <c r="G302" s="260" t="s">
        <v>147</v>
      </c>
      <c r="H302" s="261">
        <v>451.86000000000001</v>
      </c>
      <c r="I302" s="262"/>
      <c r="J302" s="263">
        <f>ROUND(I302*H302,2)</f>
        <v>0</v>
      </c>
      <c r="K302" s="259" t="s">
        <v>19</v>
      </c>
      <c r="L302" s="264"/>
      <c r="M302" s="265" t="s">
        <v>19</v>
      </c>
      <c r="N302" s="266" t="s">
        <v>43</v>
      </c>
      <c r="O302" s="87"/>
      <c r="P302" s="224">
        <f>O302*H302</f>
        <v>0</v>
      </c>
      <c r="Q302" s="224">
        <v>0.20999999999999999</v>
      </c>
      <c r="R302" s="224">
        <f>Q302*H302</f>
        <v>94.890600000000006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202</v>
      </c>
      <c r="AT302" s="226" t="s">
        <v>279</v>
      </c>
      <c r="AU302" s="226" t="s">
        <v>82</v>
      </c>
      <c r="AY302" s="20" t="s">
        <v>142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80</v>
      </c>
      <c r="BK302" s="227">
        <f>ROUND(I302*H302,2)</f>
        <v>0</v>
      </c>
      <c r="BL302" s="20" t="s">
        <v>149</v>
      </c>
      <c r="BM302" s="226" t="s">
        <v>448</v>
      </c>
    </row>
    <row r="303" s="2" customFormat="1">
      <c r="A303" s="41"/>
      <c r="B303" s="42"/>
      <c r="C303" s="43"/>
      <c r="D303" s="228" t="s">
        <v>151</v>
      </c>
      <c r="E303" s="43"/>
      <c r="F303" s="229" t="s">
        <v>447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151</v>
      </c>
      <c r="AU303" s="20" t="s">
        <v>82</v>
      </c>
    </row>
    <row r="304" s="14" customFormat="1">
      <c r="A304" s="14"/>
      <c r="B304" s="245"/>
      <c r="C304" s="246"/>
      <c r="D304" s="228" t="s">
        <v>155</v>
      </c>
      <c r="E304" s="246"/>
      <c r="F304" s="248" t="s">
        <v>449</v>
      </c>
      <c r="G304" s="246"/>
      <c r="H304" s="249">
        <v>451.86000000000001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155</v>
      </c>
      <c r="AU304" s="255" t="s">
        <v>82</v>
      </c>
      <c r="AV304" s="14" t="s">
        <v>82</v>
      </c>
      <c r="AW304" s="14" t="s">
        <v>4</v>
      </c>
      <c r="AX304" s="14" t="s">
        <v>80</v>
      </c>
      <c r="AY304" s="255" t="s">
        <v>142</v>
      </c>
    </row>
    <row r="305" s="2" customFormat="1" ht="16.5" customHeight="1">
      <c r="A305" s="41"/>
      <c r="B305" s="42"/>
      <c r="C305" s="215" t="s">
        <v>450</v>
      </c>
      <c r="D305" s="215" t="s">
        <v>144</v>
      </c>
      <c r="E305" s="216" t="s">
        <v>451</v>
      </c>
      <c r="F305" s="217" t="s">
        <v>452</v>
      </c>
      <c r="G305" s="218" t="s">
        <v>147</v>
      </c>
      <c r="H305" s="219">
        <v>346.5</v>
      </c>
      <c r="I305" s="220"/>
      <c r="J305" s="221">
        <f>ROUND(I305*H305,2)</f>
        <v>0</v>
      </c>
      <c r="K305" s="217" t="s">
        <v>148</v>
      </c>
      <c r="L305" s="47"/>
      <c r="M305" s="222" t="s">
        <v>19</v>
      </c>
      <c r="N305" s="223" t="s">
        <v>43</v>
      </c>
      <c r="O305" s="87"/>
      <c r="P305" s="224">
        <f>O305*H305</f>
        <v>0</v>
      </c>
      <c r="Q305" s="224">
        <v>0.16700000000000001</v>
      </c>
      <c r="R305" s="224">
        <f>Q305*H305</f>
        <v>57.865500000000004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149</v>
      </c>
      <c r="AT305" s="226" t="s">
        <v>144</v>
      </c>
      <c r="AU305" s="226" t="s">
        <v>82</v>
      </c>
      <c r="AY305" s="20" t="s">
        <v>142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80</v>
      </c>
      <c r="BK305" s="227">
        <f>ROUND(I305*H305,2)</f>
        <v>0</v>
      </c>
      <c r="BL305" s="20" t="s">
        <v>149</v>
      </c>
      <c r="BM305" s="226" t="s">
        <v>453</v>
      </c>
    </row>
    <row r="306" s="2" customFormat="1">
      <c r="A306" s="41"/>
      <c r="B306" s="42"/>
      <c r="C306" s="43"/>
      <c r="D306" s="228" t="s">
        <v>151</v>
      </c>
      <c r="E306" s="43"/>
      <c r="F306" s="229" t="s">
        <v>454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151</v>
      </c>
      <c r="AU306" s="20" t="s">
        <v>82</v>
      </c>
    </row>
    <row r="307" s="2" customFormat="1">
      <c r="A307" s="41"/>
      <c r="B307" s="42"/>
      <c r="C307" s="43"/>
      <c r="D307" s="233" t="s">
        <v>153</v>
      </c>
      <c r="E307" s="43"/>
      <c r="F307" s="234" t="s">
        <v>455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153</v>
      </c>
      <c r="AU307" s="20" t="s">
        <v>82</v>
      </c>
    </row>
    <row r="308" s="13" customFormat="1">
      <c r="A308" s="13"/>
      <c r="B308" s="235"/>
      <c r="C308" s="236"/>
      <c r="D308" s="228" t="s">
        <v>155</v>
      </c>
      <c r="E308" s="237" t="s">
        <v>19</v>
      </c>
      <c r="F308" s="238" t="s">
        <v>359</v>
      </c>
      <c r="G308" s="236"/>
      <c r="H308" s="237" t="s">
        <v>19</v>
      </c>
      <c r="I308" s="239"/>
      <c r="J308" s="236"/>
      <c r="K308" s="236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155</v>
      </c>
      <c r="AU308" s="244" t="s">
        <v>82</v>
      </c>
      <c r="AV308" s="13" t="s">
        <v>80</v>
      </c>
      <c r="AW308" s="13" t="s">
        <v>33</v>
      </c>
      <c r="AX308" s="13" t="s">
        <v>72</v>
      </c>
      <c r="AY308" s="244" t="s">
        <v>142</v>
      </c>
    </row>
    <row r="309" s="13" customFormat="1">
      <c r="A309" s="13"/>
      <c r="B309" s="235"/>
      <c r="C309" s="236"/>
      <c r="D309" s="228" t="s">
        <v>155</v>
      </c>
      <c r="E309" s="237" t="s">
        <v>19</v>
      </c>
      <c r="F309" s="238" t="s">
        <v>456</v>
      </c>
      <c r="G309" s="236"/>
      <c r="H309" s="237" t="s">
        <v>19</v>
      </c>
      <c r="I309" s="239"/>
      <c r="J309" s="236"/>
      <c r="K309" s="236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155</v>
      </c>
      <c r="AU309" s="244" t="s">
        <v>82</v>
      </c>
      <c r="AV309" s="13" t="s">
        <v>80</v>
      </c>
      <c r="AW309" s="13" t="s">
        <v>33</v>
      </c>
      <c r="AX309" s="13" t="s">
        <v>72</v>
      </c>
      <c r="AY309" s="244" t="s">
        <v>142</v>
      </c>
    </row>
    <row r="310" s="14" customFormat="1">
      <c r="A310" s="14"/>
      <c r="B310" s="245"/>
      <c r="C310" s="246"/>
      <c r="D310" s="228" t="s">
        <v>155</v>
      </c>
      <c r="E310" s="247" t="s">
        <v>19</v>
      </c>
      <c r="F310" s="248" t="s">
        <v>407</v>
      </c>
      <c r="G310" s="246"/>
      <c r="H310" s="249">
        <v>344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155</v>
      </c>
      <c r="AU310" s="255" t="s">
        <v>82</v>
      </c>
      <c r="AV310" s="14" t="s">
        <v>82</v>
      </c>
      <c r="AW310" s="14" t="s">
        <v>33</v>
      </c>
      <c r="AX310" s="14" t="s">
        <v>72</v>
      </c>
      <c r="AY310" s="255" t="s">
        <v>142</v>
      </c>
    </row>
    <row r="311" s="14" customFormat="1">
      <c r="A311" s="14"/>
      <c r="B311" s="245"/>
      <c r="C311" s="246"/>
      <c r="D311" s="228" t="s">
        <v>155</v>
      </c>
      <c r="E311" s="247" t="s">
        <v>19</v>
      </c>
      <c r="F311" s="248" t="s">
        <v>457</v>
      </c>
      <c r="G311" s="246"/>
      <c r="H311" s="249">
        <v>2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155</v>
      </c>
      <c r="AU311" s="255" t="s">
        <v>82</v>
      </c>
      <c r="AV311" s="14" t="s">
        <v>82</v>
      </c>
      <c r="AW311" s="14" t="s">
        <v>33</v>
      </c>
      <c r="AX311" s="14" t="s">
        <v>72</v>
      </c>
      <c r="AY311" s="255" t="s">
        <v>142</v>
      </c>
    </row>
    <row r="312" s="14" customFormat="1">
      <c r="A312" s="14"/>
      <c r="B312" s="245"/>
      <c r="C312" s="246"/>
      <c r="D312" s="228" t="s">
        <v>155</v>
      </c>
      <c r="E312" s="247" t="s">
        <v>19</v>
      </c>
      <c r="F312" s="248" t="s">
        <v>458</v>
      </c>
      <c r="G312" s="246"/>
      <c r="H312" s="249">
        <v>0.5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155</v>
      </c>
      <c r="AU312" s="255" t="s">
        <v>82</v>
      </c>
      <c r="AV312" s="14" t="s">
        <v>82</v>
      </c>
      <c r="AW312" s="14" t="s">
        <v>33</v>
      </c>
      <c r="AX312" s="14" t="s">
        <v>72</v>
      </c>
      <c r="AY312" s="255" t="s">
        <v>142</v>
      </c>
    </row>
    <row r="313" s="2" customFormat="1" ht="16.5" customHeight="1">
      <c r="A313" s="41"/>
      <c r="B313" s="42"/>
      <c r="C313" s="257" t="s">
        <v>459</v>
      </c>
      <c r="D313" s="257" t="s">
        <v>279</v>
      </c>
      <c r="E313" s="258" t="s">
        <v>460</v>
      </c>
      <c r="F313" s="259" t="s">
        <v>461</v>
      </c>
      <c r="G313" s="260" t="s">
        <v>147</v>
      </c>
      <c r="H313" s="261">
        <v>352.92000000000002</v>
      </c>
      <c r="I313" s="262"/>
      <c r="J313" s="263">
        <f>ROUND(I313*H313,2)</f>
        <v>0</v>
      </c>
      <c r="K313" s="259" t="s">
        <v>148</v>
      </c>
      <c r="L313" s="264"/>
      <c r="M313" s="265" t="s">
        <v>19</v>
      </c>
      <c r="N313" s="266" t="s">
        <v>43</v>
      </c>
      <c r="O313" s="87"/>
      <c r="P313" s="224">
        <f>O313*H313</f>
        <v>0</v>
      </c>
      <c r="Q313" s="224">
        <v>0.11799999999999999</v>
      </c>
      <c r="R313" s="224">
        <f>Q313*H313</f>
        <v>41.644559999999998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202</v>
      </c>
      <c r="AT313" s="226" t="s">
        <v>279</v>
      </c>
      <c r="AU313" s="226" t="s">
        <v>82</v>
      </c>
      <c r="AY313" s="20" t="s">
        <v>142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80</v>
      </c>
      <c r="BK313" s="227">
        <f>ROUND(I313*H313,2)</f>
        <v>0</v>
      </c>
      <c r="BL313" s="20" t="s">
        <v>149</v>
      </c>
      <c r="BM313" s="226" t="s">
        <v>462</v>
      </c>
    </row>
    <row r="314" s="2" customFormat="1">
      <c r="A314" s="41"/>
      <c r="B314" s="42"/>
      <c r="C314" s="43"/>
      <c r="D314" s="228" t="s">
        <v>151</v>
      </c>
      <c r="E314" s="43"/>
      <c r="F314" s="229" t="s">
        <v>461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151</v>
      </c>
      <c r="AU314" s="20" t="s">
        <v>82</v>
      </c>
    </row>
    <row r="315" s="14" customFormat="1">
      <c r="A315" s="14"/>
      <c r="B315" s="245"/>
      <c r="C315" s="246"/>
      <c r="D315" s="228" t="s">
        <v>155</v>
      </c>
      <c r="E315" s="246"/>
      <c r="F315" s="248" t="s">
        <v>463</v>
      </c>
      <c r="G315" s="246"/>
      <c r="H315" s="249">
        <v>352.92000000000002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155</v>
      </c>
      <c r="AU315" s="255" t="s">
        <v>82</v>
      </c>
      <c r="AV315" s="14" t="s">
        <v>82</v>
      </c>
      <c r="AW315" s="14" t="s">
        <v>4</v>
      </c>
      <c r="AX315" s="14" t="s">
        <v>80</v>
      </c>
      <c r="AY315" s="255" t="s">
        <v>142</v>
      </c>
    </row>
    <row r="316" s="2" customFormat="1" ht="16.5" customHeight="1">
      <c r="A316" s="41"/>
      <c r="B316" s="42"/>
      <c r="C316" s="257" t="s">
        <v>464</v>
      </c>
      <c r="D316" s="257" t="s">
        <v>279</v>
      </c>
      <c r="E316" s="258" t="s">
        <v>465</v>
      </c>
      <c r="F316" s="259" t="s">
        <v>466</v>
      </c>
      <c r="G316" s="260" t="s">
        <v>147</v>
      </c>
      <c r="H316" s="261">
        <v>0.51500000000000001</v>
      </c>
      <c r="I316" s="262"/>
      <c r="J316" s="263">
        <f>ROUND(I316*H316,2)</f>
        <v>0</v>
      </c>
      <c r="K316" s="259" t="s">
        <v>19</v>
      </c>
      <c r="L316" s="264"/>
      <c r="M316" s="265" t="s">
        <v>19</v>
      </c>
      <c r="N316" s="266" t="s">
        <v>43</v>
      </c>
      <c r="O316" s="87"/>
      <c r="P316" s="224">
        <f>O316*H316</f>
        <v>0</v>
      </c>
      <c r="Q316" s="224">
        <v>0.111</v>
      </c>
      <c r="R316" s="224">
        <f>Q316*H316</f>
        <v>0.057165000000000001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202</v>
      </c>
      <c r="AT316" s="226" t="s">
        <v>279</v>
      </c>
      <c r="AU316" s="226" t="s">
        <v>82</v>
      </c>
      <c r="AY316" s="20" t="s">
        <v>142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80</v>
      </c>
      <c r="BK316" s="227">
        <f>ROUND(I316*H316,2)</f>
        <v>0</v>
      </c>
      <c r="BL316" s="20" t="s">
        <v>149</v>
      </c>
      <c r="BM316" s="226" t="s">
        <v>467</v>
      </c>
    </row>
    <row r="317" s="2" customFormat="1">
      <c r="A317" s="41"/>
      <c r="B317" s="42"/>
      <c r="C317" s="43"/>
      <c r="D317" s="228" t="s">
        <v>151</v>
      </c>
      <c r="E317" s="43"/>
      <c r="F317" s="229" t="s">
        <v>466</v>
      </c>
      <c r="G317" s="43"/>
      <c r="H317" s="43"/>
      <c r="I317" s="230"/>
      <c r="J317" s="43"/>
      <c r="K317" s="43"/>
      <c r="L317" s="47"/>
      <c r="M317" s="231"/>
      <c r="N317" s="232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151</v>
      </c>
      <c r="AU317" s="20" t="s">
        <v>82</v>
      </c>
    </row>
    <row r="318" s="14" customFormat="1">
      <c r="A318" s="14"/>
      <c r="B318" s="245"/>
      <c r="C318" s="246"/>
      <c r="D318" s="228" t="s">
        <v>155</v>
      </c>
      <c r="E318" s="246"/>
      <c r="F318" s="248" t="s">
        <v>468</v>
      </c>
      <c r="G318" s="246"/>
      <c r="H318" s="249">
        <v>0.51500000000000001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155</v>
      </c>
      <c r="AU318" s="255" t="s">
        <v>82</v>
      </c>
      <c r="AV318" s="14" t="s">
        <v>82</v>
      </c>
      <c r="AW318" s="14" t="s">
        <v>4</v>
      </c>
      <c r="AX318" s="14" t="s">
        <v>80</v>
      </c>
      <c r="AY318" s="255" t="s">
        <v>142</v>
      </c>
    </row>
    <row r="319" s="2" customFormat="1" ht="16.5" customHeight="1">
      <c r="A319" s="41"/>
      <c r="B319" s="42"/>
      <c r="C319" s="215" t="s">
        <v>469</v>
      </c>
      <c r="D319" s="215" t="s">
        <v>144</v>
      </c>
      <c r="E319" s="216" t="s">
        <v>470</v>
      </c>
      <c r="F319" s="217" t="s">
        <v>471</v>
      </c>
      <c r="G319" s="218" t="s">
        <v>147</v>
      </c>
      <c r="H319" s="219">
        <v>22.274999999999999</v>
      </c>
      <c r="I319" s="220"/>
      <c r="J319" s="221">
        <f>ROUND(I319*H319,2)</f>
        <v>0</v>
      </c>
      <c r="K319" s="217" t="s">
        <v>19</v>
      </c>
      <c r="L319" s="47"/>
      <c r="M319" s="222" t="s">
        <v>19</v>
      </c>
      <c r="N319" s="223" t="s">
        <v>43</v>
      </c>
      <c r="O319" s="87"/>
      <c r="P319" s="224">
        <f>O319*H319</f>
        <v>0</v>
      </c>
      <c r="Q319" s="224">
        <v>0.087999999999999995</v>
      </c>
      <c r="R319" s="224">
        <f>Q319*H319</f>
        <v>1.9601999999999997</v>
      </c>
      <c r="S319" s="224">
        <v>0</v>
      </c>
      <c r="T319" s="225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6" t="s">
        <v>149</v>
      </c>
      <c r="AT319" s="226" t="s">
        <v>144</v>
      </c>
      <c r="AU319" s="226" t="s">
        <v>82</v>
      </c>
      <c r="AY319" s="20" t="s">
        <v>142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20" t="s">
        <v>80</v>
      </c>
      <c r="BK319" s="227">
        <f>ROUND(I319*H319,2)</f>
        <v>0</v>
      </c>
      <c r="BL319" s="20" t="s">
        <v>149</v>
      </c>
      <c r="BM319" s="226" t="s">
        <v>472</v>
      </c>
    </row>
    <row r="320" s="2" customFormat="1">
      <c r="A320" s="41"/>
      <c r="B320" s="42"/>
      <c r="C320" s="43"/>
      <c r="D320" s="228" t="s">
        <v>151</v>
      </c>
      <c r="E320" s="43"/>
      <c r="F320" s="229" t="s">
        <v>473</v>
      </c>
      <c r="G320" s="43"/>
      <c r="H320" s="43"/>
      <c r="I320" s="230"/>
      <c r="J320" s="43"/>
      <c r="K320" s="43"/>
      <c r="L320" s="47"/>
      <c r="M320" s="231"/>
      <c r="N320" s="232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151</v>
      </c>
      <c r="AU320" s="20" t="s">
        <v>82</v>
      </c>
    </row>
    <row r="321" s="13" customFormat="1">
      <c r="A321" s="13"/>
      <c r="B321" s="235"/>
      <c r="C321" s="236"/>
      <c r="D321" s="228" t="s">
        <v>155</v>
      </c>
      <c r="E321" s="237" t="s">
        <v>19</v>
      </c>
      <c r="F321" s="238" t="s">
        <v>359</v>
      </c>
      <c r="G321" s="236"/>
      <c r="H321" s="237" t="s">
        <v>19</v>
      </c>
      <c r="I321" s="239"/>
      <c r="J321" s="236"/>
      <c r="K321" s="236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155</v>
      </c>
      <c r="AU321" s="244" t="s">
        <v>82</v>
      </c>
      <c r="AV321" s="13" t="s">
        <v>80</v>
      </c>
      <c r="AW321" s="13" t="s">
        <v>33</v>
      </c>
      <c r="AX321" s="13" t="s">
        <v>72</v>
      </c>
      <c r="AY321" s="244" t="s">
        <v>142</v>
      </c>
    </row>
    <row r="322" s="13" customFormat="1">
      <c r="A322" s="13"/>
      <c r="B322" s="235"/>
      <c r="C322" s="236"/>
      <c r="D322" s="228" t="s">
        <v>155</v>
      </c>
      <c r="E322" s="237" t="s">
        <v>19</v>
      </c>
      <c r="F322" s="238" t="s">
        <v>474</v>
      </c>
      <c r="G322" s="236"/>
      <c r="H322" s="237" t="s">
        <v>19</v>
      </c>
      <c r="I322" s="239"/>
      <c r="J322" s="236"/>
      <c r="K322" s="236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155</v>
      </c>
      <c r="AU322" s="244" t="s">
        <v>82</v>
      </c>
      <c r="AV322" s="13" t="s">
        <v>80</v>
      </c>
      <c r="AW322" s="13" t="s">
        <v>33</v>
      </c>
      <c r="AX322" s="13" t="s">
        <v>72</v>
      </c>
      <c r="AY322" s="244" t="s">
        <v>142</v>
      </c>
    </row>
    <row r="323" s="14" customFormat="1">
      <c r="A323" s="14"/>
      <c r="B323" s="245"/>
      <c r="C323" s="246"/>
      <c r="D323" s="228" t="s">
        <v>155</v>
      </c>
      <c r="E323" s="247" t="s">
        <v>19</v>
      </c>
      <c r="F323" s="248" t="s">
        <v>475</v>
      </c>
      <c r="G323" s="246"/>
      <c r="H323" s="249">
        <v>22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155</v>
      </c>
      <c r="AU323" s="255" t="s">
        <v>82</v>
      </c>
      <c r="AV323" s="14" t="s">
        <v>82</v>
      </c>
      <c r="AW323" s="14" t="s">
        <v>33</v>
      </c>
      <c r="AX323" s="14" t="s">
        <v>72</v>
      </c>
      <c r="AY323" s="255" t="s">
        <v>142</v>
      </c>
    </row>
    <row r="324" s="14" customFormat="1">
      <c r="A324" s="14"/>
      <c r="B324" s="245"/>
      <c r="C324" s="246"/>
      <c r="D324" s="228" t="s">
        <v>155</v>
      </c>
      <c r="E324" s="247" t="s">
        <v>19</v>
      </c>
      <c r="F324" s="248" t="s">
        <v>476</v>
      </c>
      <c r="G324" s="246"/>
      <c r="H324" s="249">
        <v>0.27500000000000002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155</v>
      </c>
      <c r="AU324" s="255" t="s">
        <v>82</v>
      </c>
      <c r="AV324" s="14" t="s">
        <v>82</v>
      </c>
      <c r="AW324" s="14" t="s">
        <v>33</v>
      </c>
      <c r="AX324" s="14" t="s">
        <v>72</v>
      </c>
      <c r="AY324" s="255" t="s">
        <v>142</v>
      </c>
    </row>
    <row r="325" s="2" customFormat="1" ht="16.5" customHeight="1">
      <c r="A325" s="41"/>
      <c r="B325" s="42"/>
      <c r="C325" s="257" t="s">
        <v>477</v>
      </c>
      <c r="D325" s="257" t="s">
        <v>279</v>
      </c>
      <c r="E325" s="258" t="s">
        <v>478</v>
      </c>
      <c r="F325" s="259" t="s">
        <v>479</v>
      </c>
      <c r="G325" s="260" t="s">
        <v>147</v>
      </c>
      <c r="H325" s="261">
        <v>4.6749999999999998</v>
      </c>
      <c r="I325" s="262"/>
      <c r="J325" s="263">
        <f>ROUND(I325*H325,2)</f>
        <v>0</v>
      </c>
      <c r="K325" s="259" t="s">
        <v>19</v>
      </c>
      <c r="L325" s="264"/>
      <c r="M325" s="265" t="s">
        <v>19</v>
      </c>
      <c r="N325" s="266" t="s">
        <v>43</v>
      </c>
      <c r="O325" s="87"/>
      <c r="P325" s="224">
        <f>O325*H325</f>
        <v>0</v>
      </c>
      <c r="Q325" s="224">
        <v>0.16200000000000001</v>
      </c>
      <c r="R325" s="224">
        <f>Q325*H325</f>
        <v>0.75734999999999997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202</v>
      </c>
      <c r="AT325" s="226" t="s">
        <v>279</v>
      </c>
      <c r="AU325" s="226" t="s">
        <v>82</v>
      </c>
      <c r="AY325" s="20" t="s">
        <v>142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80</v>
      </c>
      <c r="BK325" s="227">
        <f>ROUND(I325*H325,2)</f>
        <v>0</v>
      </c>
      <c r="BL325" s="20" t="s">
        <v>149</v>
      </c>
      <c r="BM325" s="226" t="s">
        <v>480</v>
      </c>
    </row>
    <row r="326" s="2" customFormat="1">
      <c r="A326" s="41"/>
      <c r="B326" s="42"/>
      <c r="C326" s="43"/>
      <c r="D326" s="228" t="s">
        <v>151</v>
      </c>
      <c r="E326" s="43"/>
      <c r="F326" s="229" t="s">
        <v>479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151</v>
      </c>
      <c r="AU326" s="20" t="s">
        <v>82</v>
      </c>
    </row>
    <row r="327" s="2" customFormat="1">
      <c r="A327" s="41"/>
      <c r="B327" s="42"/>
      <c r="C327" s="43"/>
      <c r="D327" s="228" t="s">
        <v>170</v>
      </c>
      <c r="E327" s="43"/>
      <c r="F327" s="256" t="s">
        <v>481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170</v>
      </c>
      <c r="AU327" s="20" t="s">
        <v>82</v>
      </c>
    </row>
    <row r="328" s="14" customFormat="1">
      <c r="A328" s="14"/>
      <c r="B328" s="245"/>
      <c r="C328" s="246"/>
      <c r="D328" s="228" t="s">
        <v>155</v>
      </c>
      <c r="E328" s="247" t="s">
        <v>19</v>
      </c>
      <c r="F328" s="248" t="s">
        <v>482</v>
      </c>
      <c r="G328" s="246"/>
      <c r="H328" s="249">
        <v>4.4000000000000004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155</v>
      </c>
      <c r="AU328" s="255" t="s">
        <v>82</v>
      </c>
      <c r="AV328" s="14" t="s">
        <v>82</v>
      </c>
      <c r="AW328" s="14" t="s">
        <v>33</v>
      </c>
      <c r="AX328" s="14" t="s">
        <v>72</v>
      </c>
      <c r="AY328" s="255" t="s">
        <v>142</v>
      </c>
    </row>
    <row r="329" s="14" customFormat="1">
      <c r="A329" s="14"/>
      <c r="B329" s="245"/>
      <c r="C329" s="246"/>
      <c r="D329" s="228" t="s">
        <v>155</v>
      </c>
      <c r="E329" s="247" t="s">
        <v>19</v>
      </c>
      <c r="F329" s="248" t="s">
        <v>476</v>
      </c>
      <c r="G329" s="246"/>
      <c r="H329" s="249">
        <v>0.27500000000000002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155</v>
      </c>
      <c r="AU329" s="255" t="s">
        <v>82</v>
      </c>
      <c r="AV329" s="14" t="s">
        <v>82</v>
      </c>
      <c r="AW329" s="14" t="s">
        <v>33</v>
      </c>
      <c r="AX329" s="14" t="s">
        <v>72</v>
      </c>
      <c r="AY329" s="255" t="s">
        <v>142</v>
      </c>
    </row>
    <row r="330" s="12" customFormat="1" ht="22.8" customHeight="1">
      <c r="A330" s="12"/>
      <c r="B330" s="199"/>
      <c r="C330" s="200"/>
      <c r="D330" s="201" t="s">
        <v>71</v>
      </c>
      <c r="E330" s="213" t="s">
        <v>202</v>
      </c>
      <c r="F330" s="213" t="s">
        <v>483</v>
      </c>
      <c r="G330" s="200"/>
      <c r="H330" s="200"/>
      <c r="I330" s="203"/>
      <c r="J330" s="214">
        <f>BK330</f>
        <v>0</v>
      </c>
      <c r="K330" s="200"/>
      <c r="L330" s="205"/>
      <c r="M330" s="206"/>
      <c r="N330" s="207"/>
      <c r="O330" s="207"/>
      <c r="P330" s="208">
        <f>SUM(P331:P343)</f>
        <v>0</v>
      </c>
      <c r="Q330" s="207"/>
      <c r="R330" s="208">
        <f>SUM(R331:R343)</f>
        <v>1.6448149999999999</v>
      </c>
      <c r="S330" s="207"/>
      <c r="T330" s="209">
        <f>SUM(T331:T343)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0" t="s">
        <v>80</v>
      </c>
      <c r="AT330" s="211" t="s">
        <v>71</v>
      </c>
      <c r="AU330" s="211" t="s">
        <v>80</v>
      </c>
      <c r="AY330" s="210" t="s">
        <v>142</v>
      </c>
      <c r="BK330" s="212">
        <f>SUM(BK331:BK343)</f>
        <v>0</v>
      </c>
    </row>
    <row r="331" s="2" customFormat="1" ht="16.5" customHeight="1">
      <c r="A331" s="41"/>
      <c r="B331" s="42"/>
      <c r="C331" s="215" t="s">
        <v>484</v>
      </c>
      <c r="D331" s="215" t="s">
        <v>144</v>
      </c>
      <c r="E331" s="216" t="s">
        <v>485</v>
      </c>
      <c r="F331" s="217" t="s">
        <v>486</v>
      </c>
      <c r="G331" s="218" t="s">
        <v>220</v>
      </c>
      <c r="H331" s="219">
        <v>23.5</v>
      </c>
      <c r="I331" s="220"/>
      <c r="J331" s="221">
        <f>ROUND(I331*H331,2)</f>
        <v>0</v>
      </c>
      <c r="K331" s="217" t="s">
        <v>19</v>
      </c>
      <c r="L331" s="47"/>
      <c r="M331" s="222" t="s">
        <v>19</v>
      </c>
      <c r="N331" s="223" t="s">
        <v>43</v>
      </c>
      <c r="O331" s="87"/>
      <c r="P331" s="224">
        <f>O331*H331</f>
        <v>0</v>
      </c>
      <c r="Q331" s="224">
        <v>1.0000000000000001E-05</v>
      </c>
      <c r="R331" s="224">
        <f>Q331*H331</f>
        <v>0.00023500000000000002</v>
      </c>
      <c r="S331" s="224">
        <v>0</v>
      </c>
      <c r="T331" s="225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6" t="s">
        <v>149</v>
      </c>
      <c r="AT331" s="226" t="s">
        <v>144</v>
      </c>
      <c r="AU331" s="226" t="s">
        <v>82</v>
      </c>
      <c r="AY331" s="20" t="s">
        <v>142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0" t="s">
        <v>80</v>
      </c>
      <c r="BK331" s="227">
        <f>ROUND(I331*H331,2)</f>
        <v>0</v>
      </c>
      <c r="BL331" s="20" t="s">
        <v>149</v>
      </c>
      <c r="BM331" s="226" t="s">
        <v>487</v>
      </c>
    </row>
    <row r="332" s="2" customFormat="1">
      <c r="A332" s="41"/>
      <c r="B332" s="42"/>
      <c r="C332" s="43"/>
      <c r="D332" s="228" t="s">
        <v>151</v>
      </c>
      <c r="E332" s="43"/>
      <c r="F332" s="229" t="s">
        <v>488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151</v>
      </c>
      <c r="AU332" s="20" t="s">
        <v>82</v>
      </c>
    </row>
    <row r="333" s="13" customFormat="1">
      <c r="A333" s="13"/>
      <c r="B333" s="235"/>
      <c r="C333" s="236"/>
      <c r="D333" s="228" t="s">
        <v>155</v>
      </c>
      <c r="E333" s="237" t="s">
        <v>19</v>
      </c>
      <c r="F333" s="238" t="s">
        <v>374</v>
      </c>
      <c r="G333" s="236"/>
      <c r="H333" s="237" t="s">
        <v>19</v>
      </c>
      <c r="I333" s="239"/>
      <c r="J333" s="236"/>
      <c r="K333" s="236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155</v>
      </c>
      <c r="AU333" s="244" t="s">
        <v>82</v>
      </c>
      <c r="AV333" s="13" t="s">
        <v>80</v>
      </c>
      <c r="AW333" s="13" t="s">
        <v>33</v>
      </c>
      <c r="AX333" s="13" t="s">
        <v>72</v>
      </c>
      <c r="AY333" s="244" t="s">
        <v>142</v>
      </c>
    </row>
    <row r="334" s="13" customFormat="1">
      <c r="A334" s="13"/>
      <c r="B334" s="235"/>
      <c r="C334" s="236"/>
      <c r="D334" s="228" t="s">
        <v>155</v>
      </c>
      <c r="E334" s="237" t="s">
        <v>19</v>
      </c>
      <c r="F334" s="238" t="s">
        <v>489</v>
      </c>
      <c r="G334" s="236"/>
      <c r="H334" s="237" t="s">
        <v>19</v>
      </c>
      <c r="I334" s="239"/>
      <c r="J334" s="236"/>
      <c r="K334" s="236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155</v>
      </c>
      <c r="AU334" s="244" t="s">
        <v>82</v>
      </c>
      <c r="AV334" s="13" t="s">
        <v>80</v>
      </c>
      <c r="AW334" s="13" t="s">
        <v>33</v>
      </c>
      <c r="AX334" s="13" t="s">
        <v>72</v>
      </c>
      <c r="AY334" s="244" t="s">
        <v>142</v>
      </c>
    </row>
    <row r="335" s="14" customFormat="1">
      <c r="A335" s="14"/>
      <c r="B335" s="245"/>
      <c r="C335" s="246"/>
      <c r="D335" s="228" t="s">
        <v>155</v>
      </c>
      <c r="E335" s="247" t="s">
        <v>19</v>
      </c>
      <c r="F335" s="248" t="s">
        <v>490</v>
      </c>
      <c r="G335" s="246"/>
      <c r="H335" s="249">
        <v>22.5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155</v>
      </c>
      <c r="AU335" s="255" t="s">
        <v>82</v>
      </c>
      <c r="AV335" s="14" t="s">
        <v>82</v>
      </c>
      <c r="AW335" s="14" t="s">
        <v>33</v>
      </c>
      <c r="AX335" s="14" t="s">
        <v>72</v>
      </c>
      <c r="AY335" s="255" t="s">
        <v>142</v>
      </c>
    </row>
    <row r="336" s="14" customFormat="1">
      <c r="A336" s="14"/>
      <c r="B336" s="245"/>
      <c r="C336" s="246"/>
      <c r="D336" s="228" t="s">
        <v>155</v>
      </c>
      <c r="E336" s="247" t="s">
        <v>19</v>
      </c>
      <c r="F336" s="248" t="s">
        <v>491</v>
      </c>
      <c r="G336" s="246"/>
      <c r="H336" s="249">
        <v>1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155</v>
      </c>
      <c r="AU336" s="255" t="s">
        <v>82</v>
      </c>
      <c r="AV336" s="14" t="s">
        <v>82</v>
      </c>
      <c r="AW336" s="14" t="s">
        <v>33</v>
      </c>
      <c r="AX336" s="14" t="s">
        <v>72</v>
      </c>
      <c r="AY336" s="255" t="s">
        <v>142</v>
      </c>
    </row>
    <row r="337" s="2" customFormat="1" ht="16.5" customHeight="1">
      <c r="A337" s="41"/>
      <c r="B337" s="42"/>
      <c r="C337" s="215" t="s">
        <v>492</v>
      </c>
      <c r="D337" s="215" t="s">
        <v>144</v>
      </c>
      <c r="E337" s="216" t="s">
        <v>493</v>
      </c>
      <c r="F337" s="217" t="s">
        <v>494</v>
      </c>
      <c r="G337" s="218" t="s">
        <v>334</v>
      </c>
      <c r="H337" s="219">
        <v>7</v>
      </c>
      <c r="I337" s="220"/>
      <c r="J337" s="221">
        <f>ROUND(I337*H337,2)</f>
        <v>0</v>
      </c>
      <c r="K337" s="217" t="s">
        <v>19</v>
      </c>
      <c r="L337" s="47"/>
      <c r="M337" s="222" t="s">
        <v>19</v>
      </c>
      <c r="N337" s="223" t="s">
        <v>43</v>
      </c>
      <c r="O337" s="87"/>
      <c r="P337" s="224">
        <f>O337*H337</f>
        <v>0</v>
      </c>
      <c r="Q337" s="224">
        <v>0.14494000000000001</v>
      </c>
      <c r="R337" s="224">
        <f>Q337*H337</f>
        <v>1.01458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149</v>
      </c>
      <c r="AT337" s="226" t="s">
        <v>144</v>
      </c>
      <c r="AU337" s="226" t="s">
        <v>82</v>
      </c>
      <c r="AY337" s="20" t="s">
        <v>142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80</v>
      </c>
      <c r="BK337" s="227">
        <f>ROUND(I337*H337,2)</f>
        <v>0</v>
      </c>
      <c r="BL337" s="20" t="s">
        <v>149</v>
      </c>
      <c r="BM337" s="226" t="s">
        <v>495</v>
      </c>
    </row>
    <row r="338" s="2" customFormat="1">
      <c r="A338" s="41"/>
      <c r="B338" s="42"/>
      <c r="C338" s="43"/>
      <c r="D338" s="228" t="s">
        <v>151</v>
      </c>
      <c r="E338" s="43"/>
      <c r="F338" s="229" t="s">
        <v>496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151</v>
      </c>
      <c r="AU338" s="20" t="s">
        <v>82</v>
      </c>
    </row>
    <row r="339" s="13" customFormat="1">
      <c r="A339" s="13"/>
      <c r="B339" s="235"/>
      <c r="C339" s="236"/>
      <c r="D339" s="228" t="s">
        <v>155</v>
      </c>
      <c r="E339" s="237" t="s">
        <v>19</v>
      </c>
      <c r="F339" s="238" t="s">
        <v>374</v>
      </c>
      <c r="G339" s="236"/>
      <c r="H339" s="237" t="s">
        <v>19</v>
      </c>
      <c r="I339" s="239"/>
      <c r="J339" s="236"/>
      <c r="K339" s="236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155</v>
      </c>
      <c r="AU339" s="244" t="s">
        <v>82</v>
      </c>
      <c r="AV339" s="13" t="s">
        <v>80</v>
      </c>
      <c r="AW339" s="13" t="s">
        <v>33</v>
      </c>
      <c r="AX339" s="13" t="s">
        <v>72</v>
      </c>
      <c r="AY339" s="244" t="s">
        <v>142</v>
      </c>
    </row>
    <row r="340" s="14" customFormat="1">
      <c r="A340" s="14"/>
      <c r="B340" s="245"/>
      <c r="C340" s="246"/>
      <c r="D340" s="228" t="s">
        <v>155</v>
      </c>
      <c r="E340" s="247" t="s">
        <v>19</v>
      </c>
      <c r="F340" s="248" t="s">
        <v>497</v>
      </c>
      <c r="G340" s="246"/>
      <c r="H340" s="249">
        <v>7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155</v>
      </c>
      <c r="AU340" s="255" t="s">
        <v>82</v>
      </c>
      <c r="AV340" s="14" t="s">
        <v>82</v>
      </c>
      <c r="AW340" s="14" t="s">
        <v>33</v>
      </c>
      <c r="AX340" s="14" t="s">
        <v>72</v>
      </c>
      <c r="AY340" s="255" t="s">
        <v>142</v>
      </c>
    </row>
    <row r="341" s="2" customFormat="1" ht="16.5" customHeight="1">
      <c r="A341" s="41"/>
      <c r="B341" s="42"/>
      <c r="C341" s="257" t="s">
        <v>498</v>
      </c>
      <c r="D341" s="257" t="s">
        <v>279</v>
      </c>
      <c r="E341" s="258" t="s">
        <v>499</v>
      </c>
      <c r="F341" s="259" t="s">
        <v>500</v>
      </c>
      <c r="G341" s="260" t="s">
        <v>334</v>
      </c>
      <c r="H341" s="261">
        <v>7</v>
      </c>
      <c r="I341" s="262"/>
      <c r="J341" s="263">
        <f>ROUND(I341*H341,2)</f>
        <v>0</v>
      </c>
      <c r="K341" s="259" t="s">
        <v>19</v>
      </c>
      <c r="L341" s="264"/>
      <c r="M341" s="265" t="s">
        <v>19</v>
      </c>
      <c r="N341" s="266" t="s">
        <v>43</v>
      </c>
      <c r="O341" s="87"/>
      <c r="P341" s="224">
        <f>O341*H341</f>
        <v>0</v>
      </c>
      <c r="Q341" s="224">
        <v>0.089999999999999997</v>
      </c>
      <c r="R341" s="224">
        <f>Q341*H341</f>
        <v>0.63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202</v>
      </c>
      <c r="AT341" s="226" t="s">
        <v>279</v>
      </c>
      <c r="AU341" s="226" t="s">
        <v>82</v>
      </c>
      <c r="AY341" s="20" t="s">
        <v>142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80</v>
      </c>
      <c r="BK341" s="227">
        <f>ROUND(I341*H341,2)</f>
        <v>0</v>
      </c>
      <c r="BL341" s="20" t="s">
        <v>149</v>
      </c>
      <c r="BM341" s="226" t="s">
        <v>501</v>
      </c>
    </row>
    <row r="342" s="2" customFormat="1">
      <c r="A342" s="41"/>
      <c r="B342" s="42"/>
      <c r="C342" s="43"/>
      <c r="D342" s="228" t="s">
        <v>151</v>
      </c>
      <c r="E342" s="43"/>
      <c r="F342" s="229" t="s">
        <v>500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151</v>
      </c>
      <c r="AU342" s="20" t="s">
        <v>82</v>
      </c>
    </row>
    <row r="343" s="2" customFormat="1">
      <c r="A343" s="41"/>
      <c r="B343" s="42"/>
      <c r="C343" s="43"/>
      <c r="D343" s="228" t="s">
        <v>170</v>
      </c>
      <c r="E343" s="43"/>
      <c r="F343" s="256" t="s">
        <v>502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170</v>
      </c>
      <c r="AU343" s="20" t="s">
        <v>82</v>
      </c>
    </row>
    <row r="344" s="12" customFormat="1" ht="22.8" customHeight="1">
      <c r="A344" s="12"/>
      <c r="B344" s="199"/>
      <c r="C344" s="200"/>
      <c r="D344" s="201" t="s">
        <v>71</v>
      </c>
      <c r="E344" s="213" t="s">
        <v>210</v>
      </c>
      <c r="F344" s="213" t="s">
        <v>503</v>
      </c>
      <c r="G344" s="200"/>
      <c r="H344" s="200"/>
      <c r="I344" s="203"/>
      <c r="J344" s="214">
        <f>BK344</f>
        <v>0</v>
      </c>
      <c r="K344" s="200"/>
      <c r="L344" s="205"/>
      <c r="M344" s="206"/>
      <c r="N344" s="207"/>
      <c r="O344" s="207"/>
      <c r="P344" s="208">
        <f>SUM(P345:P448)</f>
        <v>0</v>
      </c>
      <c r="Q344" s="207"/>
      <c r="R344" s="208">
        <f>SUM(R345:R448)</f>
        <v>122.08903699999999</v>
      </c>
      <c r="S344" s="207"/>
      <c r="T344" s="209">
        <f>SUM(T345:T448)</f>
        <v>0.26200000000000001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0" t="s">
        <v>80</v>
      </c>
      <c r="AT344" s="211" t="s">
        <v>71</v>
      </c>
      <c r="AU344" s="211" t="s">
        <v>80</v>
      </c>
      <c r="AY344" s="210" t="s">
        <v>142</v>
      </c>
      <c r="BK344" s="212">
        <f>SUM(BK345:BK448)</f>
        <v>0</v>
      </c>
    </row>
    <row r="345" s="2" customFormat="1" ht="16.5" customHeight="1">
      <c r="A345" s="41"/>
      <c r="B345" s="42"/>
      <c r="C345" s="215" t="s">
        <v>504</v>
      </c>
      <c r="D345" s="215" t="s">
        <v>144</v>
      </c>
      <c r="E345" s="216" t="s">
        <v>505</v>
      </c>
      <c r="F345" s="217" t="s">
        <v>506</v>
      </c>
      <c r="G345" s="218" t="s">
        <v>334</v>
      </c>
      <c r="H345" s="219">
        <v>2</v>
      </c>
      <c r="I345" s="220"/>
      <c r="J345" s="221">
        <f>ROUND(I345*H345,2)</f>
        <v>0</v>
      </c>
      <c r="K345" s="217" t="s">
        <v>148</v>
      </c>
      <c r="L345" s="47"/>
      <c r="M345" s="222" t="s">
        <v>19</v>
      </c>
      <c r="N345" s="223" t="s">
        <v>43</v>
      </c>
      <c r="O345" s="87"/>
      <c r="P345" s="224">
        <f>O345*H345</f>
        <v>0</v>
      </c>
      <c r="Q345" s="224">
        <v>0.00069999999999999999</v>
      </c>
      <c r="R345" s="224">
        <f>Q345*H345</f>
        <v>0.0014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149</v>
      </c>
      <c r="AT345" s="226" t="s">
        <v>144</v>
      </c>
      <c r="AU345" s="226" t="s">
        <v>82</v>
      </c>
      <c r="AY345" s="20" t="s">
        <v>142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80</v>
      </c>
      <c r="BK345" s="227">
        <f>ROUND(I345*H345,2)</f>
        <v>0</v>
      </c>
      <c r="BL345" s="20" t="s">
        <v>149</v>
      </c>
      <c r="BM345" s="226" t="s">
        <v>507</v>
      </c>
    </row>
    <row r="346" s="2" customFormat="1">
      <c r="A346" s="41"/>
      <c r="B346" s="42"/>
      <c r="C346" s="43"/>
      <c r="D346" s="228" t="s">
        <v>151</v>
      </c>
      <c r="E346" s="43"/>
      <c r="F346" s="229" t="s">
        <v>508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151</v>
      </c>
      <c r="AU346" s="20" t="s">
        <v>82</v>
      </c>
    </row>
    <row r="347" s="2" customFormat="1">
      <c r="A347" s="41"/>
      <c r="B347" s="42"/>
      <c r="C347" s="43"/>
      <c r="D347" s="233" t="s">
        <v>153</v>
      </c>
      <c r="E347" s="43"/>
      <c r="F347" s="234" t="s">
        <v>509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153</v>
      </c>
      <c r="AU347" s="20" t="s">
        <v>82</v>
      </c>
    </row>
    <row r="348" s="13" customFormat="1">
      <c r="A348" s="13"/>
      <c r="B348" s="235"/>
      <c r="C348" s="236"/>
      <c r="D348" s="228" t="s">
        <v>155</v>
      </c>
      <c r="E348" s="237" t="s">
        <v>19</v>
      </c>
      <c r="F348" s="238" t="s">
        <v>510</v>
      </c>
      <c r="G348" s="236"/>
      <c r="H348" s="237" t="s">
        <v>19</v>
      </c>
      <c r="I348" s="239"/>
      <c r="J348" s="236"/>
      <c r="K348" s="236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155</v>
      </c>
      <c r="AU348" s="244" t="s">
        <v>82</v>
      </c>
      <c r="AV348" s="13" t="s">
        <v>80</v>
      </c>
      <c r="AW348" s="13" t="s">
        <v>33</v>
      </c>
      <c r="AX348" s="13" t="s">
        <v>72</v>
      </c>
      <c r="AY348" s="244" t="s">
        <v>142</v>
      </c>
    </row>
    <row r="349" s="14" customFormat="1">
      <c r="A349" s="14"/>
      <c r="B349" s="245"/>
      <c r="C349" s="246"/>
      <c r="D349" s="228" t="s">
        <v>155</v>
      </c>
      <c r="E349" s="247" t="s">
        <v>19</v>
      </c>
      <c r="F349" s="248" t="s">
        <v>511</v>
      </c>
      <c r="G349" s="246"/>
      <c r="H349" s="249">
        <v>2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155</v>
      </c>
      <c r="AU349" s="255" t="s">
        <v>82</v>
      </c>
      <c r="AV349" s="14" t="s">
        <v>82</v>
      </c>
      <c r="AW349" s="14" t="s">
        <v>33</v>
      </c>
      <c r="AX349" s="14" t="s">
        <v>72</v>
      </c>
      <c r="AY349" s="255" t="s">
        <v>142</v>
      </c>
    </row>
    <row r="350" s="2" customFormat="1" ht="16.5" customHeight="1">
      <c r="A350" s="41"/>
      <c r="B350" s="42"/>
      <c r="C350" s="257" t="s">
        <v>512</v>
      </c>
      <c r="D350" s="257" t="s">
        <v>279</v>
      </c>
      <c r="E350" s="258" t="s">
        <v>513</v>
      </c>
      <c r="F350" s="259" t="s">
        <v>514</v>
      </c>
      <c r="G350" s="260" t="s">
        <v>334</v>
      </c>
      <c r="H350" s="261">
        <v>1</v>
      </c>
      <c r="I350" s="262"/>
      <c r="J350" s="263">
        <f>ROUND(I350*H350,2)</f>
        <v>0</v>
      </c>
      <c r="K350" s="259" t="s">
        <v>148</v>
      </c>
      <c r="L350" s="264"/>
      <c r="M350" s="265" t="s">
        <v>19</v>
      </c>
      <c r="N350" s="266" t="s">
        <v>43</v>
      </c>
      <c r="O350" s="87"/>
      <c r="P350" s="224">
        <f>O350*H350</f>
        <v>0</v>
      </c>
      <c r="Q350" s="224">
        <v>0.0035000000000000001</v>
      </c>
      <c r="R350" s="224">
        <f>Q350*H350</f>
        <v>0.0035000000000000001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202</v>
      </c>
      <c r="AT350" s="226" t="s">
        <v>279</v>
      </c>
      <c r="AU350" s="226" t="s">
        <v>82</v>
      </c>
      <c r="AY350" s="20" t="s">
        <v>142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80</v>
      </c>
      <c r="BK350" s="227">
        <f>ROUND(I350*H350,2)</f>
        <v>0</v>
      </c>
      <c r="BL350" s="20" t="s">
        <v>149</v>
      </c>
      <c r="BM350" s="226" t="s">
        <v>515</v>
      </c>
    </row>
    <row r="351" s="2" customFormat="1">
      <c r="A351" s="41"/>
      <c r="B351" s="42"/>
      <c r="C351" s="43"/>
      <c r="D351" s="228" t="s">
        <v>151</v>
      </c>
      <c r="E351" s="43"/>
      <c r="F351" s="229" t="s">
        <v>514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151</v>
      </c>
      <c r="AU351" s="20" t="s">
        <v>82</v>
      </c>
    </row>
    <row r="352" s="2" customFormat="1" ht="16.5" customHeight="1">
      <c r="A352" s="41"/>
      <c r="B352" s="42"/>
      <c r="C352" s="257" t="s">
        <v>516</v>
      </c>
      <c r="D352" s="257" t="s">
        <v>279</v>
      </c>
      <c r="E352" s="258" t="s">
        <v>517</v>
      </c>
      <c r="F352" s="259" t="s">
        <v>518</v>
      </c>
      <c r="G352" s="260" t="s">
        <v>334</v>
      </c>
      <c r="H352" s="261">
        <v>1</v>
      </c>
      <c r="I352" s="262"/>
      <c r="J352" s="263">
        <f>ROUND(I352*H352,2)</f>
        <v>0</v>
      </c>
      <c r="K352" s="259" t="s">
        <v>148</v>
      </c>
      <c r="L352" s="264"/>
      <c r="M352" s="265" t="s">
        <v>19</v>
      </c>
      <c r="N352" s="266" t="s">
        <v>43</v>
      </c>
      <c r="O352" s="87"/>
      <c r="P352" s="224">
        <f>O352*H352</f>
        <v>0</v>
      </c>
      <c r="Q352" s="224">
        <v>0.0025000000000000001</v>
      </c>
      <c r="R352" s="224">
        <f>Q352*H352</f>
        <v>0.0025000000000000001</v>
      </c>
      <c r="S352" s="224">
        <v>0</v>
      </c>
      <c r="T352" s="225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6" t="s">
        <v>202</v>
      </c>
      <c r="AT352" s="226" t="s">
        <v>279</v>
      </c>
      <c r="AU352" s="226" t="s">
        <v>82</v>
      </c>
      <c r="AY352" s="20" t="s">
        <v>142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20" t="s">
        <v>80</v>
      </c>
      <c r="BK352" s="227">
        <f>ROUND(I352*H352,2)</f>
        <v>0</v>
      </c>
      <c r="BL352" s="20" t="s">
        <v>149</v>
      </c>
      <c r="BM352" s="226" t="s">
        <v>519</v>
      </c>
    </row>
    <row r="353" s="2" customFormat="1">
      <c r="A353" s="41"/>
      <c r="B353" s="42"/>
      <c r="C353" s="43"/>
      <c r="D353" s="228" t="s">
        <v>151</v>
      </c>
      <c r="E353" s="43"/>
      <c r="F353" s="229" t="s">
        <v>518</v>
      </c>
      <c r="G353" s="43"/>
      <c r="H353" s="43"/>
      <c r="I353" s="230"/>
      <c r="J353" s="43"/>
      <c r="K353" s="43"/>
      <c r="L353" s="47"/>
      <c r="M353" s="231"/>
      <c r="N353" s="232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151</v>
      </c>
      <c r="AU353" s="20" t="s">
        <v>82</v>
      </c>
    </row>
    <row r="354" s="2" customFormat="1" ht="16.5" customHeight="1">
      <c r="A354" s="41"/>
      <c r="B354" s="42"/>
      <c r="C354" s="215" t="s">
        <v>520</v>
      </c>
      <c r="D354" s="215" t="s">
        <v>144</v>
      </c>
      <c r="E354" s="216" t="s">
        <v>521</v>
      </c>
      <c r="F354" s="217" t="s">
        <v>522</v>
      </c>
      <c r="G354" s="218" t="s">
        <v>334</v>
      </c>
      <c r="H354" s="219">
        <v>2</v>
      </c>
      <c r="I354" s="220"/>
      <c r="J354" s="221">
        <f>ROUND(I354*H354,2)</f>
        <v>0</v>
      </c>
      <c r="K354" s="217" t="s">
        <v>148</v>
      </c>
      <c r="L354" s="47"/>
      <c r="M354" s="222" t="s">
        <v>19</v>
      </c>
      <c r="N354" s="223" t="s">
        <v>43</v>
      </c>
      <c r="O354" s="87"/>
      <c r="P354" s="224">
        <f>O354*H354</f>
        <v>0</v>
      </c>
      <c r="Q354" s="224">
        <v>0.0010499999999999999</v>
      </c>
      <c r="R354" s="224">
        <f>Q354*H354</f>
        <v>0.0020999999999999999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149</v>
      </c>
      <c r="AT354" s="226" t="s">
        <v>144</v>
      </c>
      <c r="AU354" s="226" t="s">
        <v>82</v>
      </c>
      <c r="AY354" s="20" t="s">
        <v>142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80</v>
      </c>
      <c r="BK354" s="227">
        <f>ROUND(I354*H354,2)</f>
        <v>0</v>
      </c>
      <c r="BL354" s="20" t="s">
        <v>149</v>
      </c>
      <c r="BM354" s="226" t="s">
        <v>523</v>
      </c>
    </row>
    <row r="355" s="2" customFormat="1">
      <c r="A355" s="41"/>
      <c r="B355" s="42"/>
      <c r="C355" s="43"/>
      <c r="D355" s="228" t="s">
        <v>151</v>
      </c>
      <c r="E355" s="43"/>
      <c r="F355" s="229" t="s">
        <v>524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151</v>
      </c>
      <c r="AU355" s="20" t="s">
        <v>82</v>
      </c>
    </row>
    <row r="356" s="2" customFormat="1">
      <c r="A356" s="41"/>
      <c r="B356" s="42"/>
      <c r="C356" s="43"/>
      <c r="D356" s="233" t="s">
        <v>153</v>
      </c>
      <c r="E356" s="43"/>
      <c r="F356" s="234" t="s">
        <v>525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153</v>
      </c>
      <c r="AU356" s="20" t="s">
        <v>82</v>
      </c>
    </row>
    <row r="357" s="13" customFormat="1">
      <c r="A357" s="13"/>
      <c r="B357" s="235"/>
      <c r="C357" s="236"/>
      <c r="D357" s="228" t="s">
        <v>155</v>
      </c>
      <c r="E357" s="237" t="s">
        <v>19</v>
      </c>
      <c r="F357" s="238" t="s">
        <v>510</v>
      </c>
      <c r="G357" s="236"/>
      <c r="H357" s="237" t="s">
        <v>19</v>
      </c>
      <c r="I357" s="239"/>
      <c r="J357" s="236"/>
      <c r="K357" s="236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155</v>
      </c>
      <c r="AU357" s="244" t="s">
        <v>82</v>
      </c>
      <c r="AV357" s="13" t="s">
        <v>80</v>
      </c>
      <c r="AW357" s="13" t="s">
        <v>33</v>
      </c>
      <c r="AX357" s="13" t="s">
        <v>72</v>
      </c>
      <c r="AY357" s="244" t="s">
        <v>142</v>
      </c>
    </row>
    <row r="358" s="14" customFormat="1">
      <c r="A358" s="14"/>
      <c r="B358" s="245"/>
      <c r="C358" s="246"/>
      <c r="D358" s="228" t="s">
        <v>155</v>
      </c>
      <c r="E358" s="247" t="s">
        <v>19</v>
      </c>
      <c r="F358" s="248" t="s">
        <v>526</v>
      </c>
      <c r="G358" s="246"/>
      <c r="H358" s="249">
        <v>2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155</v>
      </c>
      <c r="AU358" s="255" t="s">
        <v>82</v>
      </c>
      <c r="AV358" s="14" t="s">
        <v>82</v>
      </c>
      <c r="AW358" s="14" t="s">
        <v>33</v>
      </c>
      <c r="AX358" s="14" t="s">
        <v>72</v>
      </c>
      <c r="AY358" s="255" t="s">
        <v>142</v>
      </c>
    </row>
    <row r="359" s="2" customFormat="1" ht="16.5" customHeight="1">
      <c r="A359" s="41"/>
      <c r="B359" s="42"/>
      <c r="C359" s="215" t="s">
        <v>527</v>
      </c>
      <c r="D359" s="215" t="s">
        <v>144</v>
      </c>
      <c r="E359" s="216" t="s">
        <v>528</v>
      </c>
      <c r="F359" s="217" t="s">
        <v>529</v>
      </c>
      <c r="G359" s="218" t="s">
        <v>334</v>
      </c>
      <c r="H359" s="219">
        <v>5</v>
      </c>
      <c r="I359" s="220"/>
      <c r="J359" s="221">
        <f>ROUND(I359*H359,2)</f>
        <v>0</v>
      </c>
      <c r="K359" s="217" t="s">
        <v>148</v>
      </c>
      <c r="L359" s="47"/>
      <c r="M359" s="222" t="s">
        <v>19</v>
      </c>
      <c r="N359" s="223" t="s">
        <v>43</v>
      </c>
      <c r="O359" s="87"/>
      <c r="P359" s="224">
        <f>O359*H359</f>
        <v>0</v>
      </c>
      <c r="Q359" s="224">
        <v>0.11241</v>
      </c>
      <c r="R359" s="224">
        <f>Q359*H359</f>
        <v>0.56204999999999994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149</v>
      </c>
      <c r="AT359" s="226" t="s">
        <v>144</v>
      </c>
      <c r="AU359" s="226" t="s">
        <v>82</v>
      </c>
      <c r="AY359" s="20" t="s">
        <v>142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80</v>
      </c>
      <c r="BK359" s="227">
        <f>ROUND(I359*H359,2)</f>
        <v>0</v>
      </c>
      <c r="BL359" s="20" t="s">
        <v>149</v>
      </c>
      <c r="BM359" s="226" t="s">
        <v>530</v>
      </c>
    </row>
    <row r="360" s="2" customFormat="1">
      <c r="A360" s="41"/>
      <c r="B360" s="42"/>
      <c r="C360" s="43"/>
      <c r="D360" s="228" t="s">
        <v>151</v>
      </c>
      <c r="E360" s="43"/>
      <c r="F360" s="229" t="s">
        <v>531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151</v>
      </c>
      <c r="AU360" s="20" t="s">
        <v>82</v>
      </c>
    </row>
    <row r="361" s="2" customFormat="1">
      <c r="A361" s="41"/>
      <c r="B361" s="42"/>
      <c r="C361" s="43"/>
      <c r="D361" s="233" t="s">
        <v>153</v>
      </c>
      <c r="E361" s="43"/>
      <c r="F361" s="234" t="s">
        <v>532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153</v>
      </c>
      <c r="AU361" s="20" t="s">
        <v>82</v>
      </c>
    </row>
    <row r="362" s="13" customFormat="1">
      <c r="A362" s="13"/>
      <c r="B362" s="235"/>
      <c r="C362" s="236"/>
      <c r="D362" s="228" t="s">
        <v>155</v>
      </c>
      <c r="E362" s="237" t="s">
        <v>19</v>
      </c>
      <c r="F362" s="238" t="s">
        <v>510</v>
      </c>
      <c r="G362" s="236"/>
      <c r="H362" s="237" t="s">
        <v>19</v>
      </c>
      <c r="I362" s="239"/>
      <c r="J362" s="236"/>
      <c r="K362" s="236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155</v>
      </c>
      <c r="AU362" s="244" t="s">
        <v>82</v>
      </c>
      <c r="AV362" s="13" t="s">
        <v>80</v>
      </c>
      <c r="AW362" s="13" t="s">
        <v>33</v>
      </c>
      <c r="AX362" s="13" t="s">
        <v>72</v>
      </c>
      <c r="AY362" s="244" t="s">
        <v>142</v>
      </c>
    </row>
    <row r="363" s="13" customFormat="1">
      <c r="A363" s="13"/>
      <c r="B363" s="235"/>
      <c r="C363" s="236"/>
      <c r="D363" s="228" t="s">
        <v>155</v>
      </c>
      <c r="E363" s="237" t="s">
        <v>19</v>
      </c>
      <c r="F363" s="238" t="s">
        <v>533</v>
      </c>
      <c r="G363" s="236"/>
      <c r="H363" s="237" t="s">
        <v>19</v>
      </c>
      <c r="I363" s="239"/>
      <c r="J363" s="236"/>
      <c r="K363" s="236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155</v>
      </c>
      <c r="AU363" s="244" t="s">
        <v>82</v>
      </c>
      <c r="AV363" s="13" t="s">
        <v>80</v>
      </c>
      <c r="AW363" s="13" t="s">
        <v>33</v>
      </c>
      <c r="AX363" s="13" t="s">
        <v>72</v>
      </c>
      <c r="AY363" s="244" t="s">
        <v>142</v>
      </c>
    </row>
    <row r="364" s="14" customFormat="1">
      <c r="A364" s="14"/>
      <c r="B364" s="245"/>
      <c r="C364" s="246"/>
      <c r="D364" s="228" t="s">
        <v>155</v>
      </c>
      <c r="E364" s="247" t="s">
        <v>19</v>
      </c>
      <c r="F364" s="248" t="s">
        <v>534</v>
      </c>
      <c r="G364" s="246"/>
      <c r="H364" s="249">
        <v>1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155</v>
      </c>
      <c r="AU364" s="255" t="s">
        <v>82</v>
      </c>
      <c r="AV364" s="14" t="s">
        <v>82</v>
      </c>
      <c r="AW364" s="14" t="s">
        <v>33</v>
      </c>
      <c r="AX364" s="14" t="s">
        <v>72</v>
      </c>
      <c r="AY364" s="255" t="s">
        <v>142</v>
      </c>
    </row>
    <row r="365" s="14" customFormat="1">
      <c r="A365" s="14"/>
      <c r="B365" s="245"/>
      <c r="C365" s="246"/>
      <c r="D365" s="228" t="s">
        <v>155</v>
      </c>
      <c r="E365" s="247" t="s">
        <v>19</v>
      </c>
      <c r="F365" s="248" t="s">
        <v>535</v>
      </c>
      <c r="G365" s="246"/>
      <c r="H365" s="249">
        <v>1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155</v>
      </c>
      <c r="AU365" s="255" t="s">
        <v>82</v>
      </c>
      <c r="AV365" s="14" t="s">
        <v>82</v>
      </c>
      <c r="AW365" s="14" t="s">
        <v>33</v>
      </c>
      <c r="AX365" s="14" t="s">
        <v>72</v>
      </c>
      <c r="AY365" s="255" t="s">
        <v>142</v>
      </c>
    </row>
    <row r="366" s="14" customFormat="1">
      <c r="A366" s="14"/>
      <c r="B366" s="245"/>
      <c r="C366" s="246"/>
      <c r="D366" s="228" t="s">
        <v>155</v>
      </c>
      <c r="E366" s="247" t="s">
        <v>19</v>
      </c>
      <c r="F366" s="248" t="s">
        <v>536</v>
      </c>
      <c r="G366" s="246"/>
      <c r="H366" s="249">
        <v>3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155</v>
      </c>
      <c r="AU366" s="255" t="s">
        <v>82</v>
      </c>
      <c r="AV366" s="14" t="s">
        <v>82</v>
      </c>
      <c r="AW366" s="14" t="s">
        <v>33</v>
      </c>
      <c r="AX366" s="14" t="s">
        <v>72</v>
      </c>
      <c r="AY366" s="255" t="s">
        <v>142</v>
      </c>
    </row>
    <row r="367" s="2" customFormat="1" ht="16.5" customHeight="1">
      <c r="A367" s="41"/>
      <c r="B367" s="42"/>
      <c r="C367" s="257" t="s">
        <v>537</v>
      </c>
      <c r="D367" s="257" t="s">
        <v>279</v>
      </c>
      <c r="E367" s="258" t="s">
        <v>538</v>
      </c>
      <c r="F367" s="259" t="s">
        <v>539</v>
      </c>
      <c r="G367" s="260" t="s">
        <v>334</v>
      </c>
      <c r="H367" s="261">
        <v>3</v>
      </c>
      <c r="I367" s="262"/>
      <c r="J367" s="263">
        <f>ROUND(I367*H367,2)</f>
        <v>0</v>
      </c>
      <c r="K367" s="259" t="s">
        <v>148</v>
      </c>
      <c r="L367" s="264"/>
      <c r="M367" s="265" t="s">
        <v>19</v>
      </c>
      <c r="N367" s="266" t="s">
        <v>43</v>
      </c>
      <c r="O367" s="87"/>
      <c r="P367" s="224">
        <f>O367*H367</f>
        <v>0</v>
      </c>
      <c r="Q367" s="224">
        <v>0.0061000000000000004</v>
      </c>
      <c r="R367" s="224">
        <f>Q367*H367</f>
        <v>0.0183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202</v>
      </c>
      <c r="AT367" s="226" t="s">
        <v>279</v>
      </c>
      <c r="AU367" s="226" t="s">
        <v>82</v>
      </c>
      <c r="AY367" s="20" t="s">
        <v>142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80</v>
      </c>
      <c r="BK367" s="227">
        <f>ROUND(I367*H367,2)</f>
        <v>0</v>
      </c>
      <c r="BL367" s="20" t="s">
        <v>149</v>
      </c>
      <c r="BM367" s="226" t="s">
        <v>540</v>
      </c>
    </row>
    <row r="368" s="2" customFormat="1">
      <c r="A368" s="41"/>
      <c r="B368" s="42"/>
      <c r="C368" s="43"/>
      <c r="D368" s="228" t="s">
        <v>151</v>
      </c>
      <c r="E368" s="43"/>
      <c r="F368" s="229" t="s">
        <v>539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151</v>
      </c>
      <c r="AU368" s="20" t="s">
        <v>82</v>
      </c>
    </row>
    <row r="369" s="2" customFormat="1" ht="16.5" customHeight="1">
      <c r="A369" s="41"/>
      <c r="B369" s="42"/>
      <c r="C369" s="215" t="s">
        <v>541</v>
      </c>
      <c r="D369" s="215" t="s">
        <v>144</v>
      </c>
      <c r="E369" s="216" t="s">
        <v>542</v>
      </c>
      <c r="F369" s="217" t="s">
        <v>543</v>
      </c>
      <c r="G369" s="218" t="s">
        <v>147</v>
      </c>
      <c r="H369" s="219">
        <v>1.2</v>
      </c>
      <c r="I369" s="220"/>
      <c r="J369" s="221">
        <f>ROUND(I369*H369,2)</f>
        <v>0</v>
      </c>
      <c r="K369" s="217" t="s">
        <v>148</v>
      </c>
      <c r="L369" s="47"/>
      <c r="M369" s="222" t="s">
        <v>19</v>
      </c>
      <c r="N369" s="223" t="s">
        <v>43</v>
      </c>
      <c r="O369" s="87"/>
      <c r="P369" s="224">
        <f>O369*H369</f>
        <v>0</v>
      </c>
      <c r="Q369" s="224">
        <v>0.0014499999999999999</v>
      </c>
      <c r="R369" s="224">
        <f>Q369*H369</f>
        <v>0.0017399999999999998</v>
      </c>
      <c r="S369" s="224">
        <v>0</v>
      </c>
      <c r="T369" s="225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26" t="s">
        <v>149</v>
      </c>
      <c r="AT369" s="226" t="s">
        <v>144</v>
      </c>
      <c r="AU369" s="226" t="s">
        <v>82</v>
      </c>
      <c r="AY369" s="20" t="s">
        <v>142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20" t="s">
        <v>80</v>
      </c>
      <c r="BK369" s="227">
        <f>ROUND(I369*H369,2)</f>
        <v>0</v>
      </c>
      <c r="BL369" s="20" t="s">
        <v>149</v>
      </c>
      <c r="BM369" s="226" t="s">
        <v>544</v>
      </c>
    </row>
    <row r="370" s="2" customFormat="1">
      <c r="A370" s="41"/>
      <c r="B370" s="42"/>
      <c r="C370" s="43"/>
      <c r="D370" s="228" t="s">
        <v>151</v>
      </c>
      <c r="E370" s="43"/>
      <c r="F370" s="229" t="s">
        <v>545</v>
      </c>
      <c r="G370" s="43"/>
      <c r="H370" s="43"/>
      <c r="I370" s="230"/>
      <c r="J370" s="43"/>
      <c r="K370" s="43"/>
      <c r="L370" s="47"/>
      <c r="M370" s="231"/>
      <c r="N370" s="232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151</v>
      </c>
      <c r="AU370" s="20" t="s">
        <v>82</v>
      </c>
    </row>
    <row r="371" s="2" customFormat="1">
      <c r="A371" s="41"/>
      <c r="B371" s="42"/>
      <c r="C371" s="43"/>
      <c r="D371" s="233" t="s">
        <v>153</v>
      </c>
      <c r="E371" s="43"/>
      <c r="F371" s="234" t="s">
        <v>546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153</v>
      </c>
      <c r="AU371" s="20" t="s">
        <v>82</v>
      </c>
    </row>
    <row r="372" s="13" customFormat="1">
      <c r="A372" s="13"/>
      <c r="B372" s="235"/>
      <c r="C372" s="236"/>
      <c r="D372" s="228" t="s">
        <v>155</v>
      </c>
      <c r="E372" s="237" t="s">
        <v>19</v>
      </c>
      <c r="F372" s="238" t="s">
        <v>547</v>
      </c>
      <c r="G372" s="236"/>
      <c r="H372" s="237" t="s">
        <v>19</v>
      </c>
      <c r="I372" s="239"/>
      <c r="J372" s="236"/>
      <c r="K372" s="236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155</v>
      </c>
      <c r="AU372" s="244" t="s">
        <v>82</v>
      </c>
      <c r="AV372" s="13" t="s">
        <v>80</v>
      </c>
      <c r="AW372" s="13" t="s">
        <v>33</v>
      </c>
      <c r="AX372" s="13" t="s">
        <v>72</v>
      </c>
      <c r="AY372" s="244" t="s">
        <v>142</v>
      </c>
    </row>
    <row r="373" s="14" customFormat="1">
      <c r="A373" s="14"/>
      <c r="B373" s="245"/>
      <c r="C373" s="246"/>
      <c r="D373" s="228" t="s">
        <v>155</v>
      </c>
      <c r="E373" s="247" t="s">
        <v>19</v>
      </c>
      <c r="F373" s="248" t="s">
        <v>548</v>
      </c>
      <c r="G373" s="246"/>
      <c r="H373" s="249">
        <v>1.2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155</v>
      </c>
      <c r="AU373" s="255" t="s">
        <v>82</v>
      </c>
      <c r="AV373" s="14" t="s">
        <v>82</v>
      </c>
      <c r="AW373" s="14" t="s">
        <v>33</v>
      </c>
      <c r="AX373" s="14" t="s">
        <v>72</v>
      </c>
      <c r="AY373" s="255" t="s">
        <v>142</v>
      </c>
    </row>
    <row r="374" s="2" customFormat="1" ht="16.5" customHeight="1">
      <c r="A374" s="41"/>
      <c r="B374" s="42"/>
      <c r="C374" s="215" t="s">
        <v>549</v>
      </c>
      <c r="D374" s="215" t="s">
        <v>144</v>
      </c>
      <c r="E374" s="216" t="s">
        <v>550</v>
      </c>
      <c r="F374" s="217" t="s">
        <v>551</v>
      </c>
      <c r="G374" s="218" t="s">
        <v>147</v>
      </c>
      <c r="H374" s="219">
        <v>1.2</v>
      </c>
      <c r="I374" s="220"/>
      <c r="J374" s="221">
        <f>ROUND(I374*H374,2)</f>
        <v>0</v>
      </c>
      <c r="K374" s="217" t="s">
        <v>148</v>
      </c>
      <c r="L374" s="47"/>
      <c r="M374" s="222" t="s">
        <v>19</v>
      </c>
      <c r="N374" s="223" t="s">
        <v>43</v>
      </c>
      <c r="O374" s="87"/>
      <c r="P374" s="224">
        <f>O374*H374</f>
        <v>0</v>
      </c>
      <c r="Q374" s="224">
        <v>1.0000000000000001E-05</v>
      </c>
      <c r="R374" s="224">
        <f>Q374*H374</f>
        <v>1.2E-05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149</v>
      </c>
      <c r="AT374" s="226" t="s">
        <v>144</v>
      </c>
      <c r="AU374" s="226" t="s">
        <v>82</v>
      </c>
      <c r="AY374" s="20" t="s">
        <v>142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80</v>
      </c>
      <c r="BK374" s="227">
        <f>ROUND(I374*H374,2)</f>
        <v>0</v>
      </c>
      <c r="BL374" s="20" t="s">
        <v>149</v>
      </c>
      <c r="BM374" s="226" t="s">
        <v>552</v>
      </c>
    </row>
    <row r="375" s="2" customFormat="1">
      <c r="A375" s="41"/>
      <c r="B375" s="42"/>
      <c r="C375" s="43"/>
      <c r="D375" s="228" t="s">
        <v>151</v>
      </c>
      <c r="E375" s="43"/>
      <c r="F375" s="229" t="s">
        <v>553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151</v>
      </c>
      <c r="AU375" s="20" t="s">
        <v>82</v>
      </c>
    </row>
    <row r="376" s="2" customFormat="1">
      <c r="A376" s="41"/>
      <c r="B376" s="42"/>
      <c r="C376" s="43"/>
      <c r="D376" s="233" t="s">
        <v>153</v>
      </c>
      <c r="E376" s="43"/>
      <c r="F376" s="234" t="s">
        <v>554</v>
      </c>
      <c r="G376" s="43"/>
      <c r="H376" s="43"/>
      <c r="I376" s="230"/>
      <c r="J376" s="43"/>
      <c r="K376" s="43"/>
      <c r="L376" s="47"/>
      <c r="M376" s="231"/>
      <c r="N376" s="232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153</v>
      </c>
      <c r="AU376" s="20" t="s">
        <v>82</v>
      </c>
    </row>
    <row r="377" s="2" customFormat="1" ht="16.5" customHeight="1">
      <c r="A377" s="41"/>
      <c r="B377" s="42"/>
      <c r="C377" s="215" t="s">
        <v>555</v>
      </c>
      <c r="D377" s="215" t="s">
        <v>144</v>
      </c>
      <c r="E377" s="216" t="s">
        <v>556</v>
      </c>
      <c r="F377" s="217" t="s">
        <v>557</v>
      </c>
      <c r="G377" s="218" t="s">
        <v>220</v>
      </c>
      <c r="H377" s="219">
        <v>392</v>
      </c>
      <c r="I377" s="220"/>
      <c r="J377" s="221">
        <f>ROUND(I377*H377,2)</f>
        <v>0</v>
      </c>
      <c r="K377" s="217" t="s">
        <v>148</v>
      </c>
      <c r="L377" s="47"/>
      <c r="M377" s="222" t="s">
        <v>19</v>
      </c>
      <c r="N377" s="223" t="s">
        <v>43</v>
      </c>
      <c r="O377" s="87"/>
      <c r="P377" s="224">
        <f>O377*H377</f>
        <v>0</v>
      </c>
      <c r="Q377" s="224">
        <v>0.089779999999999999</v>
      </c>
      <c r="R377" s="224">
        <f>Q377*H377</f>
        <v>35.193759999999997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149</v>
      </c>
      <c r="AT377" s="226" t="s">
        <v>144</v>
      </c>
      <c r="AU377" s="226" t="s">
        <v>82</v>
      </c>
      <c r="AY377" s="20" t="s">
        <v>142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80</v>
      </c>
      <c r="BK377" s="227">
        <f>ROUND(I377*H377,2)</f>
        <v>0</v>
      </c>
      <c r="BL377" s="20" t="s">
        <v>149</v>
      </c>
      <c r="BM377" s="226" t="s">
        <v>558</v>
      </c>
    </row>
    <row r="378" s="2" customFormat="1">
      <c r="A378" s="41"/>
      <c r="B378" s="42"/>
      <c r="C378" s="43"/>
      <c r="D378" s="228" t="s">
        <v>151</v>
      </c>
      <c r="E378" s="43"/>
      <c r="F378" s="229" t="s">
        <v>559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151</v>
      </c>
      <c r="AU378" s="20" t="s">
        <v>82</v>
      </c>
    </row>
    <row r="379" s="2" customFormat="1">
      <c r="A379" s="41"/>
      <c r="B379" s="42"/>
      <c r="C379" s="43"/>
      <c r="D379" s="233" t="s">
        <v>153</v>
      </c>
      <c r="E379" s="43"/>
      <c r="F379" s="234" t="s">
        <v>560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153</v>
      </c>
      <c r="AU379" s="20" t="s">
        <v>82</v>
      </c>
    </row>
    <row r="380" s="13" customFormat="1">
      <c r="A380" s="13"/>
      <c r="B380" s="235"/>
      <c r="C380" s="236"/>
      <c r="D380" s="228" t="s">
        <v>155</v>
      </c>
      <c r="E380" s="237" t="s">
        <v>19</v>
      </c>
      <c r="F380" s="238" t="s">
        <v>359</v>
      </c>
      <c r="G380" s="236"/>
      <c r="H380" s="237" t="s">
        <v>19</v>
      </c>
      <c r="I380" s="239"/>
      <c r="J380" s="236"/>
      <c r="K380" s="236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155</v>
      </c>
      <c r="AU380" s="244" t="s">
        <v>82</v>
      </c>
      <c r="AV380" s="13" t="s">
        <v>80</v>
      </c>
      <c r="AW380" s="13" t="s">
        <v>33</v>
      </c>
      <c r="AX380" s="13" t="s">
        <v>72</v>
      </c>
      <c r="AY380" s="244" t="s">
        <v>142</v>
      </c>
    </row>
    <row r="381" s="13" customFormat="1">
      <c r="A381" s="13"/>
      <c r="B381" s="235"/>
      <c r="C381" s="236"/>
      <c r="D381" s="228" t="s">
        <v>155</v>
      </c>
      <c r="E381" s="237" t="s">
        <v>19</v>
      </c>
      <c r="F381" s="238" t="s">
        <v>561</v>
      </c>
      <c r="G381" s="236"/>
      <c r="H381" s="237" t="s">
        <v>19</v>
      </c>
      <c r="I381" s="239"/>
      <c r="J381" s="236"/>
      <c r="K381" s="236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155</v>
      </c>
      <c r="AU381" s="244" t="s">
        <v>82</v>
      </c>
      <c r="AV381" s="13" t="s">
        <v>80</v>
      </c>
      <c r="AW381" s="13" t="s">
        <v>33</v>
      </c>
      <c r="AX381" s="13" t="s">
        <v>72</v>
      </c>
      <c r="AY381" s="244" t="s">
        <v>142</v>
      </c>
    </row>
    <row r="382" s="14" customFormat="1">
      <c r="A382" s="14"/>
      <c r="B382" s="245"/>
      <c r="C382" s="246"/>
      <c r="D382" s="228" t="s">
        <v>155</v>
      </c>
      <c r="E382" s="247" t="s">
        <v>19</v>
      </c>
      <c r="F382" s="248" t="s">
        <v>562</v>
      </c>
      <c r="G382" s="246"/>
      <c r="H382" s="249">
        <v>178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155</v>
      </c>
      <c r="AU382" s="255" t="s">
        <v>82</v>
      </c>
      <c r="AV382" s="14" t="s">
        <v>82</v>
      </c>
      <c r="AW382" s="14" t="s">
        <v>33</v>
      </c>
      <c r="AX382" s="14" t="s">
        <v>72</v>
      </c>
      <c r="AY382" s="255" t="s">
        <v>142</v>
      </c>
    </row>
    <row r="383" s="14" customFormat="1">
      <c r="A383" s="14"/>
      <c r="B383" s="245"/>
      <c r="C383" s="246"/>
      <c r="D383" s="228" t="s">
        <v>155</v>
      </c>
      <c r="E383" s="247" t="s">
        <v>19</v>
      </c>
      <c r="F383" s="248" t="s">
        <v>563</v>
      </c>
      <c r="G383" s="246"/>
      <c r="H383" s="249">
        <v>214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155</v>
      </c>
      <c r="AU383" s="255" t="s">
        <v>82</v>
      </c>
      <c r="AV383" s="14" t="s">
        <v>82</v>
      </c>
      <c r="AW383" s="14" t="s">
        <v>33</v>
      </c>
      <c r="AX383" s="14" t="s">
        <v>72</v>
      </c>
      <c r="AY383" s="255" t="s">
        <v>142</v>
      </c>
    </row>
    <row r="384" s="2" customFormat="1" ht="16.5" customHeight="1">
      <c r="A384" s="41"/>
      <c r="B384" s="42"/>
      <c r="C384" s="257" t="s">
        <v>564</v>
      </c>
      <c r="D384" s="257" t="s">
        <v>279</v>
      </c>
      <c r="E384" s="258" t="s">
        <v>441</v>
      </c>
      <c r="F384" s="259" t="s">
        <v>442</v>
      </c>
      <c r="G384" s="260" t="s">
        <v>147</v>
      </c>
      <c r="H384" s="261">
        <v>39.200000000000003</v>
      </c>
      <c r="I384" s="262"/>
      <c r="J384" s="263">
        <f>ROUND(I384*H384,2)</f>
        <v>0</v>
      </c>
      <c r="K384" s="259" t="s">
        <v>148</v>
      </c>
      <c r="L384" s="264"/>
      <c r="M384" s="265" t="s">
        <v>19</v>
      </c>
      <c r="N384" s="266" t="s">
        <v>43</v>
      </c>
      <c r="O384" s="87"/>
      <c r="P384" s="224">
        <f>O384*H384</f>
        <v>0</v>
      </c>
      <c r="Q384" s="224">
        <v>0.222</v>
      </c>
      <c r="R384" s="224">
        <f>Q384*H384</f>
        <v>8.7024000000000008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202</v>
      </c>
      <c r="AT384" s="226" t="s">
        <v>279</v>
      </c>
      <c r="AU384" s="226" t="s">
        <v>82</v>
      </c>
      <c r="AY384" s="20" t="s">
        <v>142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80</v>
      </c>
      <c r="BK384" s="227">
        <f>ROUND(I384*H384,2)</f>
        <v>0</v>
      </c>
      <c r="BL384" s="20" t="s">
        <v>149</v>
      </c>
      <c r="BM384" s="226" t="s">
        <v>565</v>
      </c>
    </row>
    <row r="385" s="2" customFormat="1">
      <c r="A385" s="41"/>
      <c r="B385" s="42"/>
      <c r="C385" s="43"/>
      <c r="D385" s="228" t="s">
        <v>151</v>
      </c>
      <c r="E385" s="43"/>
      <c r="F385" s="229" t="s">
        <v>442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151</v>
      </c>
      <c r="AU385" s="20" t="s">
        <v>82</v>
      </c>
    </row>
    <row r="386" s="14" customFormat="1">
      <c r="A386" s="14"/>
      <c r="B386" s="245"/>
      <c r="C386" s="246"/>
      <c r="D386" s="228" t="s">
        <v>155</v>
      </c>
      <c r="E386" s="246"/>
      <c r="F386" s="248" t="s">
        <v>566</v>
      </c>
      <c r="G386" s="246"/>
      <c r="H386" s="249">
        <v>39.200000000000003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155</v>
      </c>
      <c r="AU386" s="255" t="s">
        <v>82</v>
      </c>
      <c r="AV386" s="14" t="s">
        <v>82</v>
      </c>
      <c r="AW386" s="14" t="s">
        <v>4</v>
      </c>
      <c r="AX386" s="14" t="s">
        <v>80</v>
      </c>
      <c r="AY386" s="255" t="s">
        <v>142</v>
      </c>
    </row>
    <row r="387" s="2" customFormat="1" ht="16.5" customHeight="1">
      <c r="A387" s="41"/>
      <c r="B387" s="42"/>
      <c r="C387" s="215" t="s">
        <v>567</v>
      </c>
      <c r="D387" s="215" t="s">
        <v>144</v>
      </c>
      <c r="E387" s="216" t="s">
        <v>568</v>
      </c>
      <c r="F387" s="217" t="s">
        <v>569</v>
      </c>
      <c r="G387" s="218" t="s">
        <v>220</v>
      </c>
      <c r="H387" s="219">
        <v>317</v>
      </c>
      <c r="I387" s="220"/>
      <c r="J387" s="221">
        <f>ROUND(I387*H387,2)</f>
        <v>0</v>
      </c>
      <c r="K387" s="217" t="s">
        <v>148</v>
      </c>
      <c r="L387" s="47"/>
      <c r="M387" s="222" t="s">
        <v>19</v>
      </c>
      <c r="N387" s="223" t="s">
        <v>43</v>
      </c>
      <c r="O387" s="87"/>
      <c r="P387" s="224">
        <f>O387*H387</f>
        <v>0</v>
      </c>
      <c r="Q387" s="224">
        <v>0.15256</v>
      </c>
      <c r="R387" s="224">
        <f>Q387*H387</f>
        <v>48.361519999999999</v>
      </c>
      <c r="S387" s="224">
        <v>0</v>
      </c>
      <c r="T387" s="225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6" t="s">
        <v>149</v>
      </c>
      <c r="AT387" s="226" t="s">
        <v>144</v>
      </c>
      <c r="AU387" s="226" t="s">
        <v>82</v>
      </c>
      <c r="AY387" s="20" t="s">
        <v>142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20" t="s">
        <v>80</v>
      </c>
      <c r="BK387" s="227">
        <f>ROUND(I387*H387,2)</f>
        <v>0</v>
      </c>
      <c r="BL387" s="20" t="s">
        <v>149</v>
      </c>
      <c r="BM387" s="226" t="s">
        <v>570</v>
      </c>
    </row>
    <row r="388" s="2" customFormat="1">
      <c r="A388" s="41"/>
      <c r="B388" s="42"/>
      <c r="C388" s="43"/>
      <c r="D388" s="228" t="s">
        <v>151</v>
      </c>
      <c r="E388" s="43"/>
      <c r="F388" s="229" t="s">
        <v>571</v>
      </c>
      <c r="G388" s="43"/>
      <c r="H388" s="43"/>
      <c r="I388" s="230"/>
      <c r="J388" s="43"/>
      <c r="K388" s="43"/>
      <c r="L388" s="47"/>
      <c r="M388" s="231"/>
      <c r="N388" s="232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151</v>
      </c>
      <c r="AU388" s="20" t="s">
        <v>82</v>
      </c>
    </row>
    <row r="389" s="2" customFormat="1">
      <c r="A389" s="41"/>
      <c r="B389" s="42"/>
      <c r="C389" s="43"/>
      <c r="D389" s="233" t="s">
        <v>153</v>
      </c>
      <c r="E389" s="43"/>
      <c r="F389" s="234" t="s">
        <v>572</v>
      </c>
      <c r="G389" s="43"/>
      <c r="H389" s="43"/>
      <c r="I389" s="230"/>
      <c r="J389" s="43"/>
      <c r="K389" s="43"/>
      <c r="L389" s="47"/>
      <c r="M389" s="231"/>
      <c r="N389" s="232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153</v>
      </c>
      <c r="AU389" s="20" t="s">
        <v>82</v>
      </c>
    </row>
    <row r="390" s="13" customFormat="1">
      <c r="A390" s="13"/>
      <c r="B390" s="235"/>
      <c r="C390" s="236"/>
      <c r="D390" s="228" t="s">
        <v>155</v>
      </c>
      <c r="E390" s="237" t="s">
        <v>19</v>
      </c>
      <c r="F390" s="238" t="s">
        <v>359</v>
      </c>
      <c r="G390" s="236"/>
      <c r="H390" s="237" t="s">
        <v>19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155</v>
      </c>
      <c r="AU390" s="244" t="s">
        <v>82</v>
      </c>
      <c r="AV390" s="13" t="s">
        <v>80</v>
      </c>
      <c r="AW390" s="13" t="s">
        <v>33</v>
      </c>
      <c r="AX390" s="13" t="s">
        <v>72</v>
      </c>
      <c r="AY390" s="244" t="s">
        <v>142</v>
      </c>
    </row>
    <row r="391" s="13" customFormat="1">
      <c r="A391" s="13"/>
      <c r="B391" s="235"/>
      <c r="C391" s="236"/>
      <c r="D391" s="228" t="s">
        <v>155</v>
      </c>
      <c r="E391" s="237" t="s">
        <v>19</v>
      </c>
      <c r="F391" s="238" t="s">
        <v>573</v>
      </c>
      <c r="G391" s="236"/>
      <c r="H391" s="237" t="s">
        <v>19</v>
      </c>
      <c r="I391" s="239"/>
      <c r="J391" s="236"/>
      <c r="K391" s="236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155</v>
      </c>
      <c r="AU391" s="244" t="s">
        <v>82</v>
      </c>
      <c r="AV391" s="13" t="s">
        <v>80</v>
      </c>
      <c r="AW391" s="13" t="s">
        <v>33</v>
      </c>
      <c r="AX391" s="13" t="s">
        <v>72</v>
      </c>
      <c r="AY391" s="244" t="s">
        <v>142</v>
      </c>
    </row>
    <row r="392" s="14" customFormat="1">
      <c r="A392" s="14"/>
      <c r="B392" s="245"/>
      <c r="C392" s="246"/>
      <c r="D392" s="228" t="s">
        <v>155</v>
      </c>
      <c r="E392" s="247" t="s">
        <v>19</v>
      </c>
      <c r="F392" s="248" t="s">
        <v>574</v>
      </c>
      <c r="G392" s="246"/>
      <c r="H392" s="249">
        <v>317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155</v>
      </c>
      <c r="AU392" s="255" t="s">
        <v>82</v>
      </c>
      <c r="AV392" s="14" t="s">
        <v>82</v>
      </c>
      <c r="AW392" s="14" t="s">
        <v>33</v>
      </c>
      <c r="AX392" s="14" t="s">
        <v>72</v>
      </c>
      <c r="AY392" s="255" t="s">
        <v>142</v>
      </c>
    </row>
    <row r="393" s="2" customFormat="1" ht="16.5" customHeight="1">
      <c r="A393" s="41"/>
      <c r="B393" s="42"/>
      <c r="C393" s="257" t="s">
        <v>575</v>
      </c>
      <c r="D393" s="257" t="s">
        <v>279</v>
      </c>
      <c r="E393" s="258" t="s">
        <v>576</v>
      </c>
      <c r="F393" s="259" t="s">
        <v>577</v>
      </c>
      <c r="G393" s="260" t="s">
        <v>220</v>
      </c>
      <c r="H393" s="261">
        <v>323.33999999999997</v>
      </c>
      <c r="I393" s="262"/>
      <c r="J393" s="263">
        <f>ROUND(I393*H393,2)</f>
        <v>0</v>
      </c>
      <c r="K393" s="259" t="s">
        <v>148</v>
      </c>
      <c r="L393" s="264"/>
      <c r="M393" s="265" t="s">
        <v>19</v>
      </c>
      <c r="N393" s="266" t="s">
        <v>43</v>
      </c>
      <c r="O393" s="87"/>
      <c r="P393" s="224">
        <f>O393*H393</f>
        <v>0</v>
      </c>
      <c r="Q393" s="224">
        <v>0.082000000000000003</v>
      </c>
      <c r="R393" s="224">
        <f>Q393*H393</f>
        <v>26.51388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202</v>
      </c>
      <c r="AT393" s="226" t="s">
        <v>279</v>
      </c>
      <c r="AU393" s="226" t="s">
        <v>82</v>
      </c>
      <c r="AY393" s="20" t="s">
        <v>142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80</v>
      </c>
      <c r="BK393" s="227">
        <f>ROUND(I393*H393,2)</f>
        <v>0</v>
      </c>
      <c r="BL393" s="20" t="s">
        <v>149</v>
      </c>
      <c r="BM393" s="226" t="s">
        <v>578</v>
      </c>
    </row>
    <row r="394" s="2" customFormat="1">
      <c r="A394" s="41"/>
      <c r="B394" s="42"/>
      <c r="C394" s="43"/>
      <c r="D394" s="228" t="s">
        <v>151</v>
      </c>
      <c r="E394" s="43"/>
      <c r="F394" s="229" t="s">
        <v>577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151</v>
      </c>
      <c r="AU394" s="20" t="s">
        <v>82</v>
      </c>
    </row>
    <row r="395" s="14" customFormat="1">
      <c r="A395" s="14"/>
      <c r="B395" s="245"/>
      <c r="C395" s="246"/>
      <c r="D395" s="228" t="s">
        <v>155</v>
      </c>
      <c r="E395" s="246"/>
      <c r="F395" s="248" t="s">
        <v>579</v>
      </c>
      <c r="G395" s="246"/>
      <c r="H395" s="249">
        <v>323.33999999999997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155</v>
      </c>
      <c r="AU395" s="255" t="s">
        <v>82</v>
      </c>
      <c r="AV395" s="14" t="s">
        <v>82</v>
      </c>
      <c r="AW395" s="14" t="s">
        <v>4</v>
      </c>
      <c r="AX395" s="14" t="s">
        <v>80</v>
      </c>
      <c r="AY395" s="255" t="s">
        <v>142</v>
      </c>
    </row>
    <row r="396" s="2" customFormat="1" ht="16.5" customHeight="1">
      <c r="A396" s="41"/>
      <c r="B396" s="42"/>
      <c r="C396" s="215" t="s">
        <v>580</v>
      </c>
      <c r="D396" s="215" t="s">
        <v>144</v>
      </c>
      <c r="E396" s="216" t="s">
        <v>581</v>
      </c>
      <c r="F396" s="217" t="s">
        <v>582</v>
      </c>
      <c r="G396" s="218" t="s">
        <v>220</v>
      </c>
      <c r="H396" s="219">
        <v>3.5</v>
      </c>
      <c r="I396" s="220"/>
      <c r="J396" s="221">
        <f>ROUND(I396*H396,2)</f>
        <v>0</v>
      </c>
      <c r="K396" s="217" t="s">
        <v>148</v>
      </c>
      <c r="L396" s="47"/>
      <c r="M396" s="222" t="s">
        <v>19</v>
      </c>
      <c r="N396" s="223" t="s">
        <v>43</v>
      </c>
      <c r="O396" s="87"/>
      <c r="P396" s="224">
        <f>O396*H396</f>
        <v>0</v>
      </c>
      <c r="Q396" s="224">
        <v>0.29221000000000003</v>
      </c>
      <c r="R396" s="224">
        <f>Q396*H396</f>
        <v>1.0227350000000002</v>
      </c>
      <c r="S396" s="224">
        <v>0</v>
      </c>
      <c r="T396" s="225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6" t="s">
        <v>149</v>
      </c>
      <c r="AT396" s="226" t="s">
        <v>144</v>
      </c>
      <c r="AU396" s="226" t="s">
        <v>82</v>
      </c>
      <c r="AY396" s="20" t="s">
        <v>142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20" t="s">
        <v>80</v>
      </c>
      <c r="BK396" s="227">
        <f>ROUND(I396*H396,2)</f>
        <v>0</v>
      </c>
      <c r="BL396" s="20" t="s">
        <v>149</v>
      </c>
      <c r="BM396" s="226" t="s">
        <v>583</v>
      </c>
    </row>
    <row r="397" s="2" customFormat="1">
      <c r="A397" s="41"/>
      <c r="B397" s="42"/>
      <c r="C397" s="43"/>
      <c r="D397" s="228" t="s">
        <v>151</v>
      </c>
      <c r="E397" s="43"/>
      <c r="F397" s="229" t="s">
        <v>584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151</v>
      </c>
      <c r="AU397" s="20" t="s">
        <v>82</v>
      </c>
    </row>
    <row r="398" s="2" customFormat="1">
      <c r="A398" s="41"/>
      <c r="B398" s="42"/>
      <c r="C398" s="43"/>
      <c r="D398" s="233" t="s">
        <v>153</v>
      </c>
      <c r="E398" s="43"/>
      <c r="F398" s="234" t="s">
        <v>585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153</v>
      </c>
      <c r="AU398" s="20" t="s">
        <v>82</v>
      </c>
    </row>
    <row r="399" s="13" customFormat="1">
      <c r="A399" s="13"/>
      <c r="B399" s="235"/>
      <c r="C399" s="236"/>
      <c r="D399" s="228" t="s">
        <v>155</v>
      </c>
      <c r="E399" s="237" t="s">
        <v>19</v>
      </c>
      <c r="F399" s="238" t="s">
        <v>374</v>
      </c>
      <c r="G399" s="236"/>
      <c r="H399" s="237" t="s">
        <v>19</v>
      </c>
      <c r="I399" s="239"/>
      <c r="J399" s="236"/>
      <c r="K399" s="236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155</v>
      </c>
      <c r="AU399" s="244" t="s">
        <v>82</v>
      </c>
      <c r="AV399" s="13" t="s">
        <v>80</v>
      </c>
      <c r="AW399" s="13" t="s">
        <v>33</v>
      </c>
      <c r="AX399" s="13" t="s">
        <v>72</v>
      </c>
      <c r="AY399" s="244" t="s">
        <v>142</v>
      </c>
    </row>
    <row r="400" s="14" customFormat="1">
      <c r="A400" s="14"/>
      <c r="B400" s="245"/>
      <c r="C400" s="246"/>
      <c r="D400" s="228" t="s">
        <v>155</v>
      </c>
      <c r="E400" s="247" t="s">
        <v>19</v>
      </c>
      <c r="F400" s="248" t="s">
        <v>586</v>
      </c>
      <c r="G400" s="246"/>
      <c r="H400" s="249">
        <v>3.5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155</v>
      </c>
      <c r="AU400" s="255" t="s">
        <v>82</v>
      </c>
      <c r="AV400" s="14" t="s">
        <v>82</v>
      </c>
      <c r="AW400" s="14" t="s">
        <v>33</v>
      </c>
      <c r="AX400" s="14" t="s">
        <v>72</v>
      </c>
      <c r="AY400" s="255" t="s">
        <v>142</v>
      </c>
    </row>
    <row r="401" s="2" customFormat="1" ht="21.75" customHeight="1">
      <c r="A401" s="41"/>
      <c r="B401" s="42"/>
      <c r="C401" s="257" t="s">
        <v>587</v>
      </c>
      <c r="D401" s="257" t="s">
        <v>279</v>
      </c>
      <c r="E401" s="258" t="s">
        <v>588</v>
      </c>
      <c r="F401" s="259" t="s">
        <v>589</v>
      </c>
      <c r="G401" s="260" t="s">
        <v>220</v>
      </c>
      <c r="H401" s="261">
        <v>3.5</v>
      </c>
      <c r="I401" s="262"/>
      <c r="J401" s="263">
        <f>ROUND(I401*H401,2)</f>
        <v>0</v>
      </c>
      <c r="K401" s="259" t="s">
        <v>19</v>
      </c>
      <c r="L401" s="264"/>
      <c r="M401" s="265" t="s">
        <v>19</v>
      </c>
      <c r="N401" s="266" t="s">
        <v>43</v>
      </c>
      <c r="O401" s="87"/>
      <c r="P401" s="224">
        <f>O401*H401</f>
        <v>0</v>
      </c>
      <c r="Q401" s="224">
        <v>0.092119999999999994</v>
      </c>
      <c r="R401" s="224">
        <f>Q401*H401</f>
        <v>0.32241999999999998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202</v>
      </c>
      <c r="AT401" s="226" t="s">
        <v>279</v>
      </c>
      <c r="AU401" s="226" t="s">
        <v>82</v>
      </c>
      <c r="AY401" s="20" t="s">
        <v>142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80</v>
      </c>
      <c r="BK401" s="227">
        <f>ROUND(I401*H401,2)</f>
        <v>0</v>
      </c>
      <c r="BL401" s="20" t="s">
        <v>149</v>
      </c>
      <c r="BM401" s="226" t="s">
        <v>590</v>
      </c>
    </row>
    <row r="402" s="2" customFormat="1">
      <c r="A402" s="41"/>
      <c r="B402" s="42"/>
      <c r="C402" s="43"/>
      <c r="D402" s="228" t="s">
        <v>151</v>
      </c>
      <c r="E402" s="43"/>
      <c r="F402" s="229" t="s">
        <v>589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151</v>
      </c>
      <c r="AU402" s="20" t="s">
        <v>82</v>
      </c>
    </row>
    <row r="403" s="2" customFormat="1" ht="21.75" customHeight="1">
      <c r="A403" s="41"/>
      <c r="B403" s="42"/>
      <c r="C403" s="215" t="s">
        <v>591</v>
      </c>
      <c r="D403" s="215" t="s">
        <v>144</v>
      </c>
      <c r="E403" s="216" t="s">
        <v>592</v>
      </c>
      <c r="F403" s="217" t="s">
        <v>593</v>
      </c>
      <c r="G403" s="218" t="s">
        <v>334</v>
      </c>
      <c r="H403" s="219">
        <v>1</v>
      </c>
      <c r="I403" s="220"/>
      <c r="J403" s="221">
        <f>ROUND(I403*H403,2)</f>
        <v>0</v>
      </c>
      <c r="K403" s="217" t="s">
        <v>148</v>
      </c>
      <c r="L403" s="47"/>
      <c r="M403" s="222" t="s">
        <v>19</v>
      </c>
      <c r="N403" s="223" t="s">
        <v>43</v>
      </c>
      <c r="O403" s="87"/>
      <c r="P403" s="224">
        <f>O403*H403</f>
        <v>0</v>
      </c>
      <c r="Q403" s="224">
        <v>0.27205000000000001</v>
      </c>
      <c r="R403" s="224">
        <f>Q403*H403</f>
        <v>0.27205000000000001</v>
      </c>
      <c r="S403" s="224">
        <v>0</v>
      </c>
      <c r="T403" s="225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6" t="s">
        <v>149</v>
      </c>
      <c r="AT403" s="226" t="s">
        <v>144</v>
      </c>
      <c r="AU403" s="226" t="s">
        <v>82</v>
      </c>
      <c r="AY403" s="20" t="s">
        <v>142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20" t="s">
        <v>80</v>
      </c>
      <c r="BK403" s="227">
        <f>ROUND(I403*H403,2)</f>
        <v>0</v>
      </c>
      <c r="BL403" s="20" t="s">
        <v>149</v>
      </c>
      <c r="BM403" s="226" t="s">
        <v>594</v>
      </c>
    </row>
    <row r="404" s="2" customFormat="1">
      <c r="A404" s="41"/>
      <c r="B404" s="42"/>
      <c r="C404" s="43"/>
      <c r="D404" s="228" t="s">
        <v>151</v>
      </c>
      <c r="E404" s="43"/>
      <c r="F404" s="229" t="s">
        <v>595</v>
      </c>
      <c r="G404" s="43"/>
      <c r="H404" s="43"/>
      <c r="I404" s="230"/>
      <c r="J404" s="43"/>
      <c r="K404" s="43"/>
      <c r="L404" s="47"/>
      <c r="M404" s="231"/>
      <c r="N404" s="232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151</v>
      </c>
      <c r="AU404" s="20" t="s">
        <v>82</v>
      </c>
    </row>
    <row r="405" s="2" customFormat="1">
      <c r="A405" s="41"/>
      <c r="B405" s="42"/>
      <c r="C405" s="43"/>
      <c r="D405" s="233" t="s">
        <v>153</v>
      </c>
      <c r="E405" s="43"/>
      <c r="F405" s="234" t="s">
        <v>596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153</v>
      </c>
      <c r="AU405" s="20" t="s">
        <v>82</v>
      </c>
    </row>
    <row r="406" s="13" customFormat="1">
      <c r="A406" s="13"/>
      <c r="B406" s="235"/>
      <c r="C406" s="236"/>
      <c r="D406" s="228" t="s">
        <v>155</v>
      </c>
      <c r="E406" s="237" t="s">
        <v>19</v>
      </c>
      <c r="F406" s="238" t="s">
        <v>374</v>
      </c>
      <c r="G406" s="236"/>
      <c r="H406" s="237" t="s">
        <v>19</v>
      </c>
      <c r="I406" s="239"/>
      <c r="J406" s="236"/>
      <c r="K406" s="236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155</v>
      </c>
      <c r="AU406" s="244" t="s">
        <v>82</v>
      </c>
      <c r="AV406" s="13" t="s">
        <v>80</v>
      </c>
      <c r="AW406" s="13" t="s">
        <v>33</v>
      </c>
      <c r="AX406" s="13" t="s">
        <v>72</v>
      </c>
      <c r="AY406" s="244" t="s">
        <v>142</v>
      </c>
    </row>
    <row r="407" s="14" customFormat="1">
      <c r="A407" s="14"/>
      <c r="B407" s="245"/>
      <c r="C407" s="246"/>
      <c r="D407" s="228" t="s">
        <v>155</v>
      </c>
      <c r="E407" s="247" t="s">
        <v>19</v>
      </c>
      <c r="F407" s="248" t="s">
        <v>597</v>
      </c>
      <c r="G407" s="246"/>
      <c r="H407" s="249">
        <v>1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155</v>
      </c>
      <c r="AU407" s="255" t="s">
        <v>82</v>
      </c>
      <c r="AV407" s="14" t="s">
        <v>82</v>
      </c>
      <c r="AW407" s="14" t="s">
        <v>33</v>
      </c>
      <c r="AX407" s="14" t="s">
        <v>72</v>
      </c>
      <c r="AY407" s="255" t="s">
        <v>142</v>
      </c>
    </row>
    <row r="408" s="2" customFormat="1" ht="24.15" customHeight="1">
      <c r="A408" s="41"/>
      <c r="B408" s="42"/>
      <c r="C408" s="257" t="s">
        <v>598</v>
      </c>
      <c r="D408" s="257" t="s">
        <v>279</v>
      </c>
      <c r="E408" s="258" t="s">
        <v>599</v>
      </c>
      <c r="F408" s="259" t="s">
        <v>600</v>
      </c>
      <c r="G408" s="260" t="s">
        <v>334</v>
      </c>
      <c r="H408" s="261">
        <v>1</v>
      </c>
      <c r="I408" s="262"/>
      <c r="J408" s="263">
        <f>ROUND(I408*H408,2)</f>
        <v>0</v>
      </c>
      <c r="K408" s="259" t="s">
        <v>148</v>
      </c>
      <c r="L408" s="264"/>
      <c r="M408" s="265" t="s">
        <v>19</v>
      </c>
      <c r="N408" s="266" t="s">
        <v>43</v>
      </c>
      <c r="O408" s="87"/>
      <c r="P408" s="224">
        <f>O408*H408</f>
        <v>0</v>
      </c>
      <c r="Q408" s="224">
        <v>0.026499999999999999</v>
      </c>
      <c r="R408" s="224">
        <f>Q408*H408</f>
        <v>0.026499999999999999</v>
      </c>
      <c r="S408" s="224">
        <v>0</v>
      </c>
      <c r="T408" s="225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6" t="s">
        <v>202</v>
      </c>
      <c r="AT408" s="226" t="s">
        <v>279</v>
      </c>
      <c r="AU408" s="226" t="s">
        <v>82</v>
      </c>
      <c r="AY408" s="20" t="s">
        <v>142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20" t="s">
        <v>80</v>
      </c>
      <c r="BK408" s="227">
        <f>ROUND(I408*H408,2)</f>
        <v>0</v>
      </c>
      <c r="BL408" s="20" t="s">
        <v>149</v>
      </c>
      <c r="BM408" s="226" t="s">
        <v>601</v>
      </c>
    </row>
    <row r="409" s="2" customFormat="1">
      <c r="A409" s="41"/>
      <c r="B409" s="42"/>
      <c r="C409" s="43"/>
      <c r="D409" s="228" t="s">
        <v>151</v>
      </c>
      <c r="E409" s="43"/>
      <c r="F409" s="229" t="s">
        <v>600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151</v>
      </c>
      <c r="AU409" s="20" t="s">
        <v>82</v>
      </c>
    </row>
    <row r="410" s="2" customFormat="1" ht="16.5" customHeight="1">
      <c r="A410" s="41"/>
      <c r="B410" s="42"/>
      <c r="C410" s="215" t="s">
        <v>602</v>
      </c>
      <c r="D410" s="215" t="s">
        <v>144</v>
      </c>
      <c r="E410" s="216" t="s">
        <v>603</v>
      </c>
      <c r="F410" s="217" t="s">
        <v>604</v>
      </c>
      <c r="G410" s="218" t="s">
        <v>334</v>
      </c>
      <c r="H410" s="219">
        <v>3</v>
      </c>
      <c r="I410" s="220"/>
      <c r="J410" s="221">
        <f>ROUND(I410*H410,2)</f>
        <v>0</v>
      </c>
      <c r="K410" s="217" t="s">
        <v>148</v>
      </c>
      <c r="L410" s="47"/>
      <c r="M410" s="222" t="s">
        <v>19</v>
      </c>
      <c r="N410" s="223" t="s">
        <v>43</v>
      </c>
      <c r="O410" s="87"/>
      <c r="P410" s="224">
        <f>O410*H410</f>
        <v>0</v>
      </c>
      <c r="Q410" s="224">
        <v>0.072870000000000004</v>
      </c>
      <c r="R410" s="224">
        <f>Q410*H410</f>
        <v>0.21861000000000003</v>
      </c>
      <c r="S410" s="224">
        <v>0</v>
      </c>
      <c r="T410" s="225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6" t="s">
        <v>149</v>
      </c>
      <c r="AT410" s="226" t="s">
        <v>144</v>
      </c>
      <c r="AU410" s="226" t="s">
        <v>82</v>
      </c>
      <c r="AY410" s="20" t="s">
        <v>142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20" t="s">
        <v>80</v>
      </c>
      <c r="BK410" s="227">
        <f>ROUND(I410*H410,2)</f>
        <v>0</v>
      </c>
      <c r="BL410" s="20" t="s">
        <v>149</v>
      </c>
      <c r="BM410" s="226" t="s">
        <v>605</v>
      </c>
    </row>
    <row r="411" s="2" customFormat="1">
      <c r="A411" s="41"/>
      <c r="B411" s="42"/>
      <c r="C411" s="43"/>
      <c r="D411" s="228" t="s">
        <v>151</v>
      </c>
      <c r="E411" s="43"/>
      <c r="F411" s="229" t="s">
        <v>604</v>
      </c>
      <c r="G411" s="43"/>
      <c r="H411" s="43"/>
      <c r="I411" s="230"/>
      <c r="J411" s="43"/>
      <c r="K411" s="43"/>
      <c r="L411" s="47"/>
      <c r="M411" s="231"/>
      <c r="N411" s="232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151</v>
      </c>
      <c r="AU411" s="20" t="s">
        <v>82</v>
      </c>
    </row>
    <row r="412" s="2" customFormat="1">
      <c r="A412" s="41"/>
      <c r="B412" s="42"/>
      <c r="C412" s="43"/>
      <c r="D412" s="233" t="s">
        <v>153</v>
      </c>
      <c r="E412" s="43"/>
      <c r="F412" s="234" t="s">
        <v>606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153</v>
      </c>
      <c r="AU412" s="20" t="s">
        <v>82</v>
      </c>
    </row>
    <row r="413" s="13" customFormat="1">
      <c r="A413" s="13"/>
      <c r="B413" s="235"/>
      <c r="C413" s="236"/>
      <c r="D413" s="228" t="s">
        <v>155</v>
      </c>
      <c r="E413" s="237" t="s">
        <v>19</v>
      </c>
      <c r="F413" s="238" t="s">
        <v>322</v>
      </c>
      <c r="G413" s="236"/>
      <c r="H413" s="237" t="s">
        <v>19</v>
      </c>
      <c r="I413" s="239"/>
      <c r="J413" s="236"/>
      <c r="K413" s="236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155</v>
      </c>
      <c r="AU413" s="244" t="s">
        <v>82</v>
      </c>
      <c r="AV413" s="13" t="s">
        <v>80</v>
      </c>
      <c r="AW413" s="13" t="s">
        <v>33</v>
      </c>
      <c r="AX413" s="13" t="s">
        <v>72</v>
      </c>
      <c r="AY413" s="244" t="s">
        <v>142</v>
      </c>
    </row>
    <row r="414" s="14" customFormat="1">
      <c r="A414" s="14"/>
      <c r="B414" s="245"/>
      <c r="C414" s="246"/>
      <c r="D414" s="228" t="s">
        <v>155</v>
      </c>
      <c r="E414" s="247" t="s">
        <v>19</v>
      </c>
      <c r="F414" s="248" t="s">
        <v>607</v>
      </c>
      <c r="G414" s="246"/>
      <c r="H414" s="249">
        <v>3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155</v>
      </c>
      <c r="AU414" s="255" t="s">
        <v>82</v>
      </c>
      <c r="AV414" s="14" t="s">
        <v>82</v>
      </c>
      <c r="AW414" s="14" t="s">
        <v>33</v>
      </c>
      <c r="AX414" s="14" t="s">
        <v>72</v>
      </c>
      <c r="AY414" s="255" t="s">
        <v>142</v>
      </c>
    </row>
    <row r="415" s="2" customFormat="1" ht="24.15" customHeight="1">
      <c r="A415" s="41"/>
      <c r="B415" s="42"/>
      <c r="C415" s="257" t="s">
        <v>608</v>
      </c>
      <c r="D415" s="257" t="s">
        <v>279</v>
      </c>
      <c r="E415" s="258" t="s">
        <v>609</v>
      </c>
      <c r="F415" s="259" t="s">
        <v>610</v>
      </c>
      <c r="G415" s="260" t="s">
        <v>334</v>
      </c>
      <c r="H415" s="261">
        <v>3</v>
      </c>
      <c r="I415" s="262"/>
      <c r="J415" s="263">
        <f>ROUND(I415*H415,2)</f>
        <v>0</v>
      </c>
      <c r="K415" s="259" t="s">
        <v>19</v>
      </c>
      <c r="L415" s="264"/>
      <c r="M415" s="265" t="s">
        <v>19</v>
      </c>
      <c r="N415" s="266" t="s">
        <v>43</v>
      </c>
      <c r="O415" s="87"/>
      <c r="P415" s="224">
        <f>O415*H415</f>
        <v>0</v>
      </c>
      <c r="Q415" s="224">
        <v>0.16</v>
      </c>
      <c r="R415" s="224">
        <f>Q415*H415</f>
        <v>0.47999999999999998</v>
      </c>
      <c r="S415" s="224">
        <v>0</v>
      </c>
      <c r="T415" s="225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26" t="s">
        <v>202</v>
      </c>
      <c r="AT415" s="226" t="s">
        <v>279</v>
      </c>
      <c r="AU415" s="226" t="s">
        <v>82</v>
      </c>
      <c r="AY415" s="20" t="s">
        <v>142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20" t="s">
        <v>80</v>
      </c>
      <c r="BK415" s="227">
        <f>ROUND(I415*H415,2)</f>
        <v>0</v>
      </c>
      <c r="BL415" s="20" t="s">
        <v>149</v>
      </c>
      <c r="BM415" s="226" t="s">
        <v>611</v>
      </c>
    </row>
    <row r="416" s="2" customFormat="1">
      <c r="A416" s="41"/>
      <c r="B416" s="42"/>
      <c r="C416" s="43"/>
      <c r="D416" s="228" t="s">
        <v>151</v>
      </c>
      <c r="E416" s="43"/>
      <c r="F416" s="229" t="s">
        <v>610</v>
      </c>
      <c r="G416" s="43"/>
      <c r="H416" s="43"/>
      <c r="I416" s="230"/>
      <c r="J416" s="43"/>
      <c r="K416" s="43"/>
      <c r="L416" s="47"/>
      <c r="M416" s="231"/>
      <c r="N416" s="232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151</v>
      </c>
      <c r="AU416" s="20" t="s">
        <v>82</v>
      </c>
    </row>
    <row r="417" s="2" customFormat="1">
      <c r="A417" s="41"/>
      <c r="B417" s="42"/>
      <c r="C417" s="43"/>
      <c r="D417" s="228" t="s">
        <v>170</v>
      </c>
      <c r="E417" s="43"/>
      <c r="F417" s="256" t="s">
        <v>612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170</v>
      </c>
      <c r="AU417" s="20" t="s">
        <v>82</v>
      </c>
    </row>
    <row r="418" s="2" customFormat="1" ht="16.5" customHeight="1">
      <c r="A418" s="41"/>
      <c r="B418" s="42"/>
      <c r="C418" s="215" t="s">
        <v>613</v>
      </c>
      <c r="D418" s="215" t="s">
        <v>144</v>
      </c>
      <c r="E418" s="216" t="s">
        <v>614</v>
      </c>
      <c r="F418" s="217" t="s">
        <v>615</v>
      </c>
      <c r="G418" s="218" t="s">
        <v>334</v>
      </c>
      <c r="H418" s="219">
        <v>2</v>
      </c>
      <c r="I418" s="220"/>
      <c r="J418" s="221">
        <f>ROUND(I418*H418,2)</f>
        <v>0</v>
      </c>
      <c r="K418" s="217" t="s">
        <v>148</v>
      </c>
      <c r="L418" s="47"/>
      <c r="M418" s="222" t="s">
        <v>19</v>
      </c>
      <c r="N418" s="223" t="s">
        <v>43</v>
      </c>
      <c r="O418" s="87"/>
      <c r="P418" s="224">
        <f>O418*H418</f>
        <v>0</v>
      </c>
      <c r="Q418" s="224">
        <v>0.001</v>
      </c>
      <c r="R418" s="224">
        <f>Q418*H418</f>
        <v>0.002</v>
      </c>
      <c r="S418" s="224">
        <v>0</v>
      </c>
      <c r="T418" s="225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6" t="s">
        <v>149</v>
      </c>
      <c r="AT418" s="226" t="s">
        <v>144</v>
      </c>
      <c r="AU418" s="226" t="s">
        <v>82</v>
      </c>
      <c r="AY418" s="20" t="s">
        <v>142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20" t="s">
        <v>80</v>
      </c>
      <c r="BK418" s="227">
        <f>ROUND(I418*H418,2)</f>
        <v>0</v>
      </c>
      <c r="BL418" s="20" t="s">
        <v>149</v>
      </c>
      <c r="BM418" s="226" t="s">
        <v>616</v>
      </c>
    </row>
    <row r="419" s="2" customFormat="1">
      <c r="A419" s="41"/>
      <c r="B419" s="42"/>
      <c r="C419" s="43"/>
      <c r="D419" s="228" t="s">
        <v>151</v>
      </c>
      <c r="E419" s="43"/>
      <c r="F419" s="229" t="s">
        <v>617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151</v>
      </c>
      <c r="AU419" s="20" t="s">
        <v>82</v>
      </c>
    </row>
    <row r="420" s="2" customFormat="1">
      <c r="A420" s="41"/>
      <c r="B420" s="42"/>
      <c r="C420" s="43"/>
      <c r="D420" s="233" t="s">
        <v>153</v>
      </c>
      <c r="E420" s="43"/>
      <c r="F420" s="234" t="s">
        <v>618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153</v>
      </c>
      <c r="AU420" s="20" t="s">
        <v>82</v>
      </c>
    </row>
    <row r="421" s="13" customFormat="1">
      <c r="A421" s="13"/>
      <c r="B421" s="235"/>
      <c r="C421" s="236"/>
      <c r="D421" s="228" t="s">
        <v>155</v>
      </c>
      <c r="E421" s="237" t="s">
        <v>19</v>
      </c>
      <c r="F421" s="238" t="s">
        <v>322</v>
      </c>
      <c r="G421" s="236"/>
      <c r="H421" s="237" t="s">
        <v>19</v>
      </c>
      <c r="I421" s="239"/>
      <c r="J421" s="236"/>
      <c r="K421" s="236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155</v>
      </c>
      <c r="AU421" s="244" t="s">
        <v>82</v>
      </c>
      <c r="AV421" s="13" t="s">
        <v>80</v>
      </c>
      <c r="AW421" s="13" t="s">
        <v>33</v>
      </c>
      <c r="AX421" s="13" t="s">
        <v>72</v>
      </c>
      <c r="AY421" s="244" t="s">
        <v>142</v>
      </c>
    </row>
    <row r="422" s="14" customFormat="1">
      <c r="A422" s="14"/>
      <c r="B422" s="245"/>
      <c r="C422" s="246"/>
      <c r="D422" s="228" t="s">
        <v>155</v>
      </c>
      <c r="E422" s="247" t="s">
        <v>19</v>
      </c>
      <c r="F422" s="248" t="s">
        <v>619</v>
      </c>
      <c r="G422" s="246"/>
      <c r="H422" s="249">
        <v>2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155</v>
      </c>
      <c r="AU422" s="255" t="s">
        <v>82</v>
      </c>
      <c r="AV422" s="14" t="s">
        <v>82</v>
      </c>
      <c r="AW422" s="14" t="s">
        <v>33</v>
      </c>
      <c r="AX422" s="14" t="s">
        <v>72</v>
      </c>
      <c r="AY422" s="255" t="s">
        <v>142</v>
      </c>
    </row>
    <row r="423" s="2" customFormat="1" ht="24.15" customHeight="1">
      <c r="A423" s="41"/>
      <c r="B423" s="42"/>
      <c r="C423" s="257" t="s">
        <v>620</v>
      </c>
      <c r="D423" s="257" t="s">
        <v>279</v>
      </c>
      <c r="E423" s="258" t="s">
        <v>621</v>
      </c>
      <c r="F423" s="259" t="s">
        <v>622</v>
      </c>
      <c r="G423" s="260" t="s">
        <v>334</v>
      </c>
      <c r="H423" s="261">
        <v>2</v>
      </c>
      <c r="I423" s="262"/>
      <c r="J423" s="263">
        <f>ROUND(I423*H423,2)</f>
        <v>0</v>
      </c>
      <c r="K423" s="259" t="s">
        <v>19</v>
      </c>
      <c r="L423" s="264"/>
      <c r="M423" s="265" t="s">
        <v>19</v>
      </c>
      <c r="N423" s="266" t="s">
        <v>43</v>
      </c>
      <c r="O423" s="87"/>
      <c r="P423" s="224">
        <f>O423*H423</f>
        <v>0</v>
      </c>
      <c r="Q423" s="224">
        <v>0.16</v>
      </c>
      <c r="R423" s="224">
        <f>Q423*H423</f>
        <v>0.32000000000000001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202</v>
      </c>
      <c r="AT423" s="226" t="s">
        <v>279</v>
      </c>
      <c r="AU423" s="226" t="s">
        <v>82</v>
      </c>
      <c r="AY423" s="20" t="s">
        <v>142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20" t="s">
        <v>80</v>
      </c>
      <c r="BK423" s="227">
        <f>ROUND(I423*H423,2)</f>
        <v>0</v>
      </c>
      <c r="BL423" s="20" t="s">
        <v>149</v>
      </c>
      <c r="BM423" s="226" t="s">
        <v>623</v>
      </c>
    </row>
    <row r="424" s="2" customFormat="1">
      <c r="A424" s="41"/>
      <c r="B424" s="42"/>
      <c r="C424" s="43"/>
      <c r="D424" s="228" t="s">
        <v>151</v>
      </c>
      <c r="E424" s="43"/>
      <c r="F424" s="229" t="s">
        <v>622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151</v>
      </c>
      <c r="AU424" s="20" t="s">
        <v>82</v>
      </c>
    </row>
    <row r="425" s="2" customFormat="1">
      <c r="A425" s="41"/>
      <c r="B425" s="42"/>
      <c r="C425" s="43"/>
      <c r="D425" s="228" t="s">
        <v>170</v>
      </c>
      <c r="E425" s="43"/>
      <c r="F425" s="256" t="s">
        <v>612</v>
      </c>
      <c r="G425" s="43"/>
      <c r="H425" s="43"/>
      <c r="I425" s="230"/>
      <c r="J425" s="43"/>
      <c r="K425" s="43"/>
      <c r="L425" s="47"/>
      <c r="M425" s="231"/>
      <c r="N425" s="232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170</v>
      </c>
      <c r="AU425" s="20" t="s">
        <v>82</v>
      </c>
    </row>
    <row r="426" s="2" customFormat="1" ht="16.5" customHeight="1">
      <c r="A426" s="41"/>
      <c r="B426" s="42"/>
      <c r="C426" s="215" t="s">
        <v>624</v>
      </c>
      <c r="D426" s="215" t="s">
        <v>144</v>
      </c>
      <c r="E426" s="216" t="s">
        <v>625</v>
      </c>
      <c r="F426" s="217" t="s">
        <v>626</v>
      </c>
      <c r="G426" s="218" t="s">
        <v>334</v>
      </c>
      <c r="H426" s="219">
        <v>2</v>
      </c>
      <c r="I426" s="220"/>
      <c r="J426" s="221">
        <f>ROUND(I426*H426,2)</f>
        <v>0</v>
      </c>
      <c r="K426" s="217" t="s">
        <v>148</v>
      </c>
      <c r="L426" s="47"/>
      <c r="M426" s="222" t="s">
        <v>19</v>
      </c>
      <c r="N426" s="223" t="s">
        <v>43</v>
      </c>
      <c r="O426" s="87"/>
      <c r="P426" s="224">
        <f>O426*H426</f>
        <v>0</v>
      </c>
      <c r="Q426" s="224">
        <v>0.00077999999999999999</v>
      </c>
      <c r="R426" s="224">
        <f>Q426*H426</f>
        <v>0.00156</v>
      </c>
      <c r="S426" s="224">
        <v>0</v>
      </c>
      <c r="T426" s="225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6" t="s">
        <v>149</v>
      </c>
      <c r="AT426" s="226" t="s">
        <v>144</v>
      </c>
      <c r="AU426" s="226" t="s">
        <v>82</v>
      </c>
      <c r="AY426" s="20" t="s">
        <v>142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20" t="s">
        <v>80</v>
      </c>
      <c r="BK426" s="227">
        <f>ROUND(I426*H426,2)</f>
        <v>0</v>
      </c>
      <c r="BL426" s="20" t="s">
        <v>149</v>
      </c>
      <c r="BM426" s="226" t="s">
        <v>627</v>
      </c>
    </row>
    <row r="427" s="2" customFormat="1">
      <c r="A427" s="41"/>
      <c r="B427" s="42"/>
      <c r="C427" s="43"/>
      <c r="D427" s="228" t="s">
        <v>151</v>
      </c>
      <c r="E427" s="43"/>
      <c r="F427" s="229" t="s">
        <v>628</v>
      </c>
      <c r="G427" s="43"/>
      <c r="H427" s="43"/>
      <c r="I427" s="230"/>
      <c r="J427" s="43"/>
      <c r="K427" s="43"/>
      <c r="L427" s="47"/>
      <c r="M427" s="231"/>
      <c r="N427" s="232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151</v>
      </c>
      <c r="AU427" s="20" t="s">
        <v>82</v>
      </c>
    </row>
    <row r="428" s="2" customFormat="1">
      <c r="A428" s="41"/>
      <c r="B428" s="42"/>
      <c r="C428" s="43"/>
      <c r="D428" s="233" t="s">
        <v>153</v>
      </c>
      <c r="E428" s="43"/>
      <c r="F428" s="234" t="s">
        <v>629</v>
      </c>
      <c r="G428" s="43"/>
      <c r="H428" s="43"/>
      <c r="I428" s="230"/>
      <c r="J428" s="43"/>
      <c r="K428" s="43"/>
      <c r="L428" s="47"/>
      <c r="M428" s="231"/>
      <c r="N428" s="23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153</v>
      </c>
      <c r="AU428" s="20" t="s">
        <v>82</v>
      </c>
    </row>
    <row r="429" s="13" customFormat="1">
      <c r="A429" s="13"/>
      <c r="B429" s="235"/>
      <c r="C429" s="236"/>
      <c r="D429" s="228" t="s">
        <v>155</v>
      </c>
      <c r="E429" s="237" t="s">
        <v>19</v>
      </c>
      <c r="F429" s="238" t="s">
        <v>322</v>
      </c>
      <c r="G429" s="236"/>
      <c r="H429" s="237" t="s">
        <v>19</v>
      </c>
      <c r="I429" s="239"/>
      <c r="J429" s="236"/>
      <c r="K429" s="236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155</v>
      </c>
      <c r="AU429" s="244" t="s">
        <v>82</v>
      </c>
      <c r="AV429" s="13" t="s">
        <v>80</v>
      </c>
      <c r="AW429" s="13" t="s">
        <v>33</v>
      </c>
      <c r="AX429" s="13" t="s">
        <v>72</v>
      </c>
      <c r="AY429" s="244" t="s">
        <v>142</v>
      </c>
    </row>
    <row r="430" s="14" customFormat="1">
      <c r="A430" s="14"/>
      <c r="B430" s="245"/>
      <c r="C430" s="246"/>
      <c r="D430" s="228" t="s">
        <v>155</v>
      </c>
      <c r="E430" s="247" t="s">
        <v>19</v>
      </c>
      <c r="F430" s="248" t="s">
        <v>630</v>
      </c>
      <c r="G430" s="246"/>
      <c r="H430" s="249">
        <v>2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155</v>
      </c>
      <c r="AU430" s="255" t="s">
        <v>82</v>
      </c>
      <c r="AV430" s="14" t="s">
        <v>82</v>
      </c>
      <c r="AW430" s="14" t="s">
        <v>33</v>
      </c>
      <c r="AX430" s="14" t="s">
        <v>72</v>
      </c>
      <c r="AY430" s="255" t="s">
        <v>142</v>
      </c>
    </row>
    <row r="431" s="2" customFormat="1" ht="16.5" customHeight="1">
      <c r="A431" s="41"/>
      <c r="B431" s="42"/>
      <c r="C431" s="257" t="s">
        <v>631</v>
      </c>
      <c r="D431" s="257" t="s">
        <v>279</v>
      </c>
      <c r="E431" s="258" t="s">
        <v>632</v>
      </c>
      <c r="F431" s="259" t="s">
        <v>633</v>
      </c>
      <c r="G431" s="260" t="s">
        <v>334</v>
      </c>
      <c r="H431" s="261">
        <v>2</v>
      </c>
      <c r="I431" s="262"/>
      <c r="J431" s="263">
        <f>ROUND(I431*H431,2)</f>
        <v>0</v>
      </c>
      <c r="K431" s="259" t="s">
        <v>19</v>
      </c>
      <c r="L431" s="264"/>
      <c r="M431" s="265" t="s">
        <v>19</v>
      </c>
      <c r="N431" s="266" t="s">
        <v>43</v>
      </c>
      <c r="O431" s="87"/>
      <c r="P431" s="224">
        <f>O431*H431</f>
        <v>0</v>
      </c>
      <c r="Q431" s="224">
        <v>0.029999999999999999</v>
      </c>
      <c r="R431" s="224">
        <f>Q431*H431</f>
        <v>0.059999999999999998</v>
      </c>
      <c r="S431" s="224">
        <v>0</v>
      </c>
      <c r="T431" s="225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6" t="s">
        <v>202</v>
      </c>
      <c r="AT431" s="226" t="s">
        <v>279</v>
      </c>
      <c r="AU431" s="226" t="s">
        <v>82</v>
      </c>
      <c r="AY431" s="20" t="s">
        <v>142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20" t="s">
        <v>80</v>
      </c>
      <c r="BK431" s="227">
        <f>ROUND(I431*H431,2)</f>
        <v>0</v>
      </c>
      <c r="BL431" s="20" t="s">
        <v>149</v>
      </c>
      <c r="BM431" s="226" t="s">
        <v>634</v>
      </c>
    </row>
    <row r="432" s="2" customFormat="1">
      <c r="A432" s="41"/>
      <c r="B432" s="42"/>
      <c r="C432" s="43"/>
      <c r="D432" s="228" t="s">
        <v>151</v>
      </c>
      <c r="E432" s="43"/>
      <c r="F432" s="229" t="s">
        <v>633</v>
      </c>
      <c r="G432" s="43"/>
      <c r="H432" s="43"/>
      <c r="I432" s="230"/>
      <c r="J432" s="43"/>
      <c r="K432" s="43"/>
      <c r="L432" s="47"/>
      <c r="M432" s="231"/>
      <c r="N432" s="232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151</v>
      </c>
      <c r="AU432" s="20" t="s">
        <v>82</v>
      </c>
    </row>
    <row r="433" s="2" customFormat="1">
      <c r="A433" s="41"/>
      <c r="B433" s="42"/>
      <c r="C433" s="43"/>
      <c r="D433" s="228" t="s">
        <v>170</v>
      </c>
      <c r="E433" s="43"/>
      <c r="F433" s="256" t="s">
        <v>612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170</v>
      </c>
      <c r="AU433" s="20" t="s">
        <v>82</v>
      </c>
    </row>
    <row r="434" s="2" customFormat="1" ht="16.5" customHeight="1">
      <c r="A434" s="41"/>
      <c r="B434" s="42"/>
      <c r="C434" s="215" t="s">
        <v>635</v>
      </c>
      <c r="D434" s="215" t="s">
        <v>144</v>
      </c>
      <c r="E434" s="216" t="s">
        <v>636</v>
      </c>
      <c r="F434" s="217" t="s">
        <v>637</v>
      </c>
      <c r="G434" s="218" t="s">
        <v>334</v>
      </c>
      <c r="H434" s="219">
        <v>3</v>
      </c>
      <c r="I434" s="220"/>
      <c r="J434" s="221">
        <f>ROUND(I434*H434,2)</f>
        <v>0</v>
      </c>
      <c r="K434" s="217" t="s">
        <v>148</v>
      </c>
      <c r="L434" s="47"/>
      <c r="M434" s="222" t="s">
        <v>19</v>
      </c>
      <c r="N434" s="223" t="s">
        <v>43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0.082000000000000003</v>
      </c>
      <c r="T434" s="225">
        <f>S434*H434</f>
        <v>0.246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149</v>
      </c>
      <c r="AT434" s="226" t="s">
        <v>144</v>
      </c>
      <c r="AU434" s="226" t="s">
        <v>82</v>
      </c>
      <c r="AY434" s="20" t="s">
        <v>142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20" t="s">
        <v>80</v>
      </c>
      <c r="BK434" s="227">
        <f>ROUND(I434*H434,2)</f>
        <v>0</v>
      </c>
      <c r="BL434" s="20" t="s">
        <v>149</v>
      </c>
      <c r="BM434" s="226" t="s">
        <v>638</v>
      </c>
    </row>
    <row r="435" s="2" customFormat="1">
      <c r="A435" s="41"/>
      <c r="B435" s="42"/>
      <c r="C435" s="43"/>
      <c r="D435" s="228" t="s">
        <v>151</v>
      </c>
      <c r="E435" s="43"/>
      <c r="F435" s="229" t="s">
        <v>639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151</v>
      </c>
      <c r="AU435" s="20" t="s">
        <v>82</v>
      </c>
    </row>
    <row r="436" s="2" customFormat="1">
      <c r="A436" s="41"/>
      <c r="B436" s="42"/>
      <c r="C436" s="43"/>
      <c r="D436" s="233" t="s">
        <v>153</v>
      </c>
      <c r="E436" s="43"/>
      <c r="F436" s="234" t="s">
        <v>640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153</v>
      </c>
      <c r="AU436" s="20" t="s">
        <v>82</v>
      </c>
    </row>
    <row r="437" s="13" customFormat="1">
      <c r="A437" s="13"/>
      <c r="B437" s="235"/>
      <c r="C437" s="236"/>
      <c r="D437" s="228" t="s">
        <v>155</v>
      </c>
      <c r="E437" s="237" t="s">
        <v>19</v>
      </c>
      <c r="F437" s="238" t="s">
        <v>156</v>
      </c>
      <c r="G437" s="236"/>
      <c r="H437" s="237" t="s">
        <v>19</v>
      </c>
      <c r="I437" s="239"/>
      <c r="J437" s="236"/>
      <c r="K437" s="236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155</v>
      </c>
      <c r="AU437" s="244" t="s">
        <v>82</v>
      </c>
      <c r="AV437" s="13" t="s">
        <v>80</v>
      </c>
      <c r="AW437" s="13" t="s">
        <v>33</v>
      </c>
      <c r="AX437" s="13" t="s">
        <v>72</v>
      </c>
      <c r="AY437" s="244" t="s">
        <v>142</v>
      </c>
    </row>
    <row r="438" s="13" customFormat="1">
      <c r="A438" s="13"/>
      <c r="B438" s="235"/>
      <c r="C438" s="236"/>
      <c r="D438" s="228" t="s">
        <v>155</v>
      </c>
      <c r="E438" s="237" t="s">
        <v>19</v>
      </c>
      <c r="F438" s="238" t="s">
        <v>641</v>
      </c>
      <c r="G438" s="236"/>
      <c r="H438" s="237" t="s">
        <v>19</v>
      </c>
      <c r="I438" s="239"/>
      <c r="J438" s="236"/>
      <c r="K438" s="236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155</v>
      </c>
      <c r="AU438" s="244" t="s">
        <v>82</v>
      </c>
      <c r="AV438" s="13" t="s">
        <v>80</v>
      </c>
      <c r="AW438" s="13" t="s">
        <v>33</v>
      </c>
      <c r="AX438" s="13" t="s">
        <v>72</v>
      </c>
      <c r="AY438" s="244" t="s">
        <v>142</v>
      </c>
    </row>
    <row r="439" s="14" customFormat="1">
      <c r="A439" s="14"/>
      <c r="B439" s="245"/>
      <c r="C439" s="246"/>
      <c r="D439" s="228" t="s">
        <v>155</v>
      </c>
      <c r="E439" s="247" t="s">
        <v>19</v>
      </c>
      <c r="F439" s="248" t="s">
        <v>642</v>
      </c>
      <c r="G439" s="246"/>
      <c r="H439" s="249">
        <v>1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155</v>
      </c>
      <c r="AU439" s="255" t="s">
        <v>82</v>
      </c>
      <c r="AV439" s="14" t="s">
        <v>82</v>
      </c>
      <c r="AW439" s="14" t="s">
        <v>33</v>
      </c>
      <c r="AX439" s="14" t="s">
        <v>72</v>
      </c>
      <c r="AY439" s="255" t="s">
        <v>142</v>
      </c>
    </row>
    <row r="440" s="14" customFormat="1">
      <c r="A440" s="14"/>
      <c r="B440" s="245"/>
      <c r="C440" s="246"/>
      <c r="D440" s="228" t="s">
        <v>155</v>
      </c>
      <c r="E440" s="247" t="s">
        <v>19</v>
      </c>
      <c r="F440" s="248" t="s">
        <v>643</v>
      </c>
      <c r="G440" s="246"/>
      <c r="H440" s="249">
        <v>1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155</v>
      </c>
      <c r="AU440" s="255" t="s">
        <v>82</v>
      </c>
      <c r="AV440" s="14" t="s">
        <v>82</v>
      </c>
      <c r="AW440" s="14" t="s">
        <v>33</v>
      </c>
      <c r="AX440" s="14" t="s">
        <v>72</v>
      </c>
      <c r="AY440" s="255" t="s">
        <v>142</v>
      </c>
    </row>
    <row r="441" s="14" customFormat="1">
      <c r="A441" s="14"/>
      <c r="B441" s="245"/>
      <c r="C441" s="246"/>
      <c r="D441" s="228" t="s">
        <v>155</v>
      </c>
      <c r="E441" s="247" t="s">
        <v>19</v>
      </c>
      <c r="F441" s="248" t="s">
        <v>644</v>
      </c>
      <c r="G441" s="246"/>
      <c r="H441" s="249">
        <v>1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155</v>
      </c>
      <c r="AU441" s="255" t="s">
        <v>82</v>
      </c>
      <c r="AV441" s="14" t="s">
        <v>82</v>
      </c>
      <c r="AW441" s="14" t="s">
        <v>33</v>
      </c>
      <c r="AX441" s="14" t="s">
        <v>72</v>
      </c>
      <c r="AY441" s="255" t="s">
        <v>142</v>
      </c>
    </row>
    <row r="442" s="2" customFormat="1" ht="16.5" customHeight="1">
      <c r="A442" s="41"/>
      <c r="B442" s="42"/>
      <c r="C442" s="215" t="s">
        <v>645</v>
      </c>
      <c r="D442" s="215" t="s">
        <v>144</v>
      </c>
      <c r="E442" s="216" t="s">
        <v>646</v>
      </c>
      <c r="F442" s="217" t="s">
        <v>647</v>
      </c>
      <c r="G442" s="218" t="s">
        <v>334</v>
      </c>
      <c r="H442" s="219">
        <v>4</v>
      </c>
      <c r="I442" s="220"/>
      <c r="J442" s="221">
        <f>ROUND(I442*H442,2)</f>
        <v>0</v>
      </c>
      <c r="K442" s="217" t="s">
        <v>148</v>
      </c>
      <c r="L442" s="47"/>
      <c r="M442" s="222" t="s">
        <v>19</v>
      </c>
      <c r="N442" s="223" t="s">
        <v>43</v>
      </c>
      <c r="O442" s="87"/>
      <c r="P442" s="224">
        <f>O442*H442</f>
        <v>0</v>
      </c>
      <c r="Q442" s="224">
        <v>0</v>
      </c>
      <c r="R442" s="224">
        <f>Q442*H442</f>
        <v>0</v>
      </c>
      <c r="S442" s="224">
        <v>0.0040000000000000001</v>
      </c>
      <c r="T442" s="225">
        <f>S442*H442</f>
        <v>0.016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6" t="s">
        <v>149</v>
      </c>
      <c r="AT442" s="226" t="s">
        <v>144</v>
      </c>
      <c r="AU442" s="226" t="s">
        <v>82</v>
      </c>
      <c r="AY442" s="20" t="s">
        <v>142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20" t="s">
        <v>80</v>
      </c>
      <c r="BK442" s="227">
        <f>ROUND(I442*H442,2)</f>
        <v>0</v>
      </c>
      <c r="BL442" s="20" t="s">
        <v>149</v>
      </c>
      <c r="BM442" s="226" t="s">
        <v>648</v>
      </c>
    </row>
    <row r="443" s="2" customFormat="1">
      <c r="A443" s="41"/>
      <c r="B443" s="42"/>
      <c r="C443" s="43"/>
      <c r="D443" s="228" t="s">
        <v>151</v>
      </c>
      <c r="E443" s="43"/>
      <c r="F443" s="229" t="s">
        <v>649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151</v>
      </c>
      <c r="AU443" s="20" t="s">
        <v>82</v>
      </c>
    </row>
    <row r="444" s="2" customFormat="1">
      <c r="A444" s="41"/>
      <c r="B444" s="42"/>
      <c r="C444" s="43"/>
      <c r="D444" s="233" t="s">
        <v>153</v>
      </c>
      <c r="E444" s="43"/>
      <c r="F444" s="234" t="s">
        <v>650</v>
      </c>
      <c r="G444" s="43"/>
      <c r="H444" s="43"/>
      <c r="I444" s="230"/>
      <c r="J444" s="43"/>
      <c r="K444" s="43"/>
      <c r="L444" s="47"/>
      <c r="M444" s="231"/>
      <c r="N444" s="232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153</v>
      </c>
      <c r="AU444" s="20" t="s">
        <v>82</v>
      </c>
    </row>
    <row r="445" s="13" customFormat="1">
      <c r="A445" s="13"/>
      <c r="B445" s="235"/>
      <c r="C445" s="236"/>
      <c r="D445" s="228" t="s">
        <v>155</v>
      </c>
      <c r="E445" s="237" t="s">
        <v>19</v>
      </c>
      <c r="F445" s="238" t="s">
        <v>156</v>
      </c>
      <c r="G445" s="236"/>
      <c r="H445" s="237" t="s">
        <v>19</v>
      </c>
      <c r="I445" s="239"/>
      <c r="J445" s="236"/>
      <c r="K445" s="236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155</v>
      </c>
      <c r="AU445" s="244" t="s">
        <v>82</v>
      </c>
      <c r="AV445" s="13" t="s">
        <v>80</v>
      </c>
      <c r="AW445" s="13" t="s">
        <v>33</v>
      </c>
      <c r="AX445" s="13" t="s">
        <v>72</v>
      </c>
      <c r="AY445" s="244" t="s">
        <v>142</v>
      </c>
    </row>
    <row r="446" s="13" customFormat="1">
      <c r="A446" s="13"/>
      <c r="B446" s="235"/>
      <c r="C446" s="236"/>
      <c r="D446" s="228" t="s">
        <v>155</v>
      </c>
      <c r="E446" s="237" t="s">
        <v>19</v>
      </c>
      <c r="F446" s="238" t="s">
        <v>651</v>
      </c>
      <c r="G446" s="236"/>
      <c r="H446" s="237" t="s">
        <v>19</v>
      </c>
      <c r="I446" s="239"/>
      <c r="J446" s="236"/>
      <c r="K446" s="236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155</v>
      </c>
      <c r="AU446" s="244" t="s">
        <v>82</v>
      </c>
      <c r="AV446" s="13" t="s">
        <v>80</v>
      </c>
      <c r="AW446" s="13" t="s">
        <v>33</v>
      </c>
      <c r="AX446" s="13" t="s">
        <v>72</v>
      </c>
      <c r="AY446" s="244" t="s">
        <v>142</v>
      </c>
    </row>
    <row r="447" s="14" customFormat="1">
      <c r="A447" s="14"/>
      <c r="B447" s="245"/>
      <c r="C447" s="246"/>
      <c r="D447" s="228" t="s">
        <v>155</v>
      </c>
      <c r="E447" s="247" t="s">
        <v>19</v>
      </c>
      <c r="F447" s="248" t="s">
        <v>652</v>
      </c>
      <c r="G447" s="246"/>
      <c r="H447" s="249">
        <v>2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155</v>
      </c>
      <c r="AU447" s="255" t="s">
        <v>82</v>
      </c>
      <c r="AV447" s="14" t="s">
        <v>82</v>
      </c>
      <c r="AW447" s="14" t="s">
        <v>33</v>
      </c>
      <c r="AX447" s="14" t="s">
        <v>72</v>
      </c>
      <c r="AY447" s="255" t="s">
        <v>142</v>
      </c>
    </row>
    <row r="448" s="14" customFormat="1">
      <c r="A448" s="14"/>
      <c r="B448" s="245"/>
      <c r="C448" s="246"/>
      <c r="D448" s="228" t="s">
        <v>155</v>
      </c>
      <c r="E448" s="247" t="s">
        <v>19</v>
      </c>
      <c r="F448" s="248" t="s">
        <v>653</v>
      </c>
      <c r="G448" s="246"/>
      <c r="H448" s="249">
        <v>2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155</v>
      </c>
      <c r="AU448" s="255" t="s">
        <v>82</v>
      </c>
      <c r="AV448" s="14" t="s">
        <v>82</v>
      </c>
      <c r="AW448" s="14" t="s">
        <v>33</v>
      </c>
      <c r="AX448" s="14" t="s">
        <v>72</v>
      </c>
      <c r="AY448" s="255" t="s">
        <v>142</v>
      </c>
    </row>
    <row r="449" s="12" customFormat="1" ht="22.8" customHeight="1">
      <c r="A449" s="12"/>
      <c r="B449" s="199"/>
      <c r="C449" s="200"/>
      <c r="D449" s="201" t="s">
        <v>71</v>
      </c>
      <c r="E449" s="213" t="s">
        <v>654</v>
      </c>
      <c r="F449" s="213" t="s">
        <v>655</v>
      </c>
      <c r="G449" s="200"/>
      <c r="H449" s="200"/>
      <c r="I449" s="203"/>
      <c r="J449" s="214">
        <f>BK449</f>
        <v>0</v>
      </c>
      <c r="K449" s="200"/>
      <c r="L449" s="205"/>
      <c r="M449" s="206"/>
      <c r="N449" s="207"/>
      <c r="O449" s="207"/>
      <c r="P449" s="208">
        <f>SUM(P450:P481)</f>
        <v>0</v>
      </c>
      <c r="Q449" s="207"/>
      <c r="R449" s="208">
        <f>SUM(R450:R481)</f>
        <v>0</v>
      </c>
      <c r="S449" s="207"/>
      <c r="T449" s="209">
        <f>SUM(T450:T481)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0" t="s">
        <v>80</v>
      </c>
      <c r="AT449" s="211" t="s">
        <v>71</v>
      </c>
      <c r="AU449" s="211" t="s">
        <v>80</v>
      </c>
      <c r="AY449" s="210" t="s">
        <v>142</v>
      </c>
      <c r="BK449" s="212">
        <f>SUM(BK450:BK481)</f>
        <v>0</v>
      </c>
    </row>
    <row r="450" s="2" customFormat="1" ht="24.15" customHeight="1">
      <c r="A450" s="41"/>
      <c r="B450" s="42"/>
      <c r="C450" s="215" t="s">
        <v>656</v>
      </c>
      <c r="D450" s="215" t="s">
        <v>144</v>
      </c>
      <c r="E450" s="216" t="s">
        <v>657</v>
      </c>
      <c r="F450" s="217" t="s">
        <v>658</v>
      </c>
      <c r="G450" s="218" t="s">
        <v>282</v>
      </c>
      <c r="H450" s="219">
        <v>1299.8209999999999</v>
      </c>
      <c r="I450" s="220"/>
      <c r="J450" s="221">
        <f>ROUND(I450*H450,2)</f>
        <v>0</v>
      </c>
      <c r="K450" s="217" t="s">
        <v>19</v>
      </c>
      <c r="L450" s="47"/>
      <c r="M450" s="222" t="s">
        <v>19</v>
      </c>
      <c r="N450" s="223" t="s">
        <v>43</v>
      </c>
      <c r="O450" s="87"/>
      <c r="P450" s="224">
        <f>O450*H450</f>
        <v>0</v>
      </c>
      <c r="Q450" s="224">
        <v>0</v>
      </c>
      <c r="R450" s="224">
        <f>Q450*H450</f>
        <v>0</v>
      </c>
      <c r="S450" s="224">
        <v>0</v>
      </c>
      <c r="T450" s="225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6" t="s">
        <v>149</v>
      </c>
      <c r="AT450" s="226" t="s">
        <v>144</v>
      </c>
      <c r="AU450" s="226" t="s">
        <v>82</v>
      </c>
      <c r="AY450" s="20" t="s">
        <v>142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20" t="s">
        <v>80</v>
      </c>
      <c r="BK450" s="227">
        <f>ROUND(I450*H450,2)</f>
        <v>0</v>
      </c>
      <c r="BL450" s="20" t="s">
        <v>149</v>
      </c>
      <c r="BM450" s="226" t="s">
        <v>659</v>
      </c>
    </row>
    <row r="451" s="2" customFormat="1">
      <c r="A451" s="41"/>
      <c r="B451" s="42"/>
      <c r="C451" s="43"/>
      <c r="D451" s="228" t="s">
        <v>151</v>
      </c>
      <c r="E451" s="43"/>
      <c r="F451" s="229" t="s">
        <v>660</v>
      </c>
      <c r="G451" s="43"/>
      <c r="H451" s="43"/>
      <c r="I451" s="230"/>
      <c r="J451" s="43"/>
      <c r="K451" s="43"/>
      <c r="L451" s="47"/>
      <c r="M451" s="231"/>
      <c r="N451" s="232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151</v>
      </c>
      <c r="AU451" s="20" t="s">
        <v>82</v>
      </c>
    </row>
    <row r="452" s="13" customFormat="1">
      <c r="A452" s="13"/>
      <c r="B452" s="235"/>
      <c r="C452" s="236"/>
      <c r="D452" s="228" t="s">
        <v>155</v>
      </c>
      <c r="E452" s="237" t="s">
        <v>19</v>
      </c>
      <c r="F452" s="238" t="s">
        <v>661</v>
      </c>
      <c r="G452" s="236"/>
      <c r="H452" s="237" t="s">
        <v>19</v>
      </c>
      <c r="I452" s="239"/>
      <c r="J452" s="236"/>
      <c r="K452" s="236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155</v>
      </c>
      <c r="AU452" s="244" t="s">
        <v>82</v>
      </c>
      <c r="AV452" s="13" t="s">
        <v>80</v>
      </c>
      <c r="AW452" s="13" t="s">
        <v>33</v>
      </c>
      <c r="AX452" s="13" t="s">
        <v>72</v>
      </c>
      <c r="AY452" s="244" t="s">
        <v>142</v>
      </c>
    </row>
    <row r="453" s="14" customFormat="1">
      <c r="A453" s="14"/>
      <c r="B453" s="245"/>
      <c r="C453" s="246"/>
      <c r="D453" s="228" t="s">
        <v>155</v>
      </c>
      <c r="E453" s="247" t="s">
        <v>19</v>
      </c>
      <c r="F453" s="248" t="s">
        <v>662</v>
      </c>
      <c r="G453" s="246"/>
      <c r="H453" s="249">
        <v>629.25400000000002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155</v>
      </c>
      <c r="AU453" s="255" t="s">
        <v>82</v>
      </c>
      <c r="AV453" s="14" t="s">
        <v>82</v>
      </c>
      <c r="AW453" s="14" t="s">
        <v>33</v>
      </c>
      <c r="AX453" s="14" t="s">
        <v>72</v>
      </c>
      <c r="AY453" s="255" t="s">
        <v>142</v>
      </c>
    </row>
    <row r="454" s="13" customFormat="1">
      <c r="A454" s="13"/>
      <c r="B454" s="235"/>
      <c r="C454" s="236"/>
      <c r="D454" s="228" t="s">
        <v>155</v>
      </c>
      <c r="E454" s="237" t="s">
        <v>19</v>
      </c>
      <c r="F454" s="238" t="s">
        <v>663</v>
      </c>
      <c r="G454" s="236"/>
      <c r="H454" s="237" t="s">
        <v>19</v>
      </c>
      <c r="I454" s="239"/>
      <c r="J454" s="236"/>
      <c r="K454" s="236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155</v>
      </c>
      <c r="AU454" s="244" t="s">
        <v>82</v>
      </c>
      <c r="AV454" s="13" t="s">
        <v>80</v>
      </c>
      <c r="AW454" s="13" t="s">
        <v>33</v>
      </c>
      <c r="AX454" s="13" t="s">
        <v>72</v>
      </c>
      <c r="AY454" s="244" t="s">
        <v>142</v>
      </c>
    </row>
    <row r="455" s="14" customFormat="1">
      <c r="A455" s="14"/>
      <c r="B455" s="245"/>
      <c r="C455" s="246"/>
      <c r="D455" s="228" t="s">
        <v>155</v>
      </c>
      <c r="E455" s="247" t="s">
        <v>19</v>
      </c>
      <c r="F455" s="248" t="s">
        <v>664</v>
      </c>
      <c r="G455" s="246"/>
      <c r="H455" s="249">
        <v>670.56700000000001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155</v>
      </c>
      <c r="AU455" s="255" t="s">
        <v>82</v>
      </c>
      <c r="AV455" s="14" t="s">
        <v>82</v>
      </c>
      <c r="AW455" s="14" t="s">
        <v>33</v>
      </c>
      <c r="AX455" s="14" t="s">
        <v>72</v>
      </c>
      <c r="AY455" s="255" t="s">
        <v>142</v>
      </c>
    </row>
    <row r="456" s="2" customFormat="1" ht="24.15" customHeight="1">
      <c r="A456" s="41"/>
      <c r="B456" s="42"/>
      <c r="C456" s="215" t="s">
        <v>665</v>
      </c>
      <c r="D456" s="215" t="s">
        <v>144</v>
      </c>
      <c r="E456" s="216" t="s">
        <v>666</v>
      </c>
      <c r="F456" s="217" t="s">
        <v>667</v>
      </c>
      <c r="G456" s="218" t="s">
        <v>282</v>
      </c>
      <c r="H456" s="219">
        <v>609.28999999999996</v>
      </c>
      <c r="I456" s="220"/>
      <c r="J456" s="221">
        <f>ROUND(I456*H456,2)</f>
        <v>0</v>
      </c>
      <c r="K456" s="217" t="s">
        <v>19</v>
      </c>
      <c r="L456" s="47"/>
      <c r="M456" s="222" t="s">
        <v>19</v>
      </c>
      <c r="N456" s="223" t="s">
        <v>43</v>
      </c>
      <c r="O456" s="87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6" t="s">
        <v>149</v>
      </c>
      <c r="AT456" s="226" t="s">
        <v>144</v>
      </c>
      <c r="AU456" s="226" t="s">
        <v>82</v>
      </c>
      <c r="AY456" s="20" t="s">
        <v>142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20" t="s">
        <v>80</v>
      </c>
      <c r="BK456" s="227">
        <f>ROUND(I456*H456,2)</f>
        <v>0</v>
      </c>
      <c r="BL456" s="20" t="s">
        <v>149</v>
      </c>
      <c r="BM456" s="226" t="s">
        <v>668</v>
      </c>
    </row>
    <row r="457" s="2" customFormat="1">
      <c r="A457" s="41"/>
      <c r="B457" s="42"/>
      <c r="C457" s="43"/>
      <c r="D457" s="228" t="s">
        <v>151</v>
      </c>
      <c r="E457" s="43"/>
      <c r="F457" s="229" t="s">
        <v>669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151</v>
      </c>
      <c r="AU457" s="20" t="s">
        <v>82</v>
      </c>
    </row>
    <row r="458" s="14" customFormat="1">
      <c r="A458" s="14"/>
      <c r="B458" s="245"/>
      <c r="C458" s="246"/>
      <c r="D458" s="228" t="s">
        <v>155</v>
      </c>
      <c r="E458" s="247" t="s">
        <v>19</v>
      </c>
      <c r="F458" s="248" t="s">
        <v>670</v>
      </c>
      <c r="G458" s="246"/>
      <c r="H458" s="249">
        <v>609.28999999999996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155</v>
      </c>
      <c r="AU458" s="255" t="s">
        <v>82</v>
      </c>
      <c r="AV458" s="14" t="s">
        <v>82</v>
      </c>
      <c r="AW458" s="14" t="s">
        <v>33</v>
      </c>
      <c r="AX458" s="14" t="s">
        <v>72</v>
      </c>
      <c r="AY458" s="255" t="s">
        <v>142</v>
      </c>
    </row>
    <row r="459" s="2" customFormat="1" ht="24.15" customHeight="1">
      <c r="A459" s="41"/>
      <c r="B459" s="42"/>
      <c r="C459" s="215" t="s">
        <v>671</v>
      </c>
      <c r="D459" s="215" t="s">
        <v>144</v>
      </c>
      <c r="E459" s="216" t="s">
        <v>672</v>
      </c>
      <c r="F459" s="217" t="s">
        <v>673</v>
      </c>
      <c r="G459" s="218" t="s">
        <v>282</v>
      </c>
      <c r="H459" s="219">
        <v>42.595999999999997</v>
      </c>
      <c r="I459" s="220"/>
      <c r="J459" s="221">
        <f>ROUND(I459*H459,2)</f>
        <v>0</v>
      </c>
      <c r="K459" s="217" t="s">
        <v>19</v>
      </c>
      <c r="L459" s="47"/>
      <c r="M459" s="222" t="s">
        <v>19</v>
      </c>
      <c r="N459" s="223" t="s">
        <v>43</v>
      </c>
      <c r="O459" s="87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6" t="s">
        <v>149</v>
      </c>
      <c r="AT459" s="226" t="s">
        <v>144</v>
      </c>
      <c r="AU459" s="226" t="s">
        <v>82</v>
      </c>
      <c r="AY459" s="20" t="s">
        <v>142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20" t="s">
        <v>80</v>
      </c>
      <c r="BK459" s="227">
        <f>ROUND(I459*H459,2)</f>
        <v>0</v>
      </c>
      <c r="BL459" s="20" t="s">
        <v>149</v>
      </c>
      <c r="BM459" s="226" t="s">
        <v>674</v>
      </c>
    </row>
    <row r="460" s="2" customFormat="1">
      <c r="A460" s="41"/>
      <c r="B460" s="42"/>
      <c r="C460" s="43"/>
      <c r="D460" s="228" t="s">
        <v>151</v>
      </c>
      <c r="E460" s="43"/>
      <c r="F460" s="229" t="s">
        <v>675</v>
      </c>
      <c r="G460" s="43"/>
      <c r="H460" s="43"/>
      <c r="I460" s="230"/>
      <c r="J460" s="43"/>
      <c r="K460" s="43"/>
      <c r="L460" s="47"/>
      <c r="M460" s="231"/>
      <c r="N460" s="232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151</v>
      </c>
      <c r="AU460" s="20" t="s">
        <v>82</v>
      </c>
    </row>
    <row r="461" s="14" customFormat="1">
      <c r="A461" s="14"/>
      <c r="B461" s="245"/>
      <c r="C461" s="246"/>
      <c r="D461" s="228" t="s">
        <v>155</v>
      </c>
      <c r="E461" s="247" t="s">
        <v>19</v>
      </c>
      <c r="F461" s="248" t="s">
        <v>676</v>
      </c>
      <c r="G461" s="246"/>
      <c r="H461" s="249">
        <v>6.8849999999999998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155</v>
      </c>
      <c r="AU461" s="255" t="s">
        <v>82</v>
      </c>
      <c r="AV461" s="14" t="s">
        <v>82</v>
      </c>
      <c r="AW461" s="14" t="s">
        <v>33</v>
      </c>
      <c r="AX461" s="14" t="s">
        <v>72</v>
      </c>
      <c r="AY461" s="255" t="s">
        <v>142</v>
      </c>
    </row>
    <row r="462" s="14" customFormat="1">
      <c r="A462" s="14"/>
      <c r="B462" s="245"/>
      <c r="C462" s="246"/>
      <c r="D462" s="228" t="s">
        <v>155</v>
      </c>
      <c r="E462" s="247" t="s">
        <v>19</v>
      </c>
      <c r="F462" s="248" t="s">
        <v>677</v>
      </c>
      <c r="G462" s="246"/>
      <c r="H462" s="249">
        <v>30.364999999999998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155</v>
      </c>
      <c r="AU462" s="255" t="s">
        <v>82</v>
      </c>
      <c r="AV462" s="14" t="s">
        <v>82</v>
      </c>
      <c r="AW462" s="14" t="s">
        <v>33</v>
      </c>
      <c r="AX462" s="14" t="s">
        <v>72</v>
      </c>
      <c r="AY462" s="255" t="s">
        <v>142</v>
      </c>
    </row>
    <row r="463" s="14" customFormat="1">
      <c r="A463" s="14"/>
      <c r="B463" s="245"/>
      <c r="C463" s="246"/>
      <c r="D463" s="228" t="s">
        <v>155</v>
      </c>
      <c r="E463" s="247" t="s">
        <v>19</v>
      </c>
      <c r="F463" s="248" t="s">
        <v>678</v>
      </c>
      <c r="G463" s="246"/>
      <c r="H463" s="249">
        <v>5.3460000000000001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5" t="s">
        <v>155</v>
      </c>
      <c r="AU463" s="255" t="s">
        <v>82</v>
      </c>
      <c r="AV463" s="14" t="s">
        <v>82</v>
      </c>
      <c r="AW463" s="14" t="s">
        <v>33</v>
      </c>
      <c r="AX463" s="14" t="s">
        <v>72</v>
      </c>
      <c r="AY463" s="255" t="s">
        <v>142</v>
      </c>
    </row>
    <row r="464" s="2" customFormat="1" ht="16.5" customHeight="1">
      <c r="A464" s="41"/>
      <c r="B464" s="42"/>
      <c r="C464" s="215" t="s">
        <v>679</v>
      </c>
      <c r="D464" s="215" t="s">
        <v>144</v>
      </c>
      <c r="E464" s="216" t="s">
        <v>680</v>
      </c>
      <c r="F464" s="217" t="s">
        <v>681</v>
      </c>
      <c r="G464" s="218" t="s">
        <v>282</v>
      </c>
      <c r="H464" s="219">
        <v>670.56700000000001</v>
      </c>
      <c r="I464" s="220"/>
      <c r="J464" s="221">
        <f>ROUND(I464*H464,2)</f>
        <v>0</v>
      </c>
      <c r="K464" s="217" t="s">
        <v>148</v>
      </c>
      <c r="L464" s="47"/>
      <c r="M464" s="222" t="s">
        <v>19</v>
      </c>
      <c r="N464" s="223" t="s">
        <v>43</v>
      </c>
      <c r="O464" s="87"/>
      <c r="P464" s="224">
        <f>O464*H464</f>
        <v>0</v>
      </c>
      <c r="Q464" s="224">
        <v>0</v>
      </c>
      <c r="R464" s="224">
        <f>Q464*H464</f>
        <v>0</v>
      </c>
      <c r="S464" s="224">
        <v>0</v>
      </c>
      <c r="T464" s="225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6" t="s">
        <v>149</v>
      </c>
      <c r="AT464" s="226" t="s">
        <v>144</v>
      </c>
      <c r="AU464" s="226" t="s">
        <v>82</v>
      </c>
      <c r="AY464" s="20" t="s">
        <v>142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20" t="s">
        <v>80</v>
      </c>
      <c r="BK464" s="227">
        <f>ROUND(I464*H464,2)</f>
        <v>0</v>
      </c>
      <c r="BL464" s="20" t="s">
        <v>149</v>
      </c>
      <c r="BM464" s="226" t="s">
        <v>682</v>
      </c>
    </row>
    <row r="465" s="2" customFormat="1">
      <c r="A465" s="41"/>
      <c r="B465" s="42"/>
      <c r="C465" s="43"/>
      <c r="D465" s="228" t="s">
        <v>151</v>
      </c>
      <c r="E465" s="43"/>
      <c r="F465" s="229" t="s">
        <v>683</v>
      </c>
      <c r="G465" s="43"/>
      <c r="H465" s="43"/>
      <c r="I465" s="230"/>
      <c r="J465" s="43"/>
      <c r="K465" s="43"/>
      <c r="L465" s="47"/>
      <c r="M465" s="231"/>
      <c r="N465" s="232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151</v>
      </c>
      <c r="AU465" s="20" t="s">
        <v>82</v>
      </c>
    </row>
    <row r="466" s="2" customFormat="1">
      <c r="A466" s="41"/>
      <c r="B466" s="42"/>
      <c r="C466" s="43"/>
      <c r="D466" s="233" t="s">
        <v>153</v>
      </c>
      <c r="E466" s="43"/>
      <c r="F466" s="234" t="s">
        <v>684</v>
      </c>
      <c r="G466" s="43"/>
      <c r="H466" s="43"/>
      <c r="I466" s="230"/>
      <c r="J466" s="43"/>
      <c r="K466" s="43"/>
      <c r="L466" s="47"/>
      <c r="M466" s="231"/>
      <c r="N466" s="232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153</v>
      </c>
      <c r="AU466" s="20" t="s">
        <v>82</v>
      </c>
    </row>
    <row r="467" s="13" customFormat="1">
      <c r="A467" s="13"/>
      <c r="B467" s="235"/>
      <c r="C467" s="236"/>
      <c r="D467" s="228" t="s">
        <v>155</v>
      </c>
      <c r="E467" s="237" t="s">
        <v>19</v>
      </c>
      <c r="F467" s="238" t="s">
        <v>685</v>
      </c>
      <c r="G467" s="236"/>
      <c r="H467" s="237" t="s">
        <v>19</v>
      </c>
      <c r="I467" s="239"/>
      <c r="J467" s="236"/>
      <c r="K467" s="236"/>
      <c r="L467" s="240"/>
      <c r="M467" s="241"/>
      <c r="N467" s="242"/>
      <c r="O467" s="242"/>
      <c r="P467" s="242"/>
      <c r="Q467" s="242"/>
      <c r="R467" s="242"/>
      <c r="S467" s="242"/>
      <c r="T467" s="24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4" t="s">
        <v>155</v>
      </c>
      <c r="AU467" s="244" t="s">
        <v>82</v>
      </c>
      <c r="AV467" s="13" t="s">
        <v>80</v>
      </c>
      <c r="AW467" s="13" t="s">
        <v>33</v>
      </c>
      <c r="AX467" s="13" t="s">
        <v>72</v>
      </c>
      <c r="AY467" s="244" t="s">
        <v>142</v>
      </c>
    </row>
    <row r="468" s="14" customFormat="1">
      <c r="A468" s="14"/>
      <c r="B468" s="245"/>
      <c r="C468" s="246"/>
      <c r="D468" s="228" t="s">
        <v>155</v>
      </c>
      <c r="E468" s="247" t="s">
        <v>19</v>
      </c>
      <c r="F468" s="248" t="s">
        <v>664</v>
      </c>
      <c r="G468" s="246"/>
      <c r="H468" s="249">
        <v>670.56700000000001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155</v>
      </c>
      <c r="AU468" s="255" t="s">
        <v>82</v>
      </c>
      <c r="AV468" s="14" t="s">
        <v>82</v>
      </c>
      <c r="AW468" s="14" t="s">
        <v>33</v>
      </c>
      <c r="AX468" s="14" t="s">
        <v>72</v>
      </c>
      <c r="AY468" s="255" t="s">
        <v>142</v>
      </c>
    </row>
    <row r="469" s="2" customFormat="1" ht="24.15" customHeight="1">
      <c r="A469" s="41"/>
      <c r="B469" s="42"/>
      <c r="C469" s="215" t="s">
        <v>686</v>
      </c>
      <c r="D469" s="215" t="s">
        <v>144</v>
      </c>
      <c r="E469" s="216" t="s">
        <v>687</v>
      </c>
      <c r="F469" s="217" t="s">
        <v>688</v>
      </c>
      <c r="G469" s="218" t="s">
        <v>282</v>
      </c>
      <c r="H469" s="219">
        <v>37.25</v>
      </c>
      <c r="I469" s="220"/>
      <c r="J469" s="221">
        <f>ROUND(I469*H469,2)</f>
        <v>0</v>
      </c>
      <c r="K469" s="217" t="s">
        <v>148</v>
      </c>
      <c r="L469" s="47"/>
      <c r="M469" s="222" t="s">
        <v>19</v>
      </c>
      <c r="N469" s="223" t="s">
        <v>43</v>
      </c>
      <c r="O469" s="87"/>
      <c r="P469" s="224">
        <f>O469*H469</f>
        <v>0</v>
      </c>
      <c r="Q469" s="224">
        <v>0</v>
      </c>
      <c r="R469" s="224">
        <f>Q469*H469</f>
        <v>0</v>
      </c>
      <c r="S469" s="224">
        <v>0</v>
      </c>
      <c r="T469" s="225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26" t="s">
        <v>149</v>
      </c>
      <c r="AT469" s="226" t="s">
        <v>144</v>
      </c>
      <c r="AU469" s="226" t="s">
        <v>82</v>
      </c>
      <c r="AY469" s="20" t="s">
        <v>142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20" t="s">
        <v>80</v>
      </c>
      <c r="BK469" s="227">
        <f>ROUND(I469*H469,2)</f>
        <v>0</v>
      </c>
      <c r="BL469" s="20" t="s">
        <v>149</v>
      </c>
      <c r="BM469" s="226" t="s">
        <v>689</v>
      </c>
    </row>
    <row r="470" s="2" customFormat="1">
      <c r="A470" s="41"/>
      <c r="B470" s="42"/>
      <c r="C470" s="43"/>
      <c r="D470" s="228" t="s">
        <v>151</v>
      </c>
      <c r="E470" s="43"/>
      <c r="F470" s="229" t="s">
        <v>690</v>
      </c>
      <c r="G470" s="43"/>
      <c r="H470" s="43"/>
      <c r="I470" s="230"/>
      <c r="J470" s="43"/>
      <c r="K470" s="43"/>
      <c r="L470" s="47"/>
      <c r="M470" s="231"/>
      <c r="N470" s="232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151</v>
      </c>
      <c r="AU470" s="20" t="s">
        <v>82</v>
      </c>
    </row>
    <row r="471" s="2" customFormat="1">
      <c r="A471" s="41"/>
      <c r="B471" s="42"/>
      <c r="C471" s="43"/>
      <c r="D471" s="233" t="s">
        <v>153</v>
      </c>
      <c r="E471" s="43"/>
      <c r="F471" s="234" t="s">
        <v>691</v>
      </c>
      <c r="G471" s="43"/>
      <c r="H471" s="43"/>
      <c r="I471" s="230"/>
      <c r="J471" s="43"/>
      <c r="K471" s="43"/>
      <c r="L471" s="47"/>
      <c r="M471" s="231"/>
      <c r="N471" s="232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153</v>
      </c>
      <c r="AU471" s="20" t="s">
        <v>82</v>
      </c>
    </row>
    <row r="472" s="14" customFormat="1">
      <c r="A472" s="14"/>
      <c r="B472" s="245"/>
      <c r="C472" s="246"/>
      <c r="D472" s="228" t="s">
        <v>155</v>
      </c>
      <c r="E472" s="247" t="s">
        <v>19</v>
      </c>
      <c r="F472" s="248" t="s">
        <v>676</v>
      </c>
      <c r="G472" s="246"/>
      <c r="H472" s="249">
        <v>6.8849999999999998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155</v>
      </c>
      <c r="AU472" s="255" t="s">
        <v>82</v>
      </c>
      <c r="AV472" s="14" t="s">
        <v>82</v>
      </c>
      <c r="AW472" s="14" t="s">
        <v>33</v>
      </c>
      <c r="AX472" s="14" t="s">
        <v>72</v>
      </c>
      <c r="AY472" s="255" t="s">
        <v>142</v>
      </c>
    </row>
    <row r="473" s="14" customFormat="1">
      <c r="A473" s="14"/>
      <c r="B473" s="245"/>
      <c r="C473" s="246"/>
      <c r="D473" s="228" t="s">
        <v>155</v>
      </c>
      <c r="E473" s="247" t="s">
        <v>19</v>
      </c>
      <c r="F473" s="248" t="s">
        <v>677</v>
      </c>
      <c r="G473" s="246"/>
      <c r="H473" s="249">
        <v>30.364999999999998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155</v>
      </c>
      <c r="AU473" s="255" t="s">
        <v>82</v>
      </c>
      <c r="AV473" s="14" t="s">
        <v>82</v>
      </c>
      <c r="AW473" s="14" t="s">
        <v>33</v>
      </c>
      <c r="AX473" s="14" t="s">
        <v>72</v>
      </c>
      <c r="AY473" s="255" t="s">
        <v>142</v>
      </c>
    </row>
    <row r="474" s="2" customFormat="1" ht="24.15" customHeight="1">
      <c r="A474" s="41"/>
      <c r="B474" s="42"/>
      <c r="C474" s="215" t="s">
        <v>692</v>
      </c>
      <c r="D474" s="215" t="s">
        <v>144</v>
      </c>
      <c r="E474" s="216" t="s">
        <v>693</v>
      </c>
      <c r="F474" s="217" t="s">
        <v>694</v>
      </c>
      <c r="G474" s="218" t="s">
        <v>282</v>
      </c>
      <c r="H474" s="219">
        <v>5.3460000000000001</v>
      </c>
      <c r="I474" s="220"/>
      <c r="J474" s="221">
        <f>ROUND(I474*H474,2)</f>
        <v>0</v>
      </c>
      <c r="K474" s="217" t="s">
        <v>148</v>
      </c>
      <c r="L474" s="47"/>
      <c r="M474" s="222" t="s">
        <v>19</v>
      </c>
      <c r="N474" s="223" t="s">
        <v>43</v>
      </c>
      <c r="O474" s="87"/>
      <c r="P474" s="224">
        <f>O474*H474</f>
        <v>0</v>
      </c>
      <c r="Q474" s="224">
        <v>0</v>
      </c>
      <c r="R474" s="224">
        <f>Q474*H474</f>
        <v>0</v>
      </c>
      <c r="S474" s="224">
        <v>0</v>
      </c>
      <c r="T474" s="225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26" t="s">
        <v>149</v>
      </c>
      <c r="AT474" s="226" t="s">
        <v>144</v>
      </c>
      <c r="AU474" s="226" t="s">
        <v>82</v>
      </c>
      <c r="AY474" s="20" t="s">
        <v>142</v>
      </c>
      <c r="BE474" s="227">
        <f>IF(N474="základní",J474,0)</f>
        <v>0</v>
      </c>
      <c r="BF474" s="227">
        <f>IF(N474="snížená",J474,0)</f>
        <v>0</v>
      </c>
      <c r="BG474" s="227">
        <f>IF(N474="zákl. přenesená",J474,0)</f>
        <v>0</v>
      </c>
      <c r="BH474" s="227">
        <f>IF(N474="sníž. přenesená",J474,0)</f>
        <v>0</v>
      </c>
      <c r="BI474" s="227">
        <f>IF(N474="nulová",J474,0)</f>
        <v>0</v>
      </c>
      <c r="BJ474" s="20" t="s">
        <v>80</v>
      </c>
      <c r="BK474" s="227">
        <f>ROUND(I474*H474,2)</f>
        <v>0</v>
      </c>
      <c r="BL474" s="20" t="s">
        <v>149</v>
      </c>
      <c r="BM474" s="226" t="s">
        <v>695</v>
      </c>
    </row>
    <row r="475" s="2" customFormat="1">
      <c r="A475" s="41"/>
      <c r="B475" s="42"/>
      <c r="C475" s="43"/>
      <c r="D475" s="228" t="s">
        <v>151</v>
      </c>
      <c r="E475" s="43"/>
      <c r="F475" s="229" t="s">
        <v>696</v>
      </c>
      <c r="G475" s="43"/>
      <c r="H475" s="43"/>
      <c r="I475" s="230"/>
      <c r="J475" s="43"/>
      <c r="K475" s="43"/>
      <c r="L475" s="47"/>
      <c r="M475" s="231"/>
      <c r="N475" s="232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151</v>
      </c>
      <c r="AU475" s="20" t="s">
        <v>82</v>
      </c>
    </row>
    <row r="476" s="2" customFormat="1">
      <c r="A476" s="41"/>
      <c r="B476" s="42"/>
      <c r="C476" s="43"/>
      <c r="D476" s="233" t="s">
        <v>153</v>
      </c>
      <c r="E476" s="43"/>
      <c r="F476" s="234" t="s">
        <v>697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153</v>
      </c>
      <c r="AU476" s="20" t="s">
        <v>82</v>
      </c>
    </row>
    <row r="477" s="14" customFormat="1">
      <c r="A477" s="14"/>
      <c r="B477" s="245"/>
      <c r="C477" s="246"/>
      <c r="D477" s="228" t="s">
        <v>155</v>
      </c>
      <c r="E477" s="247" t="s">
        <v>19</v>
      </c>
      <c r="F477" s="248" t="s">
        <v>678</v>
      </c>
      <c r="G477" s="246"/>
      <c r="H477" s="249">
        <v>5.3460000000000001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155</v>
      </c>
      <c r="AU477" s="255" t="s">
        <v>82</v>
      </c>
      <c r="AV477" s="14" t="s">
        <v>82</v>
      </c>
      <c r="AW477" s="14" t="s">
        <v>33</v>
      </c>
      <c r="AX477" s="14" t="s">
        <v>72</v>
      </c>
      <c r="AY477" s="255" t="s">
        <v>142</v>
      </c>
    </row>
    <row r="478" s="2" customFormat="1" ht="24.15" customHeight="1">
      <c r="A478" s="41"/>
      <c r="B478" s="42"/>
      <c r="C478" s="215" t="s">
        <v>698</v>
      </c>
      <c r="D478" s="215" t="s">
        <v>144</v>
      </c>
      <c r="E478" s="216" t="s">
        <v>699</v>
      </c>
      <c r="F478" s="217" t="s">
        <v>700</v>
      </c>
      <c r="G478" s="218" t="s">
        <v>282</v>
      </c>
      <c r="H478" s="219">
        <v>609.28999999999996</v>
      </c>
      <c r="I478" s="220"/>
      <c r="J478" s="221">
        <f>ROUND(I478*H478,2)</f>
        <v>0</v>
      </c>
      <c r="K478" s="217" t="s">
        <v>148</v>
      </c>
      <c r="L478" s="47"/>
      <c r="M478" s="222" t="s">
        <v>19</v>
      </c>
      <c r="N478" s="223" t="s">
        <v>43</v>
      </c>
      <c r="O478" s="87"/>
      <c r="P478" s="224">
        <f>O478*H478</f>
        <v>0</v>
      </c>
      <c r="Q478" s="224">
        <v>0</v>
      </c>
      <c r="R478" s="224">
        <f>Q478*H478</f>
        <v>0</v>
      </c>
      <c r="S478" s="224">
        <v>0</v>
      </c>
      <c r="T478" s="225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6" t="s">
        <v>149</v>
      </c>
      <c r="AT478" s="226" t="s">
        <v>144</v>
      </c>
      <c r="AU478" s="226" t="s">
        <v>82</v>
      </c>
      <c r="AY478" s="20" t="s">
        <v>142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20" t="s">
        <v>80</v>
      </c>
      <c r="BK478" s="227">
        <f>ROUND(I478*H478,2)</f>
        <v>0</v>
      </c>
      <c r="BL478" s="20" t="s">
        <v>149</v>
      </c>
      <c r="BM478" s="226" t="s">
        <v>701</v>
      </c>
    </row>
    <row r="479" s="2" customFormat="1">
      <c r="A479" s="41"/>
      <c r="B479" s="42"/>
      <c r="C479" s="43"/>
      <c r="D479" s="228" t="s">
        <v>151</v>
      </c>
      <c r="E479" s="43"/>
      <c r="F479" s="229" t="s">
        <v>289</v>
      </c>
      <c r="G479" s="43"/>
      <c r="H479" s="43"/>
      <c r="I479" s="230"/>
      <c r="J479" s="43"/>
      <c r="K479" s="43"/>
      <c r="L479" s="47"/>
      <c r="M479" s="231"/>
      <c r="N479" s="232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151</v>
      </c>
      <c r="AU479" s="20" t="s">
        <v>82</v>
      </c>
    </row>
    <row r="480" s="2" customFormat="1">
      <c r="A480" s="41"/>
      <c r="B480" s="42"/>
      <c r="C480" s="43"/>
      <c r="D480" s="233" t="s">
        <v>153</v>
      </c>
      <c r="E480" s="43"/>
      <c r="F480" s="234" t="s">
        <v>702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153</v>
      </c>
      <c r="AU480" s="20" t="s">
        <v>82</v>
      </c>
    </row>
    <row r="481" s="14" customFormat="1">
      <c r="A481" s="14"/>
      <c r="B481" s="245"/>
      <c r="C481" s="246"/>
      <c r="D481" s="228" t="s">
        <v>155</v>
      </c>
      <c r="E481" s="247" t="s">
        <v>19</v>
      </c>
      <c r="F481" s="248" t="s">
        <v>670</v>
      </c>
      <c r="G481" s="246"/>
      <c r="H481" s="249">
        <v>609.28999999999996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155</v>
      </c>
      <c r="AU481" s="255" t="s">
        <v>82</v>
      </c>
      <c r="AV481" s="14" t="s">
        <v>82</v>
      </c>
      <c r="AW481" s="14" t="s">
        <v>33</v>
      </c>
      <c r="AX481" s="14" t="s">
        <v>72</v>
      </c>
      <c r="AY481" s="255" t="s">
        <v>142</v>
      </c>
    </row>
    <row r="482" s="12" customFormat="1" ht="22.8" customHeight="1">
      <c r="A482" s="12"/>
      <c r="B482" s="199"/>
      <c r="C482" s="200"/>
      <c r="D482" s="201" t="s">
        <v>71</v>
      </c>
      <c r="E482" s="213" t="s">
        <v>703</v>
      </c>
      <c r="F482" s="213" t="s">
        <v>704</v>
      </c>
      <c r="G482" s="200"/>
      <c r="H482" s="200"/>
      <c r="I482" s="203"/>
      <c r="J482" s="214">
        <f>BK482</f>
        <v>0</v>
      </c>
      <c r="K482" s="200"/>
      <c r="L482" s="205"/>
      <c r="M482" s="206"/>
      <c r="N482" s="207"/>
      <c r="O482" s="207"/>
      <c r="P482" s="208">
        <f>SUM(P483:P496)</f>
        <v>0</v>
      </c>
      <c r="Q482" s="207"/>
      <c r="R482" s="208">
        <f>SUM(R483:R496)</f>
        <v>0</v>
      </c>
      <c r="S482" s="207"/>
      <c r="T482" s="209">
        <f>SUM(T483:T496)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0" t="s">
        <v>80</v>
      </c>
      <c r="AT482" s="211" t="s">
        <v>71</v>
      </c>
      <c r="AU482" s="211" t="s">
        <v>80</v>
      </c>
      <c r="AY482" s="210" t="s">
        <v>142</v>
      </c>
      <c r="BK482" s="212">
        <f>SUM(BK483:BK496)</f>
        <v>0</v>
      </c>
    </row>
    <row r="483" s="2" customFormat="1" ht="16.5" customHeight="1">
      <c r="A483" s="41"/>
      <c r="B483" s="42"/>
      <c r="C483" s="215" t="s">
        <v>705</v>
      </c>
      <c r="D483" s="215" t="s">
        <v>144</v>
      </c>
      <c r="E483" s="216" t="s">
        <v>706</v>
      </c>
      <c r="F483" s="217" t="s">
        <v>707</v>
      </c>
      <c r="G483" s="218" t="s">
        <v>282</v>
      </c>
      <c r="H483" s="219">
        <v>558.34299999999996</v>
      </c>
      <c r="I483" s="220"/>
      <c r="J483" s="221">
        <f>ROUND(I483*H483,2)</f>
        <v>0</v>
      </c>
      <c r="K483" s="217" t="s">
        <v>148</v>
      </c>
      <c r="L483" s="47"/>
      <c r="M483" s="222" t="s">
        <v>19</v>
      </c>
      <c r="N483" s="223" t="s">
        <v>43</v>
      </c>
      <c r="O483" s="87"/>
      <c r="P483" s="224">
        <f>O483*H483</f>
        <v>0</v>
      </c>
      <c r="Q483" s="224">
        <v>0</v>
      </c>
      <c r="R483" s="224">
        <f>Q483*H483</f>
        <v>0</v>
      </c>
      <c r="S483" s="224">
        <v>0</v>
      </c>
      <c r="T483" s="225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6" t="s">
        <v>149</v>
      </c>
      <c r="AT483" s="226" t="s">
        <v>144</v>
      </c>
      <c r="AU483" s="226" t="s">
        <v>82</v>
      </c>
      <c r="AY483" s="20" t="s">
        <v>142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20" t="s">
        <v>80</v>
      </c>
      <c r="BK483" s="227">
        <f>ROUND(I483*H483,2)</f>
        <v>0</v>
      </c>
      <c r="BL483" s="20" t="s">
        <v>149</v>
      </c>
      <c r="BM483" s="226" t="s">
        <v>708</v>
      </c>
    </row>
    <row r="484" s="2" customFormat="1">
      <c r="A484" s="41"/>
      <c r="B484" s="42"/>
      <c r="C484" s="43"/>
      <c r="D484" s="228" t="s">
        <v>151</v>
      </c>
      <c r="E484" s="43"/>
      <c r="F484" s="229" t="s">
        <v>709</v>
      </c>
      <c r="G484" s="43"/>
      <c r="H484" s="43"/>
      <c r="I484" s="230"/>
      <c r="J484" s="43"/>
      <c r="K484" s="43"/>
      <c r="L484" s="47"/>
      <c r="M484" s="231"/>
      <c r="N484" s="232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151</v>
      </c>
      <c r="AU484" s="20" t="s">
        <v>82</v>
      </c>
    </row>
    <row r="485" s="2" customFormat="1">
      <c r="A485" s="41"/>
      <c r="B485" s="42"/>
      <c r="C485" s="43"/>
      <c r="D485" s="233" t="s">
        <v>153</v>
      </c>
      <c r="E485" s="43"/>
      <c r="F485" s="234" t="s">
        <v>710</v>
      </c>
      <c r="G485" s="43"/>
      <c r="H485" s="43"/>
      <c r="I485" s="230"/>
      <c r="J485" s="43"/>
      <c r="K485" s="43"/>
      <c r="L485" s="47"/>
      <c r="M485" s="231"/>
      <c r="N485" s="232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153</v>
      </c>
      <c r="AU485" s="20" t="s">
        <v>82</v>
      </c>
    </row>
    <row r="486" s="2" customFormat="1">
      <c r="A486" s="41"/>
      <c r="B486" s="42"/>
      <c r="C486" s="43"/>
      <c r="D486" s="228" t="s">
        <v>170</v>
      </c>
      <c r="E486" s="43"/>
      <c r="F486" s="256" t="s">
        <v>711</v>
      </c>
      <c r="G486" s="43"/>
      <c r="H486" s="43"/>
      <c r="I486" s="230"/>
      <c r="J486" s="43"/>
      <c r="K486" s="43"/>
      <c r="L486" s="47"/>
      <c r="M486" s="231"/>
      <c r="N486" s="232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170</v>
      </c>
      <c r="AU486" s="20" t="s">
        <v>82</v>
      </c>
    </row>
    <row r="487" s="14" customFormat="1">
      <c r="A487" s="14"/>
      <c r="B487" s="245"/>
      <c r="C487" s="246"/>
      <c r="D487" s="228" t="s">
        <v>155</v>
      </c>
      <c r="E487" s="246"/>
      <c r="F487" s="248" t="s">
        <v>712</v>
      </c>
      <c r="G487" s="246"/>
      <c r="H487" s="249">
        <v>558.34299999999996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155</v>
      </c>
      <c r="AU487" s="255" t="s">
        <v>82</v>
      </c>
      <c r="AV487" s="14" t="s">
        <v>82</v>
      </c>
      <c r="AW487" s="14" t="s">
        <v>4</v>
      </c>
      <c r="AX487" s="14" t="s">
        <v>80</v>
      </c>
      <c r="AY487" s="255" t="s">
        <v>142</v>
      </c>
    </row>
    <row r="488" s="2" customFormat="1" ht="16.5" customHeight="1">
      <c r="A488" s="41"/>
      <c r="B488" s="42"/>
      <c r="C488" s="215" t="s">
        <v>713</v>
      </c>
      <c r="D488" s="215" t="s">
        <v>144</v>
      </c>
      <c r="E488" s="216" t="s">
        <v>714</v>
      </c>
      <c r="F488" s="217" t="s">
        <v>715</v>
      </c>
      <c r="G488" s="218" t="s">
        <v>282</v>
      </c>
      <c r="H488" s="219">
        <v>372.22800000000001</v>
      </c>
      <c r="I488" s="220"/>
      <c r="J488" s="221">
        <f>ROUND(I488*H488,2)</f>
        <v>0</v>
      </c>
      <c r="K488" s="217" t="s">
        <v>148</v>
      </c>
      <c r="L488" s="47"/>
      <c r="M488" s="222" t="s">
        <v>19</v>
      </c>
      <c r="N488" s="223" t="s">
        <v>43</v>
      </c>
      <c r="O488" s="87"/>
      <c r="P488" s="224">
        <f>O488*H488</f>
        <v>0</v>
      </c>
      <c r="Q488" s="224">
        <v>0</v>
      </c>
      <c r="R488" s="224">
        <f>Q488*H488</f>
        <v>0</v>
      </c>
      <c r="S488" s="224">
        <v>0</v>
      </c>
      <c r="T488" s="225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6" t="s">
        <v>149</v>
      </c>
      <c r="AT488" s="226" t="s">
        <v>144</v>
      </c>
      <c r="AU488" s="226" t="s">
        <v>82</v>
      </c>
      <c r="AY488" s="20" t="s">
        <v>142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20" t="s">
        <v>80</v>
      </c>
      <c r="BK488" s="227">
        <f>ROUND(I488*H488,2)</f>
        <v>0</v>
      </c>
      <c r="BL488" s="20" t="s">
        <v>149</v>
      </c>
      <c r="BM488" s="226" t="s">
        <v>716</v>
      </c>
    </row>
    <row r="489" s="2" customFormat="1">
      <c r="A489" s="41"/>
      <c r="B489" s="42"/>
      <c r="C489" s="43"/>
      <c r="D489" s="228" t="s">
        <v>151</v>
      </c>
      <c r="E489" s="43"/>
      <c r="F489" s="229" t="s">
        <v>717</v>
      </c>
      <c r="G489" s="43"/>
      <c r="H489" s="43"/>
      <c r="I489" s="230"/>
      <c r="J489" s="43"/>
      <c r="K489" s="43"/>
      <c r="L489" s="47"/>
      <c r="M489" s="231"/>
      <c r="N489" s="232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151</v>
      </c>
      <c r="AU489" s="20" t="s">
        <v>82</v>
      </c>
    </row>
    <row r="490" s="2" customFormat="1">
      <c r="A490" s="41"/>
      <c r="B490" s="42"/>
      <c r="C490" s="43"/>
      <c r="D490" s="233" t="s">
        <v>153</v>
      </c>
      <c r="E490" s="43"/>
      <c r="F490" s="234" t="s">
        <v>718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153</v>
      </c>
      <c r="AU490" s="20" t="s">
        <v>82</v>
      </c>
    </row>
    <row r="491" s="2" customFormat="1">
      <c r="A491" s="41"/>
      <c r="B491" s="42"/>
      <c r="C491" s="43"/>
      <c r="D491" s="228" t="s">
        <v>170</v>
      </c>
      <c r="E491" s="43"/>
      <c r="F491" s="256" t="s">
        <v>719</v>
      </c>
      <c r="G491" s="43"/>
      <c r="H491" s="43"/>
      <c r="I491" s="230"/>
      <c r="J491" s="43"/>
      <c r="K491" s="43"/>
      <c r="L491" s="47"/>
      <c r="M491" s="231"/>
      <c r="N491" s="232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170</v>
      </c>
      <c r="AU491" s="20" t="s">
        <v>82</v>
      </c>
    </row>
    <row r="492" s="14" customFormat="1">
      <c r="A492" s="14"/>
      <c r="B492" s="245"/>
      <c r="C492" s="246"/>
      <c r="D492" s="228" t="s">
        <v>155</v>
      </c>
      <c r="E492" s="246"/>
      <c r="F492" s="248" t="s">
        <v>720</v>
      </c>
      <c r="G492" s="246"/>
      <c r="H492" s="249">
        <v>372.22800000000001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155</v>
      </c>
      <c r="AU492" s="255" t="s">
        <v>82</v>
      </c>
      <c r="AV492" s="14" t="s">
        <v>82</v>
      </c>
      <c r="AW492" s="14" t="s">
        <v>4</v>
      </c>
      <c r="AX492" s="14" t="s">
        <v>80</v>
      </c>
      <c r="AY492" s="255" t="s">
        <v>142</v>
      </c>
    </row>
    <row r="493" s="2" customFormat="1" ht="16.5" customHeight="1">
      <c r="A493" s="41"/>
      <c r="B493" s="42"/>
      <c r="C493" s="215" t="s">
        <v>721</v>
      </c>
      <c r="D493" s="215" t="s">
        <v>144</v>
      </c>
      <c r="E493" s="216" t="s">
        <v>722</v>
      </c>
      <c r="F493" s="217" t="s">
        <v>723</v>
      </c>
      <c r="G493" s="218" t="s">
        <v>282</v>
      </c>
      <c r="H493" s="219">
        <v>372.22800000000001</v>
      </c>
      <c r="I493" s="220"/>
      <c r="J493" s="221">
        <f>ROUND(I493*H493,2)</f>
        <v>0</v>
      </c>
      <c r="K493" s="217" t="s">
        <v>148</v>
      </c>
      <c r="L493" s="47"/>
      <c r="M493" s="222" t="s">
        <v>19</v>
      </c>
      <c r="N493" s="223" t="s">
        <v>43</v>
      </c>
      <c r="O493" s="87"/>
      <c r="P493" s="224">
        <f>O493*H493</f>
        <v>0</v>
      </c>
      <c r="Q493" s="224">
        <v>0</v>
      </c>
      <c r="R493" s="224">
        <f>Q493*H493</f>
        <v>0</v>
      </c>
      <c r="S493" s="224">
        <v>0</v>
      </c>
      <c r="T493" s="225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26" t="s">
        <v>149</v>
      </c>
      <c r="AT493" s="226" t="s">
        <v>144</v>
      </c>
      <c r="AU493" s="226" t="s">
        <v>82</v>
      </c>
      <c r="AY493" s="20" t="s">
        <v>142</v>
      </c>
      <c r="BE493" s="227">
        <f>IF(N493="základní",J493,0)</f>
        <v>0</v>
      </c>
      <c r="BF493" s="227">
        <f>IF(N493="snížená",J493,0)</f>
        <v>0</v>
      </c>
      <c r="BG493" s="227">
        <f>IF(N493="zákl. přenesená",J493,0)</f>
        <v>0</v>
      </c>
      <c r="BH493" s="227">
        <f>IF(N493="sníž. přenesená",J493,0)</f>
        <v>0</v>
      </c>
      <c r="BI493" s="227">
        <f>IF(N493="nulová",J493,0)</f>
        <v>0</v>
      </c>
      <c r="BJ493" s="20" t="s">
        <v>80</v>
      </c>
      <c r="BK493" s="227">
        <f>ROUND(I493*H493,2)</f>
        <v>0</v>
      </c>
      <c r="BL493" s="20" t="s">
        <v>149</v>
      </c>
      <c r="BM493" s="226" t="s">
        <v>724</v>
      </c>
    </row>
    <row r="494" s="2" customFormat="1">
      <c r="A494" s="41"/>
      <c r="B494" s="42"/>
      <c r="C494" s="43"/>
      <c r="D494" s="228" t="s">
        <v>151</v>
      </c>
      <c r="E494" s="43"/>
      <c r="F494" s="229" t="s">
        <v>725</v>
      </c>
      <c r="G494" s="43"/>
      <c r="H494" s="43"/>
      <c r="I494" s="230"/>
      <c r="J494" s="43"/>
      <c r="K494" s="43"/>
      <c r="L494" s="47"/>
      <c r="M494" s="231"/>
      <c r="N494" s="232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151</v>
      </c>
      <c r="AU494" s="20" t="s">
        <v>82</v>
      </c>
    </row>
    <row r="495" s="2" customFormat="1">
      <c r="A495" s="41"/>
      <c r="B495" s="42"/>
      <c r="C495" s="43"/>
      <c r="D495" s="233" t="s">
        <v>153</v>
      </c>
      <c r="E495" s="43"/>
      <c r="F495" s="234" t="s">
        <v>726</v>
      </c>
      <c r="G495" s="43"/>
      <c r="H495" s="43"/>
      <c r="I495" s="230"/>
      <c r="J495" s="43"/>
      <c r="K495" s="43"/>
      <c r="L495" s="47"/>
      <c r="M495" s="231"/>
      <c r="N495" s="232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153</v>
      </c>
      <c r="AU495" s="20" t="s">
        <v>82</v>
      </c>
    </row>
    <row r="496" s="14" customFormat="1">
      <c r="A496" s="14"/>
      <c r="B496" s="245"/>
      <c r="C496" s="246"/>
      <c r="D496" s="228" t="s">
        <v>155</v>
      </c>
      <c r="E496" s="246"/>
      <c r="F496" s="248" t="s">
        <v>720</v>
      </c>
      <c r="G496" s="246"/>
      <c r="H496" s="249">
        <v>372.22800000000001</v>
      </c>
      <c r="I496" s="250"/>
      <c r="J496" s="246"/>
      <c r="K496" s="246"/>
      <c r="L496" s="251"/>
      <c r="M496" s="267"/>
      <c r="N496" s="268"/>
      <c r="O496" s="268"/>
      <c r="P496" s="268"/>
      <c r="Q496" s="268"/>
      <c r="R496" s="268"/>
      <c r="S496" s="268"/>
      <c r="T496" s="26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155</v>
      </c>
      <c r="AU496" s="255" t="s">
        <v>82</v>
      </c>
      <c r="AV496" s="14" t="s">
        <v>82</v>
      </c>
      <c r="AW496" s="14" t="s">
        <v>4</v>
      </c>
      <c r="AX496" s="14" t="s">
        <v>80</v>
      </c>
      <c r="AY496" s="255" t="s">
        <v>142</v>
      </c>
    </row>
    <row r="497" s="2" customFormat="1" ht="6.96" customHeight="1">
      <c r="A497" s="41"/>
      <c r="B497" s="62"/>
      <c r="C497" s="63"/>
      <c r="D497" s="63"/>
      <c r="E497" s="63"/>
      <c r="F497" s="63"/>
      <c r="G497" s="63"/>
      <c r="H497" s="63"/>
      <c r="I497" s="63"/>
      <c r="J497" s="63"/>
      <c r="K497" s="63"/>
      <c r="L497" s="47"/>
      <c r="M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</row>
  </sheetData>
  <sheetProtection sheet="1" autoFilter="0" formatColumns="0" formatRows="0" objects="1" scenarios="1" spinCount="100000" saltValue="GduebCaXdSDTWbvUx5RadXzDDmMDD9EwjhEf2vF62MLKOS/wHXRPDGjsYyK4B0i7dY4nME4ELQ7HCojQyuV5ww==" hashValue="J5yuu7Q4O/Q0D7XTKZjxTKC9CbdcWvOefIXiGluLaRY/Ysj1ImyFIyl83TT4XiuY/vVvkcEjgPf3PaldmvIHvg==" algorithmName="SHA-512" password="CC35"/>
  <autoFilter ref="C87:K49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1/111301111"/>
    <hyperlink ref="F98" r:id="rId2" display="https://podminky.urs.cz/item/CS_URS_2025_01/113106132"/>
    <hyperlink ref="F103" r:id="rId3" display="https://podminky.urs.cz/item/CS_URS_2025_01/113106133"/>
    <hyperlink ref="F109" r:id="rId4" display="https://podminky.urs.cz/item/CS_URS_2025_01/113107222"/>
    <hyperlink ref="F114" r:id="rId5" display="https://podminky.urs.cz/item/CS_URS_2025_01/113107224"/>
    <hyperlink ref="F119" r:id="rId6" display="https://podminky.urs.cz/item/CS_URS_2025_01/113107322"/>
    <hyperlink ref="F126" r:id="rId7" display="https://podminky.urs.cz/item/CS_URS_2025_01/113107335"/>
    <hyperlink ref="F131" r:id="rId8" display="https://podminky.urs.cz/item/CS_URS_2025_01/113154538"/>
    <hyperlink ref="F137" r:id="rId9" display="https://podminky.urs.cz/item/CS_URS_2025_01/113154590"/>
    <hyperlink ref="F142" r:id="rId10" display="https://podminky.urs.cz/item/CS_URS_2025_01/113202111"/>
    <hyperlink ref="F147" r:id="rId11" display="https://podminky.urs.cz/item/CS_URS_2025_01/113204111"/>
    <hyperlink ref="F152" r:id="rId12" display="https://podminky.urs.cz/item/CS_URS_2025_01/121151103"/>
    <hyperlink ref="F157" r:id="rId13" display="https://podminky.urs.cz/item/CS_URS_2025_01/122251104"/>
    <hyperlink ref="F162" r:id="rId14" display="https://podminky.urs.cz/item/CS_URS_2025_01/122252205"/>
    <hyperlink ref="F168" r:id="rId15" display="https://podminky.urs.cz/item/CS_URS_2025_01/132251102"/>
    <hyperlink ref="F177" r:id="rId16" display="https://podminky.urs.cz/item/CS_URS_2025_01/171151131"/>
    <hyperlink ref="F186" r:id="rId17" display="https://podminky.urs.cz/item/CS_URS_2025_01/171201231"/>
    <hyperlink ref="F192" r:id="rId18" display="https://podminky.urs.cz/item/CS_URS_2025_01/181351103"/>
    <hyperlink ref="F208" r:id="rId19" display="https://podminky.urs.cz/item/CS_URS_2025_01/181951111"/>
    <hyperlink ref="F213" r:id="rId20" display="https://podminky.urs.cz/item/CS_URS_2025_01/181951112"/>
    <hyperlink ref="F218" r:id="rId21" display="https://podminky.urs.cz/item/CS_URS_2025_01/184818231"/>
    <hyperlink ref="F223" r:id="rId22" display="https://podminky.urs.cz/item/CS_URS_2025_01/184818235"/>
    <hyperlink ref="F228" r:id="rId23" display="https://podminky.urs.cz/item/CS_URS_2025_01/184852239"/>
    <hyperlink ref="F233" r:id="rId24" display="https://podminky.urs.cz/item/CS_URS_2025_01/184911211"/>
    <hyperlink ref="F243" r:id="rId25" display="https://podminky.urs.cz/item/CS_URS_2025_01/212752112"/>
    <hyperlink ref="F255" r:id="rId26" display="https://podminky.urs.cz/item/CS_URS_2025_01/564861111"/>
    <hyperlink ref="F266" r:id="rId27" display="https://podminky.urs.cz/item/CS_URS_2025_01/564962111"/>
    <hyperlink ref="F277" r:id="rId28" display="https://podminky.urs.cz/item/CS_URS_2025_01/567532122"/>
    <hyperlink ref="F293" r:id="rId29" display="https://podminky.urs.cz/item/CS_URS_2025_01/591211111"/>
    <hyperlink ref="F307" r:id="rId30" display="https://podminky.urs.cz/item/CS_URS_2025_01/591411111"/>
    <hyperlink ref="F347" r:id="rId31" display="https://podminky.urs.cz/item/CS_URS_2025_01/914111111"/>
    <hyperlink ref="F356" r:id="rId32" display="https://podminky.urs.cz/item/CS_URS_2025_01/914111121"/>
    <hyperlink ref="F361" r:id="rId33" display="https://podminky.urs.cz/item/CS_URS_2025_01/914511112"/>
    <hyperlink ref="F371" r:id="rId34" display="https://podminky.urs.cz/item/CS_URS_2025_01/915131112"/>
    <hyperlink ref="F376" r:id="rId35" display="https://podminky.urs.cz/item/CS_URS_2025_01/915621111"/>
    <hyperlink ref="F379" r:id="rId36" display="https://podminky.urs.cz/item/CS_URS_2025_01/916111123"/>
    <hyperlink ref="F389" r:id="rId37" display="https://podminky.urs.cz/item/CS_URS_2025_01/916241213"/>
    <hyperlink ref="F398" r:id="rId38" display="https://podminky.urs.cz/item/CS_URS_2025_01/935113111"/>
    <hyperlink ref="F405" r:id="rId39" display="https://podminky.urs.cz/item/CS_URS_2025_01/935923216"/>
    <hyperlink ref="F412" r:id="rId40" display="https://podminky.urs.cz/item/CS_URS_2025_01/936104211"/>
    <hyperlink ref="F420" r:id="rId41" display="https://podminky.urs.cz/item/CS_URS_2025_01/936124113"/>
    <hyperlink ref="F428" r:id="rId42" display="https://podminky.urs.cz/item/CS_URS_2025_01/936174312"/>
    <hyperlink ref="F436" r:id="rId43" display="https://podminky.urs.cz/item/CS_URS_2025_01/966006132"/>
    <hyperlink ref="F444" r:id="rId44" display="https://podminky.urs.cz/item/CS_URS_2025_01/966006211"/>
    <hyperlink ref="F466" r:id="rId45" display="https://podminky.urs.cz/item/CS_URS_2025_01/997221611"/>
    <hyperlink ref="F471" r:id="rId46" display="https://podminky.urs.cz/item/CS_URS_2025_01/997221861"/>
    <hyperlink ref="F476" r:id="rId47" display="https://podminky.urs.cz/item/CS_URS_2025_01/997221862"/>
    <hyperlink ref="F480" r:id="rId48" display="https://podminky.urs.cz/item/CS_URS_2025_01/997221873"/>
    <hyperlink ref="F485" r:id="rId49" display="https://podminky.urs.cz/item/CS_URS_2025_01/998223011"/>
    <hyperlink ref="F490" r:id="rId50" display="https://podminky.urs.cz/item/CS_URS_2025_01/998229112"/>
    <hyperlink ref="F495" r:id="rId51" display="https://podminky.urs.cz/item/CS_URS_2025_01/998229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82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Stavební úpravy ulice Valy v Třeboni – projektová dokumentace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727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20. 2. 2025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ROUND((SUM(BE88:BE244)),  2)</f>
        <v>0</v>
      </c>
      <c r="G33" s="41"/>
      <c r="H33" s="41"/>
      <c r="I33" s="160">
        <v>0.20999999999999999</v>
      </c>
      <c r="J33" s="159">
        <f>ROUND(((SUM(BE88:BE244))*I33),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ROUND((SUM(BF88:BF244)),  2)</f>
        <v>0</v>
      </c>
      <c r="G34" s="41"/>
      <c r="H34" s="41"/>
      <c r="I34" s="160">
        <v>0.12</v>
      </c>
      <c r="J34" s="159">
        <f>ROUND(((SUM(BF88:BF244))*I34),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ROUND((SUM(BG88:BG244)),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ROUND((SUM(BH88:BH244)),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ROUND((SUM(BI88:BI244)),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Stavební úpravy ulice Valy v Třeboni – projektová dokumentace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102 - Plochy NPÚ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Třeboň, ulice Valy</v>
      </c>
      <c r="G52" s="43"/>
      <c r="H52" s="43"/>
      <c r="I52" s="35" t="s">
        <v>23</v>
      </c>
      <c r="J52" s="75" t="str">
        <f>IF(J12="","",J12)</f>
        <v>20. 2. 2025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Město Třeboň</v>
      </c>
      <c r="G54" s="43"/>
      <c r="H54" s="43"/>
      <c r="I54" s="35" t="s">
        <v>31</v>
      </c>
      <c r="J54" s="39" t="str">
        <f>E21</f>
        <v>Ing. František Stráský – Atelier SIS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118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119</v>
      </c>
      <c r="E61" s="185"/>
      <c r="F61" s="185"/>
      <c r="G61" s="185"/>
      <c r="H61" s="185"/>
      <c r="I61" s="185"/>
      <c r="J61" s="186">
        <f>J90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122</v>
      </c>
      <c r="E62" s="185"/>
      <c r="F62" s="185"/>
      <c r="G62" s="185"/>
      <c r="H62" s="185"/>
      <c r="I62" s="185"/>
      <c r="J62" s="186">
        <f>J134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123</v>
      </c>
      <c r="E63" s="185"/>
      <c r="F63" s="185"/>
      <c r="G63" s="185"/>
      <c r="H63" s="185"/>
      <c r="I63" s="185"/>
      <c r="J63" s="186">
        <f>J163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124</v>
      </c>
      <c r="E64" s="185"/>
      <c r="F64" s="185"/>
      <c r="G64" s="185"/>
      <c r="H64" s="185"/>
      <c r="I64" s="185"/>
      <c r="J64" s="186">
        <f>J184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125</v>
      </c>
      <c r="E65" s="185"/>
      <c r="F65" s="185"/>
      <c r="G65" s="185"/>
      <c r="H65" s="185"/>
      <c r="I65" s="185"/>
      <c r="J65" s="186">
        <f>J216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126</v>
      </c>
      <c r="E66" s="185"/>
      <c r="F66" s="185"/>
      <c r="G66" s="185"/>
      <c r="H66" s="185"/>
      <c r="I66" s="185"/>
      <c r="J66" s="186">
        <f>J224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728</v>
      </c>
      <c r="E67" s="180"/>
      <c r="F67" s="180"/>
      <c r="G67" s="180"/>
      <c r="H67" s="180"/>
      <c r="I67" s="180"/>
      <c r="J67" s="181">
        <f>J235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729</v>
      </c>
      <c r="E68" s="185"/>
      <c r="F68" s="185"/>
      <c r="G68" s="185"/>
      <c r="H68" s="185"/>
      <c r="I68" s="185"/>
      <c r="J68" s="186">
        <f>J236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127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Stavební úpravy ulice Valy v Třeboni – projektová dokumentace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112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102 - Plochy NPÚ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Třeboň, ulice Valy</v>
      </c>
      <c r="G82" s="43"/>
      <c r="H82" s="43"/>
      <c r="I82" s="35" t="s">
        <v>23</v>
      </c>
      <c r="J82" s="75" t="str">
        <f>IF(J12="","",J12)</f>
        <v>20. 2. 2025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25</v>
      </c>
      <c r="D84" s="43"/>
      <c r="E84" s="43"/>
      <c r="F84" s="30" t="str">
        <f>E15</f>
        <v>Město Třeboň</v>
      </c>
      <c r="G84" s="43"/>
      <c r="H84" s="43"/>
      <c r="I84" s="35" t="s">
        <v>31</v>
      </c>
      <c r="J84" s="39" t="str">
        <f>E21</f>
        <v>Ing. František Stráský – Atelier SIS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IF(E18="","",E18)</f>
        <v>Vyplň údaj</v>
      </c>
      <c r="G85" s="43"/>
      <c r="H85" s="43"/>
      <c r="I85" s="35" t="s">
        <v>34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128</v>
      </c>
      <c r="D87" s="191" t="s">
        <v>57</v>
      </c>
      <c r="E87" s="191" t="s">
        <v>53</v>
      </c>
      <c r="F87" s="191" t="s">
        <v>54</v>
      </c>
      <c r="G87" s="191" t="s">
        <v>129</v>
      </c>
      <c r="H87" s="191" t="s">
        <v>130</v>
      </c>
      <c r="I87" s="191" t="s">
        <v>131</v>
      </c>
      <c r="J87" s="191" t="s">
        <v>116</v>
      </c>
      <c r="K87" s="192" t="s">
        <v>132</v>
      </c>
      <c r="L87" s="193"/>
      <c r="M87" s="95" t="s">
        <v>19</v>
      </c>
      <c r="N87" s="96" t="s">
        <v>42</v>
      </c>
      <c r="O87" s="96" t="s">
        <v>133</v>
      </c>
      <c r="P87" s="96" t="s">
        <v>134</v>
      </c>
      <c r="Q87" s="96" t="s">
        <v>135</v>
      </c>
      <c r="R87" s="96" t="s">
        <v>136</v>
      </c>
      <c r="S87" s="96" t="s">
        <v>137</v>
      </c>
      <c r="T87" s="97" t="s">
        <v>138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139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P89+P235</f>
        <v>0</v>
      </c>
      <c r="Q88" s="99"/>
      <c r="R88" s="196">
        <f>R89+R235</f>
        <v>54.492252000000001</v>
      </c>
      <c r="S88" s="99"/>
      <c r="T88" s="197">
        <f>T89+T235</f>
        <v>71.340800000000002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117</v>
      </c>
      <c r="BK88" s="198">
        <f>BK89+BK235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140</v>
      </c>
      <c r="F89" s="202" t="s">
        <v>141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P90+P134+P163+P184+P216+P224</f>
        <v>0</v>
      </c>
      <c r="Q89" s="207"/>
      <c r="R89" s="208">
        <f>R90+R134+R163+R184+R216+R224</f>
        <v>54.482061999999999</v>
      </c>
      <c r="S89" s="207"/>
      <c r="T89" s="209">
        <f>T90+T134+T163+T184+T216+T224</f>
        <v>71.340800000000002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80</v>
      </c>
      <c r="AT89" s="211" t="s">
        <v>71</v>
      </c>
      <c r="AU89" s="211" t="s">
        <v>72</v>
      </c>
      <c r="AY89" s="210" t="s">
        <v>142</v>
      </c>
      <c r="BK89" s="212">
        <f>BK90+BK134+BK163+BK184+BK216+BK224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80</v>
      </c>
      <c r="F90" s="213" t="s">
        <v>143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SUM(P91:P133)</f>
        <v>0</v>
      </c>
      <c r="Q90" s="207"/>
      <c r="R90" s="208">
        <f>SUM(R91:R133)</f>
        <v>0</v>
      </c>
      <c r="S90" s="207"/>
      <c r="T90" s="209">
        <f>SUM(T91:T133)</f>
        <v>71.049999999999997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80</v>
      </c>
      <c r="AT90" s="211" t="s">
        <v>71</v>
      </c>
      <c r="AU90" s="211" t="s">
        <v>80</v>
      </c>
      <c r="AY90" s="210" t="s">
        <v>142</v>
      </c>
      <c r="BK90" s="212">
        <f>SUM(BK91:BK133)</f>
        <v>0</v>
      </c>
    </row>
    <row r="91" s="2" customFormat="1" ht="21.75" customHeight="1">
      <c r="A91" s="41"/>
      <c r="B91" s="42"/>
      <c r="C91" s="215" t="s">
        <v>80</v>
      </c>
      <c r="D91" s="215" t="s">
        <v>144</v>
      </c>
      <c r="E91" s="216" t="s">
        <v>730</v>
      </c>
      <c r="F91" s="217" t="s">
        <v>731</v>
      </c>
      <c r="G91" s="218" t="s">
        <v>147</v>
      </c>
      <c r="H91" s="219">
        <v>122.5</v>
      </c>
      <c r="I91" s="220"/>
      <c r="J91" s="221">
        <f>ROUND(I91*H91,2)</f>
        <v>0</v>
      </c>
      <c r="K91" s="217" t="s">
        <v>148</v>
      </c>
      <c r="L91" s="47"/>
      <c r="M91" s="222" t="s">
        <v>19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0.57999999999999996</v>
      </c>
      <c r="T91" s="225">
        <f>S91*H91</f>
        <v>71.049999999999997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149</v>
      </c>
      <c r="AT91" s="226" t="s">
        <v>144</v>
      </c>
      <c r="AU91" s="226" t="s">
        <v>82</v>
      </c>
      <c r="AY91" s="20" t="s">
        <v>142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80</v>
      </c>
      <c r="BK91" s="227">
        <f>ROUND(I91*H91,2)</f>
        <v>0</v>
      </c>
      <c r="BL91" s="20" t="s">
        <v>149</v>
      </c>
      <c r="BM91" s="226" t="s">
        <v>732</v>
      </c>
    </row>
    <row r="92" s="2" customFormat="1">
      <c r="A92" s="41"/>
      <c r="B92" s="42"/>
      <c r="C92" s="43"/>
      <c r="D92" s="228" t="s">
        <v>151</v>
      </c>
      <c r="E92" s="43"/>
      <c r="F92" s="229" t="s">
        <v>733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151</v>
      </c>
      <c r="AU92" s="20" t="s">
        <v>82</v>
      </c>
    </row>
    <row r="93" s="2" customFormat="1">
      <c r="A93" s="41"/>
      <c r="B93" s="42"/>
      <c r="C93" s="43"/>
      <c r="D93" s="233" t="s">
        <v>153</v>
      </c>
      <c r="E93" s="43"/>
      <c r="F93" s="234" t="s">
        <v>734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153</v>
      </c>
      <c r="AU93" s="20" t="s">
        <v>82</v>
      </c>
    </row>
    <row r="94" s="13" customFormat="1">
      <c r="A94" s="13"/>
      <c r="B94" s="235"/>
      <c r="C94" s="236"/>
      <c r="D94" s="228" t="s">
        <v>155</v>
      </c>
      <c r="E94" s="237" t="s">
        <v>19</v>
      </c>
      <c r="F94" s="238" t="s">
        <v>156</v>
      </c>
      <c r="G94" s="236"/>
      <c r="H94" s="237" t="s">
        <v>19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4" t="s">
        <v>155</v>
      </c>
      <c r="AU94" s="244" t="s">
        <v>82</v>
      </c>
      <c r="AV94" s="13" t="s">
        <v>80</v>
      </c>
      <c r="AW94" s="13" t="s">
        <v>33</v>
      </c>
      <c r="AX94" s="13" t="s">
        <v>72</v>
      </c>
      <c r="AY94" s="244" t="s">
        <v>142</v>
      </c>
    </row>
    <row r="95" s="14" customFormat="1">
      <c r="A95" s="14"/>
      <c r="B95" s="245"/>
      <c r="C95" s="246"/>
      <c r="D95" s="228" t="s">
        <v>155</v>
      </c>
      <c r="E95" s="247" t="s">
        <v>19</v>
      </c>
      <c r="F95" s="248" t="s">
        <v>735</v>
      </c>
      <c r="G95" s="246"/>
      <c r="H95" s="249">
        <v>122.5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155</v>
      </c>
      <c r="AU95" s="255" t="s">
        <v>82</v>
      </c>
      <c r="AV95" s="14" t="s">
        <v>82</v>
      </c>
      <c r="AW95" s="14" t="s">
        <v>33</v>
      </c>
      <c r="AX95" s="14" t="s">
        <v>72</v>
      </c>
      <c r="AY95" s="255" t="s">
        <v>142</v>
      </c>
    </row>
    <row r="96" s="2" customFormat="1" ht="16.5" customHeight="1">
      <c r="A96" s="41"/>
      <c r="B96" s="42"/>
      <c r="C96" s="215" t="s">
        <v>82</v>
      </c>
      <c r="D96" s="215" t="s">
        <v>144</v>
      </c>
      <c r="E96" s="216" t="s">
        <v>232</v>
      </c>
      <c r="F96" s="217" t="s">
        <v>233</v>
      </c>
      <c r="G96" s="218" t="s">
        <v>147</v>
      </c>
      <c r="H96" s="219">
        <v>10</v>
      </c>
      <c r="I96" s="220"/>
      <c r="J96" s="221">
        <f>ROUND(I96*H96,2)</f>
        <v>0</v>
      </c>
      <c r="K96" s="217" t="s">
        <v>148</v>
      </c>
      <c r="L96" s="47"/>
      <c r="M96" s="222" t="s">
        <v>19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149</v>
      </c>
      <c r="AT96" s="226" t="s">
        <v>144</v>
      </c>
      <c r="AU96" s="226" t="s">
        <v>82</v>
      </c>
      <c r="AY96" s="20" t="s">
        <v>142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80</v>
      </c>
      <c r="BK96" s="227">
        <f>ROUND(I96*H96,2)</f>
        <v>0</v>
      </c>
      <c r="BL96" s="20" t="s">
        <v>149</v>
      </c>
      <c r="BM96" s="226" t="s">
        <v>736</v>
      </c>
    </row>
    <row r="97" s="2" customFormat="1">
      <c r="A97" s="41"/>
      <c r="B97" s="42"/>
      <c r="C97" s="43"/>
      <c r="D97" s="228" t="s">
        <v>151</v>
      </c>
      <c r="E97" s="43"/>
      <c r="F97" s="229" t="s">
        <v>235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151</v>
      </c>
      <c r="AU97" s="20" t="s">
        <v>82</v>
      </c>
    </row>
    <row r="98" s="2" customFormat="1">
      <c r="A98" s="41"/>
      <c r="B98" s="42"/>
      <c r="C98" s="43"/>
      <c r="D98" s="233" t="s">
        <v>153</v>
      </c>
      <c r="E98" s="43"/>
      <c r="F98" s="234" t="s">
        <v>236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153</v>
      </c>
      <c r="AU98" s="20" t="s">
        <v>82</v>
      </c>
    </row>
    <row r="99" s="13" customFormat="1">
      <c r="A99" s="13"/>
      <c r="B99" s="235"/>
      <c r="C99" s="236"/>
      <c r="D99" s="228" t="s">
        <v>155</v>
      </c>
      <c r="E99" s="237" t="s">
        <v>19</v>
      </c>
      <c r="F99" s="238" t="s">
        <v>156</v>
      </c>
      <c r="G99" s="236"/>
      <c r="H99" s="237" t="s">
        <v>19</v>
      </c>
      <c r="I99" s="239"/>
      <c r="J99" s="236"/>
      <c r="K99" s="236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155</v>
      </c>
      <c r="AU99" s="244" t="s">
        <v>82</v>
      </c>
      <c r="AV99" s="13" t="s">
        <v>80</v>
      </c>
      <c r="AW99" s="13" t="s">
        <v>33</v>
      </c>
      <c r="AX99" s="13" t="s">
        <v>72</v>
      </c>
      <c r="AY99" s="244" t="s">
        <v>142</v>
      </c>
    </row>
    <row r="100" s="14" customFormat="1">
      <c r="A100" s="14"/>
      <c r="B100" s="245"/>
      <c r="C100" s="246"/>
      <c r="D100" s="228" t="s">
        <v>155</v>
      </c>
      <c r="E100" s="247" t="s">
        <v>19</v>
      </c>
      <c r="F100" s="248" t="s">
        <v>737</v>
      </c>
      <c r="G100" s="246"/>
      <c r="H100" s="249">
        <v>10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155</v>
      </c>
      <c r="AU100" s="255" t="s">
        <v>82</v>
      </c>
      <c r="AV100" s="14" t="s">
        <v>82</v>
      </c>
      <c r="AW100" s="14" t="s">
        <v>33</v>
      </c>
      <c r="AX100" s="14" t="s">
        <v>72</v>
      </c>
      <c r="AY100" s="255" t="s">
        <v>142</v>
      </c>
    </row>
    <row r="101" s="2" customFormat="1" ht="21.75" customHeight="1">
      <c r="A101" s="41"/>
      <c r="B101" s="42"/>
      <c r="C101" s="215" t="s">
        <v>164</v>
      </c>
      <c r="D101" s="215" t="s">
        <v>144</v>
      </c>
      <c r="E101" s="216" t="s">
        <v>738</v>
      </c>
      <c r="F101" s="217" t="s">
        <v>739</v>
      </c>
      <c r="G101" s="218" t="s">
        <v>241</v>
      </c>
      <c r="H101" s="219">
        <v>27.699999999999999</v>
      </c>
      <c r="I101" s="220"/>
      <c r="J101" s="221">
        <f>ROUND(I101*H101,2)</f>
        <v>0</v>
      </c>
      <c r="K101" s="217" t="s">
        <v>148</v>
      </c>
      <c r="L101" s="47"/>
      <c r="M101" s="222" t="s">
        <v>19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149</v>
      </c>
      <c r="AT101" s="226" t="s">
        <v>144</v>
      </c>
      <c r="AU101" s="226" t="s">
        <v>82</v>
      </c>
      <c r="AY101" s="20" t="s">
        <v>142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80</v>
      </c>
      <c r="BK101" s="227">
        <f>ROUND(I101*H101,2)</f>
        <v>0</v>
      </c>
      <c r="BL101" s="20" t="s">
        <v>149</v>
      </c>
      <c r="BM101" s="226" t="s">
        <v>740</v>
      </c>
    </row>
    <row r="102" s="2" customFormat="1">
      <c r="A102" s="41"/>
      <c r="B102" s="42"/>
      <c r="C102" s="43"/>
      <c r="D102" s="228" t="s">
        <v>151</v>
      </c>
      <c r="E102" s="43"/>
      <c r="F102" s="229" t="s">
        <v>741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151</v>
      </c>
      <c r="AU102" s="20" t="s">
        <v>82</v>
      </c>
    </row>
    <row r="103" s="2" customFormat="1">
      <c r="A103" s="41"/>
      <c r="B103" s="42"/>
      <c r="C103" s="43"/>
      <c r="D103" s="233" t="s">
        <v>153</v>
      </c>
      <c r="E103" s="43"/>
      <c r="F103" s="234" t="s">
        <v>742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153</v>
      </c>
      <c r="AU103" s="20" t="s">
        <v>82</v>
      </c>
    </row>
    <row r="104" s="13" customFormat="1">
      <c r="A104" s="13"/>
      <c r="B104" s="235"/>
      <c r="C104" s="236"/>
      <c r="D104" s="228" t="s">
        <v>155</v>
      </c>
      <c r="E104" s="237" t="s">
        <v>19</v>
      </c>
      <c r="F104" s="238" t="s">
        <v>156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155</v>
      </c>
      <c r="AU104" s="244" t="s">
        <v>82</v>
      </c>
      <c r="AV104" s="13" t="s">
        <v>80</v>
      </c>
      <c r="AW104" s="13" t="s">
        <v>33</v>
      </c>
      <c r="AX104" s="13" t="s">
        <v>72</v>
      </c>
      <c r="AY104" s="244" t="s">
        <v>142</v>
      </c>
    </row>
    <row r="105" s="14" customFormat="1">
      <c r="A105" s="14"/>
      <c r="B105" s="245"/>
      <c r="C105" s="246"/>
      <c r="D105" s="228" t="s">
        <v>155</v>
      </c>
      <c r="E105" s="247" t="s">
        <v>19</v>
      </c>
      <c r="F105" s="248" t="s">
        <v>743</v>
      </c>
      <c r="G105" s="246"/>
      <c r="H105" s="249">
        <v>27.699999999999999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155</v>
      </c>
      <c r="AU105" s="255" t="s">
        <v>82</v>
      </c>
      <c r="AV105" s="14" t="s">
        <v>82</v>
      </c>
      <c r="AW105" s="14" t="s">
        <v>33</v>
      </c>
      <c r="AX105" s="14" t="s">
        <v>72</v>
      </c>
      <c r="AY105" s="255" t="s">
        <v>142</v>
      </c>
    </row>
    <row r="106" s="2" customFormat="1" ht="21.75" customHeight="1">
      <c r="A106" s="41"/>
      <c r="B106" s="42"/>
      <c r="C106" s="215" t="s">
        <v>149</v>
      </c>
      <c r="D106" s="215" t="s">
        <v>144</v>
      </c>
      <c r="E106" s="216" t="s">
        <v>744</v>
      </c>
      <c r="F106" s="217" t="s">
        <v>745</v>
      </c>
      <c r="G106" s="218" t="s">
        <v>241</v>
      </c>
      <c r="H106" s="219">
        <v>39</v>
      </c>
      <c r="I106" s="220"/>
      <c r="J106" s="221">
        <f>ROUND(I106*H106,2)</f>
        <v>0</v>
      </c>
      <c r="K106" s="217" t="s">
        <v>148</v>
      </c>
      <c r="L106" s="47"/>
      <c r="M106" s="222" t="s">
        <v>19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149</v>
      </c>
      <c r="AT106" s="226" t="s">
        <v>144</v>
      </c>
      <c r="AU106" s="226" t="s">
        <v>82</v>
      </c>
      <c r="AY106" s="20" t="s">
        <v>142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80</v>
      </c>
      <c r="BK106" s="227">
        <f>ROUND(I106*H106,2)</f>
        <v>0</v>
      </c>
      <c r="BL106" s="20" t="s">
        <v>149</v>
      </c>
      <c r="BM106" s="226" t="s">
        <v>746</v>
      </c>
    </row>
    <row r="107" s="2" customFormat="1">
      <c r="A107" s="41"/>
      <c r="B107" s="42"/>
      <c r="C107" s="43"/>
      <c r="D107" s="228" t="s">
        <v>151</v>
      </c>
      <c r="E107" s="43"/>
      <c r="F107" s="229" t="s">
        <v>747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151</v>
      </c>
      <c r="AU107" s="20" t="s">
        <v>82</v>
      </c>
    </row>
    <row r="108" s="2" customFormat="1">
      <c r="A108" s="41"/>
      <c r="B108" s="42"/>
      <c r="C108" s="43"/>
      <c r="D108" s="233" t="s">
        <v>153</v>
      </c>
      <c r="E108" s="43"/>
      <c r="F108" s="234" t="s">
        <v>748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153</v>
      </c>
      <c r="AU108" s="20" t="s">
        <v>82</v>
      </c>
    </row>
    <row r="109" s="13" customFormat="1">
      <c r="A109" s="13"/>
      <c r="B109" s="235"/>
      <c r="C109" s="236"/>
      <c r="D109" s="228" t="s">
        <v>155</v>
      </c>
      <c r="E109" s="237" t="s">
        <v>19</v>
      </c>
      <c r="F109" s="238" t="s">
        <v>252</v>
      </c>
      <c r="G109" s="236"/>
      <c r="H109" s="237" t="s">
        <v>19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155</v>
      </c>
      <c r="AU109" s="244" t="s">
        <v>82</v>
      </c>
      <c r="AV109" s="13" t="s">
        <v>80</v>
      </c>
      <c r="AW109" s="13" t="s">
        <v>33</v>
      </c>
      <c r="AX109" s="13" t="s">
        <v>72</v>
      </c>
      <c r="AY109" s="244" t="s">
        <v>142</v>
      </c>
    </row>
    <row r="110" s="14" customFormat="1">
      <c r="A110" s="14"/>
      <c r="B110" s="245"/>
      <c r="C110" s="246"/>
      <c r="D110" s="228" t="s">
        <v>155</v>
      </c>
      <c r="E110" s="247" t="s">
        <v>19</v>
      </c>
      <c r="F110" s="248" t="s">
        <v>749</v>
      </c>
      <c r="G110" s="246"/>
      <c r="H110" s="249">
        <v>39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155</v>
      </c>
      <c r="AU110" s="255" t="s">
        <v>82</v>
      </c>
      <c r="AV110" s="14" t="s">
        <v>82</v>
      </c>
      <c r="AW110" s="14" t="s">
        <v>33</v>
      </c>
      <c r="AX110" s="14" t="s">
        <v>72</v>
      </c>
      <c r="AY110" s="255" t="s">
        <v>142</v>
      </c>
    </row>
    <row r="111" s="2" customFormat="1" ht="24.15" customHeight="1">
      <c r="A111" s="41"/>
      <c r="B111" s="42"/>
      <c r="C111" s="215" t="s">
        <v>179</v>
      </c>
      <c r="D111" s="215" t="s">
        <v>144</v>
      </c>
      <c r="E111" s="216" t="s">
        <v>263</v>
      </c>
      <c r="F111" s="217" t="s">
        <v>264</v>
      </c>
      <c r="G111" s="218" t="s">
        <v>241</v>
      </c>
      <c r="H111" s="219">
        <v>67.700000000000003</v>
      </c>
      <c r="I111" s="220"/>
      <c r="J111" s="221">
        <f>ROUND(I111*H111,2)</f>
        <v>0</v>
      </c>
      <c r="K111" s="217" t="s">
        <v>19</v>
      </c>
      <c r="L111" s="47"/>
      <c r="M111" s="222" t="s">
        <v>19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149</v>
      </c>
      <c r="AT111" s="226" t="s">
        <v>144</v>
      </c>
      <c r="AU111" s="226" t="s">
        <v>82</v>
      </c>
      <c r="AY111" s="20" t="s">
        <v>142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80</v>
      </c>
      <c r="BK111" s="227">
        <f>ROUND(I111*H111,2)</f>
        <v>0</v>
      </c>
      <c r="BL111" s="20" t="s">
        <v>149</v>
      </c>
      <c r="BM111" s="226" t="s">
        <v>750</v>
      </c>
    </row>
    <row r="112" s="2" customFormat="1">
      <c r="A112" s="41"/>
      <c r="B112" s="42"/>
      <c r="C112" s="43"/>
      <c r="D112" s="228" t="s">
        <v>151</v>
      </c>
      <c r="E112" s="43"/>
      <c r="F112" s="229" t="s">
        <v>266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151</v>
      </c>
      <c r="AU112" s="20" t="s">
        <v>82</v>
      </c>
    </row>
    <row r="113" s="14" customFormat="1">
      <c r="A113" s="14"/>
      <c r="B113" s="245"/>
      <c r="C113" s="246"/>
      <c r="D113" s="228" t="s">
        <v>155</v>
      </c>
      <c r="E113" s="247" t="s">
        <v>19</v>
      </c>
      <c r="F113" s="248" t="s">
        <v>751</v>
      </c>
      <c r="G113" s="246"/>
      <c r="H113" s="249">
        <v>1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155</v>
      </c>
      <c r="AU113" s="255" t="s">
        <v>82</v>
      </c>
      <c r="AV113" s="14" t="s">
        <v>82</v>
      </c>
      <c r="AW113" s="14" t="s">
        <v>33</v>
      </c>
      <c r="AX113" s="14" t="s">
        <v>72</v>
      </c>
      <c r="AY113" s="255" t="s">
        <v>142</v>
      </c>
    </row>
    <row r="114" s="14" customFormat="1">
      <c r="A114" s="14"/>
      <c r="B114" s="245"/>
      <c r="C114" s="246"/>
      <c r="D114" s="228" t="s">
        <v>155</v>
      </c>
      <c r="E114" s="247" t="s">
        <v>19</v>
      </c>
      <c r="F114" s="248" t="s">
        <v>752</v>
      </c>
      <c r="G114" s="246"/>
      <c r="H114" s="249">
        <v>66.700000000000003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155</v>
      </c>
      <c r="AU114" s="255" t="s">
        <v>82</v>
      </c>
      <c r="AV114" s="14" t="s">
        <v>82</v>
      </c>
      <c r="AW114" s="14" t="s">
        <v>33</v>
      </c>
      <c r="AX114" s="14" t="s">
        <v>72</v>
      </c>
      <c r="AY114" s="255" t="s">
        <v>142</v>
      </c>
    </row>
    <row r="115" s="2" customFormat="1" ht="16.5" customHeight="1">
      <c r="A115" s="41"/>
      <c r="B115" s="42"/>
      <c r="C115" s="215" t="s">
        <v>186</v>
      </c>
      <c r="D115" s="215" t="s">
        <v>144</v>
      </c>
      <c r="E115" s="216" t="s">
        <v>270</v>
      </c>
      <c r="F115" s="217" t="s">
        <v>271</v>
      </c>
      <c r="G115" s="218" t="s">
        <v>241</v>
      </c>
      <c r="H115" s="219">
        <v>39</v>
      </c>
      <c r="I115" s="220"/>
      <c r="J115" s="221">
        <f>ROUND(I115*H115,2)</f>
        <v>0</v>
      </c>
      <c r="K115" s="217" t="s">
        <v>148</v>
      </c>
      <c r="L115" s="47"/>
      <c r="M115" s="222" t="s">
        <v>19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149</v>
      </c>
      <c r="AT115" s="226" t="s">
        <v>144</v>
      </c>
      <c r="AU115" s="226" t="s">
        <v>82</v>
      </c>
      <c r="AY115" s="20" t="s">
        <v>142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80</v>
      </c>
      <c r="BK115" s="227">
        <f>ROUND(I115*H115,2)</f>
        <v>0</v>
      </c>
      <c r="BL115" s="20" t="s">
        <v>149</v>
      </c>
      <c r="BM115" s="226" t="s">
        <v>753</v>
      </c>
    </row>
    <row r="116" s="2" customFormat="1">
      <c r="A116" s="41"/>
      <c r="B116" s="42"/>
      <c r="C116" s="43"/>
      <c r="D116" s="228" t="s">
        <v>151</v>
      </c>
      <c r="E116" s="43"/>
      <c r="F116" s="229" t="s">
        <v>273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151</v>
      </c>
      <c r="AU116" s="20" t="s">
        <v>82</v>
      </c>
    </row>
    <row r="117" s="2" customFormat="1">
      <c r="A117" s="41"/>
      <c r="B117" s="42"/>
      <c r="C117" s="43"/>
      <c r="D117" s="233" t="s">
        <v>153</v>
      </c>
      <c r="E117" s="43"/>
      <c r="F117" s="234" t="s">
        <v>274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153</v>
      </c>
      <c r="AU117" s="20" t="s">
        <v>82</v>
      </c>
    </row>
    <row r="118" s="13" customFormat="1">
      <c r="A118" s="13"/>
      <c r="B118" s="235"/>
      <c r="C118" s="236"/>
      <c r="D118" s="228" t="s">
        <v>155</v>
      </c>
      <c r="E118" s="237" t="s">
        <v>19</v>
      </c>
      <c r="F118" s="238" t="s">
        <v>754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155</v>
      </c>
      <c r="AU118" s="244" t="s">
        <v>82</v>
      </c>
      <c r="AV118" s="13" t="s">
        <v>80</v>
      </c>
      <c r="AW118" s="13" t="s">
        <v>33</v>
      </c>
      <c r="AX118" s="13" t="s">
        <v>72</v>
      </c>
      <c r="AY118" s="244" t="s">
        <v>142</v>
      </c>
    </row>
    <row r="119" s="14" customFormat="1">
      <c r="A119" s="14"/>
      <c r="B119" s="245"/>
      <c r="C119" s="246"/>
      <c r="D119" s="228" t="s">
        <v>155</v>
      </c>
      <c r="E119" s="247" t="s">
        <v>19</v>
      </c>
      <c r="F119" s="248" t="s">
        <v>755</v>
      </c>
      <c r="G119" s="246"/>
      <c r="H119" s="249">
        <v>39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155</v>
      </c>
      <c r="AU119" s="255" t="s">
        <v>82</v>
      </c>
      <c r="AV119" s="14" t="s">
        <v>82</v>
      </c>
      <c r="AW119" s="14" t="s">
        <v>33</v>
      </c>
      <c r="AX119" s="14" t="s">
        <v>72</v>
      </c>
      <c r="AY119" s="255" t="s">
        <v>142</v>
      </c>
    </row>
    <row r="120" s="2" customFormat="1" ht="16.5" customHeight="1">
      <c r="A120" s="41"/>
      <c r="B120" s="42"/>
      <c r="C120" s="257" t="s">
        <v>195</v>
      </c>
      <c r="D120" s="257" t="s">
        <v>279</v>
      </c>
      <c r="E120" s="258" t="s">
        <v>280</v>
      </c>
      <c r="F120" s="259" t="s">
        <v>281</v>
      </c>
      <c r="G120" s="260" t="s">
        <v>282</v>
      </c>
      <c r="H120" s="261">
        <v>81.900000000000006</v>
      </c>
      <c r="I120" s="262"/>
      <c r="J120" s="263">
        <f>ROUND(I120*H120,2)</f>
        <v>0</v>
      </c>
      <c r="K120" s="259" t="s">
        <v>148</v>
      </c>
      <c r="L120" s="264"/>
      <c r="M120" s="265" t="s">
        <v>19</v>
      </c>
      <c r="N120" s="266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202</v>
      </c>
      <c r="AT120" s="226" t="s">
        <v>279</v>
      </c>
      <c r="AU120" s="226" t="s">
        <v>82</v>
      </c>
      <c r="AY120" s="20" t="s">
        <v>142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80</v>
      </c>
      <c r="BK120" s="227">
        <f>ROUND(I120*H120,2)</f>
        <v>0</v>
      </c>
      <c r="BL120" s="20" t="s">
        <v>149</v>
      </c>
      <c r="BM120" s="226" t="s">
        <v>756</v>
      </c>
    </row>
    <row r="121" s="2" customFormat="1">
      <c r="A121" s="41"/>
      <c r="B121" s="42"/>
      <c r="C121" s="43"/>
      <c r="D121" s="228" t="s">
        <v>151</v>
      </c>
      <c r="E121" s="43"/>
      <c r="F121" s="229" t="s">
        <v>281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151</v>
      </c>
      <c r="AU121" s="20" t="s">
        <v>82</v>
      </c>
    </row>
    <row r="122" s="14" customFormat="1">
      <c r="A122" s="14"/>
      <c r="B122" s="245"/>
      <c r="C122" s="246"/>
      <c r="D122" s="228" t="s">
        <v>155</v>
      </c>
      <c r="E122" s="246"/>
      <c r="F122" s="248" t="s">
        <v>757</v>
      </c>
      <c r="G122" s="246"/>
      <c r="H122" s="249">
        <v>81.900000000000006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155</v>
      </c>
      <c r="AU122" s="255" t="s">
        <v>82</v>
      </c>
      <c r="AV122" s="14" t="s">
        <v>82</v>
      </c>
      <c r="AW122" s="14" t="s">
        <v>4</v>
      </c>
      <c r="AX122" s="14" t="s">
        <v>80</v>
      </c>
      <c r="AY122" s="255" t="s">
        <v>142</v>
      </c>
    </row>
    <row r="123" s="2" customFormat="1" ht="16.5" customHeight="1">
      <c r="A123" s="41"/>
      <c r="B123" s="42"/>
      <c r="C123" s="215" t="s">
        <v>202</v>
      </c>
      <c r="D123" s="215" t="s">
        <v>144</v>
      </c>
      <c r="E123" s="216" t="s">
        <v>286</v>
      </c>
      <c r="F123" s="217" t="s">
        <v>287</v>
      </c>
      <c r="G123" s="218" t="s">
        <v>282</v>
      </c>
      <c r="H123" s="219">
        <v>121.86</v>
      </c>
      <c r="I123" s="220"/>
      <c r="J123" s="221">
        <f>ROUND(I123*H123,2)</f>
        <v>0</v>
      </c>
      <c r="K123" s="217" t="s">
        <v>148</v>
      </c>
      <c r="L123" s="47"/>
      <c r="M123" s="222" t="s">
        <v>19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149</v>
      </c>
      <c r="AT123" s="226" t="s">
        <v>144</v>
      </c>
      <c r="AU123" s="226" t="s">
        <v>82</v>
      </c>
      <c r="AY123" s="20" t="s">
        <v>142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80</v>
      </c>
      <c r="BK123" s="227">
        <f>ROUND(I123*H123,2)</f>
        <v>0</v>
      </c>
      <c r="BL123" s="20" t="s">
        <v>149</v>
      </c>
      <c r="BM123" s="226" t="s">
        <v>758</v>
      </c>
    </row>
    <row r="124" s="2" customFormat="1">
      <c r="A124" s="41"/>
      <c r="B124" s="42"/>
      <c r="C124" s="43"/>
      <c r="D124" s="228" t="s">
        <v>151</v>
      </c>
      <c r="E124" s="43"/>
      <c r="F124" s="229" t="s">
        <v>289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151</v>
      </c>
      <c r="AU124" s="20" t="s">
        <v>82</v>
      </c>
    </row>
    <row r="125" s="2" customFormat="1">
      <c r="A125" s="41"/>
      <c r="B125" s="42"/>
      <c r="C125" s="43"/>
      <c r="D125" s="233" t="s">
        <v>153</v>
      </c>
      <c r="E125" s="43"/>
      <c r="F125" s="234" t="s">
        <v>290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153</v>
      </c>
      <c r="AU125" s="20" t="s">
        <v>82</v>
      </c>
    </row>
    <row r="126" s="14" customFormat="1">
      <c r="A126" s="14"/>
      <c r="B126" s="245"/>
      <c r="C126" s="246"/>
      <c r="D126" s="228" t="s">
        <v>155</v>
      </c>
      <c r="E126" s="247" t="s">
        <v>19</v>
      </c>
      <c r="F126" s="248" t="s">
        <v>751</v>
      </c>
      <c r="G126" s="246"/>
      <c r="H126" s="249">
        <v>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155</v>
      </c>
      <c r="AU126" s="255" t="s">
        <v>82</v>
      </c>
      <c r="AV126" s="14" t="s">
        <v>82</v>
      </c>
      <c r="AW126" s="14" t="s">
        <v>33</v>
      </c>
      <c r="AX126" s="14" t="s">
        <v>72</v>
      </c>
      <c r="AY126" s="255" t="s">
        <v>142</v>
      </c>
    </row>
    <row r="127" s="14" customFormat="1">
      <c r="A127" s="14"/>
      <c r="B127" s="245"/>
      <c r="C127" s="246"/>
      <c r="D127" s="228" t="s">
        <v>155</v>
      </c>
      <c r="E127" s="247" t="s">
        <v>19</v>
      </c>
      <c r="F127" s="248" t="s">
        <v>752</v>
      </c>
      <c r="G127" s="246"/>
      <c r="H127" s="249">
        <v>66.700000000000003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155</v>
      </c>
      <c r="AU127" s="255" t="s">
        <v>82</v>
      </c>
      <c r="AV127" s="14" t="s">
        <v>82</v>
      </c>
      <c r="AW127" s="14" t="s">
        <v>33</v>
      </c>
      <c r="AX127" s="14" t="s">
        <v>72</v>
      </c>
      <c r="AY127" s="255" t="s">
        <v>142</v>
      </c>
    </row>
    <row r="128" s="14" customFormat="1">
      <c r="A128" s="14"/>
      <c r="B128" s="245"/>
      <c r="C128" s="246"/>
      <c r="D128" s="228" t="s">
        <v>155</v>
      </c>
      <c r="E128" s="246"/>
      <c r="F128" s="248" t="s">
        <v>759</v>
      </c>
      <c r="G128" s="246"/>
      <c r="H128" s="249">
        <v>121.86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155</v>
      </c>
      <c r="AU128" s="255" t="s">
        <v>82</v>
      </c>
      <c r="AV128" s="14" t="s">
        <v>82</v>
      </c>
      <c r="AW128" s="14" t="s">
        <v>4</v>
      </c>
      <c r="AX128" s="14" t="s">
        <v>80</v>
      </c>
      <c r="AY128" s="255" t="s">
        <v>142</v>
      </c>
    </row>
    <row r="129" s="2" customFormat="1" ht="16.5" customHeight="1">
      <c r="A129" s="41"/>
      <c r="B129" s="42"/>
      <c r="C129" s="215" t="s">
        <v>210</v>
      </c>
      <c r="D129" s="215" t="s">
        <v>144</v>
      </c>
      <c r="E129" s="216" t="s">
        <v>325</v>
      </c>
      <c r="F129" s="217" t="s">
        <v>326</v>
      </c>
      <c r="G129" s="218" t="s">
        <v>147</v>
      </c>
      <c r="H129" s="219">
        <v>130</v>
      </c>
      <c r="I129" s="220"/>
      <c r="J129" s="221">
        <f>ROUND(I129*H129,2)</f>
        <v>0</v>
      </c>
      <c r="K129" s="217" t="s">
        <v>148</v>
      </c>
      <c r="L129" s="47"/>
      <c r="M129" s="222" t="s">
        <v>19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149</v>
      </c>
      <c r="AT129" s="226" t="s">
        <v>144</v>
      </c>
      <c r="AU129" s="226" t="s">
        <v>82</v>
      </c>
      <c r="AY129" s="20" t="s">
        <v>142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80</v>
      </c>
      <c r="BK129" s="227">
        <f>ROUND(I129*H129,2)</f>
        <v>0</v>
      </c>
      <c r="BL129" s="20" t="s">
        <v>149</v>
      </c>
      <c r="BM129" s="226" t="s">
        <v>760</v>
      </c>
    </row>
    <row r="130" s="2" customFormat="1">
      <c r="A130" s="41"/>
      <c r="B130" s="42"/>
      <c r="C130" s="43"/>
      <c r="D130" s="228" t="s">
        <v>151</v>
      </c>
      <c r="E130" s="43"/>
      <c r="F130" s="229" t="s">
        <v>328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151</v>
      </c>
      <c r="AU130" s="20" t="s">
        <v>82</v>
      </c>
    </row>
    <row r="131" s="2" customFormat="1">
      <c r="A131" s="41"/>
      <c r="B131" s="42"/>
      <c r="C131" s="43"/>
      <c r="D131" s="233" t="s">
        <v>153</v>
      </c>
      <c r="E131" s="43"/>
      <c r="F131" s="234" t="s">
        <v>329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153</v>
      </c>
      <c r="AU131" s="20" t="s">
        <v>82</v>
      </c>
    </row>
    <row r="132" s="13" customFormat="1">
      <c r="A132" s="13"/>
      <c r="B132" s="235"/>
      <c r="C132" s="236"/>
      <c r="D132" s="228" t="s">
        <v>155</v>
      </c>
      <c r="E132" s="237" t="s">
        <v>19</v>
      </c>
      <c r="F132" s="238" t="s">
        <v>322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155</v>
      </c>
      <c r="AU132" s="244" t="s">
        <v>82</v>
      </c>
      <c r="AV132" s="13" t="s">
        <v>80</v>
      </c>
      <c r="AW132" s="13" t="s">
        <v>33</v>
      </c>
      <c r="AX132" s="13" t="s">
        <v>72</v>
      </c>
      <c r="AY132" s="244" t="s">
        <v>142</v>
      </c>
    </row>
    <row r="133" s="14" customFormat="1">
      <c r="A133" s="14"/>
      <c r="B133" s="245"/>
      <c r="C133" s="246"/>
      <c r="D133" s="228" t="s">
        <v>155</v>
      </c>
      <c r="E133" s="247" t="s">
        <v>19</v>
      </c>
      <c r="F133" s="248" t="s">
        <v>761</v>
      </c>
      <c r="G133" s="246"/>
      <c r="H133" s="249">
        <v>130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155</v>
      </c>
      <c r="AU133" s="255" t="s">
        <v>82</v>
      </c>
      <c r="AV133" s="14" t="s">
        <v>82</v>
      </c>
      <c r="AW133" s="14" t="s">
        <v>33</v>
      </c>
      <c r="AX133" s="14" t="s">
        <v>72</v>
      </c>
      <c r="AY133" s="255" t="s">
        <v>142</v>
      </c>
    </row>
    <row r="134" s="12" customFormat="1" ht="22.8" customHeight="1">
      <c r="A134" s="12"/>
      <c r="B134" s="199"/>
      <c r="C134" s="200"/>
      <c r="D134" s="201" t="s">
        <v>71</v>
      </c>
      <c r="E134" s="213" t="s">
        <v>179</v>
      </c>
      <c r="F134" s="213" t="s">
        <v>384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SUM(P135:P162)</f>
        <v>0</v>
      </c>
      <c r="Q134" s="207"/>
      <c r="R134" s="208">
        <f>SUM(R135:R162)</f>
        <v>51.58614</v>
      </c>
      <c r="S134" s="207"/>
      <c r="T134" s="209">
        <f>SUM(T135:T162)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80</v>
      </c>
      <c r="AT134" s="211" t="s">
        <v>71</v>
      </c>
      <c r="AU134" s="211" t="s">
        <v>80</v>
      </c>
      <c r="AY134" s="210" t="s">
        <v>142</v>
      </c>
      <c r="BK134" s="212">
        <f>SUM(BK135:BK162)</f>
        <v>0</v>
      </c>
    </row>
    <row r="135" s="2" customFormat="1" ht="16.5" customHeight="1">
      <c r="A135" s="41"/>
      <c r="B135" s="42"/>
      <c r="C135" s="215" t="s">
        <v>217</v>
      </c>
      <c r="D135" s="215" t="s">
        <v>144</v>
      </c>
      <c r="E135" s="216" t="s">
        <v>386</v>
      </c>
      <c r="F135" s="217" t="s">
        <v>387</v>
      </c>
      <c r="G135" s="218" t="s">
        <v>147</v>
      </c>
      <c r="H135" s="219">
        <v>135.44999999999999</v>
      </c>
      <c r="I135" s="220"/>
      <c r="J135" s="221">
        <f>ROUND(I135*H135,2)</f>
        <v>0</v>
      </c>
      <c r="K135" s="217" t="s">
        <v>148</v>
      </c>
      <c r="L135" s="47"/>
      <c r="M135" s="222" t="s">
        <v>19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149</v>
      </c>
      <c r="AT135" s="226" t="s">
        <v>144</v>
      </c>
      <c r="AU135" s="226" t="s">
        <v>82</v>
      </c>
      <c r="AY135" s="20" t="s">
        <v>142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80</v>
      </c>
      <c r="BK135" s="227">
        <f>ROUND(I135*H135,2)</f>
        <v>0</v>
      </c>
      <c r="BL135" s="20" t="s">
        <v>149</v>
      </c>
      <c r="BM135" s="226" t="s">
        <v>762</v>
      </c>
    </row>
    <row r="136" s="2" customFormat="1">
      <c r="A136" s="41"/>
      <c r="B136" s="42"/>
      <c r="C136" s="43"/>
      <c r="D136" s="228" t="s">
        <v>151</v>
      </c>
      <c r="E136" s="43"/>
      <c r="F136" s="229" t="s">
        <v>389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151</v>
      </c>
      <c r="AU136" s="20" t="s">
        <v>82</v>
      </c>
    </row>
    <row r="137" s="2" customFormat="1">
      <c r="A137" s="41"/>
      <c r="B137" s="42"/>
      <c r="C137" s="43"/>
      <c r="D137" s="233" t="s">
        <v>153</v>
      </c>
      <c r="E137" s="43"/>
      <c r="F137" s="234" t="s">
        <v>390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153</v>
      </c>
      <c r="AU137" s="20" t="s">
        <v>82</v>
      </c>
    </row>
    <row r="138" s="13" customFormat="1">
      <c r="A138" s="13"/>
      <c r="B138" s="235"/>
      <c r="C138" s="236"/>
      <c r="D138" s="228" t="s">
        <v>155</v>
      </c>
      <c r="E138" s="237" t="s">
        <v>19</v>
      </c>
      <c r="F138" s="238" t="s">
        <v>359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155</v>
      </c>
      <c r="AU138" s="244" t="s">
        <v>82</v>
      </c>
      <c r="AV138" s="13" t="s">
        <v>80</v>
      </c>
      <c r="AW138" s="13" t="s">
        <v>33</v>
      </c>
      <c r="AX138" s="13" t="s">
        <v>72</v>
      </c>
      <c r="AY138" s="244" t="s">
        <v>142</v>
      </c>
    </row>
    <row r="139" s="13" customFormat="1">
      <c r="A139" s="13"/>
      <c r="B139" s="235"/>
      <c r="C139" s="236"/>
      <c r="D139" s="228" t="s">
        <v>155</v>
      </c>
      <c r="E139" s="237" t="s">
        <v>19</v>
      </c>
      <c r="F139" s="238" t="s">
        <v>763</v>
      </c>
      <c r="G139" s="236"/>
      <c r="H139" s="237" t="s">
        <v>19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155</v>
      </c>
      <c r="AU139" s="244" t="s">
        <v>82</v>
      </c>
      <c r="AV139" s="13" t="s">
        <v>80</v>
      </c>
      <c r="AW139" s="13" t="s">
        <v>33</v>
      </c>
      <c r="AX139" s="13" t="s">
        <v>72</v>
      </c>
      <c r="AY139" s="244" t="s">
        <v>142</v>
      </c>
    </row>
    <row r="140" s="14" customFormat="1">
      <c r="A140" s="14"/>
      <c r="B140" s="245"/>
      <c r="C140" s="246"/>
      <c r="D140" s="228" t="s">
        <v>155</v>
      </c>
      <c r="E140" s="247" t="s">
        <v>19</v>
      </c>
      <c r="F140" s="248" t="s">
        <v>764</v>
      </c>
      <c r="G140" s="246"/>
      <c r="H140" s="249">
        <v>22.050000000000001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155</v>
      </c>
      <c r="AU140" s="255" t="s">
        <v>82</v>
      </c>
      <c r="AV140" s="14" t="s">
        <v>82</v>
      </c>
      <c r="AW140" s="14" t="s">
        <v>33</v>
      </c>
      <c r="AX140" s="14" t="s">
        <v>72</v>
      </c>
      <c r="AY140" s="255" t="s">
        <v>142</v>
      </c>
    </row>
    <row r="141" s="14" customFormat="1">
      <c r="A141" s="14"/>
      <c r="B141" s="245"/>
      <c r="C141" s="246"/>
      <c r="D141" s="228" t="s">
        <v>155</v>
      </c>
      <c r="E141" s="247" t="s">
        <v>19</v>
      </c>
      <c r="F141" s="248" t="s">
        <v>765</v>
      </c>
      <c r="G141" s="246"/>
      <c r="H141" s="249">
        <v>113.40000000000001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155</v>
      </c>
      <c r="AU141" s="255" t="s">
        <v>82</v>
      </c>
      <c r="AV141" s="14" t="s">
        <v>82</v>
      </c>
      <c r="AW141" s="14" t="s">
        <v>33</v>
      </c>
      <c r="AX141" s="14" t="s">
        <v>72</v>
      </c>
      <c r="AY141" s="255" t="s">
        <v>142</v>
      </c>
    </row>
    <row r="142" s="2" customFormat="1" ht="16.5" customHeight="1">
      <c r="A142" s="41"/>
      <c r="B142" s="42"/>
      <c r="C142" s="215" t="s">
        <v>225</v>
      </c>
      <c r="D142" s="215" t="s">
        <v>144</v>
      </c>
      <c r="E142" s="216" t="s">
        <v>399</v>
      </c>
      <c r="F142" s="217" t="s">
        <v>400</v>
      </c>
      <c r="G142" s="218" t="s">
        <v>147</v>
      </c>
      <c r="H142" s="219">
        <v>129</v>
      </c>
      <c r="I142" s="220"/>
      <c r="J142" s="221">
        <f>ROUND(I142*H142,2)</f>
        <v>0</v>
      </c>
      <c r="K142" s="217" t="s">
        <v>148</v>
      </c>
      <c r="L142" s="47"/>
      <c r="M142" s="222" t="s">
        <v>19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149</v>
      </c>
      <c r="AT142" s="226" t="s">
        <v>144</v>
      </c>
      <c r="AU142" s="226" t="s">
        <v>82</v>
      </c>
      <c r="AY142" s="20" t="s">
        <v>142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80</v>
      </c>
      <c r="BK142" s="227">
        <f>ROUND(I142*H142,2)</f>
        <v>0</v>
      </c>
      <c r="BL142" s="20" t="s">
        <v>149</v>
      </c>
      <c r="BM142" s="226" t="s">
        <v>766</v>
      </c>
    </row>
    <row r="143" s="2" customFormat="1">
      <c r="A143" s="41"/>
      <c r="B143" s="42"/>
      <c r="C143" s="43"/>
      <c r="D143" s="228" t="s">
        <v>151</v>
      </c>
      <c r="E143" s="43"/>
      <c r="F143" s="229" t="s">
        <v>402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151</v>
      </c>
      <c r="AU143" s="20" t="s">
        <v>82</v>
      </c>
    </row>
    <row r="144" s="2" customFormat="1">
      <c r="A144" s="41"/>
      <c r="B144" s="42"/>
      <c r="C144" s="43"/>
      <c r="D144" s="233" t="s">
        <v>153</v>
      </c>
      <c r="E144" s="43"/>
      <c r="F144" s="234" t="s">
        <v>403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153</v>
      </c>
      <c r="AU144" s="20" t="s">
        <v>82</v>
      </c>
    </row>
    <row r="145" s="13" customFormat="1">
      <c r="A145" s="13"/>
      <c r="B145" s="235"/>
      <c r="C145" s="236"/>
      <c r="D145" s="228" t="s">
        <v>155</v>
      </c>
      <c r="E145" s="237" t="s">
        <v>19</v>
      </c>
      <c r="F145" s="238" t="s">
        <v>359</v>
      </c>
      <c r="G145" s="236"/>
      <c r="H145" s="237" t="s">
        <v>19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155</v>
      </c>
      <c r="AU145" s="244" t="s">
        <v>82</v>
      </c>
      <c r="AV145" s="13" t="s">
        <v>80</v>
      </c>
      <c r="AW145" s="13" t="s">
        <v>33</v>
      </c>
      <c r="AX145" s="13" t="s">
        <v>72</v>
      </c>
      <c r="AY145" s="244" t="s">
        <v>142</v>
      </c>
    </row>
    <row r="146" s="13" customFormat="1">
      <c r="A146" s="13"/>
      <c r="B146" s="235"/>
      <c r="C146" s="236"/>
      <c r="D146" s="228" t="s">
        <v>155</v>
      </c>
      <c r="E146" s="237" t="s">
        <v>19</v>
      </c>
      <c r="F146" s="238" t="s">
        <v>404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155</v>
      </c>
      <c r="AU146" s="244" t="s">
        <v>82</v>
      </c>
      <c r="AV146" s="13" t="s">
        <v>80</v>
      </c>
      <c r="AW146" s="13" t="s">
        <v>33</v>
      </c>
      <c r="AX146" s="13" t="s">
        <v>72</v>
      </c>
      <c r="AY146" s="244" t="s">
        <v>142</v>
      </c>
    </row>
    <row r="147" s="14" customFormat="1">
      <c r="A147" s="14"/>
      <c r="B147" s="245"/>
      <c r="C147" s="246"/>
      <c r="D147" s="228" t="s">
        <v>155</v>
      </c>
      <c r="E147" s="247" t="s">
        <v>19</v>
      </c>
      <c r="F147" s="248" t="s">
        <v>767</v>
      </c>
      <c r="G147" s="246"/>
      <c r="H147" s="249">
        <v>21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155</v>
      </c>
      <c r="AU147" s="255" t="s">
        <v>82</v>
      </c>
      <c r="AV147" s="14" t="s">
        <v>82</v>
      </c>
      <c r="AW147" s="14" t="s">
        <v>33</v>
      </c>
      <c r="AX147" s="14" t="s">
        <v>72</v>
      </c>
      <c r="AY147" s="255" t="s">
        <v>142</v>
      </c>
    </row>
    <row r="148" s="14" customFormat="1">
      <c r="A148" s="14"/>
      <c r="B148" s="245"/>
      <c r="C148" s="246"/>
      <c r="D148" s="228" t="s">
        <v>155</v>
      </c>
      <c r="E148" s="247" t="s">
        <v>19</v>
      </c>
      <c r="F148" s="248" t="s">
        <v>768</v>
      </c>
      <c r="G148" s="246"/>
      <c r="H148" s="249">
        <v>108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155</v>
      </c>
      <c r="AU148" s="255" t="s">
        <v>82</v>
      </c>
      <c r="AV148" s="14" t="s">
        <v>82</v>
      </c>
      <c r="AW148" s="14" t="s">
        <v>33</v>
      </c>
      <c r="AX148" s="14" t="s">
        <v>72</v>
      </c>
      <c r="AY148" s="255" t="s">
        <v>142</v>
      </c>
    </row>
    <row r="149" s="2" customFormat="1" ht="16.5" customHeight="1">
      <c r="A149" s="41"/>
      <c r="B149" s="42"/>
      <c r="C149" s="215" t="s">
        <v>8</v>
      </c>
      <c r="D149" s="215" t="s">
        <v>144</v>
      </c>
      <c r="E149" s="216" t="s">
        <v>433</v>
      </c>
      <c r="F149" s="217" t="s">
        <v>434</v>
      </c>
      <c r="G149" s="218" t="s">
        <v>147</v>
      </c>
      <c r="H149" s="219">
        <v>129</v>
      </c>
      <c r="I149" s="220"/>
      <c r="J149" s="221">
        <f>ROUND(I149*H149,2)</f>
        <v>0</v>
      </c>
      <c r="K149" s="217" t="s">
        <v>148</v>
      </c>
      <c r="L149" s="47"/>
      <c r="M149" s="222" t="s">
        <v>19</v>
      </c>
      <c r="N149" s="223" t="s">
        <v>43</v>
      </c>
      <c r="O149" s="87"/>
      <c r="P149" s="224">
        <f>O149*H149</f>
        <v>0</v>
      </c>
      <c r="Q149" s="224">
        <v>0.1837</v>
      </c>
      <c r="R149" s="224">
        <f>Q149*H149</f>
        <v>23.697300000000002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149</v>
      </c>
      <c r="AT149" s="226" t="s">
        <v>144</v>
      </c>
      <c r="AU149" s="226" t="s">
        <v>82</v>
      </c>
      <c r="AY149" s="20" t="s">
        <v>142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80</v>
      </c>
      <c r="BK149" s="227">
        <f>ROUND(I149*H149,2)</f>
        <v>0</v>
      </c>
      <c r="BL149" s="20" t="s">
        <v>149</v>
      </c>
      <c r="BM149" s="226" t="s">
        <v>769</v>
      </c>
    </row>
    <row r="150" s="2" customFormat="1">
      <c r="A150" s="41"/>
      <c r="B150" s="42"/>
      <c r="C150" s="43"/>
      <c r="D150" s="228" t="s">
        <v>151</v>
      </c>
      <c r="E150" s="43"/>
      <c r="F150" s="229" t="s">
        <v>436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151</v>
      </c>
      <c r="AU150" s="20" t="s">
        <v>82</v>
      </c>
    </row>
    <row r="151" s="2" customFormat="1">
      <c r="A151" s="41"/>
      <c r="B151" s="42"/>
      <c r="C151" s="43"/>
      <c r="D151" s="233" t="s">
        <v>153</v>
      </c>
      <c r="E151" s="43"/>
      <c r="F151" s="234" t="s">
        <v>437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153</v>
      </c>
      <c r="AU151" s="20" t="s">
        <v>82</v>
      </c>
    </row>
    <row r="152" s="13" customFormat="1">
      <c r="A152" s="13"/>
      <c r="B152" s="235"/>
      <c r="C152" s="236"/>
      <c r="D152" s="228" t="s">
        <v>155</v>
      </c>
      <c r="E152" s="237" t="s">
        <v>19</v>
      </c>
      <c r="F152" s="238" t="s">
        <v>359</v>
      </c>
      <c r="G152" s="236"/>
      <c r="H152" s="237" t="s">
        <v>19</v>
      </c>
      <c r="I152" s="239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155</v>
      </c>
      <c r="AU152" s="244" t="s">
        <v>82</v>
      </c>
      <c r="AV152" s="13" t="s">
        <v>80</v>
      </c>
      <c r="AW152" s="13" t="s">
        <v>33</v>
      </c>
      <c r="AX152" s="13" t="s">
        <v>72</v>
      </c>
      <c r="AY152" s="244" t="s">
        <v>142</v>
      </c>
    </row>
    <row r="153" s="13" customFormat="1">
      <c r="A153" s="13"/>
      <c r="B153" s="235"/>
      <c r="C153" s="236"/>
      <c r="D153" s="228" t="s">
        <v>155</v>
      </c>
      <c r="E153" s="237" t="s">
        <v>19</v>
      </c>
      <c r="F153" s="238" t="s">
        <v>438</v>
      </c>
      <c r="G153" s="236"/>
      <c r="H153" s="237" t="s">
        <v>19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155</v>
      </c>
      <c r="AU153" s="244" t="s">
        <v>82</v>
      </c>
      <c r="AV153" s="13" t="s">
        <v>80</v>
      </c>
      <c r="AW153" s="13" t="s">
        <v>33</v>
      </c>
      <c r="AX153" s="13" t="s">
        <v>72</v>
      </c>
      <c r="AY153" s="244" t="s">
        <v>142</v>
      </c>
    </row>
    <row r="154" s="14" customFormat="1">
      <c r="A154" s="14"/>
      <c r="B154" s="245"/>
      <c r="C154" s="246"/>
      <c r="D154" s="228" t="s">
        <v>155</v>
      </c>
      <c r="E154" s="247" t="s">
        <v>19</v>
      </c>
      <c r="F154" s="248" t="s">
        <v>767</v>
      </c>
      <c r="G154" s="246"/>
      <c r="H154" s="249">
        <v>21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155</v>
      </c>
      <c r="AU154" s="255" t="s">
        <v>82</v>
      </c>
      <c r="AV154" s="14" t="s">
        <v>82</v>
      </c>
      <c r="AW154" s="14" t="s">
        <v>33</v>
      </c>
      <c r="AX154" s="14" t="s">
        <v>72</v>
      </c>
      <c r="AY154" s="255" t="s">
        <v>142</v>
      </c>
    </row>
    <row r="155" s="13" customFormat="1">
      <c r="A155" s="13"/>
      <c r="B155" s="235"/>
      <c r="C155" s="236"/>
      <c r="D155" s="228" t="s">
        <v>155</v>
      </c>
      <c r="E155" s="237" t="s">
        <v>19</v>
      </c>
      <c r="F155" s="238" t="s">
        <v>439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155</v>
      </c>
      <c r="AU155" s="244" t="s">
        <v>82</v>
      </c>
      <c r="AV155" s="13" t="s">
        <v>80</v>
      </c>
      <c r="AW155" s="13" t="s">
        <v>33</v>
      </c>
      <c r="AX155" s="13" t="s">
        <v>72</v>
      </c>
      <c r="AY155" s="244" t="s">
        <v>142</v>
      </c>
    </row>
    <row r="156" s="14" customFormat="1">
      <c r="A156" s="14"/>
      <c r="B156" s="245"/>
      <c r="C156" s="246"/>
      <c r="D156" s="228" t="s">
        <v>155</v>
      </c>
      <c r="E156" s="247" t="s">
        <v>19</v>
      </c>
      <c r="F156" s="248" t="s">
        <v>768</v>
      </c>
      <c r="G156" s="246"/>
      <c r="H156" s="249">
        <v>108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155</v>
      </c>
      <c r="AU156" s="255" t="s">
        <v>82</v>
      </c>
      <c r="AV156" s="14" t="s">
        <v>82</v>
      </c>
      <c r="AW156" s="14" t="s">
        <v>33</v>
      </c>
      <c r="AX156" s="14" t="s">
        <v>72</v>
      </c>
      <c r="AY156" s="255" t="s">
        <v>142</v>
      </c>
    </row>
    <row r="157" s="2" customFormat="1" ht="16.5" customHeight="1">
      <c r="A157" s="41"/>
      <c r="B157" s="42"/>
      <c r="C157" s="257" t="s">
        <v>238</v>
      </c>
      <c r="D157" s="257" t="s">
        <v>279</v>
      </c>
      <c r="E157" s="258" t="s">
        <v>441</v>
      </c>
      <c r="F157" s="259" t="s">
        <v>442</v>
      </c>
      <c r="G157" s="260" t="s">
        <v>147</v>
      </c>
      <c r="H157" s="261">
        <v>21.420000000000002</v>
      </c>
      <c r="I157" s="262"/>
      <c r="J157" s="263">
        <f>ROUND(I157*H157,2)</f>
        <v>0</v>
      </c>
      <c r="K157" s="259" t="s">
        <v>148</v>
      </c>
      <c r="L157" s="264"/>
      <c r="M157" s="265" t="s">
        <v>19</v>
      </c>
      <c r="N157" s="266" t="s">
        <v>43</v>
      </c>
      <c r="O157" s="87"/>
      <c r="P157" s="224">
        <f>O157*H157</f>
        <v>0</v>
      </c>
      <c r="Q157" s="224">
        <v>0.222</v>
      </c>
      <c r="R157" s="224">
        <f>Q157*H157</f>
        <v>4.7552400000000006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202</v>
      </c>
      <c r="AT157" s="226" t="s">
        <v>279</v>
      </c>
      <c r="AU157" s="226" t="s">
        <v>82</v>
      </c>
      <c r="AY157" s="20" t="s">
        <v>142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80</v>
      </c>
      <c r="BK157" s="227">
        <f>ROUND(I157*H157,2)</f>
        <v>0</v>
      </c>
      <c r="BL157" s="20" t="s">
        <v>149</v>
      </c>
      <c r="BM157" s="226" t="s">
        <v>770</v>
      </c>
    </row>
    <row r="158" s="2" customFormat="1">
      <c r="A158" s="41"/>
      <c r="B158" s="42"/>
      <c r="C158" s="43"/>
      <c r="D158" s="228" t="s">
        <v>151</v>
      </c>
      <c r="E158" s="43"/>
      <c r="F158" s="229" t="s">
        <v>442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151</v>
      </c>
      <c r="AU158" s="20" t="s">
        <v>82</v>
      </c>
    </row>
    <row r="159" s="14" customFormat="1">
      <c r="A159" s="14"/>
      <c r="B159" s="245"/>
      <c r="C159" s="246"/>
      <c r="D159" s="228" t="s">
        <v>155</v>
      </c>
      <c r="E159" s="246"/>
      <c r="F159" s="248" t="s">
        <v>771</v>
      </c>
      <c r="G159" s="246"/>
      <c r="H159" s="249">
        <v>21.420000000000002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155</v>
      </c>
      <c r="AU159" s="255" t="s">
        <v>82</v>
      </c>
      <c r="AV159" s="14" t="s">
        <v>82</v>
      </c>
      <c r="AW159" s="14" t="s">
        <v>4</v>
      </c>
      <c r="AX159" s="14" t="s">
        <v>80</v>
      </c>
      <c r="AY159" s="255" t="s">
        <v>142</v>
      </c>
    </row>
    <row r="160" s="2" customFormat="1" ht="16.5" customHeight="1">
      <c r="A160" s="41"/>
      <c r="B160" s="42"/>
      <c r="C160" s="257" t="s">
        <v>246</v>
      </c>
      <c r="D160" s="257" t="s">
        <v>279</v>
      </c>
      <c r="E160" s="258" t="s">
        <v>446</v>
      </c>
      <c r="F160" s="259" t="s">
        <v>447</v>
      </c>
      <c r="G160" s="260" t="s">
        <v>147</v>
      </c>
      <c r="H160" s="261">
        <v>110.16</v>
      </c>
      <c r="I160" s="262"/>
      <c r="J160" s="263">
        <f>ROUND(I160*H160,2)</f>
        <v>0</v>
      </c>
      <c r="K160" s="259" t="s">
        <v>19</v>
      </c>
      <c r="L160" s="264"/>
      <c r="M160" s="265" t="s">
        <v>19</v>
      </c>
      <c r="N160" s="266" t="s">
        <v>43</v>
      </c>
      <c r="O160" s="87"/>
      <c r="P160" s="224">
        <f>O160*H160</f>
        <v>0</v>
      </c>
      <c r="Q160" s="224">
        <v>0.20999999999999999</v>
      </c>
      <c r="R160" s="224">
        <f>Q160*H160</f>
        <v>23.133599999999998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202</v>
      </c>
      <c r="AT160" s="226" t="s">
        <v>279</v>
      </c>
      <c r="AU160" s="226" t="s">
        <v>82</v>
      </c>
      <c r="AY160" s="20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80</v>
      </c>
      <c r="BK160" s="227">
        <f>ROUND(I160*H160,2)</f>
        <v>0</v>
      </c>
      <c r="BL160" s="20" t="s">
        <v>149</v>
      </c>
      <c r="BM160" s="226" t="s">
        <v>772</v>
      </c>
    </row>
    <row r="161" s="2" customFormat="1">
      <c r="A161" s="41"/>
      <c r="B161" s="42"/>
      <c r="C161" s="43"/>
      <c r="D161" s="228" t="s">
        <v>151</v>
      </c>
      <c r="E161" s="43"/>
      <c r="F161" s="229" t="s">
        <v>447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151</v>
      </c>
      <c r="AU161" s="20" t="s">
        <v>82</v>
      </c>
    </row>
    <row r="162" s="14" customFormat="1">
      <c r="A162" s="14"/>
      <c r="B162" s="245"/>
      <c r="C162" s="246"/>
      <c r="D162" s="228" t="s">
        <v>155</v>
      </c>
      <c r="E162" s="246"/>
      <c r="F162" s="248" t="s">
        <v>773</v>
      </c>
      <c r="G162" s="246"/>
      <c r="H162" s="249">
        <v>110.16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155</v>
      </c>
      <c r="AU162" s="255" t="s">
        <v>82</v>
      </c>
      <c r="AV162" s="14" t="s">
        <v>82</v>
      </c>
      <c r="AW162" s="14" t="s">
        <v>4</v>
      </c>
      <c r="AX162" s="14" t="s">
        <v>80</v>
      </c>
      <c r="AY162" s="255" t="s">
        <v>142</v>
      </c>
    </row>
    <row r="163" s="12" customFormat="1" ht="22.8" customHeight="1">
      <c r="A163" s="12"/>
      <c r="B163" s="199"/>
      <c r="C163" s="200"/>
      <c r="D163" s="201" t="s">
        <v>71</v>
      </c>
      <c r="E163" s="213" t="s">
        <v>202</v>
      </c>
      <c r="F163" s="213" t="s">
        <v>483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SUM(P164:P183)</f>
        <v>0</v>
      </c>
      <c r="Q163" s="207"/>
      <c r="R163" s="208">
        <f>SUM(R164:R183)</f>
        <v>0.65589200000000003</v>
      </c>
      <c r="S163" s="207"/>
      <c r="T163" s="209">
        <f>SUM(T164:T183)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0" t="s">
        <v>80</v>
      </c>
      <c r="AT163" s="211" t="s">
        <v>71</v>
      </c>
      <c r="AU163" s="211" t="s">
        <v>80</v>
      </c>
      <c r="AY163" s="210" t="s">
        <v>142</v>
      </c>
      <c r="BK163" s="212">
        <f>SUM(BK164:BK183)</f>
        <v>0</v>
      </c>
    </row>
    <row r="164" s="2" customFormat="1" ht="16.5" customHeight="1">
      <c r="A164" s="41"/>
      <c r="B164" s="42"/>
      <c r="C164" s="215" t="s">
        <v>255</v>
      </c>
      <c r="D164" s="215" t="s">
        <v>144</v>
      </c>
      <c r="E164" s="216" t="s">
        <v>774</v>
      </c>
      <c r="F164" s="217" t="s">
        <v>775</v>
      </c>
      <c r="G164" s="218" t="s">
        <v>220</v>
      </c>
      <c r="H164" s="219">
        <v>3</v>
      </c>
      <c r="I164" s="220"/>
      <c r="J164" s="221">
        <f>ROUND(I164*H164,2)</f>
        <v>0</v>
      </c>
      <c r="K164" s="217" t="s">
        <v>19</v>
      </c>
      <c r="L164" s="47"/>
      <c r="M164" s="222" t="s">
        <v>19</v>
      </c>
      <c r="N164" s="223" t="s">
        <v>43</v>
      </c>
      <c r="O164" s="87"/>
      <c r="P164" s="224">
        <f>O164*H164</f>
        <v>0</v>
      </c>
      <c r="Q164" s="224">
        <v>1.0000000000000001E-05</v>
      </c>
      <c r="R164" s="224">
        <f>Q164*H164</f>
        <v>3.0000000000000004E-05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149</v>
      </c>
      <c r="AT164" s="226" t="s">
        <v>144</v>
      </c>
      <c r="AU164" s="226" t="s">
        <v>82</v>
      </c>
      <c r="AY164" s="20" t="s">
        <v>142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80</v>
      </c>
      <c r="BK164" s="227">
        <f>ROUND(I164*H164,2)</f>
        <v>0</v>
      </c>
      <c r="BL164" s="20" t="s">
        <v>149</v>
      </c>
      <c r="BM164" s="226" t="s">
        <v>776</v>
      </c>
    </row>
    <row r="165" s="2" customFormat="1">
      <c r="A165" s="41"/>
      <c r="B165" s="42"/>
      <c r="C165" s="43"/>
      <c r="D165" s="228" t="s">
        <v>151</v>
      </c>
      <c r="E165" s="43"/>
      <c r="F165" s="229" t="s">
        <v>777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151</v>
      </c>
      <c r="AU165" s="20" t="s">
        <v>82</v>
      </c>
    </row>
    <row r="166" s="13" customFormat="1">
      <c r="A166" s="13"/>
      <c r="B166" s="235"/>
      <c r="C166" s="236"/>
      <c r="D166" s="228" t="s">
        <v>155</v>
      </c>
      <c r="E166" s="237" t="s">
        <v>19</v>
      </c>
      <c r="F166" s="238" t="s">
        <v>374</v>
      </c>
      <c r="G166" s="236"/>
      <c r="H166" s="237" t="s">
        <v>19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155</v>
      </c>
      <c r="AU166" s="244" t="s">
        <v>82</v>
      </c>
      <c r="AV166" s="13" t="s">
        <v>80</v>
      </c>
      <c r="AW166" s="13" t="s">
        <v>33</v>
      </c>
      <c r="AX166" s="13" t="s">
        <v>72</v>
      </c>
      <c r="AY166" s="244" t="s">
        <v>142</v>
      </c>
    </row>
    <row r="167" s="13" customFormat="1">
      <c r="A167" s="13"/>
      <c r="B167" s="235"/>
      <c r="C167" s="236"/>
      <c r="D167" s="228" t="s">
        <v>155</v>
      </c>
      <c r="E167" s="237" t="s">
        <v>19</v>
      </c>
      <c r="F167" s="238" t="s">
        <v>778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155</v>
      </c>
      <c r="AU167" s="244" t="s">
        <v>82</v>
      </c>
      <c r="AV167" s="13" t="s">
        <v>80</v>
      </c>
      <c r="AW167" s="13" t="s">
        <v>33</v>
      </c>
      <c r="AX167" s="13" t="s">
        <v>72</v>
      </c>
      <c r="AY167" s="244" t="s">
        <v>142</v>
      </c>
    </row>
    <row r="168" s="14" customFormat="1">
      <c r="A168" s="14"/>
      <c r="B168" s="245"/>
      <c r="C168" s="246"/>
      <c r="D168" s="228" t="s">
        <v>155</v>
      </c>
      <c r="E168" s="247" t="s">
        <v>19</v>
      </c>
      <c r="F168" s="248" t="s">
        <v>779</v>
      </c>
      <c r="G168" s="246"/>
      <c r="H168" s="249">
        <v>3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155</v>
      </c>
      <c r="AU168" s="255" t="s">
        <v>82</v>
      </c>
      <c r="AV168" s="14" t="s">
        <v>82</v>
      </c>
      <c r="AW168" s="14" t="s">
        <v>33</v>
      </c>
      <c r="AX168" s="14" t="s">
        <v>72</v>
      </c>
      <c r="AY168" s="255" t="s">
        <v>142</v>
      </c>
    </row>
    <row r="169" s="2" customFormat="1" ht="16.5" customHeight="1">
      <c r="A169" s="41"/>
      <c r="B169" s="42"/>
      <c r="C169" s="215" t="s">
        <v>262</v>
      </c>
      <c r="D169" s="215" t="s">
        <v>144</v>
      </c>
      <c r="E169" s="216" t="s">
        <v>485</v>
      </c>
      <c r="F169" s="217" t="s">
        <v>486</v>
      </c>
      <c r="G169" s="218" t="s">
        <v>220</v>
      </c>
      <c r="H169" s="219">
        <v>12.199999999999999</v>
      </c>
      <c r="I169" s="220"/>
      <c r="J169" s="221">
        <f>ROUND(I169*H169,2)</f>
        <v>0</v>
      </c>
      <c r="K169" s="217" t="s">
        <v>19</v>
      </c>
      <c r="L169" s="47"/>
      <c r="M169" s="222" t="s">
        <v>19</v>
      </c>
      <c r="N169" s="223" t="s">
        <v>43</v>
      </c>
      <c r="O169" s="87"/>
      <c r="P169" s="224">
        <f>O169*H169</f>
        <v>0</v>
      </c>
      <c r="Q169" s="224">
        <v>1.0000000000000001E-05</v>
      </c>
      <c r="R169" s="224">
        <f>Q169*H169</f>
        <v>0.000122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149</v>
      </c>
      <c r="AT169" s="226" t="s">
        <v>144</v>
      </c>
      <c r="AU169" s="226" t="s">
        <v>82</v>
      </c>
      <c r="AY169" s="20" t="s">
        <v>142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80</v>
      </c>
      <c r="BK169" s="227">
        <f>ROUND(I169*H169,2)</f>
        <v>0</v>
      </c>
      <c r="BL169" s="20" t="s">
        <v>149</v>
      </c>
      <c r="BM169" s="226" t="s">
        <v>780</v>
      </c>
    </row>
    <row r="170" s="2" customFormat="1">
      <c r="A170" s="41"/>
      <c r="B170" s="42"/>
      <c r="C170" s="43"/>
      <c r="D170" s="228" t="s">
        <v>151</v>
      </c>
      <c r="E170" s="43"/>
      <c r="F170" s="229" t="s">
        <v>488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151</v>
      </c>
      <c r="AU170" s="20" t="s">
        <v>82</v>
      </c>
    </row>
    <row r="171" s="13" customFormat="1">
      <c r="A171" s="13"/>
      <c r="B171" s="235"/>
      <c r="C171" s="236"/>
      <c r="D171" s="228" t="s">
        <v>155</v>
      </c>
      <c r="E171" s="237" t="s">
        <v>19</v>
      </c>
      <c r="F171" s="238" t="s">
        <v>374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155</v>
      </c>
      <c r="AU171" s="244" t="s">
        <v>82</v>
      </c>
      <c r="AV171" s="13" t="s">
        <v>80</v>
      </c>
      <c r="AW171" s="13" t="s">
        <v>33</v>
      </c>
      <c r="AX171" s="13" t="s">
        <v>72</v>
      </c>
      <c r="AY171" s="244" t="s">
        <v>142</v>
      </c>
    </row>
    <row r="172" s="13" customFormat="1">
      <c r="A172" s="13"/>
      <c r="B172" s="235"/>
      <c r="C172" s="236"/>
      <c r="D172" s="228" t="s">
        <v>155</v>
      </c>
      <c r="E172" s="237" t="s">
        <v>19</v>
      </c>
      <c r="F172" s="238" t="s">
        <v>489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155</v>
      </c>
      <c r="AU172" s="244" t="s">
        <v>82</v>
      </c>
      <c r="AV172" s="13" t="s">
        <v>80</v>
      </c>
      <c r="AW172" s="13" t="s">
        <v>33</v>
      </c>
      <c r="AX172" s="13" t="s">
        <v>72</v>
      </c>
      <c r="AY172" s="244" t="s">
        <v>142</v>
      </c>
    </row>
    <row r="173" s="14" customFormat="1">
      <c r="A173" s="14"/>
      <c r="B173" s="245"/>
      <c r="C173" s="246"/>
      <c r="D173" s="228" t="s">
        <v>155</v>
      </c>
      <c r="E173" s="247" t="s">
        <v>19</v>
      </c>
      <c r="F173" s="248" t="s">
        <v>781</v>
      </c>
      <c r="G173" s="246"/>
      <c r="H173" s="249">
        <v>12.199999999999999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155</v>
      </c>
      <c r="AU173" s="255" t="s">
        <v>82</v>
      </c>
      <c r="AV173" s="14" t="s">
        <v>82</v>
      </c>
      <c r="AW173" s="14" t="s">
        <v>33</v>
      </c>
      <c r="AX173" s="14" t="s">
        <v>72</v>
      </c>
      <c r="AY173" s="255" t="s">
        <v>142</v>
      </c>
    </row>
    <row r="174" s="2" customFormat="1" ht="16.5" customHeight="1">
      <c r="A174" s="41"/>
      <c r="B174" s="42"/>
      <c r="C174" s="215" t="s">
        <v>269</v>
      </c>
      <c r="D174" s="215" t="s">
        <v>144</v>
      </c>
      <c r="E174" s="216" t="s">
        <v>493</v>
      </c>
      <c r="F174" s="217" t="s">
        <v>494</v>
      </c>
      <c r="G174" s="218" t="s">
        <v>334</v>
      </c>
      <c r="H174" s="219">
        <v>1</v>
      </c>
      <c r="I174" s="220"/>
      <c r="J174" s="221">
        <f>ROUND(I174*H174,2)</f>
        <v>0</v>
      </c>
      <c r="K174" s="217" t="s">
        <v>19</v>
      </c>
      <c r="L174" s="47"/>
      <c r="M174" s="222" t="s">
        <v>19</v>
      </c>
      <c r="N174" s="223" t="s">
        <v>43</v>
      </c>
      <c r="O174" s="87"/>
      <c r="P174" s="224">
        <f>O174*H174</f>
        <v>0</v>
      </c>
      <c r="Q174" s="224">
        <v>0.14494000000000001</v>
      </c>
      <c r="R174" s="224">
        <f>Q174*H174</f>
        <v>0.14494000000000001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149</v>
      </c>
      <c r="AT174" s="226" t="s">
        <v>144</v>
      </c>
      <c r="AU174" s="226" t="s">
        <v>82</v>
      </c>
      <c r="AY174" s="20" t="s">
        <v>142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80</v>
      </c>
      <c r="BK174" s="227">
        <f>ROUND(I174*H174,2)</f>
        <v>0</v>
      </c>
      <c r="BL174" s="20" t="s">
        <v>149</v>
      </c>
      <c r="BM174" s="226" t="s">
        <v>782</v>
      </c>
    </row>
    <row r="175" s="2" customFormat="1">
      <c r="A175" s="41"/>
      <c r="B175" s="42"/>
      <c r="C175" s="43"/>
      <c r="D175" s="228" t="s">
        <v>151</v>
      </c>
      <c r="E175" s="43"/>
      <c r="F175" s="229" t="s">
        <v>496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151</v>
      </c>
      <c r="AU175" s="20" t="s">
        <v>82</v>
      </c>
    </row>
    <row r="176" s="13" customFormat="1">
      <c r="A176" s="13"/>
      <c r="B176" s="235"/>
      <c r="C176" s="236"/>
      <c r="D176" s="228" t="s">
        <v>155</v>
      </c>
      <c r="E176" s="237" t="s">
        <v>19</v>
      </c>
      <c r="F176" s="238" t="s">
        <v>374</v>
      </c>
      <c r="G176" s="236"/>
      <c r="H176" s="237" t="s">
        <v>19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155</v>
      </c>
      <c r="AU176" s="244" t="s">
        <v>82</v>
      </c>
      <c r="AV176" s="13" t="s">
        <v>80</v>
      </c>
      <c r="AW176" s="13" t="s">
        <v>33</v>
      </c>
      <c r="AX176" s="13" t="s">
        <v>72</v>
      </c>
      <c r="AY176" s="244" t="s">
        <v>142</v>
      </c>
    </row>
    <row r="177" s="14" customFormat="1">
      <c r="A177" s="14"/>
      <c r="B177" s="245"/>
      <c r="C177" s="246"/>
      <c r="D177" s="228" t="s">
        <v>155</v>
      </c>
      <c r="E177" s="247" t="s">
        <v>19</v>
      </c>
      <c r="F177" s="248" t="s">
        <v>783</v>
      </c>
      <c r="G177" s="246"/>
      <c r="H177" s="249">
        <v>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155</v>
      </c>
      <c r="AU177" s="255" t="s">
        <v>82</v>
      </c>
      <c r="AV177" s="14" t="s">
        <v>82</v>
      </c>
      <c r="AW177" s="14" t="s">
        <v>33</v>
      </c>
      <c r="AX177" s="14" t="s">
        <v>72</v>
      </c>
      <c r="AY177" s="255" t="s">
        <v>142</v>
      </c>
    </row>
    <row r="178" s="2" customFormat="1" ht="16.5" customHeight="1">
      <c r="A178" s="41"/>
      <c r="B178" s="42"/>
      <c r="C178" s="257" t="s">
        <v>278</v>
      </c>
      <c r="D178" s="257" t="s">
        <v>279</v>
      </c>
      <c r="E178" s="258" t="s">
        <v>499</v>
      </c>
      <c r="F178" s="259" t="s">
        <v>500</v>
      </c>
      <c r="G178" s="260" t="s">
        <v>334</v>
      </c>
      <c r="H178" s="261">
        <v>1</v>
      </c>
      <c r="I178" s="262"/>
      <c r="J178" s="263">
        <f>ROUND(I178*H178,2)</f>
        <v>0</v>
      </c>
      <c r="K178" s="259" t="s">
        <v>19</v>
      </c>
      <c r="L178" s="264"/>
      <c r="M178" s="265" t="s">
        <v>19</v>
      </c>
      <c r="N178" s="266" t="s">
        <v>43</v>
      </c>
      <c r="O178" s="87"/>
      <c r="P178" s="224">
        <f>O178*H178</f>
        <v>0</v>
      </c>
      <c r="Q178" s="224">
        <v>0.089999999999999997</v>
      </c>
      <c r="R178" s="224">
        <f>Q178*H178</f>
        <v>0.089999999999999997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202</v>
      </c>
      <c r="AT178" s="226" t="s">
        <v>279</v>
      </c>
      <c r="AU178" s="226" t="s">
        <v>82</v>
      </c>
      <c r="AY178" s="20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80</v>
      </c>
      <c r="BK178" s="227">
        <f>ROUND(I178*H178,2)</f>
        <v>0</v>
      </c>
      <c r="BL178" s="20" t="s">
        <v>149</v>
      </c>
      <c r="BM178" s="226" t="s">
        <v>784</v>
      </c>
    </row>
    <row r="179" s="2" customFormat="1">
      <c r="A179" s="41"/>
      <c r="B179" s="42"/>
      <c r="C179" s="43"/>
      <c r="D179" s="228" t="s">
        <v>151</v>
      </c>
      <c r="E179" s="43"/>
      <c r="F179" s="229" t="s">
        <v>500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151</v>
      </c>
      <c r="AU179" s="20" t="s">
        <v>82</v>
      </c>
    </row>
    <row r="180" s="2" customFormat="1">
      <c r="A180" s="41"/>
      <c r="B180" s="42"/>
      <c r="C180" s="43"/>
      <c r="D180" s="228" t="s">
        <v>170</v>
      </c>
      <c r="E180" s="43"/>
      <c r="F180" s="256" t="s">
        <v>502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170</v>
      </c>
      <c r="AU180" s="20" t="s">
        <v>82</v>
      </c>
    </row>
    <row r="181" s="2" customFormat="1" ht="21.75" customHeight="1">
      <c r="A181" s="41"/>
      <c r="B181" s="42"/>
      <c r="C181" s="215" t="s">
        <v>285</v>
      </c>
      <c r="D181" s="215" t="s">
        <v>144</v>
      </c>
      <c r="E181" s="216" t="s">
        <v>785</v>
      </c>
      <c r="F181" s="217" t="s">
        <v>786</v>
      </c>
      <c r="G181" s="218" t="s">
        <v>334</v>
      </c>
      <c r="H181" s="219">
        <v>1</v>
      </c>
      <c r="I181" s="220"/>
      <c r="J181" s="221">
        <f>ROUND(I181*H181,2)</f>
        <v>0</v>
      </c>
      <c r="K181" s="217" t="s">
        <v>19</v>
      </c>
      <c r="L181" s="47"/>
      <c r="M181" s="222" t="s">
        <v>19</v>
      </c>
      <c r="N181" s="223" t="s">
        <v>43</v>
      </c>
      <c r="O181" s="87"/>
      <c r="P181" s="224">
        <f>O181*H181</f>
        <v>0</v>
      </c>
      <c r="Q181" s="224">
        <v>0.42080000000000001</v>
      </c>
      <c r="R181" s="224">
        <f>Q181*H181</f>
        <v>0.42080000000000001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149</v>
      </c>
      <c r="AT181" s="226" t="s">
        <v>144</v>
      </c>
      <c r="AU181" s="226" t="s">
        <v>82</v>
      </c>
      <c r="AY181" s="20" t="s">
        <v>142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80</v>
      </c>
      <c r="BK181" s="227">
        <f>ROUND(I181*H181,2)</f>
        <v>0</v>
      </c>
      <c r="BL181" s="20" t="s">
        <v>149</v>
      </c>
      <c r="BM181" s="226" t="s">
        <v>787</v>
      </c>
    </row>
    <row r="182" s="2" customFormat="1">
      <c r="A182" s="41"/>
      <c r="B182" s="42"/>
      <c r="C182" s="43"/>
      <c r="D182" s="228" t="s">
        <v>151</v>
      </c>
      <c r="E182" s="43"/>
      <c r="F182" s="229" t="s">
        <v>786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151</v>
      </c>
      <c r="AU182" s="20" t="s">
        <v>82</v>
      </c>
    </row>
    <row r="183" s="14" customFormat="1">
      <c r="A183" s="14"/>
      <c r="B183" s="245"/>
      <c r="C183" s="246"/>
      <c r="D183" s="228" t="s">
        <v>155</v>
      </c>
      <c r="E183" s="247" t="s">
        <v>19</v>
      </c>
      <c r="F183" s="248" t="s">
        <v>788</v>
      </c>
      <c r="G183" s="246"/>
      <c r="H183" s="249">
        <v>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155</v>
      </c>
      <c r="AU183" s="255" t="s">
        <v>82</v>
      </c>
      <c r="AV183" s="14" t="s">
        <v>82</v>
      </c>
      <c r="AW183" s="14" t="s">
        <v>33</v>
      </c>
      <c r="AX183" s="14" t="s">
        <v>72</v>
      </c>
      <c r="AY183" s="255" t="s">
        <v>142</v>
      </c>
    </row>
    <row r="184" s="12" customFormat="1" ht="22.8" customHeight="1">
      <c r="A184" s="12"/>
      <c r="B184" s="199"/>
      <c r="C184" s="200"/>
      <c r="D184" s="201" t="s">
        <v>71</v>
      </c>
      <c r="E184" s="213" t="s">
        <v>210</v>
      </c>
      <c r="F184" s="213" t="s">
        <v>503</v>
      </c>
      <c r="G184" s="200"/>
      <c r="H184" s="200"/>
      <c r="I184" s="203"/>
      <c r="J184" s="214">
        <f>BK184</f>
        <v>0</v>
      </c>
      <c r="K184" s="200"/>
      <c r="L184" s="205"/>
      <c r="M184" s="206"/>
      <c r="N184" s="207"/>
      <c r="O184" s="207"/>
      <c r="P184" s="208">
        <f>SUM(P185:P215)</f>
        <v>0</v>
      </c>
      <c r="Q184" s="207"/>
      <c r="R184" s="208">
        <f>SUM(R185:R215)</f>
        <v>2.24003</v>
      </c>
      <c r="S184" s="207"/>
      <c r="T184" s="209">
        <f>SUM(T185:T215)</f>
        <v>0.2908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0" t="s">
        <v>80</v>
      </c>
      <c r="AT184" s="211" t="s">
        <v>71</v>
      </c>
      <c r="AU184" s="211" t="s">
        <v>80</v>
      </c>
      <c r="AY184" s="210" t="s">
        <v>142</v>
      </c>
      <c r="BK184" s="212">
        <f>SUM(BK185:BK215)</f>
        <v>0</v>
      </c>
    </row>
    <row r="185" s="2" customFormat="1" ht="16.5" customHeight="1">
      <c r="A185" s="41"/>
      <c r="B185" s="42"/>
      <c r="C185" s="215" t="s">
        <v>292</v>
      </c>
      <c r="D185" s="215" t="s">
        <v>144</v>
      </c>
      <c r="E185" s="216" t="s">
        <v>528</v>
      </c>
      <c r="F185" s="217" t="s">
        <v>529</v>
      </c>
      <c r="G185" s="218" t="s">
        <v>334</v>
      </c>
      <c r="H185" s="219">
        <v>1</v>
      </c>
      <c r="I185" s="220"/>
      <c r="J185" s="221">
        <f>ROUND(I185*H185,2)</f>
        <v>0</v>
      </c>
      <c r="K185" s="217" t="s">
        <v>148</v>
      </c>
      <c r="L185" s="47"/>
      <c r="M185" s="222" t="s">
        <v>19</v>
      </c>
      <c r="N185" s="223" t="s">
        <v>43</v>
      </c>
      <c r="O185" s="87"/>
      <c r="P185" s="224">
        <f>O185*H185</f>
        <v>0</v>
      </c>
      <c r="Q185" s="224">
        <v>0.11241</v>
      </c>
      <c r="R185" s="224">
        <f>Q185*H185</f>
        <v>0.11241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149</v>
      </c>
      <c r="AT185" s="226" t="s">
        <v>144</v>
      </c>
      <c r="AU185" s="226" t="s">
        <v>82</v>
      </c>
      <c r="AY185" s="20" t="s">
        <v>142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80</v>
      </c>
      <c r="BK185" s="227">
        <f>ROUND(I185*H185,2)</f>
        <v>0</v>
      </c>
      <c r="BL185" s="20" t="s">
        <v>149</v>
      </c>
      <c r="BM185" s="226" t="s">
        <v>789</v>
      </c>
    </row>
    <row r="186" s="2" customFormat="1">
      <c r="A186" s="41"/>
      <c r="B186" s="42"/>
      <c r="C186" s="43"/>
      <c r="D186" s="228" t="s">
        <v>151</v>
      </c>
      <c r="E186" s="43"/>
      <c r="F186" s="229" t="s">
        <v>531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151</v>
      </c>
      <c r="AU186" s="20" t="s">
        <v>82</v>
      </c>
    </row>
    <row r="187" s="2" customFormat="1">
      <c r="A187" s="41"/>
      <c r="B187" s="42"/>
      <c r="C187" s="43"/>
      <c r="D187" s="233" t="s">
        <v>153</v>
      </c>
      <c r="E187" s="43"/>
      <c r="F187" s="234" t="s">
        <v>532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153</v>
      </c>
      <c r="AU187" s="20" t="s">
        <v>82</v>
      </c>
    </row>
    <row r="188" s="13" customFormat="1">
      <c r="A188" s="13"/>
      <c r="B188" s="235"/>
      <c r="C188" s="236"/>
      <c r="D188" s="228" t="s">
        <v>155</v>
      </c>
      <c r="E188" s="237" t="s">
        <v>19</v>
      </c>
      <c r="F188" s="238" t="s">
        <v>510</v>
      </c>
      <c r="G188" s="236"/>
      <c r="H188" s="237" t="s">
        <v>19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155</v>
      </c>
      <c r="AU188" s="244" t="s">
        <v>82</v>
      </c>
      <c r="AV188" s="13" t="s">
        <v>80</v>
      </c>
      <c r="AW188" s="13" t="s">
        <v>33</v>
      </c>
      <c r="AX188" s="13" t="s">
        <v>72</v>
      </c>
      <c r="AY188" s="244" t="s">
        <v>142</v>
      </c>
    </row>
    <row r="189" s="13" customFormat="1">
      <c r="A189" s="13"/>
      <c r="B189" s="235"/>
      <c r="C189" s="236"/>
      <c r="D189" s="228" t="s">
        <v>155</v>
      </c>
      <c r="E189" s="237" t="s">
        <v>19</v>
      </c>
      <c r="F189" s="238" t="s">
        <v>533</v>
      </c>
      <c r="G189" s="236"/>
      <c r="H189" s="237" t="s">
        <v>19</v>
      </c>
      <c r="I189" s="239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155</v>
      </c>
      <c r="AU189" s="244" t="s">
        <v>82</v>
      </c>
      <c r="AV189" s="13" t="s">
        <v>80</v>
      </c>
      <c r="AW189" s="13" t="s">
        <v>33</v>
      </c>
      <c r="AX189" s="13" t="s">
        <v>72</v>
      </c>
      <c r="AY189" s="244" t="s">
        <v>142</v>
      </c>
    </row>
    <row r="190" s="14" customFormat="1">
      <c r="A190" s="14"/>
      <c r="B190" s="245"/>
      <c r="C190" s="246"/>
      <c r="D190" s="228" t="s">
        <v>155</v>
      </c>
      <c r="E190" s="247" t="s">
        <v>19</v>
      </c>
      <c r="F190" s="248" t="s">
        <v>790</v>
      </c>
      <c r="G190" s="246"/>
      <c r="H190" s="249">
        <v>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155</v>
      </c>
      <c r="AU190" s="255" t="s">
        <v>82</v>
      </c>
      <c r="AV190" s="14" t="s">
        <v>82</v>
      </c>
      <c r="AW190" s="14" t="s">
        <v>33</v>
      </c>
      <c r="AX190" s="14" t="s">
        <v>72</v>
      </c>
      <c r="AY190" s="255" t="s">
        <v>142</v>
      </c>
    </row>
    <row r="191" s="2" customFormat="1" ht="16.5" customHeight="1">
      <c r="A191" s="41"/>
      <c r="B191" s="42"/>
      <c r="C191" s="215" t="s">
        <v>7</v>
      </c>
      <c r="D191" s="215" t="s">
        <v>144</v>
      </c>
      <c r="E191" s="216" t="s">
        <v>556</v>
      </c>
      <c r="F191" s="217" t="s">
        <v>557</v>
      </c>
      <c r="G191" s="218" t="s">
        <v>220</v>
      </c>
      <c r="H191" s="219">
        <v>19</v>
      </c>
      <c r="I191" s="220"/>
      <c r="J191" s="221">
        <f>ROUND(I191*H191,2)</f>
        <v>0</v>
      </c>
      <c r="K191" s="217" t="s">
        <v>148</v>
      </c>
      <c r="L191" s="47"/>
      <c r="M191" s="222" t="s">
        <v>19</v>
      </c>
      <c r="N191" s="223" t="s">
        <v>43</v>
      </c>
      <c r="O191" s="87"/>
      <c r="P191" s="224">
        <f>O191*H191</f>
        <v>0</v>
      </c>
      <c r="Q191" s="224">
        <v>0.089779999999999999</v>
      </c>
      <c r="R191" s="224">
        <f>Q191*H191</f>
        <v>1.7058199999999999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149</v>
      </c>
      <c r="AT191" s="226" t="s">
        <v>144</v>
      </c>
      <c r="AU191" s="226" t="s">
        <v>82</v>
      </c>
      <c r="AY191" s="20" t="s">
        <v>142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80</v>
      </c>
      <c r="BK191" s="227">
        <f>ROUND(I191*H191,2)</f>
        <v>0</v>
      </c>
      <c r="BL191" s="20" t="s">
        <v>149</v>
      </c>
      <c r="BM191" s="226" t="s">
        <v>791</v>
      </c>
    </row>
    <row r="192" s="2" customFormat="1">
      <c r="A192" s="41"/>
      <c r="B192" s="42"/>
      <c r="C192" s="43"/>
      <c r="D192" s="228" t="s">
        <v>151</v>
      </c>
      <c r="E192" s="43"/>
      <c r="F192" s="229" t="s">
        <v>559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151</v>
      </c>
      <c r="AU192" s="20" t="s">
        <v>82</v>
      </c>
    </row>
    <row r="193" s="2" customFormat="1">
      <c r="A193" s="41"/>
      <c r="B193" s="42"/>
      <c r="C193" s="43"/>
      <c r="D193" s="233" t="s">
        <v>153</v>
      </c>
      <c r="E193" s="43"/>
      <c r="F193" s="234" t="s">
        <v>560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153</v>
      </c>
      <c r="AU193" s="20" t="s">
        <v>82</v>
      </c>
    </row>
    <row r="194" s="13" customFormat="1">
      <c r="A194" s="13"/>
      <c r="B194" s="235"/>
      <c r="C194" s="236"/>
      <c r="D194" s="228" t="s">
        <v>155</v>
      </c>
      <c r="E194" s="237" t="s">
        <v>19</v>
      </c>
      <c r="F194" s="238" t="s">
        <v>359</v>
      </c>
      <c r="G194" s="236"/>
      <c r="H194" s="237" t="s">
        <v>19</v>
      </c>
      <c r="I194" s="239"/>
      <c r="J194" s="236"/>
      <c r="K194" s="236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155</v>
      </c>
      <c r="AU194" s="244" t="s">
        <v>82</v>
      </c>
      <c r="AV194" s="13" t="s">
        <v>80</v>
      </c>
      <c r="AW194" s="13" t="s">
        <v>33</v>
      </c>
      <c r="AX194" s="13" t="s">
        <v>72</v>
      </c>
      <c r="AY194" s="244" t="s">
        <v>142</v>
      </c>
    </row>
    <row r="195" s="13" customFormat="1">
      <c r="A195" s="13"/>
      <c r="B195" s="235"/>
      <c r="C195" s="236"/>
      <c r="D195" s="228" t="s">
        <v>155</v>
      </c>
      <c r="E195" s="237" t="s">
        <v>19</v>
      </c>
      <c r="F195" s="238" t="s">
        <v>561</v>
      </c>
      <c r="G195" s="236"/>
      <c r="H195" s="237" t="s">
        <v>19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155</v>
      </c>
      <c r="AU195" s="244" t="s">
        <v>82</v>
      </c>
      <c r="AV195" s="13" t="s">
        <v>80</v>
      </c>
      <c r="AW195" s="13" t="s">
        <v>33</v>
      </c>
      <c r="AX195" s="13" t="s">
        <v>72</v>
      </c>
      <c r="AY195" s="244" t="s">
        <v>142</v>
      </c>
    </row>
    <row r="196" s="14" customFormat="1">
      <c r="A196" s="14"/>
      <c r="B196" s="245"/>
      <c r="C196" s="246"/>
      <c r="D196" s="228" t="s">
        <v>155</v>
      </c>
      <c r="E196" s="247" t="s">
        <v>19</v>
      </c>
      <c r="F196" s="248" t="s">
        <v>792</v>
      </c>
      <c r="G196" s="246"/>
      <c r="H196" s="249">
        <v>19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155</v>
      </c>
      <c r="AU196" s="255" t="s">
        <v>82</v>
      </c>
      <c r="AV196" s="14" t="s">
        <v>82</v>
      </c>
      <c r="AW196" s="14" t="s">
        <v>33</v>
      </c>
      <c r="AX196" s="14" t="s">
        <v>72</v>
      </c>
      <c r="AY196" s="255" t="s">
        <v>142</v>
      </c>
    </row>
    <row r="197" s="2" customFormat="1" ht="16.5" customHeight="1">
      <c r="A197" s="41"/>
      <c r="B197" s="42"/>
      <c r="C197" s="257" t="s">
        <v>305</v>
      </c>
      <c r="D197" s="257" t="s">
        <v>279</v>
      </c>
      <c r="E197" s="258" t="s">
        <v>441</v>
      </c>
      <c r="F197" s="259" t="s">
        <v>442</v>
      </c>
      <c r="G197" s="260" t="s">
        <v>147</v>
      </c>
      <c r="H197" s="261">
        <v>1.8999999999999999</v>
      </c>
      <c r="I197" s="262"/>
      <c r="J197" s="263">
        <f>ROUND(I197*H197,2)</f>
        <v>0</v>
      </c>
      <c r="K197" s="259" t="s">
        <v>148</v>
      </c>
      <c r="L197" s="264"/>
      <c r="M197" s="265" t="s">
        <v>19</v>
      </c>
      <c r="N197" s="266" t="s">
        <v>43</v>
      </c>
      <c r="O197" s="87"/>
      <c r="P197" s="224">
        <f>O197*H197</f>
        <v>0</v>
      </c>
      <c r="Q197" s="224">
        <v>0.222</v>
      </c>
      <c r="R197" s="224">
        <f>Q197*H197</f>
        <v>0.42180000000000001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202</v>
      </c>
      <c r="AT197" s="226" t="s">
        <v>279</v>
      </c>
      <c r="AU197" s="226" t="s">
        <v>82</v>
      </c>
      <c r="AY197" s="20" t="s">
        <v>142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80</v>
      </c>
      <c r="BK197" s="227">
        <f>ROUND(I197*H197,2)</f>
        <v>0</v>
      </c>
      <c r="BL197" s="20" t="s">
        <v>149</v>
      </c>
      <c r="BM197" s="226" t="s">
        <v>793</v>
      </c>
    </row>
    <row r="198" s="2" customFormat="1">
      <c r="A198" s="41"/>
      <c r="B198" s="42"/>
      <c r="C198" s="43"/>
      <c r="D198" s="228" t="s">
        <v>151</v>
      </c>
      <c r="E198" s="43"/>
      <c r="F198" s="229" t="s">
        <v>442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151</v>
      </c>
      <c r="AU198" s="20" t="s">
        <v>82</v>
      </c>
    </row>
    <row r="199" s="14" customFormat="1">
      <c r="A199" s="14"/>
      <c r="B199" s="245"/>
      <c r="C199" s="246"/>
      <c r="D199" s="228" t="s">
        <v>155</v>
      </c>
      <c r="E199" s="246"/>
      <c r="F199" s="248" t="s">
        <v>794</v>
      </c>
      <c r="G199" s="246"/>
      <c r="H199" s="249">
        <v>1.8999999999999999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155</v>
      </c>
      <c r="AU199" s="255" t="s">
        <v>82</v>
      </c>
      <c r="AV199" s="14" t="s">
        <v>82</v>
      </c>
      <c r="AW199" s="14" t="s">
        <v>4</v>
      </c>
      <c r="AX199" s="14" t="s">
        <v>80</v>
      </c>
      <c r="AY199" s="255" t="s">
        <v>142</v>
      </c>
    </row>
    <row r="200" s="2" customFormat="1" ht="16.5" customHeight="1">
      <c r="A200" s="41"/>
      <c r="B200" s="42"/>
      <c r="C200" s="215" t="s">
        <v>310</v>
      </c>
      <c r="D200" s="215" t="s">
        <v>144</v>
      </c>
      <c r="E200" s="216" t="s">
        <v>636</v>
      </c>
      <c r="F200" s="217" t="s">
        <v>637</v>
      </c>
      <c r="G200" s="218" t="s">
        <v>334</v>
      </c>
      <c r="H200" s="219">
        <v>1</v>
      </c>
      <c r="I200" s="220"/>
      <c r="J200" s="221">
        <f>ROUND(I200*H200,2)</f>
        <v>0</v>
      </c>
      <c r="K200" s="217" t="s">
        <v>148</v>
      </c>
      <c r="L200" s="47"/>
      <c r="M200" s="222" t="s">
        <v>19</v>
      </c>
      <c r="N200" s="223" t="s">
        <v>43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0.082000000000000003</v>
      </c>
      <c r="T200" s="225">
        <f>S200*H200</f>
        <v>0.082000000000000003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149</v>
      </c>
      <c r="AT200" s="226" t="s">
        <v>144</v>
      </c>
      <c r="AU200" s="226" t="s">
        <v>82</v>
      </c>
      <c r="AY200" s="20" t="s">
        <v>142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80</v>
      </c>
      <c r="BK200" s="227">
        <f>ROUND(I200*H200,2)</f>
        <v>0</v>
      </c>
      <c r="BL200" s="20" t="s">
        <v>149</v>
      </c>
      <c r="BM200" s="226" t="s">
        <v>795</v>
      </c>
    </row>
    <row r="201" s="2" customFormat="1">
      <c r="A201" s="41"/>
      <c r="B201" s="42"/>
      <c r="C201" s="43"/>
      <c r="D201" s="228" t="s">
        <v>151</v>
      </c>
      <c r="E201" s="43"/>
      <c r="F201" s="229" t="s">
        <v>639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151</v>
      </c>
      <c r="AU201" s="20" t="s">
        <v>82</v>
      </c>
    </row>
    <row r="202" s="2" customFormat="1">
      <c r="A202" s="41"/>
      <c r="B202" s="42"/>
      <c r="C202" s="43"/>
      <c r="D202" s="233" t="s">
        <v>153</v>
      </c>
      <c r="E202" s="43"/>
      <c r="F202" s="234" t="s">
        <v>640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153</v>
      </c>
      <c r="AU202" s="20" t="s">
        <v>82</v>
      </c>
    </row>
    <row r="203" s="13" customFormat="1">
      <c r="A203" s="13"/>
      <c r="B203" s="235"/>
      <c r="C203" s="236"/>
      <c r="D203" s="228" t="s">
        <v>155</v>
      </c>
      <c r="E203" s="237" t="s">
        <v>19</v>
      </c>
      <c r="F203" s="238" t="s">
        <v>156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155</v>
      </c>
      <c r="AU203" s="244" t="s">
        <v>82</v>
      </c>
      <c r="AV203" s="13" t="s">
        <v>80</v>
      </c>
      <c r="AW203" s="13" t="s">
        <v>33</v>
      </c>
      <c r="AX203" s="13" t="s">
        <v>72</v>
      </c>
      <c r="AY203" s="244" t="s">
        <v>142</v>
      </c>
    </row>
    <row r="204" s="13" customFormat="1">
      <c r="A204" s="13"/>
      <c r="B204" s="235"/>
      <c r="C204" s="236"/>
      <c r="D204" s="228" t="s">
        <v>155</v>
      </c>
      <c r="E204" s="237" t="s">
        <v>19</v>
      </c>
      <c r="F204" s="238" t="s">
        <v>641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155</v>
      </c>
      <c r="AU204" s="244" t="s">
        <v>82</v>
      </c>
      <c r="AV204" s="13" t="s">
        <v>80</v>
      </c>
      <c r="AW204" s="13" t="s">
        <v>33</v>
      </c>
      <c r="AX204" s="13" t="s">
        <v>72</v>
      </c>
      <c r="AY204" s="244" t="s">
        <v>142</v>
      </c>
    </row>
    <row r="205" s="14" customFormat="1">
      <c r="A205" s="14"/>
      <c r="B205" s="245"/>
      <c r="C205" s="246"/>
      <c r="D205" s="228" t="s">
        <v>155</v>
      </c>
      <c r="E205" s="247" t="s">
        <v>19</v>
      </c>
      <c r="F205" s="248" t="s">
        <v>796</v>
      </c>
      <c r="G205" s="246"/>
      <c r="H205" s="249">
        <v>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155</v>
      </c>
      <c r="AU205" s="255" t="s">
        <v>82</v>
      </c>
      <c r="AV205" s="14" t="s">
        <v>82</v>
      </c>
      <c r="AW205" s="14" t="s">
        <v>33</v>
      </c>
      <c r="AX205" s="14" t="s">
        <v>72</v>
      </c>
      <c r="AY205" s="255" t="s">
        <v>142</v>
      </c>
    </row>
    <row r="206" s="2" customFormat="1" ht="16.5" customHeight="1">
      <c r="A206" s="41"/>
      <c r="B206" s="42"/>
      <c r="C206" s="215" t="s">
        <v>316</v>
      </c>
      <c r="D206" s="215" t="s">
        <v>144</v>
      </c>
      <c r="E206" s="216" t="s">
        <v>797</v>
      </c>
      <c r="F206" s="217" t="s">
        <v>798</v>
      </c>
      <c r="G206" s="218" t="s">
        <v>334</v>
      </c>
      <c r="H206" s="219">
        <v>1</v>
      </c>
      <c r="I206" s="220"/>
      <c r="J206" s="221">
        <f>ROUND(I206*H206,2)</f>
        <v>0</v>
      </c>
      <c r="K206" s="217" t="s">
        <v>148</v>
      </c>
      <c r="L206" s="47"/>
      <c r="M206" s="222" t="s">
        <v>19</v>
      </c>
      <c r="N206" s="223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0.108</v>
      </c>
      <c r="T206" s="225">
        <f>S206*H206</f>
        <v>0.108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149</v>
      </c>
      <c r="AT206" s="226" t="s">
        <v>144</v>
      </c>
      <c r="AU206" s="226" t="s">
        <v>82</v>
      </c>
      <c r="AY206" s="20" t="s">
        <v>142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80</v>
      </c>
      <c r="BK206" s="227">
        <f>ROUND(I206*H206,2)</f>
        <v>0</v>
      </c>
      <c r="BL206" s="20" t="s">
        <v>149</v>
      </c>
      <c r="BM206" s="226" t="s">
        <v>799</v>
      </c>
    </row>
    <row r="207" s="2" customFormat="1">
      <c r="A207" s="41"/>
      <c r="B207" s="42"/>
      <c r="C207" s="43"/>
      <c r="D207" s="228" t="s">
        <v>151</v>
      </c>
      <c r="E207" s="43"/>
      <c r="F207" s="229" t="s">
        <v>800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151</v>
      </c>
      <c r="AU207" s="20" t="s">
        <v>82</v>
      </c>
    </row>
    <row r="208" s="2" customFormat="1">
      <c r="A208" s="41"/>
      <c r="B208" s="42"/>
      <c r="C208" s="43"/>
      <c r="D208" s="233" t="s">
        <v>153</v>
      </c>
      <c r="E208" s="43"/>
      <c r="F208" s="234" t="s">
        <v>801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153</v>
      </c>
      <c r="AU208" s="20" t="s">
        <v>82</v>
      </c>
    </row>
    <row r="209" s="13" customFormat="1">
      <c r="A209" s="13"/>
      <c r="B209" s="235"/>
      <c r="C209" s="236"/>
      <c r="D209" s="228" t="s">
        <v>155</v>
      </c>
      <c r="E209" s="237" t="s">
        <v>19</v>
      </c>
      <c r="F209" s="238" t="s">
        <v>156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155</v>
      </c>
      <c r="AU209" s="244" t="s">
        <v>82</v>
      </c>
      <c r="AV209" s="13" t="s">
        <v>80</v>
      </c>
      <c r="AW209" s="13" t="s">
        <v>33</v>
      </c>
      <c r="AX209" s="13" t="s">
        <v>72</v>
      </c>
      <c r="AY209" s="244" t="s">
        <v>142</v>
      </c>
    </row>
    <row r="210" s="14" customFormat="1">
      <c r="A210" s="14"/>
      <c r="B210" s="245"/>
      <c r="C210" s="246"/>
      <c r="D210" s="228" t="s">
        <v>155</v>
      </c>
      <c r="E210" s="247" t="s">
        <v>19</v>
      </c>
      <c r="F210" s="248" t="s">
        <v>802</v>
      </c>
      <c r="G210" s="246"/>
      <c r="H210" s="249">
        <v>1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155</v>
      </c>
      <c r="AU210" s="255" t="s">
        <v>82</v>
      </c>
      <c r="AV210" s="14" t="s">
        <v>82</v>
      </c>
      <c r="AW210" s="14" t="s">
        <v>33</v>
      </c>
      <c r="AX210" s="14" t="s">
        <v>72</v>
      </c>
      <c r="AY210" s="255" t="s">
        <v>142</v>
      </c>
    </row>
    <row r="211" s="2" customFormat="1" ht="16.5" customHeight="1">
      <c r="A211" s="41"/>
      <c r="B211" s="42"/>
      <c r="C211" s="215" t="s">
        <v>324</v>
      </c>
      <c r="D211" s="215" t="s">
        <v>144</v>
      </c>
      <c r="E211" s="216" t="s">
        <v>803</v>
      </c>
      <c r="F211" s="217" t="s">
        <v>804</v>
      </c>
      <c r="G211" s="218" t="s">
        <v>220</v>
      </c>
      <c r="H211" s="219">
        <v>6.2999999999999998</v>
      </c>
      <c r="I211" s="220"/>
      <c r="J211" s="221">
        <f>ROUND(I211*H211,2)</f>
        <v>0</v>
      </c>
      <c r="K211" s="217" t="s">
        <v>148</v>
      </c>
      <c r="L211" s="47"/>
      <c r="M211" s="222" t="s">
        <v>19</v>
      </c>
      <c r="N211" s="223" t="s">
        <v>43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0.016</v>
      </c>
      <c r="T211" s="225">
        <f>S211*H211</f>
        <v>0.1008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149</v>
      </c>
      <c r="AT211" s="226" t="s">
        <v>144</v>
      </c>
      <c r="AU211" s="226" t="s">
        <v>82</v>
      </c>
      <c r="AY211" s="20" t="s">
        <v>142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80</v>
      </c>
      <c r="BK211" s="227">
        <f>ROUND(I211*H211,2)</f>
        <v>0</v>
      </c>
      <c r="BL211" s="20" t="s">
        <v>149</v>
      </c>
      <c r="BM211" s="226" t="s">
        <v>805</v>
      </c>
    </row>
    <row r="212" s="2" customFormat="1">
      <c r="A212" s="41"/>
      <c r="B212" s="42"/>
      <c r="C212" s="43"/>
      <c r="D212" s="228" t="s">
        <v>151</v>
      </c>
      <c r="E212" s="43"/>
      <c r="F212" s="229" t="s">
        <v>806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151</v>
      </c>
      <c r="AU212" s="20" t="s">
        <v>82</v>
      </c>
    </row>
    <row r="213" s="2" customFormat="1">
      <c r="A213" s="41"/>
      <c r="B213" s="42"/>
      <c r="C213" s="43"/>
      <c r="D213" s="233" t="s">
        <v>153</v>
      </c>
      <c r="E213" s="43"/>
      <c r="F213" s="234" t="s">
        <v>807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153</v>
      </c>
      <c r="AU213" s="20" t="s">
        <v>82</v>
      </c>
    </row>
    <row r="214" s="13" customFormat="1">
      <c r="A214" s="13"/>
      <c r="B214" s="235"/>
      <c r="C214" s="236"/>
      <c r="D214" s="228" t="s">
        <v>155</v>
      </c>
      <c r="E214" s="237" t="s">
        <v>19</v>
      </c>
      <c r="F214" s="238" t="s">
        <v>156</v>
      </c>
      <c r="G214" s="236"/>
      <c r="H214" s="237" t="s">
        <v>19</v>
      </c>
      <c r="I214" s="239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155</v>
      </c>
      <c r="AU214" s="244" t="s">
        <v>82</v>
      </c>
      <c r="AV214" s="13" t="s">
        <v>80</v>
      </c>
      <c r="AW214" s="13" t="s">
        <v>33</v>
      </c>
      <c r="AX214" s="13" t="s">
        <v>72</v>
      </c>
      <c r="AY214" s="244" t="s">
        <v>142</v>
      </c>
    </row>
    <row r="215" s="14" customFormat="1">
      <c r="A215" s="14"/>
      <c r="B215" s="245"/>
      <c r="C215" s="246"/>
      <c r="D215" s="228" t="s">
        <v>155</v>
      </c>
      <c r="E215" s="247" t="s">
        <v>19</v>
      </c>
      <c r="F215" s="248" t="s">
        <v>808</v>
      </c>
      <c r="G215" s="246"/>
      <c r="H215" s="249">
        <v>6.2999999999999998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155</v>
      </c>
      <c r="AU215" s="255" t="s">
        <v>82</v>
      </c>
      <c r="AV215" s="14" t="s">
        <v>82</v>
      </c>
      <c r="AW215" s="14" t="s">
        <v>33</v>
      </c>
      <c r="AX215" s="14" t="s">
        <v>72</v>
      </c>
      <c r="AY215" s="255" t="s">
        <v>142</v>
      </c>
    </row>
    <row r="216" s="12" customFormat="1" ht="22.8" customHeight="1">
      <c r="A216" s="12"/>
      <c r="B216" s="199"/>
      <c r="C216" s="200"/>
      <c r="D216" s="201" t="s">
        <v>71</v>
      </c>
      <c r="E216" s="213" t="s">
        <v>654</v>
      </c>
      <c r="F216" s="213" t="s">
        <v>655</v>
      </c>
      <c r="G216" s="200"/>
      <c r="H216" s="200"/>
      <c r="I216" s="203"/>
      <c r="J216" s="214">
        <f>BK216</f>
        <v>0</v>
      </c>
      <c r="K216" s="200"/>
      <c r="L216" s="205"/>
      <c r="M216" s="206"/>
      <c r="N216" s="207"/>
      <c r="O216" s="207"/>
      <c r="P216" s="208">
        <f>SUM(P217:P223)</f>
        <v>0</v>
      </c>
      <c r="Q216" s="207"/>
      <c r="R216" s="208">
        <f>SUM(R217:R223)</f>
        <v>0</v>
      </c>
      <c r="S216" s="207"/>
      <c r="T216" s="209">
        <f>SUM(T217:T223)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0" t="s">
        <v>80</v>
      </c>
      <c r="AT216" s="211" t="s">
        <v>71</v>
      </c>
      <c r="AU216" s="211" t="s">
        <v>80</v>
      </c>
      <c r="AY216" s="210" t="s">
        <v>142</v>
      </c>
      <c r="BK216" s="212">
        <f>SUM(BK217:BK223)</f>
        <v>0</v>
      </c>
    </row>
    <row r="217" s="2" customFormat="1" ht="24.15" customHeight="1">
      <c r="A217" s="41"/>
      <c r="B217" s="42"/>
      <c r="C217" s="215" t="s">
        <v>331</v>
      </c>
      <c r="D217" s="215" t="s">
        <v>144</v>
      </c>
      <c r="E217" s="216" t="s">
        <v>666</v>
      </c>
      <c r="F217" s="217" t="s">
        <v>667</v>
      </c>
      <c r="G217" s="218" t="s">
        <v>282</v>
      </c>
      <c r="H217" s="219">
        <v>71.049999999999997</v>
      </c>
      <c r="I217" s="220"/>
      <c r="J217" s="221">
        <f>ROUND(I217*H217,2)</f>
        <v>0</v>
      </c>
      <c r="K217" s="217" t="s">
        <v>19</v>
      </c>
      <c r="L217" s="47"/>
      <c r="M217" s="222" t="s">
        <v>19</v>
      </c>
      <c r="N217" s="223" t="s">
        <v>43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149</v>
      </c>
      <c r="AT217" s="226" t="s">
        <v>144</v>
      </c>
      <c r="AU217" s="226" t="s">
        <v>82</v>
      </c>
      <c r="AY217" s="20" t="s">
        <v>142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80</v>
      </c>
      <c r="BK217" s="227">
        <f>ROUND(I217*H217,2)</f>
        <v>0</v>
      </c>
      <c r="BL217" s="20" t="s">
        <v>149</v>
      </c>
      <c r="BM217" s="226" t="s">
        <v>809</v>
      </c>
    </row>
    <row r="218" s="2" customFormat="1">
      <c r="A218" s="41"/>
      <c r="B218" s="42"/>
      <c r="C218" s="43"/>
      <c r="D218" s="228" t="s">
        <v>151</v>
      </c>
      <c r="E218" s="43"/>
      <c r="F218" s="229" t="s">
        <v>669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151</v>
      </c>
      <c r="AU218" s="20" t="s">
        <v>82</v>
      </c>
    </row>
    <row r="219" s="14" customFormat="1">
      <c r="A219" s="14"/>
      <c r="B219" s="245"/>
      <c r="C219" s="246"/>
      <c r="D219" s="228" t="s">
        <v>155</v>
      </c>
      <c r="E219" s="247" t="s">
        <v>19</v>
      </c>
      <c r="F219" s="248" t="s">
        <v>810</v>
      </c>
      <c r="G219" s="246"/>
      <c r="H219" s="249">
        <v>71.049999999999997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155</v>
      </c>
      <c r="AU219" s="255" t="s">
        <v>82</v>
      </c>
      <c r="AV219" s="14" t="s">
        <v>82</v>
      </c>
      <c r="AW219" s="14" t="s">
        <v>33</v>
      </c>
      <c r="AX219" s="14" t="s">
        <v>72</v>
      </c>
      <c r="AY219" s="255" t="s">
        <v>142</v>
      </c>
    </row>
    <row r="220" s="2" customFormat="1" ht="24.15" customHeight="1">
      <c r="A220" s="41"/>
      <c r="B220" s="42"/>
      <c r="C220" s="215" t="s">
        <v>339</v>
      </c>
      <c r="D220" s="215" t="s">
        <v>144</v>
      </c>
      <c r="E220" s="216" t="s">
        <v>699</v>
      </c>
      <c r="F220" s="217" t="s">
        <v>700</v>
      </c>
      <c r="G220" s="218" t="s">
        <v>282</v>
      </c>
      <c r="H220" s="219">
        <v>71.049999999999997</v>
      </c>
      <c r="I220" s="220"/>
      <c r="J220" s="221">
        <f>ROUND(I220*H220,2)</f>
        <v>0</v>
      </c>
      <c r="K220" s="217" t="s">
        <v>148</v>
      </c>
      <c r="L220" s="47"/>
      <c r="M220" s="222" t="s">
        <v>19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149</v>
      </c>
      <c r="AT220" s="226" t="s">
        <v>144</v>
      </c>
      <c r="AU220" s="226" t="s">
        <v>82</v>
      </c>
      <c r="AY220" s="20" t="s">
        <v>142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80</v>
      </c>
      <c r="BK220" s="227">
        <f>ROUND(I220*H220,2)</f>
        <v>0</v>
      </c>
      <c r="BL220" s="20" t="s">
        <v>149</v>
      </c>
      <c r="BM220" s="226" t="s">
        <v>811</v>
      </c>
    </row>
    <row r="221" s="2" customFormat="1">
      <c r="A221" s="41"/>
      <c r="B221" s="42"/>
      <c r="C221" s="43"/>
      <c r="D221" s="228" t="s">
        <v>151</v>
      </c>
      <c r="E221" s="43"/>
      <c r="F221" s="229" t="s">
        <v>289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151</v>
      </c>
      <c r="AU221" s="20" t="s">
        <v>82</v>
      </c>
    </row>
    <row r="222" s="2" customFormat="1">
      <c r="A222" s="41"/>
      <c r="B222" s="42"/>
      <c r="C222" s="43"/>
      <c r="D222" s="233" t="s">
        <v>153</v>
      </c>
      <c r="E222" s="43"/>
      <c r="F222" s="234" t="s">
        <v>702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153</v>
      </c>
      <c r="AU222" s="20" t="s">
        <v>82</v>
      </c>
    </row>
    <row r="223" s="14" customFormat="1">
      <c r="A223" s="14"/>
      <c r="B223" s="245"/>
      <c r="C223" s="246"/>
      <c r="D223" s="228" t="s">
        <v>155</v>
      </c>
      <c r="E223" s="247" t="s">
        <v>19</v>
      </c>
      <c r="F223" s="248" t="s">
        <v>810</v>
      </c>
      <c r="G223" s="246"/>
      <c r="H223" s="249">
        <v>71.049999999999997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155</v>
      </c>
      <c r="AU223" s="255" t="s">
        <v>82</v>
      </c>
      <c r="AV223" s="14" t="s">
        <v>82</v>
      </c>
      <c r="AW223" s="14" t="s">
        <v>33</v>
      </c>
      <c r="AX223" s="14" t="s">
        <v>72</v>
      </c>
      <c r="AY223" s="255" t="s">
        <v>142</v>
      </c>
    </row>
    <row r="224" s="12" customFormat="1" ht="22.8" customHeight="1">
      <c r="A224" s="12"/>
      <c r="B224" s="199"/>
      <c r="C224" s="200"/>
      <c r="D224" s="201" t="s">
        <v>71</v>
      </c>
      <c r="E224" s="213" t="s">
        <v>703</v>
      </c>
      <c r="F224" s="213" t="s">
        <v>704</v>
      </c>
      <c r="G224" s="200"/>
      <c r="H224" s="200"/>
      <c r="I224" s="203"/>
      <c r="J224" s="214">
        <f>BK224</f>
        <v>0</v>
      </c>
      <c r="K224" s="200"/>
      <c r="L224" s="205"/>
      <c r="M224" s="206"/>
      <c r="N224" s="207"/>
      <c r="O224" s="207"/>
      <c r="P224" s="208">
        <f>SUM(P225:P234)</f>
        <v>0</v>
      </c>
      <c r="Q224" s="207"/>
      <c r="R224" s="208">
        <f>SUM(R225:R234)</f>
        <v>0</v>
      </c>
      <c r="S224" s="207"/>
      <c r="T224" s="209">
        <f>SUM(T225:T234)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80</v>
      </c>
      <c r="AT224" s="211" t="s">
        <v>71</v>
      </c>
      <c r="AU224" s="211" t="s">
        <v>80</v>
      </c>
      <c r="AY224" s="210" t="s">
        <v>142</v>
      </c>
      <c r="BK224" s="212">
        <f>SUM(BK225:BK234)</f>
        <v>0</v>
      </c>
    </row>
    <row r="225" s="2" customFormat="1" ht="16.5" customHeight="1">
      <c r="A225" s="41"/>
      <c r="B225" s="42"/>
      <c r="C225" s="215" t="s">
        <v>346</v>
      </c>
      <c r="D225" s="215" t="s">
        <v>144</v>
      </c>
      <c r="E225" s="216" t="s">
        <v>706</v>
      </c>
      <c r="F225" s="217" t="s">
        <v>707</v>
      </c>
      <c r="G225" s="218" t="s">
        <v>282</v>
      </c>
      <c r="H225" s="219">
        <v>32.689</v>
      </c>
      <c r="I225" s="220"/>
      <c r="J225" s="221">
        <f>ROUND(I225*H225,2)</f>
        <v>0</v>
      </c>
      <c r="K225" s="217" t="s">
        <v>148</v>
      </c>
      <c r="L225" s="47"/>
      <c r="M225" s="222" t="s">
        <v>19</v>
      </c>
      <c r="N225" s="223" t="s">
        <v>43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149</v>
      </c>
      <c r="AT225" s="226" t="s">
        <v>144</v>
      </c>
      <c r="AU225" s="226" t="s">
        <v>82</v>
      </c>
      <c r="AY225" s="20" t="s">
        <v>142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80</v>
      </c>
      <c r="BK225" s="227">
        <f>ROUND(I225*H225,2)</f>
        <v>0</v>
      </c>
      <c r="BL225" s="20" t="s">
        <v>149</v>
      </c>
      <c r="BM225" s="226" t="s">
        <v>812</v>
      </c>
    </row>
    <row r="226" s="2" customFormat="1">
      <c r="A226" s="41"/>
      <c r="B226" s="42"/>
      <c r="C226" s="43"/>
      <c r="D226" s="228" t="s">
        <v>151</v>
      </c>
      <c r="E226" s="43"/>
      <c r="F226" s="229" t="s">
        <v>709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151</v>
      </c>
      <c r="AU226" s="20" t="s">
        <v>82</v>
      </c>
    </row>
    <row r="227" s="2" customFormat="1">
      <c r="A227" s="41"/>
      <c r="B227" s="42"/>
      <c r="C227" s="43"/>
      <c r="D227" s="233" t="s">
        <v>153</v>
      </c>
      <c r="E227" s="43"/>
      <c r="F227" s="234" t="s">
        <v>710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153</v>
      </c>
      <c r="AU227" s="20" t="s">
        <v>82</v>
      </c>
    </row>
    <row r="228" s="2" customFormat="1">
      <c r="A228" s="41"/>
      <c r="B228" s="42"/>
      <c r="C228" s="43"/>
      <c r="D228" s="228" t="s">
        <v>170</v>
      </c>
      <c r="E228" s="43"/>
      <c r="F228" s="256" t="s">
        <v>711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170</v>
      </c>
      <c r="AU228" s="20" t="s">
        <v>82</v>
      </c>
    </row>
    <row r="229" s="14" customFormat="1">
      <c r="A229" s="14"/>
      <c r="B229" s="245"/>
      <c r="C229" s="246"/>
      <c r="D229" s="228" t="s">
        <v>155</v>
      </c>
      <c r="E229" s="246"/>
      <c r="F229" s="248" t="s">
        <v>813</v>
      </c>
      <c r="G229" s="246"/>
      <c r="H229" s="249">
        <v>32.689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155</v>
      </c>
      <c r="AU229" s="255" t="s">
        <v>82</v>
      </c>
      <c r="AV229" s="14" t="s">
        <v>82</v>
      </c>
      <c r="AW229" s="14" t="s">
        <v>4</v>
      </c>
      <c r="AX229" s="14" t="s">
        <v>80</v>
      </c>
      <c r="AY229" s="255" t="s">
        <v>142</v>
      </c>
    </row>
    <row r="230" s="2" customFormat="1" ht="16.5" customHeight="1">
      <c r="A230" s="41"/>
      <c r="B230" s="42"/>
      <c r="C230" s="215" t="s">
        <v>353</v>
      </c>
      <c r="D230" s="215" t="s">
        <v>144</v>
      </c>
      <c r="E230" s="216" t="s">
        <v>714</v>
      </c>
      <c r="F230" s="217" t="s">
        <v>715</v>
      </c>
      <c r="G230" s="218" t="s">
        <v>282</v>
      </c>
      <c r="H230" s="219">
        <v>21.792999999999999</v>
      </c>
      <c r="I230" s="220"/>
      <c r="J230" s="221">
        <f>ROUND(I230*H230,2)</f>
        <v>0</v>
      </c>
      <c r="K230" s="217" t="s">
        <v>148</v>
      </c>
      <c r="L230" s="47"/>
      <c r="M230" s="222" t="s">
        <v>19</v>
      </c>
      <c r="N230" s="223" t="s">
        <v>43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149</v>
      </c>
      <c r="AT230" s="226" t="s">
        <v>144</v>
      </c>
      <c r="AU230" s="226" t="s">
        <v>82</v>
      </c>
      <c r="AY230" s="20" t="s">
        <v>142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80</v>
      </c>
      <c r="BK230" s="227">
        <f>ROUND(I230*H230,2)</f>
        <v>0</v>
      </c>
      <c r="BL230" s="20" t="s">
        <v>149</v>
      </c>
      <c r="BM230" s="226" t="s">
        <v>814</v>
      </c>
    </row>
    <row r="231" s="2" customFormat="1">
      <c r="A231" s="41"/>
      <c r="B231" s="42"/>
      <c r="C231" s="43"/>
      <c r="D231" s="228" t="s">
        <v>151</v>
      </c>
      <c r="E231" s="43"/>
      <c r="F231" s="229" t="s">
        <v>717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151</v>
      </c>
      <c r="AU231" s="20" t="s">
        <v>82</v>
      </c>
    </row>
    <row r="232" s="2" customFormat="1">
      <c r="A232" s="41"/>
      <c r="B232" s="42"/>
      <c r="C232" s="43"/>
      <c r="D232" s="233" t="s">
        <v>153</v>
      </c>
      <c r="E232" s="43"/>
      <c r="F232" s="234" t="s">
        <v>718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153</v>
      </c>
      <c r="AU232" s="20" t="s">
        <v>82</v>
      </c>
    </row>
    <row r="233" s="2" customFormat="1">
      <c r="A233" s="41"/>
      <c r="B233" s="42"/>
      <c r="C233" s="43"/>
      <c r="D233" s="228" t="s">
        <v>170</v>
      </c>
      <c r="E233" s="43"/>
      <c r="F233" s="256" t="s">
        <v>719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170</v>
      </c>
      <c r="AU233" s="20" t="s">
        <v>82</v>
      </c>
    </row>
    <row r="234" s="14" customFormat="1">
      <c r="A234" s="14"/>
      <c r="B234" s="245"/>
      <c r="C234" s="246"/>
      <c r="D234" s="228" t="s">
        <v>155</v>
      </c>
      <c r="E234" s="246"/>
      <c r="F234" s="248" t="s">
        <v>815</v>
      </c>
      <c r="G234" s="246"/>
      <c r="H234" s="249">
        <v>21.792999999999999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155</v>
      </c>
      <c r="AU234" s="255" t="s">
        <v>82</v>
      </c>
      <c r="AV234" s="14" t="s">
        <v>82</v>
      </c>
      <c r="AW234" s="14" t="s">
        <v>4</v>
      </c>
      <c r="AX234" s="14" t="s">
        <v>80</v>
      </c>
      <c r="AY234" s="255" t="s">
        <v>142</v>
      </c>
    </row>
    <row r="235" s="12" customFormat="1" ht="25.92" customHeight="1">
      <c r="A235" s="12"/>
      <c r="B235" s="199"/>
      <c r="C235" s="200"/>
      <c r="D235" s="201" t="s">
        <v>71</v>
      </c>
      <c r="E235" s="202" t="s">
        <v>816</v>
      </c>
      <c r="F235" s="202" t="s">
        <v>817</v>
      </c>
      <c r="G235" s="200"/>
      <c r="H235" s="200"/>
      <c r="I235" s="203"/>
      <c r="J235" s="204">
        <f>BK235</f>
        <v>0</v>
      </c>
      <c r="K235" s="200"/>
      <c r="L235" s="205"/>
      <c r="M235" s="206"/>
      <c r="N235" s="207"/>
      <c r="O235" s="207"/>
      <c r="P235" s="208">
        <f>P236</f>
        <v>0</v>
      </c>
      <c r="Q235" s="207"/>
      <c r="R235" s="208">
        <f>R236</f>
        <v>0.010189999999999999</v>
      </c>
      <c r="S235" s="207"/>
      <c r="T235" s="209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0" t="s">
        <v>82</v>
      </c>
      <c r="AT235" s="211" t="s">
        <v>71</v>
      </c>
      <c r="AU235" s="211" t="s">
        <v>72</v>
      </c>
      <c r="AY235" s="210" t="s">
        <v>142</v>
      </c>
      <c r="BK235" s="212">
        <f>BK236</f>
        <v>0</v>
      </c>
    </row>
    <row r="236" s="12" customFormat="1" ht="22.8" customHeight="1">
      <c r="A236" s="12"/>
      <c r="B236" s="199"/>
      <c r="C236" s="200"/>
      <c r="D236" s="201" t="s">
        <v>71</v>
      </c>
      <c r="E236" s="213" t="s">
        <v>818</v>
      </c>
      <c r="F236" s="213" t="s">
        <v>819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SUM(P237:P244)</f>
        <v>0</v>
      </c>
      <c r="Q236" s="207"/>
      <c r="R236" s="208">
        <f>SUM(R237:R244)</f>
        <v>0.010189999999999999</v>
      </c>
      <c r="S236" s="207"/>
      <c r="T236" s="209">
        <f>SUM(T237:T244)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82</v>
      </c>
      <c r="AT236" s="211" t="s">
        <v>71</v>
      </c>
      <c r="AU236" s="211" t="s">
        <v>80</v>
      </c>
      <c r="AY236" s="210" t="s">
        <v>142</v>
      </c>
      <c r="BK236" s="212">
        <f>SUM(BK237:BK244)</f>
        <v>0</v>
      </c>
    </row>
    <row r="237" s="2" customFormat="1" ht="16.5" customHeight="1">
      <c r="A237" s="41"/>
      <c r="B237" s="42"/>
      <c r="C237" s="215" t="s">
        <v>362</v>
      </c>
      <c r="D237" s="215" t="s">
        <v>144</v>
      </c>
      <c r="E237" s="216" t="s">
        <v>820</v>
      </c>
      <c r="F237" s="217" t="s">
        <v>821</v>
      </c>
      <c r="G237" s="218" t="s">
        <v>334</v>
      </c>
      <c r="H237" s="219">
        <v>1</v>
      </c>
      <c r="I237" s="220"/>
      <c r="J237" s="221">
        <f>ROUND(I237*H237,2)</f>
        <v>0</v>
      </c>
      <c r="K237" s="217" t="s">
        <v>148</v>
      </c>
      <c r="L237" s="47"/>
      <c r="M237" s="222" t="s">
        <v>19</v>
      </c>
      <c r="N237" s="223" t="s">
        <v>43</v>
      </c>
      <c r="O237" s="87"/>
      <c r="P237" s="224">
        <f>O237*H237</f>
        <v>0</v>
      </c>
      <c r="Q237" s="224">
        <v>0.010189999999999999</v>
      </c>
      <c r="R237" s="224">
        <f>Q237*H237</f>
        <v>0.010189999999999999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262</v>
      </c>
      <c r="AT237" s="226" t="s">
        <v>144</v>
      </c>
      <c r="AU237" s="226" t="s">
        <v>82</v>
      </c>
      <c r="AY237" s="20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80</v>
      </c>
      <c r="BK237" s="227">
        <f>ROUND(I237*H237,2)</f>
        <v>0</v>
      </c>
      <c r="BL237" s="20" t="s">
        <v>262</v>
      </c>
      <c r="BM237" s="226" t="s">
        <v>822</v>
      </c>
    </row>
    <row r="238" s="2" customFormat="1">
      <c r="A238" s="41"/>
      <c r="B238" s="42"/>
      <c r="C238" s="43"/>
      <c r="D238" s="228" t="s">
        <v>151</v>
      </c>
      <c r="E238" s="43"/>
      <c r="F238" s="229" t="s">
        <v>823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151</v>
      </c>
      <c r="AU238" s="20" t="s">
        <v>82</v>
      </c>
    </row>
    <row r="239" s="2" customFormat="1">
      <c r="A239" s="41"/>
      <c r="B239" s="42"/>
      <c r="C239" s="43"/>
      <c r="D239" s="233" t="s">
        <v>153</v>
      </c>
      <c r="E239" s="43"/>
      <c r="F239" s="234" t="s">
        <v>824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153</v>
      </c>
      <c r="AU239" s="20" t="s">
        <v>82</v>
      </c>
    </row>
    <row r="240" s="13" customFormat="1">
      <c r="A240" s="13"/>
      <c r="B240" s="235"/>
      <c r="C240" s="236"/>
      <c r="D240" s="228" t="s">
        <v>155</v>
      </c>
      <c r="E240" s="237" t="s">
        <v>19</v>
      </c>
      <c r="F240" s="238" t="s">
        <v>374</v>
      </c>
      <c r="G240" s="236"/>
      <c r="H240" s="237" t="s">
        <v>19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155</v>
      </c>
      <c r="AU240" s="244" t="s">
        <v>82</v>
      </c>
      <c r="AV240" s="13" t="s">
        <v>80</v>
      </c>
      <c r="AW240" s="13" t="s">
        <v>33</v>
      </c>
      <c r="AX240" s="13" t="s">
        <v>72</v>
      </c>
      <c r="AY240" s="244" t="s">
        <v>142</v>
      </c>
    </row>
    <row r="241" s="14" customFormat="1">
      <c r="A241" s="14"/>
      <c r="B241" s="245"/>
      <c r="C241" s="246"/>
      <c r="D241" s="228" t="s">
        <v>155</v>
      </c>
      <c r="E241" s="247" t="s">
        <v>19</v>
      </c>
      <c r="F241" s="248" t="s">
        <v>825</v>
      </c>
      <c r="G241" s="246"/>
      <c r="H241" s="249">
        <v>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155</v>
      </c>
      <c r="AU241" s="255" t="s">
        <v>82</v>
      </c>
      <c r="AV241" s="14" t="s">
        <v>82</v>
      </c>
      <c r="AW241" s="14" t="s">
        <v>33</v>
      </c>
      <c r="AX241" s="14" t="s">
        <v>72</v>
      </c>
      <c r="AY241" s="255" t="s">
        <v>142</v>
      </c>
    </row>
    <row r="242" s="2" customFormat="1" ht="16.5" customHeight="1">
      <c r="A242" s="41"/>
      <c r="B242" s="42"/>
      <c r="C242" s="215" t="s">
        <v>368</v>
      </c>
      <c r="D242" s="215" t="s">
        <v>144</v>
      </c>
      <c r="E242" s="216" t="s">
        <v>826</v>
      </c>
      <c r="F242" s="217" t="s">
        <v>827</v>
      </c>
      <c r="G242" s="218" t="s">
        <v>282</v>
      </c>
      <c r="H242" s="219">
        <v>0.01</v>
      </c>
      <c r="I242" s="220"/>
      <c r="J242" s="221">
        <f>ROUND(I242*H242,2)</f>
        <v>0</v>
      </c>
      <c r="K242" s="217" t="s">
        <v>148</v>
      </c>
      <c r="L242" s="47"/>
      <c r="M242" s="222" t="s">
        <v>19</v>
      </c>
      <c r="N242" s="223" t="s">
        <v>43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262</v>
      </c>
      <c r="AT242" s="226" t="s">
        <v>144</v>
      </c>
      <c r="AU242" s="226" t="s">
        <v>82</v>
      </c>
      <c r="AY242" s="20" t="s">
        <v>142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80</v>
      </c>
      <c r="BK242" s="227">
        <f>ROUND(I242*H242,2)</f>
        <v>0</v>
      </c>
      <c r="BL242" s="20" t="s">
        <v>262</v>
      </c>
      <c r="BM242" s="226" t="s">
        <v>828</v>
      </c>
    </row>
    <row r="243" s="2" customFormat="1">
      <c r="A243" s="41"/>
      <c r="B243" s="42"/>
      <c r="C243" s="43"/>
      <c r="D243" s="228" t="s">
        <v>151</v>
      </c>
      <c r="E243" s="43"/>
      <c r="F243" s="229" t="s">
        <v>829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151</v>
      </c>
      <c r="AU243" s="20" t="s">
        <v>82</v>
      </c>
    </row>
    <row r="244" s="2" customFormat="1">
      <c r="A244" s="41"/>
      <c r="B244" s="42"/>
      <c r="C244" s="43"/>
      <c r="D244" s="233" t="s">
        <v>153</v>
      </c>
      <c r="E244" s="43"/>
      <c r="F244" s="234" t="s">
        <v>830</v>
      </c>
      <c r="G244" s="43"/>
      <c r="H244" s="43"/>
      <c r="I244" s="230"/>
      <c r="J244" s="43"/>
      <c r="K244" s="43"/>
      <c r="L244" s="47"/>
      <c r="M244" s="270"/>
      <c r="N244" s="271"/>
      <c r="O244" s="272"/>
      <c r="P244" s="272"/>
      <c r="Q244" s="272"/>
      <c r="R244" s="272"/>
      <c r="S244" s="272"/>
      <c r="T244" s="273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153</v>
      </c>
      <c r="AU244" s="20" t="s">
        <v>82</v>
      </c>
    </row>
    <row r="245" s="2" customFormat="1" ht="6.96" customHeight="1">
      <c r="A245" s="41"/>
      <c r="B245" s="62"/>
      <c r="C245" s="63"/>
      <c r="D245" s="63"/>
      <c r="E245" s="63"/>
      <c r="F245" s="63"/>
      <c r="G245" s="63"/>
      <c r="H245" s="63"/>
      <c r="I245" s="63"/>
      <c r="J245" s="63"/>
      <c r="K245" s="63"/>
      <c r="L245" s="47"/>
      <c r="M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</row>
  </sheetData>
  <sheetProtection sheet="1" autoFilter="0" formatColumns="0" formatRows="0" objects="1" scenarios="1" spinCount="100000" saltValue="W/jll/KToz08ulCyx5c/Xbh2Aj0n+juPiQ8JUQg88eaO8rQZ3AJ0xa03ORaZezihL/6Dhq/X8N5NFy3c4FNtWw==" hashValue="AJ1H4CKlXpe4sNTFcZ9pxtzbMg2E9XXhcqO+ihRktx97+RhllP6AABdX32H6SBUdUbt4tTJwBwsqEDg9ltB4iQ==" algorithmName="SHA-512" password="CC35"/>
  <autoFilter ref="C87:K24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1/113107164"/>
    <hyperlink ref="F98" r:id="rId2" display="https://podminky.urs.cz/item/CS_URS_2025_01/121151103"/>
    <hyperlink ref="F103" r:id="rId3" display="https://podminky.urs.cz/item/CS_URS_2025_01/122251102"/>
    <hyperlink ref="F108" r:id="rId4" display="https://podminky.urs.cz/item/CS_URS_2025_01/122252203"/>
    <hyperlink ref="F117" r:id="rId5" display="https://podminky.urs.cz/item/CS_URS_2025_01/171151131"/>
    <hyperlink ref="F125" r:id="rId6" display="https://podminky.urs.cz/item/CS_URS_2025_01/171201231"/>
    <hyperlink ref="F131" r:id="rId7" display="https://podminky.urs.cz/item/CS_URS_2025_01/181951112"/>
    <hyperlink ref="F137" r:id="rId8" display="https://podminky.urs.cz/item/CS_URS_2025_01/564861111"/>
    <hyperlink ref="F144" r:id="rId9" display="https://podminky.urs.cz/item/CS_URS_2025_01/564962111"/>
    <hyperlink ref="F151" r:id="rId10" display="https://podminky.urs.cz/item/CS_URS_2025_01/591211111"/>
    <hyperlink ref="F187" r:id="rId11" display="https://podminky.urs.cz/item/CS_URS_2025_01/914511112"/>
    <hyperlink ref="F193" r:id="rId12" display="https://podminky.urs.cz/item/CS_URS_2025_01/916111123"/>
    <hyperlink ref="F202" r:id="rId13" display="https://podminky.urs.cz/item/CS_URS_2025_01/966006132"/>
    <hyperlink ref="F208" r:id="rId14" display="https://podminky.urs.cz/item/CS_URS_2025_01/966006251"/>
    <hyperlink ref="F213" r:id="rId15" display="https://podminky.urs.cz/item/CS_URS_2025_01/976061111"/>
    <hyperlink ref="F222" r:id="rId16" display="https://podminky.urs.cz/item/CS_URS_2025_01/997221873"/>
    <hyperlink ref="F227" r:id="rId17" display="https://podminky.urs.cz/item/CS_URS_2025_01/998223011"/>
    <hyperlink ref="F232" r:id="rId18" display="https://podminky.urs.cz/item/CS_URS_2025_01/998229112"/>
    <hyperlink ref="F239" r:id="rId19" display="https://podminky.urs.cz/item/CS_URS_2025_01/721211611"/>
    <hyperlink ref="F244" r:id="rId20" display="https://podminky.urs.cz/item/CS_URS_2025_01/9987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82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Stavební úpravy ulice Valy v Třeboni – projektová dokumentace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831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832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833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20. 2. 2025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834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835</v>
      </c>
      <c r="F23" s="41"/>
      <c r="G23" s="41"/>
      <c r="H23" s="41"/>
      <c r="I23" s="145" t="s">
        <v>28</v>
      </c>
      <c r="J23" s="136" t="s">
        <v>836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5" t="s">
        <v>28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ROUND((SUM(BE105:BE658)),  2)</f>
        <v>0</v>
      </c>
      <c r="G35" s="41"/>
      <c r="H35" s="41"/>
      <c r="I35" s="160">
        <v>0.20999999999999999</v>
      </c>
      <c r="J35" s="159">
        <f>ROUND(((SUM(BE105:BE658))*I35),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ROUND((SUM(BF105:BF658)),  2)</f>
        <v>0</v>
      </c>
      <c r="G36" s="41"/>
      <c r="H36" s="41"/>
      <c r="I36" s="160">
        <v>0.12</v>
      </c>
      <c r="J36" s="159">
        <f>ROUND(((SUM(BF105:BF658))*I36),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ROUND((SUM(BG105:BG658)),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ROUND((SUM(BH105:BH658)),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ROUND((SUM(BI105:BI658)),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Stavební úpravy ulice Valy v Třeboni – projektová dokumentace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831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832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301.1 - Vodovod - hlavní řady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Třeboň, ulice Valy</v>
      </c>
      <c r="G56" s="43"/>
      <c r="H56" s="43"/>
      <c r="I56" s="35" t="s">
        <v>23</v>
      </c>
      <c r="J56" s="75" t="str">
        <f>IF(J14="","",J14)</f>
        <v>20. 2. 2025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Třeboň</v>
      </c>
      <c r="G58" s="43"/>
      <c r="H58" s="43"/>
      <c r="I58" s="35" t="s">
        <v>31</v>
      </c>
      <c r="J58" s="39" t="str">
        <f>E23</f>
        <v>Ing. Jana Máchová - vodohospodářská projekce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9" customFormat="1" ht="24.96" customHeight="1">
      <c r="A64" s="9"/>
      <c r="B64" s="177"/>
      <c r="C64" s="178"/>
      <c r="D64" s="179" t="s">
        <v>118</v>
      </c>
      <c r="E64" s="180"/>
      <c r="F64" s="180"/>
      <c r="G64" s="180"/>
      <c r="H64" s="180"/>
      <c r="I64" s="180"/>
      <c r="J64" s="181">
        <f>J106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119</v>
      </c>
      <c r="E65" s="185"/>
      <c r="F65" s="185"/>
      <c r="G65" s="185"/>
      <c r="H65" s="185"/>
      <c r="I65" s="185"/>
      <c r="J65" s="186">
        <f>J107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837</v>
      </c>
      <c r="E66" s="185"/>
      <c r="F66" s="185"/>
      <c r="G66" s="185"/>
      <c r="H66" s="185"/>
      <c r="I66" s="185"/>
      <c r="J66" s="186">
        <f>J108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838</v>
      </c>
      <c r="E67" s="185"/>
      <c r="F67" s="185"/>
      <c r="G67" s="185"/>
      <c r="H67" s="185"/>
      <c r="I67" s="185"/>
      <c r="J67" s="186">
        <f>J158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839</v>
      </c>
      <c r="E68" s="185"/>
      <c r="F68" s="185"/>
      <c r="G68" s="185"/>
      <c r="H68" s="185"/>
      <c r="I68" s="185"/>
      <c r="J68" s="186">
        <f>J232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840</v>
      </c>
      <c r="E69" s="185"/>
      <c r="F69" s="185"/>
      <c r="G69" s="185"/>
      <c r="H69" s="185"/>
      <c r="I69" s="185"/>
      <c r="J69" s="186">
        <f>J275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841</v>
      </c>
      <c r="E70" s="185"/>
      <c r="F70" s="185"/>
      <c r="G70" s="185"/>
      <c r="H70" s="185"/>
      <c r="I70" s="185"/>
      <c r="J70" s="186">
        <f>J304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8"/>
      <c r="D71" s="184" t="s">
        <v>842</v>
      </c>
      <c r="E71" s="185"/>
      <c r="F71" s="185"/>
      <c r="G71" s="185"/>
      <c r="H71" s="185"/>
      <c r="I71" s="185"/>
      <c r="J71" s="186">
        <f>J341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843</v>
      </c>
      <c r="E72" s="185"/>
      <c r="F72" s="185"/>
      <c r="G72" s="185"/>
      <c r="H72" s="185"/>
      <c r="I72" s="185"/>
      <c r="J72" s="186">
        <f>J347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3"/>
      <c r="C73" s="128"/>
      <c r="D73" s="184" t="s">
        <v>844</v>
      </c>
      <c r="E73" s="185"/>
      <c r="F73" s="185"/>
      <c r="G73" s="185"/>
      <c r="H73" s="185"/>
      <c r="I73" s="185"/>
      <c r="J73" s="186">
        <f>J348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121</v>
      </c>
      <c r="E74" s="185"/>
      <c r="F74" s="185"/>
      <c r="G74" s="185"/>
      <c r="H74" s="185"/>
      <c r="I74" s="185"/>
      <c r="J74" s="186">
        <f>J355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3"/>
      <c r="C75" s="128"/>
      <c r="D75" s="184" t="s">
        <v>845</v>
      </c>
      <c r="E75" s="185"/>
      <c r="F75" s="185"/>
      <c r="G75" s="185"/>
      <c r="H75" s="185"/>
      <c r="I75" s="185"/>
      <c r="J75" s="186">
        <f>J356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846</v>
      </c>
      <c r="E76" s="185"/>
      <c r="F76" s="185"/>
      <c r="G76" s="185"/>
      <c r="H76" s="185"/>
      <c r="I76" s="185"/>
      <c r="J76" s="186">
        <f>J399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3"/>
      <c r="C77" s="128"/>
      <c r="D77" s="184" t="s">
        <v>847</v>
      </c>
      <c r="E77" s="185"/>
      <c r="F77" s="185"/>
      <c r="G77" s="185"/>
      <c r="H77" s="185"/>
      <c r="I77" s="185"/>
      <c r="J77" s="186">
        <f>J400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83"/>
      <c r="C78" s="128"/>
      <c r="D78" s="184" t="s">
        <v>848</v>
      </c>
      <c r="E78" s="185"/>
      <c r="F78" s="185"/>
      <c r="G78" s="185"/>
      <c r="H78" s="185"/>
      <c r="I78" s="185"/>
      <c r="J78" s="186">
        <f>J431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83"/>
      <c r="C79" s="128"/>
      <c r="D79" s="184" t="s">
        <v>849</v>
      </c>
      <c r="E79" s="185"/>
      <c r="F79" s="185"/>
      <c r="G79" s="185"/>
      <c r="H79" s="185"/>
      <c r="I79" s="185"/>
      <c r="J79" s="186">
        <f>J487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850</v>
      </c>
      <c r="E80" s="185"/>
      <c r="F80" s="185"/>
      <c r="G80" s="185"/>
      <c r="H80" s="185"/>
      <c r="I80" s="185"/>
      <c r="J80" s="186">
        <f>J608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126</v>
      </c>
      <c r="E81" s="185"/>
      <c r="F81" s="185"/>
      <c r="G81" s="185"/>
      <c r="H81" s="185"/>
      <c r="I81" s="185"/>
      <c r="J81" s="186">
        <f>J626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77"/>
      <c r="C82" s="178"/>
      <c r="D82" s="179" t="s">
        <v>851</v>
      </c>
      <c r="E82" s="180"/>
      <c r="F82" s="180"/>
      <c r="G82" s="180"/>
      <c r="H82" s="180"/>
      <c r="I82" s="180"/>
      <c r="J82" s="181">
        <f>J630</f>
        <v>0</v>
      </c>
      <c r="K82" s="178"/>
      <c r="L82" s="182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3"/>
      <c r="C83" s="128"/>
      <c r="D83" s="184" t="s">
        <v>852</v>
      </c>
      <c r="E83" s="185"/>
      <c r="F83" s="185"/>
      <c r="G83" s="185"/>
      <c r="H83" s="185"/>
      <c r="I83" s="185"/>
      <c r="J83" s="186">
        <f>J631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62"/>
      <c r="C85" s="63"/>
      <c r="D85" s="63"/>
      <c r="E85" s="63"/>
      <c r="F85" s="63"/>
      <c r="G85" s="63"/>
      <c r="H85" s="63"/>
      <c r="I85" s="63"/>
      <c r="J85" s="63"/>
      <c r="K85" s="6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9" s="2" customFormat="1" ht="6.96" customHeight="1">
      <c r="A89" s="41"/>
      <c r="B89" s="64"/>
      <c r="C89" s="65"/>
      <c r="D89" s="65"/>
      <c r="E89" s="65"/>
      <c r="F89" s="65"/>
      <c r="G89" s="65"/>
      <c r="H89" s="65"/>
      <c r="I89" s="65"/>
      <c r="J89" s="65"/>
      <c r="K89" s="65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24.96" customHeight="1">
      <c r="A90" s="41"/>
      <c r="B90" s="42"/>
      <c r="C90" s="26" t="s">
        <v>127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16</v>
      </c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6.5" customHeight="1">
      <c r="A93" s="41"/>
      <c r="B93" s="42"/>
      <c r="C93" s="43"/>
      <c r="D93" s="43"/>
      <c r="E93" s="172" t="str">
        <f>E7</f>
        <v>Stavební úpravy ulice Valy v Třeboni – projektová dokumentace</v>
      </c>
      <c r="F93" s="35"/>
      <c r="G93" s="35"/>
      <c r="H93" s="35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" customFormat="1" ht="12" customHeight="1">
      <c r="B94" s="24"/>
      <c r="C94" s="35" t="s">
        <v>112</v>
      </c>
      <c r="D94" s="25"/>
      <c r="E94" s="25"/>
      <c r="F94" s="25"/>
      <c r="G94" s="25"/>
      <c r="H94" s="25"/>
      <c r="I94" s="25"/>
      <c r="J94" s="25"/>
      <c r="K94" s="25"/>
      <c r="L94" s="23"/>
    </row>
    <row r="95" s="2" customFormat="1" ht="16.5" customHeight="1">
      <c r="A95" s="41"/>
      <c r="B95" s="42"/>
      <c r="C95" s="43"/>
      <c r="D95" s="43"/>
      <c r="E95" s="172" t="s">
        <v>831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832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6.5" customHeight="1">
      <c r="A97" s="41"/>
      <c r="B97" s="42"/>
      <c r="C97" s="43"/>
      <c r="D97" s="43"/>
      <c r="E97" s="72" t="str">
        <f>E11</f>
        <v>SO 301.1 - Vodovod - hlavní řady</v>
      </c>
      <c r="F97" s="43"/>
      <c r="G97" s="43"/>
      <c r="H97" s="43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2" customHeight="1">
      <c r="A99" s="41"/>
      <c r="B99" s="42"/>
      <c r="C99" s="35" t="s">
        <v>21</v>
      </c>
      <c r="D99" s="43"/>
      <c r="E99" s="43"/>
      <c r="F99" s="30" t="str">
        <f>F14</f>
        <v>Třeboň, ulice Valy</v>
      </c>
      <c r="G99" s="43"/>
      <c r="H99" s="43"/>
      <c r="I99" s="35" t="s">
        <v>23</v>
      </c>
      <c r="J99" s="75" t="str">
        <f>IF(J14="","",J14)</f>
        <v>20. 2. 2025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6.96" customHeight="1">
      <c r="A100" s="41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40.05" customHeight="1">
      <c r="A101" s="41"/>
      <c r="B101" s="42"/>
      <c r="C101" s="35" t="s">
        <v>25</v>
      </c>
      <c r="D101" s="43"/>
      <c r="E101" s="43"/>
      <c r="F101" s="30" t="str">
        <f>E17</f>
        <v>Město Třeboň</v>
      </c>
      <c r="G101" s="43"/>
      <c r="H101" s="43"/>
      <c r="I101" s="35" t="s">
        <v>31</v>
      </c>
      <c r="J101" s="39" t="str">
        <f>E23</f>
        <v>Ing. Jana Máchová - vodohospodářská projekce</v>
      </c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5.15" customHeight="1">
      <c r="A102" s="41"/>
      <c r="B102" s="42"/>
      <c r="C102" s="35" t="s">
        <v>29</v>
      </c>
      <c r="D102" s="43"/>
      <c r="E102" s="43"/>
      <c r="F102" s="30" t="str">
        <f>IF(E20="","",E20)</f>
        <v>Vyplň údaj</v>
      </c>
      <c r="G102" s="43"/>
      <c r="H102" s="43"/>
      <c r="I102" s="35" t="s">
        <v>34</v>
      </c>
      <c r="J102" s="39" t="str">
        <f>E26</f>
        <v xml:space="preserve"> </v>
      </c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0.32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11" customFormat="1" ht="29.28" customHeight="1">
      <c r="A104" s="188"/>
      <c r="B104" s="189"/>
      <c r="C104" s="190" t="s">
        <v>128</v>
      </c>
      <c r="D104" s="191" t="s">
        <v>57</v>
      </c>
      <c r="E104" s="191" t="s">
        <v>53</v>
      </c>
      <c r="F104" s="191" t="s">
        <v>54</v>
      </c>
      <c r="G104" s="191" t="s">
        <v>129</v>
      </c>
      <c r="H104" s="191" t="s">
        <v>130</v>
      </c>
      <c r="I104" s="191" t="s">
        <v>131</v>
      </c>
      <c r="J104" s="191" t="s">
        <v>116</v>
      </c>
      <c r="K104" s="192" t="s">
        <v>132</v>
      </c>
      <c r="L104" s="193"/>
      <c r="M104" s="95" t="s">
        <v>19</v>
      </c>
      <c r="N104" s="96" t="s">
        <v>42</v>
      </c>
      <c r="O104" s="96" t="s">
        <v>133</v>
      </c>
      <c r="P104" s="96" t="s">
        <v>134</v>
      </c>
      <c r="Q104" s="96" t="s">
        <v>135</v>
      </c>
      <c r="R104" s="96" t="s">
        <v>136</v>
      </c>
      <c r="S104" s="96" t="s">
        <v>137</v>
      </c>
      <c r="T104" s="97" t="s">
        <v>138</v>
      </c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</row>
    <row r="105" s="2" customFormat="1" ht="22.8" customHeight="1">
      <c r="A105" s="41"/>
      <c r="B105" s="42"/>
      <c r="C105" s="102" t="s">
        <v>139</v>
      </c>
      <c r="D105" s="43"/>
      <c r="E105" s="43"/>
      <c r="F105" s="43"/>
      <c r="G105" s="43"/>
      <c r="H105" s="43"/>
      <c r="I105" s="43"/>
      <c r="J105" s="194">
        <f>BK105</f>
        <v>0</v>
      </c>
      <c r="K105" s="43"/>
      <c r="L105" s="47"/>
      <c r="M105" s="98"/>
      <c r="N105" s="195"/>
      <c r="O105" s="99"/>
      <c r="P105" s="196">
        <f>P106+P630</f>
        <v>0</v>
      </c>
      <c r="Q105" s="99"/>
      <c r="R105" s="196">
        <f>R106+R630</f>
        <v>119.96697433</v>
      </c>
      <c r="S105" s="99"/>
      <c r="T105" s="197">
        <f>T106+T630</f>
        <v>0.48749999999999999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71</v>
      </c>
      <c r="AU105" s="20" t="s">
        <v>117</v>
      </c>
      <c r="BK105" s="198">
        <f>BK106+BK630</f>
        <v>0</v>
      </c>
    </row>
    <row r="106" s="12" customFormat="1" ht="25.92" customHeight="1">
      <c r="A106" s="12"/>
      <c r="B106" s="199"/>
      <c r="C106" s="200"/>
      <c r="D106" s="201" t="s">
        <v>71</v>
      </c>
      <c r="E106" s="202" t="s">
        <v>140</v>
      </c>
      <c r="F106" s="202" t="s">
        <v>141</v>
      </c>
      <c r="G106" s="200"/>
      <c r="H106" s="200"/>
      <c r="I106" s="203"/>
      <c r="J106" s="204">
        <f>BK106</f>
        <v>0</v>
      </c>
      <c r="K106" s="200"/>
      <c r="L106" s="205"/>
      <c r="M106" s="206"/>
      <c r="N106" s="207"/>
      <c r="O106" s="207"/>
      <c r="P106" s="208">
        <f>P107+P347+P355+P399+P608+P626</f>
        <v>0</v>
      </c>
      <c r="Q106" s="207"/>
      <c r="R106" s="208">
        <f>R107+R347+R355+R399+R608+R626</f>
        <v>119.96502433000001</v>
      </c>
      <c r="S106" s="207"/>
      <c r="T106" s="209">
        <f>T107+T347+T355+T399+T608+T626</f>
        <v>0.48749999999999999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80</v>
      </c>
      <c r="AT106" s="211" t="s">
        <v>71</v>
      </c>
      <c r="AU106" s="211" t="s">
        <v>72</v>
      </c>
      <c r="AY106" s="210" t="s">
        <v>142</v>
      </c>
      <c r="BK106" s="212">
        <f>BK107+BK347+BK355+BK399+BK608+BK626</f>
        <v>0</v>
      </c>
    </row>
    <row r="107" s="12" customFormat="1" ht="22.8" customHeight="1">
      <c r="A107" s="12"/>
      <c r="B107" s="199"/>
      <c r="C107" s="200"/>
      <c r="D107" s="201" t="s">
        <v>71</v>
      </c>
      <c r="E107" s="213" t="s">
        <v>80</v>
      </c>
      <c r="F107" s="213" t="s">
        <v>143</v>
      </c>
      <c r="G107" s="200"/>
      <c r="H107" s="200"/>
      <c r="I107" s="203"/>
      <c r="J107" s="214">
        <f>BK107</f>
        <v>0</v>
      </c>
      <c r="K107" s="200"/>
      <c r="L107" s="205"/>
      <c r="M107" s="206"/>
      <c r="N107" s="207"/>
      <c r="O107" s="207"/>
      <c r="P107" s="208">
        <f>P108+P158+P232+P275+P304+P341</f>
        <v>0</v>
      </c>
      <c r="Q107" s="207"/>
      <c r="R107" s="208">
        <f>R108+R158+R232+R275+R304+R341</f>
        <v>117.44264756</v>
      </c>
      <c r="S107" s="207"/>
      <c r="T107" s="209">
        <f>T108+T158+T232+T275+T304+T341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0" t="s">
        <v>80</v>
      </c>
      <c r="AT107" s="211" t="s">
        <v>71</v>
      </c>
      <c r="AU107" s="211" t="s">
        <v>80</v>
      </c>
      <c r="AY107" s="210" t="s">
        <v>142</v>
      </c>
      <c r="BK107" s="212">
        <f>BK108+BK158+BK232+BK275+BK304+BK341</f>
        <v>0</v>
      </c>
    </row>
    <row r="108" s="12" customFormat="1" ht="20.88" customHeight="1">
      <c r="A108" s="12"/>
      <c r="B108" s="199"/>
      <c r="C108" s="200"/>
      <c r="D108" s="201" t="s">
        <v>71</v>
      </c>
      <c r="E108" s="213" t="s">
        <v>225</v>
      </c>
      <c r="F108" s="213" t="s">
        <v>853</v>
      </c>
      <c r="G108" s="200"/>
      <c r="H108" s="200"/>
      <c r="I108" s="203"/>
      <c r="J108" s="214">
        <f>BK108</f>
        <v>0</v>
      </c>
      <c r="K108" s="200"/>
      <c r="L108" s="205"/>
      <c r="M108" s="206"/>
      <c r="N108" s="207"/>
      <c r="O108" s="207"/>
      <c r="P108" s="208">
        <f>SUM(P109:P157)</f>
        <v>0</v>
      </c>
      <c r="Q108" s="207"/>
      <c r="R108" s="208">
        <f>SUM(R109:R157)</f>
        <v>0.70822799999999997</v>
      </c>
      <c r="S108" s="207"/>
      <c r="T108" s="209">
        <f>SUM(T109:T157)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0" t="s">
        <v>80</v>
      </c>
      <c r="AT108" s="211" t="s">
        <v>71</v>
      </c>
      <c r="AU108" s="211" t="s">
        <v>82</v>
      </c>
      <c r="AY108" s="210" t="s">
        <v>142</v>
      </c>
      <c r="BK108" s="212">
        <f>SUM(BK109:BK157)</f>
        <v>0</v>
      </c>
    </row>
    <row r="109" s="2" customFormat="1" ht="16.5" customHeight="1">
      <c r="A109" s="41"/>
      <c r="B109" s="42"/>
      <c r="C109" s="215" t="s">
        <v>80</v>
      </c>
      <c r="D109" s="215" t="s">
        <v>144</v>
      </c>
      <c r="E109" s="216" t="s">
        <v>854</v>
      </c>
      <c r="F109" s="217" t="s">
        <v>855</v>
      </c>
      <c r="G109" s="218" t="s">
        <v>856</v>
      </c>
      <c r="H109" s="219">
        <v>50</v>
      </c>
      <c r="I109" s="220"/>
      <c r="J109" s="221">
        <f>ROUND(I109*H109,2)</f>
        <v>0</v>
      </c>
      <c r="K109" s="217" t="s">
        <v>148</v>
      </c>
      <c r="L109" s="47"/>
      <c r="M109" s="222" t="s">
        <v>19</v>
      </c>
      <c r="N109" s="223" t="s">
        <v>43</v>
      </c>
      <c r="O109" s="87"/>
      <c r="P109" s="224">
        <f>O109*H109</f>
        <v>0</v>
      </c>
      <c r="Q109" s="224">
        <v>3.0000000000000001E-05</v>
      </c>
      <c r="R109" s="224">
        <f>Q109*H109</f>
        <v>0.0015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149</v>
      </c>
      <c r="AT109" s="226" t="s">
        <v>144</v>
      </c>
      <c r="AU109" s="226" t="s">
        <v>164</v>
      </c>
      <c r="AY109" s="20" t="s">
        <v>142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80</v>
      </c>
      <c r="BK109" s="227">
        <f>ROUND(I109*H109,2)</f>
        <v>0</v>
      </c>
      <c r="BL109" s="20" t="s">
        <v>149</v>
      </c>
      <c r="BM109" s="226" t="s">
        <v>857</v>
      </c>
    </row>
    <row r="110" s="2" customFormat="1">
      <c r="A110" s="41"/>
      <c r="B110" s="42"/>
      <c r="C110" s="43"/>
      <c r="D110" s="228" t="s">
        <v>151</v>
      </c>
      <c r="E110" s="43"/>
      <c r="F110" s="229" t="s">
        <v>855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151</v>
      </c>
      <c r="AU110" s="20" t="s">
        <v>164</v>
      </c>
    </row>
    <row r="111" s="2" customFormat="1">
      <c r="A111" s="41"/>
      <c r="B111" s="42"/>
      <c r="C111" s="43"/>
      <c r="D111" s="233" t="s">
        <v>153</v>
      </c>
      <c r="E111" s="43"/>
      <c r="F111" s="234" t="s">
        <v>858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153</v>
      </c>
      <c r="AU111" s="20" t="s">
        <v>164</v>
      </c>
    </row>
    <row r="112" s="13" customFormat="1">
      <c r="A112" s="13"/>
      <c r="B112" s="235"/>
      <c r="C112" s="236"/>
      <c r="D112" s="228" t="s">
        <v>155</v>
      </c>
      <c r="E112" s="237" t="s">
        <v>19</v>
      </c>
      <c r="F112" s="238" t="s">
        <v>859</v>
      </c>
      <c r="G112" s="236"/>
      <c r="H112" s="237" t="s">
        <v>19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4" t="s">
        <v>155</v>
      </c>
      <c r="AU112" s="244" t="s">
        <v>164</v>
      </c>
      <c r="AV112" s="13" t="s">
        <v>80</v>
      </c>
      <c r="AW112" s="13" t="s">
        <v>33</v>
      </c>
      <c r="AX112" s="13" t="s">
        <v>72</v>
      </c>
      <c r="AY112" s="244" t="s">
        <v>142</v>
      </c>
    </row>
    <row r="113" s="14" customFormat="1">
      <c r="A113" s="14"/>
      <c r="B113" s="245"/>
      <c r="C113" s="246"/>
      <c r="D113" s="228" t="s">
        <v>155</v>
      </c>
      <c r="E113" s="247" t="s">
        <v>19</v>
      </c>
      <c r="F113" s="248" t="s">
        <v>860</v>
      </c>
      <c r="G113" s="246"/>
      <c r="H113" s="249">
        <v>50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155</v>
      </c>
      <c r="AU113" s="255" t="s">
        <v>164</v>
      </c>
      <c r="AV113" s="14" t="s">
        <v>82</v>
      </c>
      <c r="AW113" s="14" t="s">
        <v>33</v>
      </c>
      <c r="AX113" s="14" t="s">
        <v>72</v>
      </c>
      <c r="AY113" s="255" t="s">
        <v>142</v>
      </c>
    </row>
    <row r="114" s="15" customFormat="1">
      <c r="A114" s="15"/>
      <c r="B114" s="274"/>
      <c r="C114" s="275"/>
      <c r="D114" s="228" t="s">
        <v>155</v>
      </c>
      <c r="E114" s="276" t="s">
        <v>19</v>
      </c>
      <c r="F114" s="277" t="s">
        <v>861</v>
      </c>
      <c r="G114" s="275"/>
      <c r="H114" s="278">
        <v>50</v>
      </c>
      <c r="I114" s="279"/>
      <c r="J114" s="275"/>
      <c r="K114" s="275"/>
      <c r="L114" s="280"/>
      <c r="M114" s="281"/>
      <c r="N114" s="282"/>
      <c r="O114" s="282"/>
      <c r="P114" s="282"/>
      <c r="Q114" s="282"/>
      <c r="R114" s="282"/>
      <c r="S114" s="282"/>
      <c r="T114" s="28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84" t="s">
        <v>155</v>
      </c>
      <c r="AU114" s="284" t="s">
        <v>164</v>
      </c>
      <c r="AV114" s="15" t="s">
        <v>149</v>
      </c>
      <c r="AW114" s="15" t="s">
        <v>33</v>
      </c>
      <c r="AX114" s="15" t="s">
        <v>80</v>
      </c>
      <c r="AY114" s="284" t="s">
        <v>142</v>
      </c>
    </row>
    <row r="115" s="2" customFormat="1" ht="24.15" customHeight="1">
      <c r="A115" s="41"/>
      <c r="B115" s="42"/>
      <c r="C115" s="215" t="s">
        <v>82</v>
      </c>
      <c r="D115" s="215" t="s">
        <v>144</v>
      </c>
      <c r="E115" s="216" t="s">
        <v>862</v>
      </c>
      <c r="F115" s="217" t="s">
        <v>863</v>
      </c>
      <c r="G115" s="218" t="s">
        <v>864</v>
      </c>
      <c r="H115" s="219">
        <v>5</v>
      </c>
      <c r="I115" s="220"/>
      <c r="J115" s="221">
        <f>ROUND(I115*H115,2)</f>
        <v>0</v>
      </c>
      <c r="K115" s="217" t="s">
        <v>148</v>
      </c>
      <c r="L115" s="47"/>
      <c r="M115" s="222" t="s">
        <v>19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149</v>
      </c>
      <c r="AT115" s="226" t="s">
        <v>144</v>
      </c>
      <c r="AU115" s="226" t="s">
        <v>164</v>
      </c>
      <c r="AY115" s="20" t="s">
        <v>142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80</v>
      </c>
      <c r="BK115" s="227">
        <f>ROUND(I115*H115,2)</f>
        <v>0</v>
      </c>
      <c r="BL115" s="20" t="s">
        <v>149</v>
      </c>
      <c r="BM115" s="226" t="s">
        <v>865</v>
      </c>
    </row>
    <row r="116" s="2" customFormat="1">
      <c r="A116" s="41"/>
      <c r="B116" s="42"/>
      <c r="C116" s="43"/>
      <c r="D116" s="228" t="s">
        <v>151</v>
      </c>
      <c r="E116" s="43"/>
      <c r="F116" s="229" t="s">
        <v>863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151</v>
      </c>
      <c r="AU116" s="20" t="s">
        <v>164</v>
      </c>
    </row>
    <row r="117" s="2" customFormat="1">
      <c r="A117" s="41"/>
      <c r="B117" s="42"/>
      <c r="C117" s="43"/>
      <c r="D117" s="233" t="s">
        <v>153</v>
      </c>
      <c r="E117" s="43"/>
      <c r="F117" s="234" t="s">
        <v>866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153</v>
      </c>
      <c r="AU117" s="20" t="s">
        <v>164</v>
      </c>
    </row>
    <row r="118" s="13" customFormat="1">
      <c r="A118" s="13"/>
      <c r="B118" s="235"/>
      <c r="C118" s="236"/>
      <c r="D118" s="228" t="s">
        <v>155</v>
      </c>
      <c r="E118" s="237" t="s">
        <v>19</v>
      </c>
      <c r="F118" s="238" t="s">
        <v>859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155</v>
      </c>
      <c r="AU118" s="244" t="s">
        <v>164</v>
      </c>
      <c r="AV118" s="13" t="s">
        <v>80</v>
      </c>
      <c r="AW118" s="13" t="s">
        <v>33</v>
      </c>
      <c r="AX118" s="13" t="s">
        <v>72</v>
      </c>
      <c r="AY118" s="244" t="s">
        <v>142</v>
      </c>
    </row>
    <row r="119" s="14" customFormat="1">
      <c r="A119" s="14"/>
      <c r="B119" s="245"/>
      <c r="C119" s="246"/>
      <c r="D119" s="228" t="s">
        <v>155</v>
      </c>
      <c r="E119" s="247" t="s">
        <v>19</v>
      </c>
      <c r="F119" s="248" t="s">
        <v>867</v>
      </c>
      <c r="G119" s="246"/>
      <c r="H119" s="249">
        <v>5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155</v>
      </c>
      <c r="AU119" s="255" t="s">
        <v>164</v>
      </c>
      <c r="AV119" s="14" t="s">
        <v>82</v>
      </c>
      <c r="AW119" s="14" t="s">
        <v>33</v>
      </c>
      <c r="AX119" s="14" t="s">
        <v>72</v>
      </c>
      <c r="AY119" s="255" t="s">
        <v>142</v>
      </c>
    </row>
    <row r="120" s="15" customFormat="1">
      <c r="A120" s="15"/>
      <c r="B120" s="274"/>
      <c r="C120" s="275"/>
      <c r="D120" s="228" t="s">
        <v>155</v>
      </c>
      <c r="E120" s="276" t="s">
        <v>19</v>
      </c>
      <c r="F120" s="277" t="s">
        <v>861</v>
      </c>
      <c r="G120" s="275"/>
      <c r="H120" s="278">
        <v>5</v>
      </c>
      <c r="I120" s="279"/>
      <c r="J120" s="275"/>
      <c r="K120" s="275"/>
      <c r="L120" s="280"/>
      <c r="M120" s="281"/>
      <c r="N120" s="282"/>
      <c r="O120" s="282"/>
      <c r="P120" s="282"/>
      <c r="Q120" s="282"/>
      <c r="R120" s="282"/>
      <c r="S120" s="282"/>
      <c r="T120" s="28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84" t="s">
        <v>155</v>
      </c>
      <c r="AU120" s="284" t="s">
        <v>164</v>
      </c>
      <c r="AV120" s="15" t="s">
        <v>149</v>
      </c>
      <c r="AW120" s="15" t="s">
        <v>33</v>
      </c>
      <c r="AX120" s="15" t="s">
        <v>80</v>
      </c>
      <c r="AY120" s="284" t="s">
        <v>142</v>
      </c>
    </row>
    <row r="121" s="2" customFormat="1" ht="37.8" customHeight="1">
      <c r="A121" s="41"/>
      <c r="B121" s="42"/>
      <c r="C121" s="215" t="s">
        <v>164</v>
      </c>
      <c r="D121" s="215" t="s">
        <v>144</v>
      </c>
      <c r="E121" s="216" t="s">
        <v>868</v>
      </c>
      <c r="F121" s="217" t="s">
        <v>869</v>
      </c>
      <c r="G121" s="218" t="s">
        <v>220</v>
      </c>
      <c r="H121" s="219">
        <v>11</v>
      </c>
      <c r="I121" s="220"/>
      <c r="J121" s="221">
        <f>ROUND(I121*H121,2)</f>
        <v>0</v>
      </c>
      <c r="K121" s="217" t="s">
        <v>148</v>
      </c>
      <c r="L121" s="47"/>
      <c r="M121" s="222" t="s">
        <v>19</v>
      </c>
      <c r="N121" s="223" t="s">
        <v>43</v>
      </c>
      <c r="O121" s="87"/>
      <c r="P121" s="224">
        <f>O121*H121</f>
        <v>0</v>
      </c>
      <c r="Q121" s="224">
        <v>0.036900000000000002</v>
      </c>
      <c r="R121" s="224">
        <f>Q121*H121</f>
        <v>0.40590000000000004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149</v>
      </c>
      <c r="AT121" s="226" t="s">
        <v>144</v>
      </c>
      <c r="AU121" s="226" t="s">
        <v>164</v>
      </c>
      <c r="AY121" s="20" t="s">
        <v>142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80</v>
      </c>
      <c r="BK121" s="227">
        <f>ROUND(I121*H121,2)</f>
        <v>0</v>
      </c>
      <c r="BL121" s="20" t="s">
        <v>149</v>
      </c>
      <c r="BM121" s="226" t="s">
        <v>870</v>
      </c>
    </row>
    <row r="122" s="2" customFormat="1">
      <c r="A122" s="41"/>
      <c r="B122" s="42"/>
      <c r="C122" s="43"/>
      <c r="D122" s="228" t="s">
        <v>151</v>
      </c>
      <c r="E122" s="43"/>
      <c r="F122" s="229" t="s">
        <v>871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151</v>
      </c>
      <c r="AU122" s="20" t="s">
        <v>164</v>
      </c>
    </row>
    <row r="123" s="2" customFormat="1">
      <c r="A123" s="41"/>
      <c r="B123" s="42"/>
      <c r="C123" s="43"/>
      <c r="D123" s="233" t="s">
        <v>153</v>
      </c>
      <c r="E123" s="43"/>
      <c r="F123" s="234" t="s">
        <v>872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153</v>
      </c>
      <c r="AU123" s="20" t="s">
        <v>164</v>
      </c>
    </row>
    <row r="124" s="13" customFormat="1">
      <c r="A124" s="13"/>
      <c r="B124" s="235"/>
      <c r="C124" s="236"/>
      <c r="D124" s="228" t="s">
        <v>155</v>
      </c>
      <c r="E124" s="237" t="s">
        <v>19</v>
      </c>
      <c r="F124" s="238" t="s">
        <v>873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155</v>
      </c>
      <c r="AU124" s="244" t="s">
        <v>164</v>
      </c>
      <c r="AV124" s="13" t="s">
        <v>80</v>
      </c>
      <c r="AW124" s="13" t="s">
        <v>33</v>
      </c>
      <c r="AX124" s="13" t="s">
        <v>72</v>
      </c>
      <c r="AY124" s="244" t="s">
        <v>142</v>
      </c>
    </row>
    <row r="125" s="13" customFormat="1">
      <c r="A125" s="13"/>
      <c r="B125" s="235"/>
      <c r="C125" s="236"/>
      <c r="D125" s="228" t="s">
        <v>155</v>
      </c>
      <c r="E125" s="237" t="s">
        <v>19</v>
      </c>
      <c r="F125" s="238" t="s">
        <v>874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155</v>
      </c>
      <c r="AU125" s="244" t="s">
        <v>164</v>
      </c>
      <c r="AV125" s="13" t="s">
        <v>80</v>
      </c>
      <c r="AW125" s="13" t="s">
        <v>33</v>
      </c>
      <c r="AX125" s="13" t="s">
        <v>72</v>
      </c>
      <c r="AY125" s="244" t="s">
        <v>142</v>
      </c>
    </row>
    <row r="126" s="14" customFormat="1">
      <c r="A126" s="14"/>
      <c r="B126" s="245"/>
      <c r="C126" s="246"/>
      <c r="D126" s="228" t="s">
        <v>155</v>
      </c>
      <c r="E126" s="247" t="s">
        <v>19</v>
      </c>
      <c r="F126" s="248" t="s">
        <v>875</v>
      </c>
      <c r="G126" s="246"/>
      <c r="H126" s="249">
        <v>1.1000000000000001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155</v>
      </c>
      <c r="AU126" s="255" t="s">
        <v>164</v>
      </c>
      <c r="AV126" s="14" t="s">
        <v>82</v>
      </c>
      <c r="AW126" s="14" t="s">
        <v>33</v>
      </c>
      <c r="AX126" s="14" t="s">
        <v>72</v>
      </c>
      <c r="AY126" s="255" t="s">
        <v>142</v>
      </c>
    </row>
    <row r="127" s="14" customFormat="1">
      <c r="A127" s="14"/>
      <c r="B127" s="245"/>
      <c r="C127" s="246"/>
      <c r="D127" s="228" t="s">
        <v>155</v>
      </c>
      <c r="E127" s="247" t="s">
        <v>19</v>
      </c>
      <c r="F127" s="248" t="s">
        <v>876</v>
      </c>
      <c r="G127" s="246"/>
      <c r="H127" s="249">
        <v>1.1000000000000001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155</v>
      </c>
      <c r="AU127" s="255" t="s">
        <v>164</v>
      </c>
      <c r="AV127" s="14" t="s">
        <v>82</v>
      </c>
      <c r="AW127" s="14" t="s">
        <v>33</v>
      </c>
      <c r="AX127" s="14" t="s">
        <v>72</v>
      </c>
      <c r="AY127" s="255" t="s">
        <v>142</v>
      </c>
    </row>
    <row r="128" s="14" customFormat="1">
      <c r="A128" s="14"/>
      <c r="B128" s="245"/>
      <c r="C128" s="246"/>
      <c r="D128" s="228" t="s">
        <v>155</v>
      </c>
      <c r="E128" s="247" t="s">
        <v>19</v>
      </c>
      <c r="F128" s="248" t="s">
        <v>877</v>
      </c>
      <c r="G128" s="246"/>
      <c r="H128" s="249">
        <v>1.1000000000000001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155</v>
      </c>
      <c r="AU128" s="255" t="s">
        <v>164</v>
      </c>
      <c r="AV128" s="14" t="s">
        <v>82</v>
      </c>
      <c r="AW128" s="14" t="s">
        <v>33</v>
      </c>
      <c r="AX128" s="14" t="s">
        <v>72</v>
      </c>
      <c r="AY128" s="255" t="s">
        <v>142</v>
      </c>
    </row>
    <row r="129" s="14" customFormat="1">
      <c r="A129" s="14"/>
      <c r="B129" s="245"/>
      <c r="C129" s="246"/>
      <c r="D129" s="228" t="s">
        <v>155</v>
      </c>
      <c r="E129" s="247" t="s">
        <v>19</v>
      </c>
      <c r="F129" s="248" t="s">
        <v>878</v>
      </c>
      <c r="G129" s="246"/>
      <c r="H129" s="249">
        <v>1.1000000000000001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155</v>
      </c>
      <c r="AU129" s="255" t="s">
        <v>164</v>
      </c>
      <c r="AV129" s="14" t="s">
        <v>82</v>
      </c>
      <c r="AW129" s="14" t="s">
        <v>33</v>
      </c>
      <c r="AX129" s="14" t="s">
        <v>72</v>
      </c>
      <c r="AY129" s="255" t="s">
        <v>142</v>
      </c>
    </row>
    <row r="130" s="14" customFormat="1">
      <c r="A130" s="14"/>
      <c r="B130" s="245"/>
      <c r="C130" s="246"/>
      <c r="D130" s="228" t="s">
        <v>155</v>
      </c>
      <c r="E130" s="247" t="s">
        <v>19</v>
      </c>
      <c r="F130" s="248" t="s">
        <v>879</v>
      </c>
      <c r="G130" s="246"/>
      <c r="H130" s="249">
        <v>1.1000000000000001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155</v>
      </c>
      <c r="AU130" s="255" t="s">
        <v>164</v>
      </c>
      <c r="AV130" s="14" t="s">
        <v>82</v>
      </c>
      <c r="AW130" s="14" t="s">
        <v>33</v>
      </c>
      <c r="AX130" s="14" t="s">
        <v>72</v>
      </c>
      <c r="AY130" s="255" t="s">
        <v>142</v>
      </c>
    </row>
    <row r="131" s="16" customFormat="1">
      <c r="A131" s="16"/>
      <c r="B131" s="285"/>
      <c r="C131" s="286"/>
      <c r="D131" s="228" t="s">
        <v>155</v>
      </c>
      <c r="E131" s="287" t="s">
        <v>19</v>
      </c>
      <c r="F131" s="288" t="s">
        <v>880</v>
      </c>
      <c r="G131" s="286"/>
      <c r="H131" s="289">
        <v>5.5</v>
      </c>
      <c r="I131" s="290"/>
      <c r="J131" s="286"/>
      <c r="K131" s="286"/>
      <c r="L131" s="291"/>
      <c r="M131" s="292"/>
      <c r="N131" s="293"/>
      <c r="O131" s="293"/>
      <c r="P131" s="293"/>
      <c r="Q131" s="293"/>
      <c r="R131" s="293"/>
      <c r="S131" s="293"/>
      <c r="T131" s="294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95" t="s">
        <v>155</v>
      </c>
      <c r="AU131" s="295" t="s">
        <v>164</v>
      </c>
      <c r="AV131" s="16" t="s">
        <v>164</v>
      </c>
      <c r="AW131" s="16" t="s">
        <v>33</v>
      </c>
      <c r="AX131" s="16" t="s">
        <v>72</v>
      </c>
      <c r="AY131" s="295" t="s">
        <v>142</v>
      </c>
    </row>
    <row r="132" s="14" customFormat="1">
      <c r="A132" s="14"/>
      <c r="B132" s="245"/>
      <c r="C132" s="246"/>
      <c r="D132" s="228" t="s">
        <v>155</v>
      </c>
      <c r="E132" s="247" t="s">
        <v>19</v>
      </c>
      <c r="F132" s="248" t="s">
        <v>881</v>
      </c>
      <c r="G132" s="246"/>
      <c r="H132" s="249">
        <v>5.5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155</v>
      </c>
      <c r="AU132" s="255" t="s">
        <v>164</v>
      </c>
      <c r="AV132" s="14" t="s">
        <v>82</v>
      </c>
      <c r="AW132" s="14" t="s">
        <v>33</v>
      </c>
      <c r="AX132" s="14" t="s">
        <v>72</v>
      </c>
      <c r="AY132" s="255" t="s">
        <v>142</v>
      </c>
    </row>
    <row r="133" s="16" customFormat="1">
      <c r="A133" s="16"/>
      <c r="B133" s="285"/>
      <c r="C133" s="286"/>
      <c r="D133" s="228" t="s">
        <v>155</v>
      </c>
      <c r="E133" s="287" t="s">
        <v>19</v>
      </c>
      <c r="F133" s="288" t="s">
        <v>880</v>
      </c>
      <c r="G133" s="286"/>
      <c r="H133" s="289">
        <v>5.5</v>
      </c>
      <c r="I133" s="290"/>
      <c r="J133" s="286"/>
      <c r="K133" s="286"/>
      <c r="L133" s="291"/>
      <c r="M133" s="292"/>
      <c r="N133" s="293"/>
      <c r="O133" s="293"/>
      <c r="P133" s="293"/>
      <c r="Q133" s="293"/>
      <c r="R133" s="293"/>
      <c r="S133" s="293"/>
      <c r="T133" s="294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295" t="s">
        <v>155</v>
      </c>
      <c r="AU133" s="295" t="s">
        <v>164</v>
      </c>
      <c r="AV133" s="16" t="s">
        <v>164</v>
      </c>
      <c r="AW133" s="16" t="s">
        <v>33</v>
      </c>
      <c r="AX133" s="16" t="s">
        <v>72</v>
      </c>
      <c r="AY133" s="295" t="s">
        <v>142</v>
      </c>
    </row>
    <row r="134" s="15" customFormat="1">
      <c r="A134" s="15"/>
      <c r="B134" s="274"/>
      <c r="C134" s="275"/>
      <c r="D134" s="228" t="s">
        <v>155</v>
      </c>
      <c r="E134" s="276" t="s">
        <v>19</v>
      </c>
      <c r="F134" s="277" t="s">
        <v>861</v>
      </c>
      <c r="G134" s="275"/>
      <c r="H134" s="278">
        <v>11</v>
      </c>
      <c r="I134" s="279"/>
      <c r="J134" s="275"/>
      <c r="K134" s="275"/>
      <c r="L134" s="280"/>
      <c r="M134" s="281"/>
      <c r="N134" s="282"/>
      <c r="O134" s="282"/>
      <c r="P134" s="282"/>
      <c r="Q134" s="282"/>
      <c r="R134" s="282"/>
      <c r="S134" s="282"/>
      <c r="T134" s="28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4" t="s">
        <v>155</v>
      </c>
      <c r="AU134" s="284" t="s">
        <v>164</v>
      </c>
      <c r="AV134" s="15" t="s">
        <v>149</v>
      </c>
      <c r="AW134" s="15" t="s">
        <v>33</v>
      </c>
      <c r="AX134" s="15" t="s">
        <v>80</v>
      </c>
      <c r="AY134" s="284" t="s">
        <v>142</v>
      </c>
    </row>
    <row r="135" s="2" customFormat="1" ht="37.8" customHeight="1">
      <c r="A135" s="41"/>
      <c r="B135" s="42"/>
      <c r="C135" s="215" t="s">
        <v>149</v>
      </c>
      <c r="D135" s="215" t="s">
        <v>144</v>
      </c>
      <c r="E135" s="216" t="s">
        <v>882</v>
      </c>
      <c r="F135" s="217" t="s">
        <v>869</v>
      </c>
      <c r="G135" s="218" t="s">
        <v>220</v>
      </c>
      <c r="H135" s="219">
        <v>6.5999999999999996</v>
      </c>
      <c r="I135" s="220"/>
      <c r="J135" s="221">
        <f>ROUND(I135*H135,2)</f>
        <v>0</v>
      </c>
      <c r="K135" s="217" t="s">
        <v>148</v>
      </c>
      <c r="L135" s="47"/>
      <c r="M135" s="222" t="s">
        <v>19</v>
      </c>
      <c r="N135" s="223" t="s">
        <v>43</v>
      </c>
      <c r="O135" s="87"/>
      <c r="P135" s="224">
        <f>O135*H135</f>
        <v>0</v>
      </c>
      <c r="Q135" s="224">
        <v>0.0086800000000000002</v>
      </c>
      <c r="R135" s="224">
        <f>Q135*H135</f>
        <v>0.057287999999999999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149</v>
      </c>
      <c r="AT135" s="226" t="s">
        <v>144</v>
      </c>
      <c r="AU135" s="226" t="s">
        <v>164</v>
      </c>
      <c r="AY135" s="20" t="s">
        <v>142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80</v>
      </c>
      <c r="BK135" s="227">
        <f>ROUND(I135*H135,2)</f>
        <v>0</v>
      </c>
      <c r="BL135" s="20" t="s">
        <v>149</v>
      </c>
      <c r="BM135" s="226" t="s">
        <v>883</v>
      </c>
    </row>
    <row r="136" s="2" customFormat="1">
      <c r="A136" s="41"/>
      <c r="B136" s="42"/>
      <c r="C136" s="43"/>
      <c r="D136" s="228" t="s">
        <v>151</v>
      </c>
      <c r="E136" s="43"/>
      <c r="F136" s="229" t="s">
        <v>884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151</v>
      </c>
      <c r="AU136" s="20" t="s">
        <v>164</v>
      </c>
    </row>
    <row r="137" s="2" customFormat="1">
      <c r="A137" s="41"/>
      <c r="B137" s="42"/>
      <c r="C137" s="43"/>
      <c r="D137" s="233" t="s">
        <v>153</v>
      </c>
      <c r="E137" s="43"/>
      <c r="F137" s="234" t="s">
        <v>885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153</v>
      </c>
      <c r="AU137" s="20" t="s">
        <v>164</v>
      </c>
    </row>
    <row r="138" s="13" customFormat="1">
      <c r="A138" s="13"/>
      <c r="B138" s="235"/>
      <c r="C138" s="236"/>
      <c r="D138" s="228" t="s">
        <v>155</v>
      </c>
      <c r="E138" s="237" t="s">
        <v>19</v>
      </c>
      <c r="F138" s="238" t="s">
        <v>886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155</v>
      </c>
      <c r="AU138" s="244" t="s">
        <v>164</v>
      </c>
      <c r="AV138" s="13" t="s">
        <v>80</v>
      </c>
      <c r="AW138" s="13" t="s">
        <v>33</v>
      </c>
      <c r="AX138" s="13" t="s">
        <v>72</v>
      </c>
      <c r="AY138" s="244" t="s">
        <v>142</v>
      </c>
    </row>
    <row r="139" s="13" customFormat="1">
      <c r="A139" s="13"/>
      <c r="B139" s="235"/>
      <c r="C139" s="236"/>
      <c r="D139" s="228" t="s">
        <v>155</v>
      </c>
      <c r="E139" s="237" t="s">
        <v>19</v>
      </c>
      <c r="F139" s="238" t="s">
        <v>887</v>
      </c>
      <c r="G139" s="236"/>
      <c r="H139" s="237" t="s">
        <v>19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155</v>
      </c>
      <c r="AU139" s="244" t="s">
        <v>164</v>
      </c>
      <c r="AV139" s="13" t="s">
        <v>80</v>
      </c>
      <c r="AW139" s="13" t="s">
        <v>33</v>
      </c>
      <c r="AX139" s="13" t="s">
        <v>72</v>
      </c>
      <c r="AY139" s="244" t="s">
        <v>142</v>
      </c>
    </row>
    <row r="140" s="14" customFormat="1">
      <c r="A140" s="14"/>
      <c r="B140" s="245"/>
      <c r="C140" s="246"/>
      <c r="D140" s="228" t="s">
        <v>155</v>
      </c>
      <c r="E140" s="247" t="s">
        <v>19</v>
      </c>
      <c r="F140" s="248" t="s">
        <v>888</v>
      </c>
      <c r="G140" s="246"/>
      <c r="H140" s="249">
        <v>1.1000000000000001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155</v>
      </c>
      <c r="AU140" s="255" t="s">
        <v>164</v>
      </c>
      <c r="AV140" s="14" t="s">
        <v>82</v>
      </c>
      <c r="AW140" s="14" t="s">
        <v>33</v>
      </c>
      <c r="AX140" s="14" t="s">
        <v>72</v>
      </c>
      <c r="AY140" s="255" t="s">
        <v>142</v>
      </c>
    </row>
    <row r="141" s="14" customFormat="1">
      <c r="A141" s="14"/>
      <c r="B141" s="245"/>
      <c r="C141" s="246"/>
      <c r="D141" s="228" t="s">
        <v>155</v>
      </c>
      <c r="E141" s="247" t="s">
        <v>19</v>
      </c>
      <c r="F141" s="248" t="s">
        <v>889</v>
      </c>
      <c r="G141" s="246"/>
      <c r="H141" s="249">
        <v>1.1000000000000001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155</v>
      </c>
      <c r="AU141" s="255" t="s">
        <v>164</v>
      </c>
      <c r="AV141" s="14" t="s">
        <v>82</v>
      </c>
      <c r="AW141" s="14" t="s">
        <v>33</v>
      </c>
      <c r="AX141" s="14" t="s">
        <v>72</v>
      </c>
      <c r="AY141" s="255" t="s">
        <v>142</v>
      </c>
    </row>
    <row r="142" s="14" customFormat="1">
      <c r="A142" s="14"/>
      <c r="B142" s="245"/>
      <c r="C142" s="246"/>
      <c r="D142" s="228" t="s">
        <v>155</v>
      </c>
      <c r="E142" s="247" t="s">
        <v>19</v>
      </c>
      <c r="F142" s="248" t="s">
        <v>890</v>
      </c>
      <c r="G142" s="246"/>
      <c r="H142" s="249">
        <v>1.1000000000000001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155</v>
      </c>
      <c r="AU142" s="255" t="s">
        <v>164</v>
      </c>
      <c r="AV142" s="14" t="s">
        <v>82</v>
      </c>
      <c r="AW142" s="14" t="s">
        <v>33</v>
      </c>
      <c r="AX142" s="14" t="s">
        <v>72</v>
      </c>
      <c r="AY142" s="255" t="s">
        <v>142</v>
      </c>
    </row>
    <row r="143" s="16" customFormat="1">
      <c r="A143" s="16"/>
      <c r="B143" s="285"/>
      <c r="C143" s="286"/>
      <c r="D143" s="228" t="s">
        <v>155</v>
      </c>
      <c r="E143" s="287" t="s">
        <v>19</v>
      </c>
      <c r="F143" s="288" t="s">
        <v>880</v>
      </c>
      <c r="G143" s="286"/>
      <c r="H143" s="289">
        <v>3.3000000000000003</v>
      </c>
      <c r="I143" s="290"/>
      <c r="J143" s="286"/>
      <c r="K143" s="286"/>
      <c r="L143" s="291"/>
      <c r="M143" s="292"/>
      <c r="N143" s="293"/>
      <c r="O143" s="293"/>
      <c r="P143" s="293"/>
      <c r="Q143" s="293"/>
      <c r="R143" s="293"/>
      <c r="S143" s="293"/>
      <c r="T143" s="294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95" t="s">
        <v>155</v>
      </c>
      <c r="AU143" s="295" t="s">
        <v>164</v>
      </c>
      <c r="AV143" s="16" t="s">
        <v>164</v>
      </c>
      <c r="AW143" s="16" t="s">
        <v>33</v>
      </c>
      <c r="AX143" s="16" t="s">
        <v>72</v>
      </c>
      <c r="AY143" s="295" t="s">
        <v>142</v>
      </c>
    </row>
    <row r="144" s="14" customFormat="1">
      <c r="A144" s="14"/>
      <c r="B144" s="245"/>
      <c r="C144" s="246"/>
      <c r="D144" s="228" t="s">
        <v>155</v>
      </c>
      <c r="E144" s="247" t="s">
        <v>19</v>
      </c>
      <c r="F144" s="248" t="s">
        <v>891</v>
      </c>
      <c r="G144" s="246"/>
      <c r="H144" s="249">
        <v>3.2999999999999998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155</v>
      </c>
      <c r="AU144" s="255" t="s">
        <v>164</v>
      </c>
      <c r="AV144" s="14" t="s">
        <v>82</v>
      </c>
      <c r="AW144" s="14" t="s">
        <v>33</v>
      </c>
      <c r="AX144" s="14" t="s">
        <v>72</v>
      </c>
      <c r="AY144" s="255" t="s">
        <v>142</v>
      </c>
    </row>
    <row r="145" s="16" customFormat="1">
      <c r="A145" s="16"/>
      <c r="B145" s="285"/>
      <c r="C145" s="286"/>
      <c r="D145" s="228" t="s">
        <v>155</v>
      </c>
      <c r="E145" s="287" t="s">
        <v>19</v>
      </c>
      <c r="F145" s="288" t="s">
        <v>880</v>
      </c>
      <c r="G145" s="286"/>
      <c r="H145" s="289">
        <v>3.2999999999999998</v>
      </c>
      <c r="I145" s="290"/>
      <c r="J145" s="286"/>
      <c r="K145" s="286"/>
      <c r="L145" s="291"/>
      <c r="M145" s="292"/>
      <c r="N145" s="293"/>
      <c r="O145" s="293"/>
      <c r="P145" s="293"/>
      <c r="Q145" s="293"/>
      <c r="R145" s="293"/>
      <c r="S145" s="293"/>
      <c r="T145" s="294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95" t="s">
        <v>155</v>
      </c>
      <c r="AU145" s="295" t="s">
        <v>164</v>
      </c>
      <c r="AV145" s="16" t="s">
        <v>164</v>
      </c>
      <c r="AW145" s="16" t="s">
        <v>33</v>
      </c>
      <c r="AX145" s="16" t="s">
        <v>72</v>
      </c>
      <c r="AY145" s="295" t="s">
        <v>142</v>
      </c>
    </row>
    <row r="146" s="15" customFormat="1">
      <c r="A146" s="15"/>
      <c r="B146" s="274"/>
      <c r="C146" s="275"/>
      <c r="D146" s="228" t="s">
        <v>155</v>
      </c>
      <c r="E146" s="276" t="s">
        <v>19</v>
      </c>
      <c r="F146" s="277" t="s">
        <v>861</v>
      </c>
      <c r="G146" s="275"/>
      <c r="H146" s="278">
        <v>6.5999999999999996</v>
      </c>
      <c r="I146" s="279"/>
      <c r="J146" s="275"/>
      <c r="K146" s="275"/>
      <c r="L146" s="280"/>
      <c r="M146" s="281"/>
      <c r="N146" s="282"/>
      <c r="O146" s="282"/>
      <c r="P146" s="282"/>
      <c r="Q146" s="282"/>
      <c r="R146" s="282"/>
      <c r="S146" s="282"/>
      <c r="T146" s="28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4" t="s">
        <v>155</v>
      </c>
      <c r="AU146" s="284" t="s">
        <v>164</v>
      </c>
      <c r="AV146" s="15" t="s">
        <v>149</v>
      </c>
      <c r="AW146" s="15" t="s">
        <v>33</v>
      </c>
      <c r="AX146" s="15" t="s">
        <v>80</v>
      </c>
      <c r="AY146" s="284" t="s">
        <v>142</v>
      </c>
    </row>
    <row r="147" s="2" customFormat="1" ht="37.8" customHeight="1">
      <c r="A147" s="41"/>
      <c r="B147" s="42"/>
      <c r="C147" s="215" t="s">
        <v>179</v>
      </c>
      <c r="D147" s="215" t="s">
        <v>144</v>
      </c>
      <c r="E147" s="216" t="s">
        <v>892</v>
      </c>
      <c r="F147" s="217" t="s">
        <v>869</v>
      </c>
      <c r="G147" s="218" t="s">
        <v>220</v>
      </c>
      <c r="H147" s="219">
        <v>6.5999999999999996</v>
      </c>
      <c r="I147" s="220"/>
      <c r="J147" s="221">
        <f>ROUND(I147*H147,2)</f>
        <v>0</v>
      </c>
      <c r="K147" s="217" t="s">
        <v>148</v>
      </c>
      <c r="L147" s="47"/>
      <c r="M147" s="222" t="s">
        <v>19</v>
      </c>
      <c r="N147" s="223" t="s">
        <v>43</v>
      </c>
      <c r="O147" s="87"/>
      <c r="P147" s="224">
        <f>O147*H147</f>
        <v>0</v>
      </c>
      <c r="Q147" s="224">
        <v>0.036900000000000002</v>
      </c>
      <c r="R147" s="224">
        <f>Q147*H147</f>
        <v>0.24354000000000001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149</v>
      </c>
      <c r="AT147" s="226" t="s">
        <v>144</v>
      </c>
      <c r="AU147" s="226" t="s">
        <v>164</v>
      </c>
      <c r="AY147" s="20" t="s">
        <v>142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80</v>
      </c>
      <c r="BK147" s="227">
        <f>ROUND(I147*H147,2)</f>
        <v>0</v>
      </c>
      <c r="BL147" s="20" t="s">
        <v>149</v>
      </c>
      <c r="BM147" s="226" t="s">
        <v>893</v>
      </c>
    </row>
    <row r="148" s="2" customFormat="1">
      <c r="A148" s="41"/>
      <c r="B148" s="42"/>
      <c r="C148" s="43"/>
      <c r="D148" s="228" t="s">
        <v>151</v>
      </c>
      <c r="E148" s="43"/>
      <c r="F148" s="229" t="s">
        <v>894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151</v>
      </c>
      <c r="AU148" s="20" t="s">
        <v>164</v>
      </c>
    </row>
    <row r="149" s="2" customFormat="1">
      <c r="A149" s="41"/>
      <c r="B149" s="42"/>
      <c r="C149" s="43"/>
      <c r="D149" s="233" t="s">
        <v>153</v>
      </c>
      <c r="E149" s="43"/>
      <c r="F149" s="234" t="s">
        <v>895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153</v>
      </c>
      <c r="AU149" s="20" t="s">
        <v>164</v>
      </c>
    </row>
    <row r="150" s="13" customFormat="1">
      <c r="A150" s="13"/>
      <c r="B150" s="235"/>
      <c r="C150" s="236"/>
      <c r="D150" s="228" t="s">
        <v>155</v>
      </c>
      <c r="E150" s="237" t="s">
        <v>19</v>
      </c>
      <c r="F150" s="238" t="s">
        <v>896</v>
      </c>
      <c r="G150" s="236"/>
      <c r="H150" s="237" t="s">
        <v>19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155</v>
      </c>
      <c r="AU150" s="244" t="s">
        <v>164</v>
      </c>
      <c r="AV150" s="13" t="s">
        <v>80</v>
      </c>
      <c r="AW150" s="13" t="s">
        <v>33</v>
      </c>
      <c r="AX150" s="13" t="s">
        <v>72</v>
      </c>
      <c r="AY150" s="244" t="s">
        <v>142</v>
      </c>
    </row>
    <row r="151" s="14" customFormat="1">
      <c r="A151" s="14"/>
      <c r="B151" s="245"/>
      <c r="C151" s="246"/>
      <c r="D151" s="228" t="s">
        <v>155</v>
      </c>
      <c r="E151" s="247" t="s">
        <v>19</v>
      </c>
      <c r="F151" s="248" t="s">
        <v>897</v>
      </c>
      <c r="G151" s="246"/>
      <c r="H151" s="249">
        <v>1.1000000000000001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155</v>
      </c>
      <c r="AU151" s="255" t="s">
        <v>164</v>
      </c>
      <c r="AV151" s="14" t="s">
        <v>82</v>
      </c>
      <c r="AW151" s="14" t="s">
        <v>33</v>
      </c>
      <c r="AX151" s="14" t="s">
        <v>72</v>
      </c>
      <c r="AY151" s="255" t="s">
        <v>142</v>
      </c>
    </row>
    <row r="152" s="14" customFormat="1">
      <c r="A152" s="14"/>
      <c r="B152" s="245"/>
      <c r="C152" s="246"/>
      <c r="D152" s="228" t="s">
        <v>155</v>
      </c>
      <c r="E152" s="247" t="s">
        <v>19</v>
      </c>
      <c r="F152" s="248" t="s">
        <v>898</v>
      </c>
      <c r="G152" s="246"/>
      <c r="H152" s="249">
        <v>1.1000000000000001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155</v>
      </c>
      <c r="AU152" s="255" t="s">
        <v>164</v>
      </c>
      <c r="AV152" s="14" t="s">
        <v>82</v>
      </c>
      <c r="AW152" s="14" t="s">
        <v>33</v>
      </c>
      <c r="AX152" s="14" t="s">
        <v>72</v>
      </c>
      <c r="AY152" s="255" t="s">
        <v>142</v>
      </c>
    </row>
    <row r="153" s="14" customFormat="1">
      <c r="A153" s="14"/>
      <c r="B153" s="245"/>
      <c r="C153" s="246"/>
      <c r="D153" s="228" t="s">
        <v>155</v>
      </c>
      <c r="E153" s="247" t="s">
        <v>19</v>
      </c>
      <c r="F153" s="248" t="s">
        <v>899</v>
      </c>
      <c r="G153" s="246"/>
      <c r="H153" s="249">
        <v>1.1000000000000001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155</v>
      </c>
      <c r="AU153" s="255" t="s">
        <v>164</v>
      </c>
      <c r="AV153" s="14" t="s">
        <v>82</v>
      </c>
      <c r="AW153" s="14" t="s">
        <v>33</v>
      </c>
      <c r="AX153" s="14" t="s">
        <v>72</v>
      </c>
      <c r="AY153" s="255" t="s">
        <v>142</v>
      </c>
    </row>
    <row r="154" s="16" customFormat="1">
      <c r="A154" s="16"/>
      <c r="B154" s="285"/>
      <c r="C154" s="286"/>
      <c r="D154" s="228" t="s">
        <v>155</v>
      </c>
      <c r="E154" s="287" t="s">
        <v>19</v>
      </c>
      <c r="F154" s="288" t="s">
        <v>880</v>
      </c>
      <c r="G154" s="286"/>
      <c r="H154" s="289">
        <v>3.3000000000000003</v>
      </c>
      <c r="I154" s="290"/>
      <c r="J154" s="286"/>
      <c r="K154" s="286"/>
      <c r="L154" s="291"/>
      <c r="M154" s="292"/>
      <c r="N154" s="293"/>
      <c r="O154" s="293"/>
      <c r="P154" s="293"/>
      <c r="Q154" s="293"/>
      <c r="R154" s="293"/>
      <c r="S154" s="293"/>
      <c r="T154" s="294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5" t="s">
        <v>155</v>
      </c>
      <c r="AU154" s="295" t="s">
        <v>164</v>
      </c>
      <c r="AV154" s="16" t="s">
        <v>164</v>
      </c>
      <c r="AW154" s="16" t="s">
        <v>33</v>
      </c>
      <c r="AX154" s="16" t="s">
        <v>72</v>
      </c>
      <c r="AY154" s="295" t="s">
        <v>142</v>
      </c>
    </row>
    <row r="155" s="14" customFormat="1">
      <c r="A155" s="14"/>
      <c r="B155" s="245"/>
      <c r="C155" s="246"/>
      <c r="D155" s="228" t="s">
        <v>155</v>
      </c>
      <c r="E155" s="247" t="s">
        <v>19</v>
      </c>
      <c r="F155" s="248" t="s">
        <v>891</v>
      </c>
      <c r="G155" s="246"/>
      <c r="H155" s="249">
        <v>3.2999999999999998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155</v>
      </c>
      <c r="AU155" s="255" t="s">
        <v>164</v>
      </c>
      <c r="AV155" s="14" t="s">
        <v>82</v>
      </c>
      <c r="AW155" s="14" t="s">
        <v>33</v>
      </c>
      <c r="AX155" s="14" t="s">
        <v>72</v>
      </c>
      <c r="AY155" s="255" t="s">
        <v>142</v>
      </c>
    </row>
    <row r="156" s="16" customFormat="1">
      <c r="A156" s="16"/>
      <c r="B156" s="285"/>
      <c r="C156" s="286"/>
      <c r="D156" s="228" t="s">
        <v>155</v>
      </c>
      <c r="E156" s="287" t="s">
        <v>19</v>
      </c>
      <c r="F156" s="288" t="s">
        <v>880</v>
      </c>
      <c r="G156" s="286"/>
      <c r="H156" s="289">
        <v>3.2999999999999998</v>
      </c>
      <c r="I156" s="290"/>
      <c r="J156" s="286"/>
      <c r="K156" s="286"/>
      <c r="L156" s="291"/>
      <c r="M156" s="292"/>
      <c r="N156" s="293"/>
      <c r="O156" s="293"/>
      <c r="P156" s="293"/>
      <c r="Q156" s="293"/>
      <c r="R156" s="293"/>
      <c r="S156" s="293"/>
      <c r="T156" s="294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95" t="s">
        <v>155</v>
      </c>
      <c r="AU156" s="295" t="s">
        <v>164</v>
      </c>
      <c r="AV156" s="16" t="s">
        <v>164</v>
      </c>
      <c r="AW156" s="16" t="s">
        <v>33</v>
      </c>
      <c r="AX156" s="16" t="s">
        <v>72</v>
      </c>
      <c r="AY156" s="295" t="s">
        <v>142</v>
      </c>
    </row>
    <row r="157" s="15" customFormat="1">
      <c r="A157" s="15"/>
      <c r="B157" s="274"/>
      <c r="C157" s="275"/>
      <c r="D157" s="228" t="s">
        <v>155</v>
      </c>
      <c r="E157" s="276" t="s">
        <v>19</v>
      </c>
      <c r="F157" s="277" t="s">
        <v>861</v>
      </c>
      <c r="G157" s="275"/>
      <c r="H157" s="278">
        <v>6.5999999999999996</v>
      </c>
      <c r="I157" s="279"/>
      <c r="J157" s="275"/>
      <c r="K157" s="275"/>
      <c r="L157" s="280"/>
      <c r="M157" s="281"/>
      <c r="N157" s="282"/>
      <c r="O157" s="282"/>
      <c r="P157" s="282"/>
      <c r="Q157" s="282"/>
      <c r="R157" s="282"/>
      <c r="S157" s="282"/>
      <c r="T157" s="28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4" t="s">
        <v>155</v>
      </c>
      <c r="AU157" s="284" t="s">
        <v>164</v>
      </c>
      <c r="AV157" s="15" t="s">
        <v>149</v>
      </c>
      <c r="AW157" s="15" t="s">
        <v>33</v>
      </c>
      <c r="AX157" s="15" t="s">
        <v>80</v>
      </c>
      <c r="AY157" s="284" t="s">
        <v>142</v>
      </c>
    </row>
    <row r="158" s="12" customFormat="1" ht="20.88" customHeight="1">
      <c r="A158" s="12"/>
      <c r="B158" s="199"/>
      <c r="C158" s="200"/>
      <c r="D158" s="201" t="s">
        <v>71</v>
      </c>
      <c r="E158" s="213" t="s">
        <v>238</v>
      </c>
      <c r="F158" s="213" t="s">
        <v>900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SUM(P159:P231)</f>
        <v>0</v>
      </c>
      <c r="Q158" s="207"/>
      <c r="R158" s="208">
        <f>SUM(R159:R231)</f>
        <v>0</v>
      </c>
      <c r="S158" s="207"/>
      <c r="T158" s="209">
        <f>SUM(T159:T231)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80</v>
      </c>
      <c r="AT158" s="211" t="s">
        <v>71</v>
      </c>
      <c r="AU158" s="211" t="s">
        <v>82</v>
      </c>
      <c r="AY158" s="210" t="s">
        <v>142</v>
      </c>
      <c r="BK158" s="212">
        <f>SUM(BK159:BK231)</f>
        <v>0</v>
      </c>
    </row>
    <row r="159" s="2" customFormat="1" ht="24.15" customHeight="1">
      <c r="A159" s="41"/>
      <c r="B159" s="42"/>
      <c r="C159" s="215" t="s">
        <v>186</v>
      </c>
      <c r="D159" s="215" t="s">
        <v>144</v>
      </c>
      <c r="E159" s="216" t="s">
        <v>901</v>
      </c>
      <c r="F159" s="217" t="s">
        <v>902</v>
      </c>
      <c r="G159" s="218" t="s">
        <v>241</v>
      </c>
      <c r="H159" s="219">
        <v>111.384</v>
      </c>
      <c r="I159" s="220"/>
      <c r="J159" s="221">
        <f>ROUND(I159*H159,2)</f>
        <v>0</v>
      </c>
      <c r="K159" s="217" t="s">
        <v>148</v>
      </c>
      <c r="L159" s="47"/>
      <c r="M159" s="222" t="s">
        <v>19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149</v>
      </c>
      <c r="AT159" s="226" t="s">
        <v>144</v>
      </c>
      <c r="AU159" s="226" t="s">
        <v>164</v>
      </c>
      <c r="AY159" s="20" t="s">
        <v>142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80</v>
      </c>
      <c r="BK159" s="227">
        <f>ROUND(I159*H159,2)</f>
        <v>0</v>
      </c>
      <c r="BL159" s="20" t="s">
        <v>149</v>
      </c>
      <c r="BM159" s="226" t="s">
        <v>903</v>
      </c>
    </row>
    <row r="160" s="2" customFormat="1">
      <c r="A160" s="41"/>
      <c r="B160" s="42"/>
      <c r="C160" s="43"/>
      <c r="D160" s="228" t="s">
        <v>151</v>
      </c>
      <c r="E160" s="43"/>
      <c r="F160" s="229" t="s">
        <v>902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151</v>
      </c>
      <c r="AU160" s="20" t="s">
        <v>164</v>
      </c>
    </row>
    <row r="161" s="2" customFormat="1">
      <c r="A161" s="41"/>
      <c r="B161" s="42"/>
      <c r="C161" s="43"/>
      <c r="D161" s="233" t="s">
        <v>153</v>
      </c>
      <c r="E161" s="43"/>
      <c r="F161" s="234" t="s">
        <v>904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153</v>
      </c>
      <c r="AU161" s="20" t="s">
        <v>164</v>
      </c>
    </row>
    <row r="162" s="13" customFormat="1">
      <c r="A162" s="13"/>
      <c r="B162" s="235"/>
      <c r="C162" s="236"/>
      <c r="D162" s="228" t="s">
        <v>155</v>
      </c>
      <c r="E162" s="237" t="s">
        <v>19</v>
      </c>
      <c r="F162" s="238" t="s">
        <v>905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155</v>
      </c>
      <c r="AU162" s="244" t="s">
        <v>164</v>
      </c>
      <c r="AV162" s="13" t="s">
        <v>80</v>
      </c>
      <c r="AW162" s="13" t="s">
        <v>33</v>
      </c>
      <c r="AX162" s="13" t="s">
        <v>72</v>
      </c>
      <c r="AY162" s="244" t="s">
        <v>142</v>
      </c>
    </row>
    <row r="163" s="13" customFormat="1">
      <c r="A163" s="13"/>
      <c r="B163" s="235"/>
      <c r="C163" s="236"/>
      <c r="D163" s="228" t="s">
        <v>155</v>
      </c>
      <c r="E163" s="237" t="s">
        <v>19</v>
      </c>
      <c r="F163" s="238" t="s">
        <v>874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155</v>
      </c>
      <c r="AU163" s="244" t="s">
        <v>164</v>
      </c>
      <c r="AV163" s="13" t="s">
        <v>80</v>
      </c>
      <c r="AW163" s="13" t="s">
        <v>33</v>
      </c>
      <c r="AX163" s="13" t="s">
        <v>72</v>
      </c>
      <c r="AY163" s="244" t="s">
        <v>142</v>
      </c>
    </row>
    <row r="164" s="14" customFormat="1">
      <c r="A164" s="14"/>
      <c r="B164" s="245"/>
      <c r="C164" s="246"/>
      <c r="D164" s="228" t="s">
        <v>155</v>
      </c>
      <c r="E164" s="247" t="s">
        <v>19</v>
      </c>
      <c r="F164" s="248" t="s">
        <v>906</v>
      </c>
      <c r="G164" s="246"/>
      <c r="H164" s="249">
        <v>5.5330000000000004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155</v>
      </c>
      <c r="AU164" s="255" t="s">
        <v>164</v>
      </c>
      <c r="AV164" s="14" t="s">
        <v>82</v>
      </c>
      <c r="AW164" s="14" t="s">
        <v>33</v>
      </c>
      <c r="AX164" s="14" t="s">
        <v>72</v>
      </c>
      <c r="AY164" s="255" t="s">
        <v>142</v>
      </c>
    </row>
    <row r="165" s="14" customFormat="1">
      <c r="A165" s="14"/>
      <c r="B165" s="245"/>
      <c r="C165" s="246"/>
      <c r="D165" s="228" t="s">
        <v>155</v>
      </c>
      <c r="E165" s="247" t="s">
        <v>19</v>
      </c>
      <c r="F165" s="248" t="s">
        <v>907</v>
      </c>
      <c r="G165" s="246"/>
      <c r="H165" s="249">
        <v>5.4180000000000001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155</v>
      </c>
      <c r="AU165" s="255" t="s">
        <v>164</v>
      </c>
      <c r="AV165" s="14" t="s">
        <v>82</v>
      </c>
      <c r="AW165" s="14" t="s">
        <v>33</v>
      </c>
      <c r="AX165" s="14" t="s">
        <v>72</v>
      </c>
      <c r="AY165" s="255" t="s">
        <v>142</v>
      </c>
    </row>
    <row r="166" s="14" customFormat="1">
      <c r="A166" s="14"/>
      <c r="B166" s="245"/>
      <c r="C166" s="246"/>
      <c r="D166" s="228" t="s">
        <v>155</v>
      </c>
      <c r="E166" s="247" t="s">
        <v>19</v>
      </c>
      <c r="F166" s="248" t="s">
        <v>908</v>
      </c>
      <c r="G166" s="246"/>
      <c r="H166" s="249">
        <v>1.831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155</v>
      </c>
      <c r="AU166" s="255" t="s">
        <v>164</v>
      </c>
      <c r="AV166" s="14" t="s">
        <v>82</v>
      </c>
      <c r="AW166" s="14" t="s">
        <v>33</v>
      </c>
      <c r="AX166" s="14" t="s">
        <v>72</v>
      </c>
      <c r="AY166" s="255" t="s">
        <v>142</v>
      </c>
    </row>
    <row r="167" s="14" customFormat="1">
      <c r="A167" s="14"/>
      <c r="B167" s="245"/>
      <c r="C167" s="246"/>
      <c r="D167" s="228" t="s">
        <v>155</v>
      </c>
      <c r="E167" s="247" t="s">
        <v>19</v>
      </c>
      <c r="F167" s="248" t="s">
        <v>909</v>
      </c>
      <c r="G167" s="246"/>
      <c r="H167" s="249">
        <v>4.3979999999999997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155</v>
      </c>
      <c r="AU167" s="255" t="s">
        <v>164</v>
      </c>
      <c r="AV167" s="14" t="s">
        <v>82</v>
      </c>
      <c r="AW167" s="14" t="s">
        <v>33</v>
      </c>
      <c r="AX167" s="14" t="s">
        <v>72</v>
      </c>
      <c r="AY167" s="255" t="s">
        <v>142</v>
      </c>
    </row>
    <row r="168" s="14" customFormat="1">
      <c r="A168" s="14"/>
      <c r="B168" s="245"/>
      <c r="C168" s="246"/>
      <c r="D168" s="228" t="s">
        <v>155</v>
      </c>
      <c r="E168" s="247" t="s">
        <v>19</v>
      </c>
      <c r="F168" s="248" t="s">
        <v>910</v>
      </c>
      <c r="G168" s="246"/>
      <c r="H168" s="249">
        <v>1.6599999999999999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155</v>
      </c>
      <c r="AU168" s="255" t="s">
        <v>164</v>
      </c>
      <c r="AV168" s="14" t="s">
        <v>82</v>
      </c>
      <c r="AW168" s="14" t="s">
        <v>33</v>
      </c>
      <c r="AX168" s="14" t="s">
        <v>72</v>
      </c>
      <c r="AY168" s="255" t="s">
        <v>142</v>
      </c>
    </row>
    <row r="169" s="14" customFormat="1">
      <c r="A169" s="14"/>
      <c r="B169" s="245"/>
      <c r="C169" s="246"/>
      <c r="D169" s="228" t="s">
        <v>155</v>
      </c>
      <c r="E169" s="247" t="s">
        <v>19</v>
      </c>
      <c r="F169" s="248" t="s">
        <v>911</v>
      </c>
      <c r="G169" s="246"/>
      <c r="H169" s="249">
        <v>0.51700000000000002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155</v>
      </c>
      <c r="AU169" s="255" t="s">
        <v>164</v>
      </c>
      <c r="AV169" s="14" t="s">
        <v>82</v>
      </c>
      <c r="AW169" s="14" t="s">
        <v>33</v>
      </c>
      <c r="AX169" s="14" t="s">
        <v>72</v>
      </c>
      <c r="AY169" s="255" t="s">
        <v>142</v>
      </c>
    </row>
    <row r="170" s="14" customFormat="1">
      <c r="A170" s="14"/>
      <c r="B170" s="245"/>
      <c r="C170" s="246"/>
      <c r="D170" s="228" t="s">
        <v>155</v>
      </c>
      <c r="E170" s="247" t="s">
        <v>19</v>
      </c>
      <c r="F170" s="248" t="s">
        <v>912</v>
      </c>
      <c r="G170" s="246"/>
      <c r="H170" s="249">
        <v>11.114000000000001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155</v>
      </c>
      <c r="AU170" s="255" t="s">
        <v>164</v>
      </c>
      <c r="AV170" s="14" t="s">
        <v>82</v>
      </c>
      <c r="AW170" s="14" t="s">
        <v>33</v>
      </c>
      <c r="AX170" s="14" t="s">
        <v>72</v>
      </c>
      <c r="AY170" s="255" t="s">
        <v>142</v>
      </c>
    </row>
    <row r="171" s="14" customFormat="1">
      <c r="A171" s="14"/>
      <c r="B171" s="245"/>
      <c r="C171" s="246"/>
      <c r="D171" s="228" t="s">
        <v>155</v>
      </c>
      <c r="E171" s="247" t="s">
        <v>19</v>
      </c>
      <c r="F171" s="248" t="s">
        <v>913</v>
      </c>
      <c r="G171" s="246"/>
      <c r="H171" s="249">
        <v>12.536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155</v>
      </c>
      <c r="AU171" s="255" t="s">
        <v>164</v>
      </c>
      <c r="AV171" s="14" t="s">
        <v>82</v>
      </c>
      <c r="AW171" s="14" t="s">
        <v>33</v>
      </c>
      <c r="AX171" s="14" t="s">
        <v>72</v>
      </c>
      <c r="AY171" s="255" t="s">
        <v>142</v>
      </c>
    </row>
    <row r="172" s="14" customFormat="1">
      <c r="A172" s="14"/>
      <c r="B172" s="245"/>
      <c r="C172" s="246"/>
      <c r="D172" s="228" t="s">
        <v>155</v>
      </c>
      <c r="E172" s="247" t="s">
        <v>19</v>
      </c>
      <c r="F172" s="248" t="s">
        <v>914</v>
      </c>
      <c r="G172" s="246"/>
      <c r="H172" s="249">
        <v>8.3200000000000003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155</v>
      </c>
      <c r="AU172" s="255" t="s">
        <v>164</v>
      </c>
      <c r="AV172" s="14" t="s">
        <v>82</v>
      </c>
      <c r="AW172" s="14" t="s">
        <v>33</v>
      </c>
      <c r="AX172" s="14" t="s">
        <v>72</v>
      </c>
      <c r="AY172" s="255" t="s">
        <v>142</v>
      </c>
    </row>
    <row r="173" s="14" customFormat="1">
      <c r="A173" s="14"/>
      <c r="B173" s="245"/>
      <c r="C173" s="246"/>
      <c r="D173" s="228" t="s">
        <v>155</v>
      </c>
      <c r="E173" s="247" t="s">
        <v>19</v>
      </c>
      <c r="F173" s="248" t="s">
        <v>915</v>
      </c>
      <c r="G173" s="246"/>
      <c r="H173" s="249">
        <v>1.8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155</v>
      </c>
      <c r="AU173" s="255" t="s">
        <v>164</v>
      </c>
      <c r="AV173" s="14" t="s">
        <v>82</v>
      </c>
      <c r="AW173" s="14" t="s">
        <v>33</v>
      </c>
      <c r="AX173" s="14" t="s">
        <v>72</v>
      </c>
      <c r="AY173" s="255" t="s">
        <v>142</v>
      </c>
    </row>
    <row r="174" s="14" customFormat="1">
      <c r="A174" s="14"/>
      <c r="B174" s="245"/>
      <c r="C174" s="246"/>
      <c r="D174" s="228" t="s">
        <v>155</v>
      </c>
      <c r="E174" s="247" t="s">
        <v>19</v>
      </c>
      <c r="F174" s="248" t="s">
        <v>916</v>
      </c>
      <c r="G174" s="246"/>
      <c r="H174" s="249">
        <v>9.8989999999999991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155</v>
      </c>
      <c r="AU174" s="255" t="s">
        <v>164</v>
      </c>
      <c r="AV174" s="14" t="s">
        <v>82</v>
      </c>
      <c r="AW174" s="14" t="s">
        <v>33</v>
      </c>
      <c r="AX174" s="14" t="s">
        <v>72</v>
      </c>
      <c r="AY174" s="255" t="s">
        <v>142</v>
      </c>
    </row>
    <row r="175" s="14" customFormat="1">
      <c r="A175" s="14"/>
      <c r="B175" s="245"/>
      <c r="C175" s="246"/>
      <c r="D175" s="228" t="s">
        <v>155</v>
      </c>
      <c r="E175" s="247" t="s">
        <v>19</v>
      </c>
      <c r="F175" s="248" t="s">
        <v>917</v>
      </c>
      <c r="G175" s="246"/>
      <c r="H175" s="249">
        <v>8.7829999999999995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155</v>
      </c>
      <c r="AU175" s="255" t="s">
        <v>164</v>
      </c>
      <c r="AV175" s="14" t="s">
        <v>82</v>
      </c>
      <c r="AW175" s="14" t="s">
        <v>33</v>
      </c>
      <c r="AX175" s="14" t="s">
        <v>72</v>
      </c>
      <c r="AY175" s="255" t="s">
        <v>142</v>
      </c>
    </row>
    <row r="176" s="14" customFormat="1">
      <c r="A176" s="14"/>
      <c r="B176" s="245"/>
      <c r="C176" s="246"/>
      <c r="D176" s="228" t="s">
        <v>155</v>
      </c>
      <c r="E176" s="247" t="s">
        <v>19</v>
      </c>
      <c r="F176" s="248" t="s">
        <v>918</v>
      </c>
      <c r="G176" s="246"/>
      <c r="H176" s="249">
        <v>2.6480000000000001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155</v>
      </c>
      <c r="AU176" s="255" t="s">
        <v>164</v>
      </c>
      <c r="AV176" s="14" t="s">
        <v>82</v>
      </c>
      <c r="AW176" s="14" t="s">
        <v>33</v>
      </c>
      <c r="AX176" s="14" t="s">
        <v>72</v>
      </c>
      <c r="AY176" s="255" t="s">
        <v>142</v>
      </c>
    </row>
    <row r="177" s="14" customFormat="1">
      <c r="A177" s="14"/>
      <c r="B177" s="245"/>
      <c r="C177" s="246"/>
      <c r="D177" s="228" t="s">
        <v>155</v>
      </c>
      <c r="E177" s="247" t="s">
        <v>19</v>
      </c>
      <c r="F177" s="248" t="s">
        <v>919</v>
      </c>
      <c r="G177" s="246"/>
      <c r="H177" s="249">
        <v>3.8250000000000002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155</v>
      </c>
      <c r="AU177" s="255" t="s">
        <v>164</v>
      </c>
      <c r="AV177" s="14" t="s">
        <v>82</v>
      </c>
      <c r="AW177" s="14" t="s">
        <v>33</v>
      </c>
      <c r="AX177" s="14" t="s">
        <v>72</v>
      </c>
      <c r="AY177" s="255" t="s">
        <v>142</v>
      </c>
    </row>
    <row r="178" s="14" customFormat="1">
      <c r="A178" s="14"/>
      <c r="B178" s="245"/>
      <c r="C178" s="246"/>
      <c r="D178" s="228" t="s">
        <v>155</v>
      </c>
      <c r="E178" s="247" t="s">
        <v>19</v>
      </c>
      <c r="F178" s="248" t="s">
        <v>920</v>
      </c>
      <c r="G178" s="246"/>
      <c r="H178" s="249">
        <v>11.403000000000001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155</v>
      </c>
      <c r="AU178" s="255" t="s">
        <v>164</v>
      </c>
      <c r="AV178" s="14" t="s">
        <v>82</v>
      </c>
      <c r="AW178" s="14" t="s">
        <v>33</v>
      </c>
      <c r="AX178" s="14" t="s">
        <v>72</v>
      </c>
      <c r="AY178" s="255" t="s">
        <v>142</v>
      </c>
    </row>
    <row r="179" s="14" customFormat="1">
      <c r="A179" s="14"/>
      <c r="B179" s="245"/>
      <c r="C179" s="246"/>
      <c r="D179" s="228" t="s">
        <v>155</v>
      </c>
      <c r="E179" s="247" t="s">
        <v>19</v>
      </c>
      <c r="F179" s="248" t="s">
        <v>921</v>
      </c>
      <c r="G179" s="246"/>
      <c r="H179" s="249">
        <v>7.9939999999999998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155</v>
      </c>
      <c r="AU179" s="255" t="s">
        <v>164</v>
      </c>
      <c r="AV179" s="14" t="s">
        <v>82</v>
      </c>
      <c r="AW179" s="14" t="s">
        <v>33</v>
      </c>
      <c r="AX179" s="14" t="s">
        <v>72</v>
      </c>
      <c r="AY179" s="255" t="s">
        <v>142</v>
      </c>
    </row>
    <row r="180" s="14" customFormat="1">
      <c r="A180" s="14"/>
      <c r="B180" s="245"/>
      <c r="C180" s="246"/>
      <c r="D180" s="228" t="s">
        <v>155</v>
      </c>
      <c r="E180" s="247" t="s">
        <v>19</v>
      </c>
      <c r="F180" s="248" t="s">
        <v>922</v>
      </c>
      <c r="G180" s="246"/>
      <c r="H180" s="249">
        <v>3.9020000000000001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155</v>
      </c>
      <c r="AU180" s="255" t="s">
        <v>164</v>
      </c>
      <c r="AV180" s="14" t="s">
        <v>82</v>
      </c>
      <c r="AW180" s="14" t="s">
        <v>33</v>
      </c>
      <c r="AX180" s="14" t="s">
        <v>72</v>
      </c>
      <c r="AY180" s="255" t="s">
        <v>142</v>
      </c>
    </row>
    <row r="181" s="14" customFormat="1">
      <c r="A181" s="14"/>
      <c r="B181" s="245"/>
      <c r="C181" s="246"/>
      <c r="D181" s="228" t="s">
        <v>155</v>
      </c>
      <c r="E181" s="247" t="s">
        <v>19</v>
      </c>
      <c r="F181" s="248" t="s">
        <v>923</v>
      </c>
      <c r="G181" s="246"/>
      <c r="H181" s="249">
        <v>4.9130000000000003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155</v>
      </c>
      <c r="AU181" s="255" t="s">
        <v>164</v>
      </c>
      <c r="AV181" s="14" t="s">
        <v>82</v>
      </c>
      <c r="AW181" s="14" t="s">
        <v>33</v>
      </c>
      <c r="AX181" s="14" t="s">
        <v>72</v>
      </c>
      <c r="AY181" s="255" t="s">
        <v>142</v>
      </c>
    </row>
    <row r="182" s="14" customFormat="1">
      <c r="A182" s="14"/>
      <c r="B182" s="245"/>
      <c r="C182" s="246"/>
      <c r="D182" s="228" t="s">
        <v>155</v>
      </c>
      <c r="E182" s="247" t="s">
        <v>19</v>
      </c>
      <c r="F182" s="248" t="s">
        <v>924</v>
      </c>
      <c r="G182" s="246"/>
      <c r="H182" s="249">
        <v>3.5550000000000002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155</v>
      </c>
      <c r="AU182" s="255" t="s">
        <v>164</v>
      </c>
      <c r="AV182" s="14" t="s">
        <v>82</v>
      </c>
      <c r="AW182" s="14" t="s">
        <v>33</v>
      </c>
      <c r="AX182" s="14" t="s">
        <v>72</v>
      </c>
      <c r="AY182" s="255" t="s">
        <v>142</v>
      </c>
    </row>
    <row r="183" s="14" customFormat="1">
      <c r="A183" s="14"/>
      <c r="B183" s="245"/>
      <c r="C183" s="246"/>
      <c r="D183" s="228" t="s">
        <v>155</v>
      </c>
      <c r="E183" s="247" t="s">
        <v>19</v>
      </c>
      <c r="F183" s="248" t="s">
        <v>925</v>
      </c>
      <c r="G183" s="246"/>
      <c r="H183" s="249">
        <v>1.6499999999999999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155</v>
      </c>
      <c r="AU183" s="255" t="s">
        <v>164</v>
      </c>
      <c r="AV183" s="14" t="s">
        <v>82</v>
      </c>
      <c r="AW183" s="14" t="s">
        <v>33</v>
      </c>
      <c r="AX183" s="14" t="s">
        <v>72</v>
      </c>
      <c r="AY183" s="255" t="s">
        <v>142</v>
      </c>
    </row>
    <row r="184" s="14" customFormat="1">
      <c r="A184" s="14"/>
      <c r="B184" s="245"/>
      <c r="C184" s="246"/>
      <c r="D184" s="228" t="s">
        <v>155</v>
      </c>
      <c r="E184" s="247" t="s">
        <v>19</v>
      </c>
      <c r="F184" s="248" t="s">
        <v>926</v>
      </c>
      <c r="G184" s="246"/>
      <c r="H184" s="249">
        <v>0.17799999999999999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155</v>
      </c>
      <c r="AU184" s="255" t="s">
        <v>164</v>
      </c>
      <c r="AV184" s="14" t="s">
        <v>82</v>
      </c>
      <c r="AW184" s="14" t="s">
        <v>33</v>
      </c>
      <c r="AX184" s="14" t="s">
        <v>72</v>
      </c>
      <c r="AY184" s="255" t="s">
        <v>142</v>
      </c>
    </row>
    <row r="185" s="14" customFormat="1">
      <c r="A185" s="14"/>
      <c r="B185" s="245"/>
      <c r="C185" s="246"/>
      <c r="D185" s="228" t="s">
        <v>155</v>
      </c>
      <c r="E185" s="247" t="s">
        <v>19</v>
      </c>
      <c r="F185" s="248" t="s">
        <v>927</v>
      </c>
      <c r="G185" s="246"/>
      <c r="H185" s="249">
        <v>1.815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155</v>
      </c>
      <c r="AU185" s="255" t="s">
        <v>164</v>
      </c>
      <c r="AV185" s="14" t="s">
        <v>82</v>
      </c>
      <c r="AW185" s="14" t="s">
        <v>33</v>
      </c>
      <c r="AX185" s="14" t="s">
        <v>72</v>
      </c>
      <c r="AY185" s="255" t="s">
        <v>142</v>
      </c>
    </row>
    <row r="186" s="14" customFormat="1">
      <c r="A186" s="14"/>
      <c r="B186" s="245"/>
      <c r="C186" s="246"/>
      <c r="D186" s="228" t="s">
        <v>155</v>
      </c>
      <c r="E186" s="247" t="s">
        <v>19</v>
      </c>
      <c r="F186" s="248" t="s">
        <v>928</v>
      </c>
      <c r="G186" s="246"/>
      <c r="H186" s="249">
        <v>0.66000000000000003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155</v>
      </c>
      <c r="AU186" s="255" t="s">
        <v>164</v>
      </c>
      <c r="AV186" s="14" t="s">
        <v>82</v>
      </c>
      <c r="AW186" s="14" t="s">
        <v>33</v>
      </c>
      <c r="AX186" s="14" t="s">
        <v>72</v>
      </c>
      <c r="AY186" s="255" t="s">
        <v>142</v>
      </c>
    </row>
    <row r="187" s="14" customFormat="1">
      <c r="A187" s="14"/>
      <c r="B187" s="245"/>
      <c r="C187" s="246"/>
      <c r="D187" s="228" t="s">
        <v>155</v>
      </c>
      <c r="E187" s="247" t="s">
        <v>19</v>
      </c>
      <c r="F187" s="248" t="s">
        <v>929</v>
      </c>
      <c r="G187" s="246"/>
      <c r="H187" s="249">
        <v>0.042000000000000003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155</v>
      </c>
      <c r="AU187" s="255" t="s">
        <v>164</v>
      </c>
      <c r="AV187" s="14" t="s">
        <v>82</v>
      </c>
      <c r="AW187" s="14" t="s">
        <v>33</v>
      </c>
      <c r="AX187" s="14" t="s">
        <v>72</v>
      </c>
      <c r="AY187" s="255" t="s">
        <v>142</v>
      </c>
    </row>
    <row r="188" s="14" customFormat="1">
      <c r="A188" s="14"/>
      <c r="B188" s="245"/>
      <c r="C188" s="246"/>
      <c r="D188" s="228" t="s">
        <v>155</v>
      </c>
      <c r="E188" s="247" t="s">
        <v>19</v>
      </c>
      <c r="F188" s="248" t="s">
        <v>927</v>
      </c>
      <c r="G188" s="246"/>
      <c r="H188" s="249">
        <v>1.815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155</v>
      </c>
      <c r="AU188" s="255" t="s">
        <v>164</v>
      </c>
      <c r="AV188" s="14" t="s">
        <v>82</v>
      </c>
      <c r="AW188" s="14" t="s">
        <v>33</v>
      </c>
      <c r="AX188" s="14" t="s">
        <v>72</v>
      </c>
      <c r="AY188" s="255" t="s">
        <v>142</v>
      </c>
    </row>
    <row r="189" s="14" customFormat="1">
      <c r="A189" s="14"/>
      <c r="B189" s="245"/>
      <c r="C189" s="246"/>
      <c r="D189" s="228" t="s">
        <v>155</v>
      </c>
      <c r="E189" s="247" t="s">
        <v>19</v>
      </c>
      <c r="F189" s="248" t="s">
        <v>930</v>
      </c>
      <c r="G189" s="246"/>
      <c r="H189" s="249">
        <v>1.5640000000000001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155</v>
      </c>
      <c r="AU189" s="255" t="s">
        <v>164</v>
      </c>
      <c r="AV189" s="14" t="s">
        <v>82</v>
      </c>
      <c r="AW189" s="14" t="s">
        <v>33</v>
      </c>
      <c r="AX189" s="14" t="s">
        <v>72</v>
      </c>
      <c r="AY189" s="255" t="s">
        <v>142</v>
      </c>
    </row>
    <row r="190" s="14" customFormat="1">
      <c r="A190" s="14"/>
      <c r="B190" s="245"/>
      <c r="C190" s="246"/>
      <c r="D190" s="228" t="s">
        <v>155</v>
      </c>
      <c r="E190" s="247" t="s">
        <v>19</v>
      </c>
      <c r="F190" s="248" t="s">
        <v>931</v>
      </c>
      <c r="G190" s="246"/>
      <c r="H190" s="249">
        <v>8.2780000000000005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155</v>
      </c>
      <c r="AU190" s="255" t="s">
        <v>164</v>
      </c>
      <c r="AV190" s="14" t="s">
        <v>82</v>
      </c>
      <c r="AW190" s="14" t="s">
        <v>33</v>
      </c>
      <c r="AX190" s="14" t="s">
        <v>72</v>
      </c>
      <c r="AY190" s="255" t="s">
        <v>142</v>
      </c>
    </row>
    <row r="191" s="14" customFormat="1">
      <c r="A191" s="14"/>
      <c r="B191" s="245"/>
      <c r="C191" s="246"/>
      <c r="D191" s="228" t="s">
        <v>155</v>
      </c>
      <c r="E191" s="247" t="s">
        <v>19</v>
      </c>
      <c r="F191" s="248" t="s">
        <v>932</v>
      </c>
      <c r="G191" s="246"/>
      <c r="H191" s="249">
        <v>11.885999999999999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155</v>
      </c>
      <c r="AU191" s="255" t="s">
        <v>164</v>
      </c>
      <c r="AV191" s="14" t="s">
        <v>82</v>
      </c>
      <c r="AW191" s="14" t="s">
        <v>33</v>
      </c>
      <c r="AX191" s="14" t="s">
        <v>72</v>
      </c>
      <c r="AY191" s="255" t="s">
        <v>142</v>
      </c>
    </row>
    <row r="192" s="14" customFormat="1">
      <c r="A192" s="14"/>
      <c r="B192" s="245"/>
      <c r="C192" s="246"/>
      <c r="D192" s="228" t="s">
        <v>155</v>
      </c>
      <c r="E192" s="247" t="s">
        <v>19</v>
      </c>
      <c r="F192" s="248" t="s">
        <v>933</v>
      </c>
      <c r="G192" s="246"/>
      <c r="H192" s="249">
        <v>2.3319999999999999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155</v>
      </c>
      <c r="AU192" s="255" t="s">
        <v>164</v>
      </c>
      <c r="AV192" s="14" t="s">
        <v>82</v>
      </c>
      <c r="AW192" s="14" t="s">
        <v>33</v>
      </c>
      <c r="AX192" s="14" t="s">
        <v>72</v>
      </c>
      <c r="AY192" s="255" t="s">
        <v>142</v>
      </c>
    </row>
    <row r="193" s="16" customFormat="1">
      <c r="A193" s="16"/>
      <c r="B193" s="285"/>
      <c r="C193" s="286"/>
      <c r="D193" s="228" t="s">
        <v>155</v>
      </c>
      <c r="E193" s="287" t="s">
        <v>19</v>
      </c>
      <c r="F193" s="288" t="s">
        <v>880</v>
      </c>
      <c r="G193" s="286"/>
      <c r="H193" s="289">
        <v>140.26900000000001</v>
      </c>
      <c r="I193" s="290"/>
      <c r="J193" s="286"/>
      <c r="K193" s="286"/>
      <c r="L193" s="291"/>
      <c r="M193" s="292"/>
      <c r="N193" s="293"/>
      <c r="O193" s="293"/>
      <c r="P193" s="293"/>
      <c r="Q193" s="293"/>
      <c r="R193" s="293"/>
      <c r="S193" s="293"/>
      <c r="T193" s="29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95" t="s">
        <v>155</v>
      </c>
      <c r="AU193" s="295" t="s">
        <v>164</v>
      </c>
      <c r="AV193" s="16" t="s">
        <v>164</v>
      </c>
      <c r="AW193" s="16" t="s">
        <v>33</v>
      </c>
      <c r="AX193" s="16" t="s">
        <v>72</v>
      </c>
      <c r="AY193" s="295" t="s">
        <v>142</v>
      </c>
    </row>
    <row r="194" s="14" customFormat="1">
      <c r="A194" s="14"/>
      <c r="B194" s="245"/>
      <c r="C194" s="246"/>
      <c r="D194" s="228" t="s">
        <v>155</v>
      </c>
      <c r="E194" s="247" t="s">
        <v>19</v>
      </c>
      <c r="F194" s="248" t="s">
        <v>934</v>
      </c>
      <c r="G194" s="246"/>
      <c r="H194" s="249">
        <v>82.5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155</v>
      </c>
      <c r="AU194" s="255" t="s">
        <v>164</v>
      </c>
      <c r="AV194" s="14" t="s">
        <v>82</v>
      </c>
      <c r="AW194" s="14" t="s">
        <v>33</v>
      </c>
      <c r="AX194" s="14" t="s">
        <v>72</v>
      </c>
      <c r="AY194" s="255" t="s">
        <v>142</v>
      </c>
    </row>
    <row r="195" s="16" customFormat="1">
      <c r="A195" s="16"/>
      <c r="B195" s="285"/>
      <c r="C195" s="286"/>
      <c r="D195" s="228" t="s">
        <v>155</v>
      </c>
      <c r="E195" s="287" t="s">
        <v>19</v>
      </c>
      <c r="F195" s="288" t="s">
        <v>880</v>
      </c>
      <c r="G195" s="286"/>
      <c r="H195" s="289">
        <v>82.5</v>
      </c>
      <c r="I195" s="290"/>
      <c r="J195" s="286"/>
      <c r="K195" s="286"/>
      <c r="L195" s="291"/>
      <c r="M195" s="292"/>
      <c r="N195" s="293"/>
      <c r="O195" s="293"/>
      <c r="P195" s="293"/>
      <c r="Q195" s="293"/>
      <c r="R195" s="293"/>
      <c r="S195" s="293"/>
      <c r="T195" s="294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5" t="s">
        <v>155</v>
      </c>
      <c r="AU195" s="295" t="s">
        <v>164</v>
      </c>
      <c r="AV195" s="16" t="s">
        <v>164</v>
      </c>
      <c r="AW195" s="16" t="s">
        <v>33</v>
      </c>
      <c r="AX195" s="16" t="s">
        <v>72</v>
      </c>
      <c r="AY195" s="295" t="s">
        <v>142</v>
      </c>
    </row>
    <row r="196" s="13" customFormat="1">
      <c r="A196" s="13"/>
      <c r="B196" s="235"/>
      <c r="C196" s="236"/>
      <c r="D196" s="228" t="s">
        <v>155</v>
      </c>
      <c r="E196" s="237" t="s">
        <v>19</v>
      </c>
      <c r="F196" s="238" t="s">
        <v>935</v>
      </c>
      <c r="G196" s="236"/>
      <c r="H196" s="237" t="s">
        <v>19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155</v>
      </c>
      <c r="AU196" s="244" t="s">
        <v>164</v>
      </c>
      <c r="AV196" s="13" t="s">
        <v>80</v>
      </c>
      <c r="AW196" s="13" t="s">
        <v>33</v>
      </c>
      <c r="AX196" s="13" t="s">
        <v>72</v>
      </c>
      <c r="AY196" s="244" t="s">
        <v>142</v>
      </c>
    </row>
    <row r="197" s="14" customFormat="1">
      <c r="A197" s="14"/>
      <c r="B197" s="245"/>
      <c r="C197" s="246"/>
      <c r="D197" s="228" t="s">
        <v>155</v>
      </c>
      <c r="E197" s="247" t="s">
        <v>19</v>
      </c>
      <c r="F197" s="248" t="s">
        <v>936</v>
      </c>
      <c r="G197" s="246"/>
      <c r="H197" s="249">
        <v>-111.38500000000001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155</v>
      </c>
      <c r="AU197" s="255" t="s">
        <v>164</v>
      </c>
      <c r="AV197" s="14" t="s">
        <v>82</v>
      </c>
      <c r="AW197" s="14" t="s">
        <v>33</v>
      </c>
      <c r="AX197" s="14" t="s">
        <v>72</v>
      </c>
      <c r="AY197" s="255" t="s">
        <v>142</v>
      </c>
    </row>
    <row r="198" s="16" customFormat="1">
      <c r="A198" s="16"/>
      <c r="B198" s="285"/>
      <c r="C198" s="286"/>
      <c r="D198" s="228" t="s">
        <v>155</v>
      </c>
      <c r="E198" s="287" t="s">
        <v>19</v>
      </c>
      <c r="F198" s="288" t="s">
        <v>880</v>
      </c>
      <c r="G198" s="286"/>
      <c r="H198" s="289">
        <v>-111.38500000000001</v>
      </c>
      <c r="I198" s="290"/>
      <c r="J198" s="286"/>
      <c r="K198" s="286"/>
      <c r="L198" s="291"/>
      <c r="M198" s="292"/>
      <c r="N198" s="293"/>
      <c r="O198" s="293"/>
      <c r="P198" s="293"/>
      <c r="Q198" s="293"/>
      <c r="R198" s="293"/>
      <c r="S198" s="293"/>
      <c r="T198" s="29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95" t="s">
        <v>155</v>
      </c>
      <c r="AU198" s="295" t="s">
        <v>164</v>
      </c>
      <c r="AV198" s="16" t="s">
        <v>164</v>
      </c>
      <c r="AW198" s="16" t="s">
        <v>33</v>
      </c>
      <c r="AX198" s="16" t="s">
        <v>72</v>
      </c>
      <c r="AY198" s="295" t="s">
        <v>142</v>
      </c>
    </row>
    <row r="199" s="15" customFormat="1">
      <c r="A199" s="15"/>
      <c r="B199" s="274"/>
      <c r="C199" s="275"/>
      <c r="D199" s="228" t="s">
        <v>155</v>
      </c>
      <c r="E199" s="276" t="s">
        <v>19</v>
      </c>
      <c r="F199" s="277" t="s">
        <v>861</v>
      </c>
      <c r="G199" s="275"/>
      <c r="H199" s="278">
        <v>111.384</v>
      </c>
      <c r="I199" s="279"/>
      <c r="J199" s="275"/>
      <c r="K199" s="275"/>
      <c r="L199" s="280"/>
      <c r="M199" s="281"/>
      <c r="N199" s="282"/>
      <c r="O199" s="282"/>
      <c r="P199" s="282"/>
      <c r="Q199" s="282"/>
      <c r="R199" s="282"/>
      <c r="S199" s="282"/>
      <c r="T199" s="28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4" t="s">
        <v>155</v>
      </c>
      <c r="AU199" s="284" t="s">
        <v>164</v>
      </c>
      <c r="AV199" s="15" t="s">
        <v>149</v>
      </c>
      <c r="AW199" s="15" t="s">
        <v>33</v>
      </c>
      <c r="AX199" s="15" t="s">
        <v>80</v>
      </c>
      <c r="AY199" s="284" t="s">
        <v>142</v>
      </c>
    </row>
    <row r="200" s="2" customFormat="1" ht="24.15" customHeight="1">
      <c r="A200" s="41"/>
      <c r="B200" s="42"/>
      <c r="C200" s="215" t="s">
        <v>195</v>
      </c>
      <c r="D200" s="215" t="s">
        <v>144</v>
      </c>
      <c r="E200" s="216" t="s">
        <v>937</v>
      </c>
      <c r="F200" s="217" t="s">
        <v>938</v>
      </c>
      <c r="G200" s="218" t="s">
        <v>241</v>
      </c>
      <c r="H200" s="219">
        <v>111.38500000000001</v>
      </c>
      <c r="I200" s="220"/>
      <c r="J200" s="221">
        <f>ROUND(I200*H200,2)</f>
        <v>0</v>
      </c>
      <c r="K200" s="217" t="s">
        <v>148</v>
      </c>
      <c r="L200" s="47"/>
      <c r="M200" s="222" t="s">
        <v>19</v>
      </c>
      <c r="N200" s="223" t="s">
        <v>43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149</v>
      </c>
      <c r="AT200" s="226" t="s">
        <v>144</v>
      </c>
      <c r="AU200" s="226" t="s">
        <v>164</v>
      </c>
      <c r="AY200" s="20" t="s">
        <v>142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80</v>
      </c>
      <c r="BK200" s="227">
        <f>ROUND(I200*H200,2)</f>
        <v>0</v>
      </c>
      <c r="BL200" s="20" t="s">
        <v>149</v>
      </c>
      <c r="BM200" s="226" t="s">
        <v>939</v>
      </c>
    </row>
    <row r="201" s="2" customFormat="1">
      <c r="A201" s="41"/>
      <c r="B201" s="42"/>
      <c r="C201" s="43"/>
      <c r="D201" s="228" t="s">
        <v>151</v>
      </c>
      <c r="E201" s="43"/>
      <c r="F201" s="229" t="s">
        <v>938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151</v>
      </c>
      <c r="AU201" s="20" t="s">
        <v>164</v>
      </c>
    </row>
    <row r="202" s="2" customFormat="1">
      <c r="A202" s="41"/>
      <c r="B202" s="42"/>
      <c r="C202" s="43"/>
      <c r="D202" s="233" t="s">
        <v>153</v>
      </c>
      <c r="E202" s="43"/>
      <c r="F202" s="234" t="s">
        <v>940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153</v>
      </c>
      <c r="AU202" s="20" t="s">
        <v>164</v>
      </c>
    </row>
    <row r="203" s="14" customFormat="1">
      <c r="A203" s="14"/>
      <c r="B203" s="245"/>
      <c r="C203" s="246"/>
      <c r="D203" s="228" t="s">
        <v>155</v>
      </c>
      <c r="E203" s="247" t="s">
        <v>19</v>
      </c>
      <c r="F203" s="248" t="s">
        <v>941</v>
      </c>
      <c r="G203" s="246"/>
      <c r="H203" s="249">
        <v>111.38500000000001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155</v>
      </c>
      <c r="AU203" s="255" t="s">
        <v>164</v>
      </c>
      <c r="AV203" s="14" t="s">
        <v>82</v>
      </c>
      <c r="AW203" s="14" t="s">
        <v>33</v>
      </c>
      <c r="AX203" s="14" t="s">
        <v>72</v>
      </c>
      <c r="AY203" s="255" t="s">
        <v>142</v>
      </c>
    </row>
    <row r="204" s="16" customFormat="1">
      <c r="A204" s="16"/>
      <c r="B204" s="285"/>
      <c r="C204" s="286"/>
      <c r="D204" s="228" t="s">
        <v>155</v>
      </c>
      <c r="E204" s="287" t="s">
        <v>19</v>
      </c>
      <c r="F204" s="288" t="s">
        <v>880</v>
      </c>
      <c r="G204" s="286"/>
      <c r="H204" s="289">
        <v>111.38500000000001</v>
      </c>
      <c r="I204" s="290"/>
      <c r="J204" s="286"/>
      <c r="K204" s="286"/>
      <c r="L204" s="291"/>
      <c r="M204" s="292"/>
      <c r="N204" s="293"/>
      <c r="O204" s="293"/>
      <c r="P204" s="293"/>
      <c r="Q204" s="293"/>
      <c r="R204" s="293"/>
      <c r="S204" s="293"/>
      <c r="T204" s="294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5" t="s">
        <v>155</v>
      </c>
      <c r="AU204" s="295" t="s">
        <v>164</v>
      </c>
      <c r="AV204" s="16" t="s">
        <v>164</v>
      </c>
      <c r="AW204" s="16" t="s">
        <v>33</v>
      </c>
      <c r="AX204" s="16" t="s">
        <v>72</v>
      </c>
      <c r="AY204" s="295" t="s">
        <v>142</v>
      </c>
    </row>
    <row r="205" s="15" customFormat="1">
      <c r="A205" s="15"/>
      <c r="B205" s="274"/>
      <c r="C205" s="275"/>
      <c r="D205" s="228" t="s">
        <v>155</v>
      </c>
      <c r="E205" s="276" t="s">
        <v>19</v>
      </c>
      <c r="F205" s="277" t="s">
        <v>861</v>
      </c>
      <c r="G205" s="275"/>
      <c r="H205" s="278">
        <v>111.38500000000001</v>
      </c>
      <c r="I205" s="279"/>
      <c r="J205" s="275"/>
      <c r="K205" s="275"/>
      <c r="L205" s="280"/>
      <c r="M205" s="281"/>
      <c r="N205" s="282"/>
      <c r="O205" s="282"/>
      <c r="P205" s="282"/>
      <c r="Q205" s="282"/>
      <c r="R205" s="282"/>
      <c r="S205" s="282"/>
      <c r="T205" s="28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4" t="s">
        <v>155</v>
      </c>
      <c r="AU205" s="284" t="s">
        <v>164</v>
      </c>
      <c r="AV205" s="15" t="s">
        <v>149</v>
      </c>
      <c r="AW205" s="15" t="s">
        <v>33</v>
      </c>
      <c r="AX205" s="15" t="s">
        <v>80</v>
      </c>
      <c r="AY205" s="284" t="s">
        <v>142</v>
      </c>
    </row>
    <row r="206" s="2" customFormat="1" ht="24.15" customHeight="1">
      <c r="A206" s="41"/>
      <c r="B206" s="42"/>
      <c r="C206" s="215" t="s">
        <v>202</v>
      </c>
      <c r="D206" s="215" t="s">
        <v>144</v>
      </c>
      <c r="E206" s="216" t="s">
        <v>942</v>
      </c>
      <c r="F206" s="217" t="s">
        <v>943</v>
      </c>
      <c r="G206" s="218" t="s">
        <v>241</v>
      </c>
      <c r="H206" s="219">
        <v>36.664999999999999</v>
      </c>
      <c r="I206" s="220"/>
      <c r="J206" s="221">
        <f>ROUND(I206*H206,2)</f>
        <v>0</v>
      </c>
      <c r="K206" s="217" t="s">
        <v>148</v>
      </c>
      <c r="L206" s="47"/>
      <c r="M206" s="222" t="s">
        <v>19</v>
      </c>
      <c r="N206" s="223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149</v>
      </c>
      <c r="AT206" s="226" t="s">
        <v>144</v>
      </c>
      <c r="AU206" s="226" t="s">
        <v>164</v>
      </c>
      <c r="AY206" s="20" t="s">
        <v>142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80</v>
      </c>
      <c r="BK206" s="227">
        <f>ROUND(I206*H206,2)</f>
        <v>0</v>
      </c>
      <c r="BL206" s="20" t="s">
        <v>149</v>
      </c>
      <c r="BM206" s="226" t="s">
        <v>944</v>
      </c>
    </row>
    <row r="207" s="2" customFormat="1">
      <c r="A207" s="41"/>
      <c r="B207" s="42"/>
      <c r="C207" s="43"/>
      <c r="D207" s="228" t="s">
        <v>151</v>
      </c>
      <c r="E207" s="43"/>
      <c r="F207" s="229" t="s">
        <v>943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151</v>
      </c>
      <c r="AU207" s="20" t="s">
        <v>164</v>
      </c>
    </row>
    <row r="208" s="2" customFormat="1">
      <c r="A208" s="41"/>
      <c r="B208" s="42"/>
      <c r="C208" s="43"/>
      <c r="D208" s="233" t="s">
        <v>153</v>
      </c>
      <c r="E208" s="43"/>
      <c r="F208" s="234" t="s">
        <v>945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153</v>
      </c>
      <c r="AU208" s="20" t="s">
        <v>164</v>
      </c>
    </row>
    <row r="209" s="13" customFormat="1">
      <c r="A209" s="13"/>
      <c r="B209" s="235"/>
      <c r="C209" s="236"/>
      <c r="D209" s="228" t="s">
        <v>155</v>
      </c>
      <c r="E209" s="237" t="s">
        <v>19</v>
      </c>
      <c r="F209" s="238" t="s">
        <v>873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155</v>
      </c>
      <c r="AU209" s="244" t="s">
        <v>164</v>
      </c>
      <c r="AV209" s="13" t="s">
        <v>80</v>
      </c>
      <c r="AW209" s="13" t="s">
        <v>33</v>
      </c>
      <c r="AX209" s="13" t="s">
        <v>72</v>
      </c>
      <c r="AY209" s="244" t="s">
        <v>142</v>
      </c>
    </row>
    <row r="210" s="13" customFormat="1">
      <c r="A210" s="13"/>
      <c r="B210" s="235"/>
      <c r="C210" s="236"/>
      <c r="D210" s="228" t="s">
        <v>155</v>
      </c>
      <c r="E210" s="237" t="s">
        <v>19</v>
      </c>
      <c r="F210" s="238" t="s">
        <v>874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155</v>
      </c>
      <c r="AU210" s="244" t="s">
        <v>164</v>
      </c>
      <c r="AV210" s="13" t="s">
        <v>80</v>
      </c>
      <c r="AW210" s="13" t="s">
        <v>33</v>
      </c>
      <c r="AX210" s="13" t="s">
        <v>72</v>
      </c>
      <c r="AY210" s="244" t="s">
        <v>142</v>
      </c>
    </row>
    <row r="211" s="14" customFormat="1">
      <c r="A211" s="14"/>
      <c r="B211" s="245"/>
      <c r="C211" s="246"/>
      <c r="D211" s="228" t="s">
        <v>155</v>
      </c>
      <c r="E211" s="247" t="s">
        <v>19</v>
      </c>
      <c r="F211" s="248" t="s">
        <v>946</v>
      </c>
      <c r="G211" s="246"/>
      <c r="H211" s="249">
        <v>1.617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155</v>
      </c>
      <c r="AU211" s="255" t="s">
        <v>164</v>
      </c>
      <c r="AV211" s="14" t="s">
        <v>82</v>
      </c>
      <c r="AW211" s="14" t="s">
        <v>33</v>
      </c>
      <c r="AX211" s="14" t="s">
        <v>72</v>
      </c>
      <c r="AY211" s="255" t="s">
        <v>142</v>
      </c>
    </row>
    <row r="212" s="14" customFormat="1">
      <c r="A212" s="14"/>
      <c r="B212" s="245"/>
      <c r="C212" s="246"/>
      <c r="D212" s="228" t="s">
        <v>155</v>
      </c>
      <c r="E212" s="247" t="s">
        <v>19</v>
      </c>
      <c r="F212" s="248" t="s">
        <v>947</v>
      </c>
      <c r="G212" s="246"/>
      <c r="H212" s="249">
        <v>1.6830000000000001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155</v>
      </c>
      <c r="AU212" s="255" t="s">
        <v>164</v>
      </c>
      <c r="AV212" s="14" t="s">
        <v>82</v>
      </c>
      <c r="AW212" s="14" t="s">
        <v>33</v>
      </c>
      <c r="AX212" s="14" t="s">
        <v>72</v>
      </c>
      <c r="AY212" s="255" t="s">
        <v>142</v>
      </c>
    </row>
    <row r="213" s="14" customFormat="1">
      <c r="A213" s="14"/>
      <c r="B213" s="245"/>
      <c r="C213" s="246"/>
      <c r="D213" s="228" t="s">
        <v>155</v>
      </c>
      <c r="E213" s="247" t="s">
        <v>19</v>
      </c>
      <c r="F213" s="248" t="s">
        <v>948</v>
      </c>
      <c r="G213" s="246"/>
      <c r="H213" s="249">
        <v>1.7330000000000001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155</v>
      </c>
      <c r="AU213" s="255" t="s">
        <v>164</v>
      </c>
      <c r="AV213" s="14" t="s">
        <v>82</v>
      </c>
      <c r="AW213" s="14" t="s">
        <v>33</v>
      </c>
      <c r="AX213" s="14" t="s">
        <v>72</v>
      </c>
      <c r="AY213" s="255" t="s">
        <v>142</v>
      </c>
    </row>
    <row r="214" s="14" customFormat="1">
      <c r="A214" s="14"/>
      <c r="B214" s="245"/>
      <c r="C214" s="246"/>
      <c r="D214" s="228" t="s">
        <v>155</v>
      </c>
      <c r="E214" s="247" t="s">
        <v>19</v>
      </c>
      <c r="F214" s="248" t="s">
        <v>949</v>
      </c>
      <c r="G214" s="246"/>
      <c r="H214" s="249">
        <v>1.667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155</v>
      </c>
      <c r="AU214" s="255" t="s">
        <v>164</v>
      </c>
      <c r="AV214" s="14" t="s">
        <v>82</v>
      </c>
      <c r="AW214" s="14" t="s">
        <v>33</v>
      </c>
      <c r="AX214" s="14" t="s">
        <v>72</v>
      </c>
      <c r="AY214" s="255" t="s">
        <v>142</v>
      </c>
    </row>
    <row r="215" s="14" customFormat="1">
      <c r="A215" s="14"/>
      <c r="B215" s="245"/>
      <c r="C215" s="246"/>
      <c r="D215" s="228" t="s">
        <v>155</v>
      </c>
      <c r="E215" s="247" t="s">
        <v>19</v>
      </c>
      <c r="F215" s="248" t="s">
        <v>950</v>
      </c>
      <c r="G215" s="246"/>
      <c r="H215" s="249">
        <v>1.6499999999999999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155</v>
      </c>
      <c r="AU215" s="255" t="s">
        <v>164</v>
      </c>
      <c r="AV215" s="14" t="s">
        <v>82</v>
      </c>
      <c r="AW215" s="14" t="s">
        <v>33</v>
      </c>
      <c r="AX215" s="14" t="s">
        <v>72</v>
      </c>
      <c r="AY215" s="255" t="s">
        <v>142</v>
      </c>
    </row>
    <row r="216" s="14" customFormat="1">
      <c r="A216" s="14"/>
      <c r="B216" s="245"/>
      <c r="C216" s="246"/>
      <c r="D216" s="228" t="s">
        <v>155</v>
      </c>
      <c r="E216" s="247" t="s">
        <v>19</v>
      </c>
      <c r="F216" s="248" t="s">
        <v>951</v>
      </c>
      <c r="G216" s="246"/>
      <c r="H216" s="249">
        <v>8.3490000000000002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155</v>
      </c>
      <c r="AU216" s="255" t="s">
        <v>164</v>
      </c>
      <c r="AV216" s="14" t="s">
        <v>82</v>
      </c>
      <c r="AW216" s="14" t="s">
        <v>33</v>
      </c>
      <c r="AX216" s="14" t="s">
        <v>72</v>
      </c>
      <c r="AY216" s="255" t="s">
        <v>142</v>
      </c>
    </row>
    <row r="217" s="16" customFormat="1">
      <c r="A217" s="16"/>
      <c r="B217" s="285"/>
      <c r="C217" s="286"/>
      <c r="D217" s="228" t="s">
        <v>155</v>
      </c>
      <c r="E217" s="287" t="s">
        <v>19</v>
      </c>
      <c r="F217" s="288" t="s">
        <v>880</v>
      </c>
      <c r="G217" s="286"/>
      <c r="H217" s="289">
        <v>16.698999999999998</v>
      </c>
      <c r="I217" s="290"/>
      <c r="J217" s="286"/>
      <c r="K217" s="286"/>
      <c r="L217" s="291"/>
      <c r="M217" s="292"/>
      <c r="N217" s="293"/>
      <c r="O217" s="293"/>
      <c r="P217" s="293"/>
      <c r="Q217" s="293"/>
      <c r="R217" s="293"/>
      <c r="S217" s="293"/>
      <c r="T217" s="29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95" t="s">
        <v>155</v>
      </c>
      <c r="AU217" s="295" t="s">
        <v>164</v>
      </c>
      <c r="AV217" s="16" t="s">
        <v>164</v>
      </c>
      <c r="AW217" s="16" t="s">
        <v>33</v>
      </c>
      <c r="AX217" s="16" t="s">
        <v>72</v>
      </c>
      <c r="AY217" s="295" t="s">
        <v>142</v>
      </c>
    </row>
    <row r="218" s="13" customFormat="1">
      <c r="A218" s="13"/>
      <c r="B218" s="235"/>
      <c r="C218" s="236"/>
      <c r="D218" s="228" t="s">
        <v>155</v>
      </c>
      <c r="E218" s="237" t="s">
        <v>19</v>
      </c>
      <c r="F218" s="238" t="s">
        <v>886</v>
      </c>
      <c r="G218" s="236"/>
      <c r="H218" s="237" t="s">
        <v>19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155</v>
      </c>
      <c r="AU218" s="244" t="s">
        <v>164</v>
      </c>
      <c r="AV218" s="13" t="s">
        <v>80</v>
      </c>
      <c r="AW218" s="13" t="s">
        <v>33</v>
      </c>
      <c r="AX218" s="13" t="s">
        <v>72</v>
      </c>
      <c r="AY218" s="244" t="s">
        <v>142</v>
      </c>
    </row>
    <row r="219" s="13" customFormat="1">
      <c r="A219" s="13"/>
      <c r="B219" s="235"/>
      <c r="C219" s="236"/>
      <c r="D219" s="228" t="s">
        <v>155</v>
      </c>
      <c r="E219" s="237" t="s">
        <v>19</v>
      </c>
      <c r="F219" s="238" t="s">
        <v>887</v>
      </c>
      <c r="G219" s="236"/>
      <c r="H219" s="237" t="s">
        <v>19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155</v>
      </c>
      <c r="AU219" s="244" t="s">
        <v>164</v>
      </c>
      <c r="AV219" s="13" t="s">
        <v>80</v>
      </c>
      <c r="AW219" s="13" t="s">
        <v>33</v>
      </c>
      <c r="AX219" s="13" t="s">
        <v>72</v>
      </c>
      <c r="AY219" s="244" t="s">
        <v>142</v>
      </c>
    </row>
    <row r="220" s="14" customFormat="1">
      <c r="A220" s="14"/>
      <c r="B220" s="245"/>
      <c r="C220" s="246"/>
      <c r="D220" s="228" t="s">
        <v>155</v>
      </c>
      <c r="E220" s="247" t="s">
        <v>19</v>
      </c>
      <c r="F220" s="248" t="s">
        <v>952</v>
      </c>
      <c r="G220" s="246"/>
      <c r="H220" s="249">
        <v>1.5840000000000001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155</v>
      </c>
      <c r="AU220" s="255" t="s">
        <v>164</v>
      </c>
      <c r="AV220" s="14" t="s">
        <v>82</v>
      </c>
      <c r="AW220" s="14" t="s">
        <v>33</v>
      </c>
      <c r="AX220" s="14" t="s">
        <v>72</v>
      </c>
      <c r="AY220" s="255" t="s">
        <v>142</v>
      </c>
    </row>
    <row r="221" s="14" customFormat="1">
      <c r="A221" s="14"/>
      <c r="B221" s="245"/>
      <c r="C221" s="246"/>
      <c r="D221" s="228" t="s">
        <v>155</v>
      </c>
      <c r="E221" s="247" t="s">
        <v>19</v>
      </c>
      <c r="F221" s="248" t="s">
        <v>953</v>
      </c>
      <c r="G221" s="246"/>
      <c r="H221" s="249">
        <v>1.5840000000000001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155</v>
      </c>
      <c r="AU221" s="255" t="s">
        <v>164</v>
      </c>
      <c r="AV221" s="14" t="s">
        <v>82</v>
      </c>
      <c r="AW221" s="14" t="s">
        <v>33</v>
      </c>
      <c r="AX221" s="14" t="s">
        <v>72</v>
      </c>
      <c r="AY221" s="255" t="s">
        <v>142</v>
      </c>
    </row>
    <row r="222" s="14" customFormat="1">
      <c r="A222" s="14"/>
      <c r="B222" s="245"/>
      <c r="C222" s="246"/>
      <c r="D222" s="228" t="s">
        <v>155</v>
      </c>
      <c r="E222" s="247" t="s">
        <v>19</v>
      </c>
      <c r="F222" s="248" t="s">
        <v>954</v>
      </c>
      <c r="G222" s="246"/>
      <c r="H222" s="249">
        <v>1.782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155</v>
      </c>
      <c r="AU222" s="255" t="s">
        <v>164</v>
      </c>
      <c r="AV222" s="14" t="s">
        <v>82</v>
      </c>
      <c r="AW222" s="14" t="s">
        <v>33</v>
      </c>
      <c r="AX222" s="14" t="s">
        <v>72</v>
      </c>
      <c r="AY222" s="255" t="s">
        <v>142</v>
      </c>
    </row>
    <row r="223" s="14" customFormat="1">
      <c r="A223" s="14"/>
      <c r="B223" s="245"/>
      <c r="C223" s="246"/>
      <c r="D223" s="228" t="s">
        <v>155</v>
      </c>
      <c r="E223" s="247" t="s">
        <v>19</v>
      </c>
      <c r="F223" s="248" t="s">
        <v>955</v>
      </c>
      <c r="G223" s="246"/>
      <c r="H223" s="249">
        <v>4.9500000000000002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155</v>
      </c>
      <c r="AU223" s="255" t="s">
        <v>164</v>
      </c>
      <c r="AV223" s="14" t="s">
        <v>82</v>
      </c>
      <c r="AW223" s="14" t="s">
        <v>33</v>
      </c>
      <c r="AX223" s="14" t="s">
        <v>72</v>
      </c>
      <c r="AY223" s="255" t="s">
        <v>142</v>
      </c>
    </row>
    <row r="224" s="16" customFormat="1">
      <c r="A224" s="16"/>
      <c r="B224" s="285"/>
      <c r="C224" s="286"/>
      <c r="D224" s="228" t="s">
        <v>155</v>
      </c>
      <c r="E224" s="287" t="s">
        <v>19</v>
      </c>
      <c r="F224" s="288" t="s">
        <v>880</v>
      </c>
      <c r="G224" s="286"/>
      <c r="H224" s="289">
        <v>9.9000000000000004</v>
      </c>
      <c r="I224" s="290"/>
      <c r="J224" s="286"/>
      <c r="K224" s="286"/>
      <c r="L224" s="291"/>
      <c r="M224" s="292"/>
      <c r="N224" s="293"/>
      <c r="O224" s="293"/>
      <c r="P224" s="293"/>
      <c r="Q224" s="293"/>
      <c r="R224" s="293"/>
      <c r="S224" s="293"/>
      <c r="T224" s="294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95" t="s">
        <v>155</v>
      </c>
      <c r="AU224" s="295" t="s">
        <v>164</v>
      </c>
      <c r="AV224" s="16" t="s">
        <v>164</v>
      </c>
      <c r="AW224" s="16" t="s">
        <v>33</v>
      </c>
      <c r="AX224" s="16" t="s">
        <v>72</v>
      </c>
      <c r="AY224" s="295" t="s">
        <v>142</v>
      </c>
    </row>
    <row r="225" s="13" customFormat="1">
      <c r="A225" s="13"/>
      <c r="B225" s="235"/>
      <c r="C225" s="236"/>
      <c r="D225" s="228" t="s">
        <v>155</v>
      </c>
      <c r="E225" s="237" t="s">
        <v>19</v>
      </c>
      <c r="F225" s="238" t="s">
        <v>896</v>
      </c>
      <c r="G225" s="236"/>
      <c r="H225" s="237" t="s">
        <v>19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155</v>
      </c>
      <c r="AU225" s="244" t="s">
        <v>164</v>
      </c>
      <c r="AV225" s="13" t="s">
        <v>80</v>
      </c>
      <c r="AW225" s="13" t="s">
        <v>33</v>
      </c>
      <c r="AX225" s="13" t="s">
        <v>72</v>
      </c>
      <c r="AY225" s="244" t="s">
        <v>142</v>
      </c>
    </row>
    <row r="226" s="14" customFormat="1">
      <c r="A226" s="14"/>
      <c r="B226" s="245"/>
      <c r="C226" s="246"/>
      <c r="D226" s="228" t="s">
        <v>155</v>
      </c>
      <c r="E226" s="247" t="s">
        <v>19</v>
      </c>
      <c r="F226" s="248" t="s">
        <v>956</v>
      </c>
      <c r="G226" s="246"/>
      <c r="H226" s="249">
        <v>1.6499999999999999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155</v>
      </c>
      <c r="AU226" s="255" t="s">
        <v>164</v>
      </c>
      <c r="AV226" s="14" t="s">
        <v>82</v>
      </c>
      <c r="AW226" s="14" t="s">
        <v>33</v>
      </c>
      <c r="AX226" s="14" t="s">
        <v>72</v>
      </c>
      <c r="AY226" s="255" t="s">
        <v>142</v>
      </c>
    </row>
    <row r="227" s="14" customFormat="1">
      <c r="A227" s="14"/>
      <c r="B227" s="245"/>
      <c r="C227" s="246"/>
      <c r="D227" s="228" t="s">
        <v>155</v>
      </c>
      <c r="E227" s="247" t="s">
        <v>19</v>
      </c>
      <c r="F227" s="248" t="s">
        <v>957</v>
      </c>
      <c r="G227" s="246"/>
      <c r="H227" s="249">
        <v>1.6339999999999999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155</v>
      </c>
      <c r="AU227" s="255" t="s">
        <v>164</v>
      </c>
      <c r="AV227" s="14" t="s">
        <v>82</v>
      </c>
      <c r="AW227" s="14" t="s">
        <v>33</v>
      </c>
      <c r="AX227" s="14" t="s">
        <v>72</v>
      </c>
      <c r="AY227" s="255" t="s">
        <v>142</v>
      </c>
    </row>
    <row r="228" s="14" customFormat="1">
      <c r="A228" s="14"/>
      <c r="B228" s="245"/>
      <c r="C228" s="246"/>
      <c r="D228" s="228" t="s">
        <v>155</v>
      </c>
      <c r="E228" s="247" t="s">
        <v>19</v>
      </c>
      <c r="F228" s="248" t="s">
        <v>958</v>
      </c>
      <c r="G228" s="246"/>
      <c r="H228" s="249">
        <v>1.7490000000000001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155</v>
      </c>
      <c r="AU228" s="255" t="s">
        <v>164</v>
      </c>
      <c r="AV228" s="14" t="s">
        <v>82</v>
      </c>
      <c r="AW228" s="14" t="s">
        <v>33</v>
      </c>
      <c r="AX228" s="14" t="s">
        <v>72</v>
      </c>
      <c r="AY228" s="255" t="s">
        <v>142</v>
      </c>
    </row>
    <row r="229" s="14" customFormat="1">
      <c r="A229" s="14"/>
      <c r="B229" s="245"/>
      <c r="C229" s="246"/>
      <c r="D229" s="228" t="s">
        <v>155</v>
      </c>
      <c r="E229" s="247" t="s">
        <v>19</v>
      </c>
      <c r="F229" s="248" t="s">
        <v>959</v>
      </c>
      <c r="G229" s="246"/>
      <c r="H229" s="249">
        <v>5.0330000000000004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155</v>
      </c>
      <c r="AU229" s="255" t="s">
        <v>164</v>
      </c>
      <c r="AV229" s="14" t="s">
        <v>82</v>
      </c>
      <c r="AW229" s="14" t="s">
        <v>33</v>
      </c>
      <c r="AX229" s="14" t="s">
        <v>72</v>
      </c>
      <c r="AY229" s="255" t="s">
        <v>142</v>
      </c>
    </row>
    <row r="230" s="16" customFormat="1">
      <c r="A230" s="16"/>
      <c r="B230" s="285"/>
      <c r="C230" s="286"/>
      <c r="D230" s="228" t="s">
        <v>155</v>
      </c>
      <c r="E230" s="287" t="s">
        <v>19</v>
      </c>
      <c r="F230" s="288" t="s">
        <v>880</v>
      </c>
      <c r="G230" s="286"/>
      <c r="H230" s="289">
        <v>10.065999999999999</v>
      </c>
      <c r="I230" s="290"/>
      <c r="J230" s="286"/>
      <c r="K230" s="286"/>
      <c r="L230" s="291"/>
      <c r="M230" s="292"/>
      <c r="N230" s="293"/>
      <c r="O230" s="293"/>
      <c r="P230" s="293"/>
      <c r="Q230" s="293"/>
      <c r="R230" s="293"/>
      <c r="S230" s="293"/>
      <c r="T230" s="294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95" t="s">
        <v>155</v>
      </c>
      <c r="AU230" s="295" t="s">
        <v>164</v>
      </c>
      <c r="AV230" s="16" t="s">
        <v>164</v>
      </c>
      <c r="AW230" s="16" t="s">
        <v>33</v>
      </c>
      <c r="AX230" s="16" t="s">
        <v>72</v>
      </c>
      <c r="AY230" s="295" t="s">
        <v>142</v>
      </c>
    </row>
    <row r="231" s="15" customFormat="1">
      <c r="A231" s="15"/>
      <c r="B231" s="274"/>
      <c r="C231" s="275"/>
      <c r="D231" s="228" t="s">
        <v>155</v>
      </c>
      <c r="E231" s="276" t="s">
        <v>19</v>
      </c>
      <c r="F231" s="277" t="s">
        <v>861</v>
      </c>
      <c r="G231" s="275"/>
      <c r="H231" s="278">
        <v>36.664999999999992</v>
      </c>
      <c r="I231" s="279"/>
      <c r="J231" s="275"/>
      <c r="K231" s="275"/>
      <c r="L231" s="280"/>
      <c r="M231" s="281"/>
      <c r="N231" s="282"/>
      <c r="O231" s="282"/>
      <c r="P231" s="282"/>
      <c r="Q231" s="282"/>
      <c r="R231" s="282"/>
      <c r="S231" s="282"/>
      <c r="T231" s="28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84" t="s">
        <v>155</v>
      </c>
      <c r="AU231" s="284" t="s">
        <v>164</v>
      </c>
      <c r="AV231" s="15" t="s">
        <v>149</v>
      </c>
      <c r="AW231" s="15" t="s">
        <v>33</v>
      </c>
      <c r="AX231" s="15" t="s">
        <v>80</v>
      </c>
      <c r="AY231" s="284" t="s">
        <v>142</v>
      </c>
    </row>
    <row r="232" s="12" customFormat="1" ht="20.88" customHeight="1">
      <c r="A232" s="12"/>
      <c r="B232" s="199"/>
      <c r="C232" s="200"/>
      <c r="D232" s="201" t="s">
        <v>71</v>
      </c>
      <c r="E232" s="213" t="s">
        <v>255</v>
      </c>
      <c r="F232" s="213" t="s">
        <v>960</v>
      </c>
      <c r="G232" s="200"/>
      <c r="H232" s="200"/>
      <c r="I232" s="203"/>
      <c r="J232" s="214">
        <f>BK232</f>
        <v>0</v>
      </c>
      <c r="K232" s="200"/>
      <c r="L232" s="205"/>
      <c r="M232" s="206"/>
      <c r="N232" s="207"/>
      <c r="O232" s="207"/>
      <c r="P232" s="208">
        <f>SUM(P233:P274)</f>
        <v>0</v>
      </c>
      <c r="Q232" s="207"/>
      <c r="R232" s="208">
        <f>SUM(R233:R274)</f>
        <v>0.33541956000000006</v>
      </c>
      <c r="S232" s="207"/>
      <c r="T232" s="209">
        <f>SUM(T233:T274)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0" t="s">
        <v>80</v>
      </c>
      <c r="AT232" s="211" t="s">
        <v>71</v>
      </c>
      <c r="AU232" s="211" t="s">
        <v>82</v>
      </c>
      <c r="AY232" s="210" t="s">
        <v>142</v>
      </c>
      <c r="BK232" s="212">
        <f>SUM(BK233:BK274)</f>
        <v>0</v>
      </c>
    </row>
    <row r="233" s="2" customFormat="1" ht="21.75" customHeight="1">
      <c r="A233" s="41"/>
      <c r="B233" s="42"/>
      <c r="C233" s="215" t="s">
        <v>210</v>
      </c>
      <c r="D233" s="215" t="s">
        <v>144</v>
      </c>
      <c r="E233" s="216" t="s">
        <v>961</v>
      </c>
      <c r="F233" s="217" t="s">
        <v>962</v>
      </c>
      <c r="G233" s="218" t="s">
        <v>147</v>
      </c>
      <c r="H233" s="219">
        <v>399.30900000000003</v>
      </c>
      <c r="I233" s="220"/>
      <c r="J233" s="221">
        <f>ROUND(I233*H233,2)</f>
        <v>0</v>
      </c>
      <c r="K233" s="217" t="s">
        <v>148</v>
      </c>
      <c r="L233" s="47"/>
      <c r="M233" s="222" t="s">
        <v>19</v>
      </c>
      <c r="N233" s="223" t="s">
        <v>43</v>
      </c>
      <c r="O233" s="87"/>
      <c r="P233" s="224">
        <f>O233*H233</f>
        <v>0</v>
      </c>
      <c r="Q233" s="224">
        <v>0.00084000000000000003</v>
      </c>
      <c r="R233" s="224">
        <f>Q233*H233</f>
        <v>0.33541956000000006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149</v>
      </c>
      <c r="AT233" s="226" t="s">
        <v>144</v>
      </c>
      <c r="AU233" s="226" t="s">
        <v>164</v>
      </c>
      <c r="AY233" s="20" t="s">
        <v>142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80</v>
      </c>
      <c r="BK233" s="227">
        <f>ROUND(I233*H233,2)</f>
        <v>0</v>
      </c>
      <c r="BL233" s="20" t="s">
        <v>149</v>
      </c>
      <c r="BM233" s="226" t="s">
        <v>963</v>
      </c>
    </row>
    <row r="234" s="2" customFormat="1">
      <c r="A234" s="41"/>
      <c r="B234" s="42"/>
      <c r="C234" s="43"/>
      <c r="D234" s="228" t="s">
        <v>151</v>
      </c>
      <c r="E234" s="43"/>
      <c r="F234" s="229" t="s">
        <v>962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151</v>
      </c>
      <c r="AU234" s="20" t="s">
        <v>164</v>
      </c>
    </row>
    <row r="235" s="2" customFormat="1">
      <c r="A235" s="41"/>
      <c r="B235" s="42"/>
      <c r="C235" s="43"/>
      <c r="D235" s="233" t="s">
        <v>153</v>
      </c>
      <c r="E235" s="43"/>
      <c r="F235" s="234" t="s">
        <v>964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153</v>
      </c>
      <c r="AU235" s="20" t="s">
        <v>164</v>
      </c>
    </row>
    <row r="236" s="13" customFormat="1">
      <c r="A236" s="13"/>
      <c r="B236" s="235"/>
      <c r="C236" s="236"/>
      <c r="D236" s="228" t="s">
        <v>155</v>
      </c>
      <c r="E236" s="237" t="s">
        <v>19</v>
      </c>
      <c r="F236" s="238" t="s">
        <v>905</v>
      </c>
      <c r="G236" s="236"/>
      <c r="H236" s="237" t="s">
        <v>19</v>
      </c>
      <c r="I236" s="239"/>
      <c r="J236" s="236"/>
      <c r="K236" s="236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155</v>
      </c>
      <c r="AU236" s="244" t="s">
        <v>164</v>
      </c>
      <c r="AV236" s="13" t="s">
        <v>80</v>
      </c>
      <c r="AW236" s="13" t="s">
        <v>33</v>
      </c>
      <c r="AX236" s="13" t="s">
        <v>72</v>
      </c>
      <c r="AY236" s="244" t="s">
        <v>142</v>
      </c>
    </row>
    <row r="237" s="13" customFormat="1">
      <c r="A237" s="13"/>
      <c r="B237" s="235"/>
      <c r="C237" s="236"/>
      <c r="D237" s="228" t="s">
        <v>155</v>
      </c>
      <c r="E237" s="237" t="s">
        <v>19</v>
      </c>
      <c r="F237" s="238" t="s">
        <v>874</v>
      </c>
      <c r="G237" s="236"/>
      <c r="H237" s="237" t="s">
        <v>19</v>
      </c>
      <c r="I237" s="239"/>
      <c r="J237" s="236"/>
      <c r="K237" s="236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155</v>
      </c>
      <c r="AU237" s="244" t="s">
        <v>164</v>
      </c>
      <c r="AV237" s="13" t="s">
        <v>80</v>
      </c>
      <c r="AW237" s="13" t="s">
        <v>33</v>
      </c>
      <c r="AX237" s="13" t="s">
        <v>72</v>
      </c>
      <c r="AY237" s="244" t="s">
        <v>142</v>
      </c>
    </row>
    <row r="238" s="14" customFormat="1">
      <c r="A238" s="14"/>
      <c r="B238" s="245"/>
      <c r="C238" s="246"/>
      <c r="D238" s="228" t="s">
        <v>155</v>
      </c>
      <c r="E238" s="247" t="s">
        <v>19</v>
      </c>
      <c r="F238" s="248" t="s">
        <v>906</v>
      </c>
      <c r="G238" s="246"/>
      <c r="H238" s="249">
        <v>5.5330000000000004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155</v>
      </c>
      <c r="AU238" s="255" t="s">
        <v>164</v>
      </c>
      <c r="AV238" s="14" t="s">
        <v>82</v>
      </c>
      <c r="AW238" s="14" t="s">
        <v>33</v>
      </c>
      <c r="AX238" s="14" t="s">
        <v>72</v>
      </c>
      <c r="AY238" s="255" t="s">
        <v>142</v>
      </c>
    </row>
    <row r="239" s="14" customFormat="1">
      <c r="A239" s="14"/>
      <c r="B239" s="245"/>
      <c r="C239" s="246"/>
      <c r="D239" s="228" t="s">
        <v>155</v>
      </c>
      <c r="E239" s="247" t="s">
        <v>19</v>
      </c>
      <c r="F239" s="248" t="s">
        <v>965</v>
      </c>
      <c r="G239" s="246"/>
      <c r="H239" s="249">
        <v>9.8499999999999996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155</v>
      </c>
      <c r="AU239" s="255" t="s">
        <v>164</v>
      </c>
      <c r="AV239" s="14" t="s">
        <v>82</v>
      </c>
      <c r="AW239" s="14" t="s">
        <v>33</v>
      </c>
      <c r="AX239" s="14" t="s">
        <v>72</v>
      </c>
      <c r="AY239" s="255" t="s">
        <v>142</v>
      </c>
    </row>
    <row r="240" s="14" customFormat="1">
      <c r="A240" s="14"/>
      <c r="B240" s="245"/>
      <c r="C240" s="246"/>
      <c r="D240" s="228" t="s">
        <v>155</v>
      </c>
      <c r="E240" s="247" t="s">
        <v>19</v>
      </c>
      <c r="F240" s="248" t="s">
        <v>966</v>
      </c>
      <c r="G240" s="246"/>
      <c r="H240" s="249">
        <v>3.3290000000000002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155</v>
      </c>
      <c r="AU240" s="255" t="s">
        <v>164</v>
      </c>
      <c r="AV240" s="14" t="s">
        <v>82</v>
      </c>
      <c r="AW240" s="14" t="s">
        <v>33</v>
      </c>
      <c r="AX240" s="14" t="s">
        <v>72</v>
      </c>
      <c r="AY240" s="255" t="s">
        <v>142</v>
      </c>
    </row>
    <row r="241" s="14" customFormat="1">
      <c r="A241" s="14"/>
      <c r="B241" s="245"/>
      <c r="C241" s="246"/>
      <c r="D241" s="228" t="s">
        <v>155</v>
      </c>
      <c r="E241" s="247" t="s">
        <v>19</v>
      </c>
      <c r="F241" s="248" t="s">
        <v>967</v>
      </c>
      <c r="G241" s="246"/>
      <c r="H241" s="249">
        <v>7.9969999999999999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155</v>
      </c>
      <c r="AU241" s="255" t="s">
        <v>164</v>
      </c>
      <c r="AV241" s="14" t="s">
        <v>82</v>
      </c>
      <c r="AW241" s="14" t="s">
        <v>33</v>
      </c>
      <c r="AX241" s="14" t="s">
        <v>72</v>
      </c>
      <c r="AY241" s="255" t="s">
        <v>142</v>
      </c>
    </row>
    <row r="242" s="14" customFormat="1">
      <c r="A242" s="14"/>
      <c r="B242" s="245"/>
      <c r="C242" s="246"/>
      <c r="D242" s="228" t="s">
        <v>155</v>
      </c>
      <c r="E242" s="247" t="s">
        <v>19</v>
      </c>
      <c r="F242" s="248" t="s">
        <v>968</v>
      </c>
      <c r="G242" s="246"/>
      <c r="H242" s="249">
        <v>3.0179999999999998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155</v>
      </c>
      <c r="AU242" s="255" t="s">
        <v>164</v>
      </c>
      <c r="AV242" s="14" t="s">
        <v>82</v>
      </c>
      <c r="AW242" s="14" t="s">
        <v>33</v>
      </c>
      <c r="AX242" s="14" t="s">
        <v>72</v>
      </c>
      <c r="AY242" s="255" t="s">
        <v>142</v>
      </c>
    </row>
    <row r="243" s="14" customFormat="1">
      <c r="A243" s="14"/>
      <c r="B243" s="245"/>
      <c r="C243" s="246"/>
      <c r="D243" s="228" t="s">
        <v>155</v>
      </c>
      <c r="E243" s="247" t="s">
        <v>19</v>
      </c>
      <c r="F243" s="248" t="s">
        <v>969</v>
      </c>
      <c r="G243" s="246"/>
      <c r="H243" s="249">
        <v>0.93999999999999995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155</v>
      </c>
      <c r="AU243" s="255" t="s">
        <v>164</v>
      </c>
      <c r="AV243" s="14" t="s">
        <v>82</v>
      </c>
      <c r="AW243" s="14" t="s">
        <v>33</v>
      </c>
      <c r="AX243" s="14" t="s">
        <v>72</v>
      </c>
      <c r="AY243" s="255" t="s">
        <v>142</v>
      </c>
    </row>
    <row r="244" s="14" customFormat="1">
      <c r="A244" s="14"/>
      <c r="B244" s="245"/>
      <c r="C244" s="246"/>
      <c r="D244" s="228" t="s">
        <v>155</v>
      </c>
      <c r="E244" s="247" t="s">
        <v>19</v>
      </c>
      <c r="F244" s="248" t="s">
        <v>970</v>
      </c>
      <c r="G244" s="246"/>
      <c r="H244" s="249">
        <v>20.207000000000001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155</v>
      </c>
      <c r="AU244" s="255" t="s">
        <v>164</v>
      </c>
      <c r="AV244" s="14" t="s">
        <v>82</v>
      </c>
      <c r="AW244" s="14" t="s">
        <v>33</v>
      </c>
      <c r="AX244" s="14" t="s">
        <v>72</v>
      </c>
      <c r="AY244" s="255" t="s">
        <v>142</v>
      </c>
    </row>
    <row r="245" s="14" customFormat="1">
      <c r="A245" s="14"/>
      <c r="B245" s="245"/>
      <c r="C245" s="246"/>
      <c r="D245" s="228" t="s">
        <v>155</v>
      </c>
      <c r="E245" s="247" t="s">
        <v>19</v>
      </c>
      <c r="F245" s="248" t="s">
        <v>971</v>
      </c>
      <c r="G245" s="246"/>
      <c r="H245" s="249">
        <v>22.792999999999999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155</v>
      </c>
      <c r="AU245" s="255" t="s">
        <v>164</v>
      </c>
      <c r="AV245" s="14" t="s">
        <v>82</v>
      </c>
      <c r="AW245" s="14" t="s">
        <v>33</v>
      </c>
      <c r="AX245" s="14" t="s">
        <v>72</v>
      </c>
      <c r="AY245" s="255" t="s">
        <v>142</v>
      </c>
    </row>
    <row r="246" s="14" customFormat="1">
      <c r="A246" s="14"/>
      <c r="B246" s="245"/>
      <c r="C246" s="246"/>
      <c r="D246" s="228" t="s">
        <v>155</v>
      </c>
      <c r="E246" s="247" t="s">
        <v>19</v>
      </c>
      <c r="F246" s="248" t="s">
        <v>972</v>
      </c>
      <c r="G246" s="246"/>
      <c r="H246" s="249">
        <v>15.127000000000001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155</v>
      </c>
      <c r="AU246" s="255" t="s">
        <v>164</v>
      </c>
      <c r="AV246" s="14" t="s">
        <v>82</v>
      </c>
      <c r="AW246" s="14" t="s">
        <v>33</v>
      </c>
      <c r="AX246" s="14" t="s">
        <v>72</v>
      </c>
      <c r="AY246" s="255" t="s">
        <v>142</v>
      </c>
    </row>
    <row r="247" s="14" customFormat="1">
      <c r="A247" s="14"/>
      <c r="B247" s="245"/>
      <c r="C247" s="246"/>
      <c r="D247" s="228" t="s">
        <v>155</v>
      </c>
      <c r="E247" s="247" t="s">
        <v>19</v>
      </c>
      <c r="F247" s="248" t="s">
        <v>973</v>
      </c>
      <c r="G247" s="246"/>
      <c r="H247" s="249">
        <v>3.2730000000000001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155</v>
      </c>
      <c r="AU247" s="255" t="s">
        <v>164</v>
      </c>
      <c r="AV247" s="14" t="s">
        <v>82</v>
      </c>
      <c r="AW247" s="14" t="s">
        <v>33</v>
      </c>
      <c r="AX247" s="14" t="s">
        <v>72</v>
      </c>
      <c r="AY247" s="255" t="s">
        <v>142</v>
      </c>
    </row>
    <row r="248" s="14" customFormat="1">
      <c r="A248" s="14"/>
      <c r="B248" s="245"/>
      <c r="C248" s="246"/>
      <c r="D248" s="228" t="s">
        <v>155</v>
      </c>
      <c r="E248" s="247" t="s">
        <v>19</v>
      </c>
      <c r="F248" s="248" t="s">
        <v>974</v>
      </c>
      <c r="G248" s="246"/>
      <c r="H248" s="249">
        <v>17.998000000000001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155</v>
      </c>
      <c r="AU248" s="255" t="s">
        <v>164</v>
      </c>
      <c r="AV248" s="14" t="s">
        <v>82</v>
      </c>
      <c r="AW248" s="14" t="s">
        <v>33</v>
      </c>
      <c r="AX248" s="14" t="s">
        <v>72</v>
      </c>
      <c r="AY248" s="255" t="s">
        <v>142</v>
      </c>
    </row>
    <row r="249" s="14" customFormat="1">
      <c r="A249" s="14"/>
      <c r="B249" s="245"/>
      <c r="C249" s="246"/>
      <c r="D249" s="228" t="s">
        <v>155</v>
      </c>
      <c r="E249" s="247" t="s">
        <v>19</v>
      </c>
      <c r="F249" s="248" t="s">
        <v>975</v>
      </c>
      <c r="G249" s="246"/>
      <c r="H249" s="249">
        <v>15.970000000000001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155</v>
      </c>
      <c r="AU249" s="255" t="s">
        <v>164</v>
      </c>
      <c r="AV249" s="14" t="s">
        <v>82</v>
      </c>
      <c r="AW249" s="14" t="s">
        <v>33</v>
      </c>
      <c r="AX249" s="14" t="s">
        <v>72</v>
      </c>
      <c r="AY249" s="255" t="s">
        <v>142</v>
      </c>
    </row>
    <row r="250" s="14" customFormat="1">
      <c r="A250" s="14"/>
      <c r="B250" s="245"/>
      <c r="C250" s="246"/>
      <c r="D250" s="228" t="s">
        <v>155</v>
      </c>
      <c r="E250" s="247" t="s">
        <v>19</v>
      </c>
      <c r="F250" s="248" t="s">
        <v>976</v>
      </c>
      <c r="G250" s="246"/>
      <c r="H250" s="249">
        <v>4.8140000000000001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155</v>
      </c>
      <c r="AU250" s="255" t="s">
        <v>164</v>
      </c>
      <c r="AV250" s="14" t="s">
        <v>82</v>
      </c>
      <c r="AW250" s="14" t="s">
        <v>33</v>
      </c>
      <c r="AX250" s="14" t="s">
        <v>72</v>
      </c>
      <c r="AY250" s="255" t="s">
        <v>142</v>
      </c>
    </row>
    <row r="251" s="14" customFormat="1">
      <c r="A251" s="14"/>
      <c r="B251" s="245"/>
      <c r="C251" s="246"/>
      <c r="D251" s="228" t="s">
        <v>155</v>
      </c>
      <c r="E251" s="247" t="s">
        <v>19</v>
      </c>
      <c r="F251" s="248" t="s">
        <v>977</v>
      </c>
      <c r="G251" s="246"/>
      <c r="H251" s="249">
        <v>6.9550000000000001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155</v>
      </c>
      <c r="AU251" s="255" t="s">
        <v>164</v>
      </c>
      <c r="AV251" s="14" t="s">
        <v>82</v>
      </c>
      <c r="AW251" s="14" t="s">
        <v>33</v>
      </c>
      <c r="AX251" s="14" t="s">
        <v>72</v>
      </c>
      <c r="AY251" s="255" t="s">
        <v>142</v>
      </c>
    </row>
    <row r="252" s="14" customFormat="1">
      <c r="A252" s="14"/>
      <c r="B252" s="245"/>
      <c r="C252" s="246"/>
      <c r="D252" s="228" t="s">
        <v>155</v>
      </c>
      <c r="E252" s="247" t="s">
        <v>19</v>
      </c>
      <c r="F252" s="248" t="s">
        <v>978</v>
      </c>
      <c r="G252" s="246"/>
      <c r="H252" s="249">
        <v>20.733000000000001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155</v>
      </c>
      <c r="AU252" s="255" t="s">
        <v>164</v>
      </c>
      <c r="AV252" s="14" t="s">
        <v>82</v>
      </c>
      <c r="AW252" s="14" t="s">
        <v>33</v>
      </c>
      <c r="AX252" s="14" t="s">
        <v>72</v>
      </c>
      <c r="AY252" s="255" t="s">
        <v>142</v>
      </c>
    </row>
    <row r="253" s="14" customFormat="1">
      <c r="A253" s="14"/>
      <c r="B253" s="245"/>
      <c r="C253" s="246"/>
      <c r="D253" s="228" t="s">
        <v>155</v>
      </c>
      <c r="E253" s="247" t="s">
        <v>19</v>
      </c>
      <c r="F253" s="248" t="s">
        <v>979</v>
      </c>
      <c r="G253" s="246"/>
      <c r="H253" s="249">
        <v>14.535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155</v>
      </c>
      <c r="AU253" s="255" t="s">
        <v>164</v>
      </c>
      <c r="AV253" s="14" t="s">
        <v>82</v>
      </c>
      <c r="AW253" s="14" t="s">
        <v>33</v>
      </c>
      <c r="AX253" s="14" t="s">
        <v>72</v>
      </c>
      <c r="AY253" s="255" t="s">
        <v>142</v>
      </c>
    </row>
    <row r="254" s="14" customFormat="1">
      <c r="A254" s="14"/>
      <c r="B254" s="245"/>
      <c r="C254" s="246"/>
      <c r="D254" s="228" t="s">
        <v>155</v>
      </c>
      <c r="E254" s="247" t="s">
        <v>19</v>
      </c>
      <c r="F254" s="248" t="s">
        <v>980</v>
      </c>
      <c r="G254" s="246"/>
      <c r="H254" s="249">
        <v>7.0949999999999998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155</v>
      </c>
      <c r="AU254" s="255" t="s">
        <v>164</v>
      </c>
      <c r="AV254" s="14" t="s">
        <v>82</v>
      </c>
      <c r="AW254" s="14" t="s">
        <v>33</v>
      </c>
      <c r="AX254" s="14" t="s">
        <v>72</v>
      </c>
      <c r="AY254" s="255" t="s">
        <v>142</v>
      </c>
    </row>
    <row r="255" s="14" customFormat="1">
      <c r="A255" s="14"/>
      <c r="B255" s="245"/>
      <c r="C255" s="246"/>
      <c r="D255" s="228" t="s">
        <v>155</v>
      </c>
      <c r="E255" s="247" t="s">
        <v>19</v>
      </c>
      <c r="F255" s="248" t="s">
        <v>981</v>
      </c>
      <c r="G255" s="246"/>
      <c r="H255" s="249">
        <v>8.9320000000000004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155</v>
      </c>
      <c r="AU255" s="255" t="s">
        <v>164</v>
      </c>
      <c r="AV255" s="14" t="s">
        <v>82</v>
      </c>
      <c r="AW255" s="14" t="s">
        <v>33</v>
      </c>
      <c r="AX255" s="14" t="s">
        <v>72</v>
      </c>
      <c r="AY255" s="255" t="s">
        <v>142</v>
      </c>
    </row>
    <row r="256" s="14" customFormat="1">
      <c r="A256" s="14"/>
      <c r="B256" s="245"/>
      <c r="C256" s="246"/>
      <c r="D256" s="228" t="s">
        <v>155</v>
      </c>
      <c r="E256" s="247" t="s">
        <v>19</v>
      </c>
      <c r="F256" s="248" t="s">
        <v>982</v>
      </c>
      <c r="G256" s="246"/>
      <c r="H256" s="249">
        <v>6.4640000000000004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155</v>
      </c>
      <c r="AU256" s="255" t="s">
        <v>164</v>
      </c>
      <c r="AV256" s="14" t="s">
        <v>82</v>
      </c>
      <c r="AW256" s="14" t="s">
        <v>33</v>
      </c>
      <c r="AX256" s="14" t="s">
        <v>72</v>
      </c>
      <c r="AY256" s="255" t="s">
        <v>142</v>
      </c>
    </row>
    <row r="257" s="14" customFormat="1">
      <c r="A257" s="14"/>
      <c r="B257" s="245"/>
      <c r="C257" s="246"/>
      <c r="D257" s="228" t="s">
        <v>155</v>
      </c>
      <c r="E257" s="247" t="s">
        <v>19</v>
      </c>
      <c r="F257" s="248" t="s">
        <v>983</v>
      </c>
      <c r="G257" s="246"/>
      <c r="H257" s="249">
        <v>3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155</v>
      </c>
      <c r="AU257" s="255" t="s">
        <v>164</v>
      </c>
      <c r="AV257" s="14" t="s">
        <v>82</v>
      </c>
      <c r="AW257" s="14" t="s">
        <v>33</v>
      </c>
      <c r="AX257" s="14" t="s">
        <v>72</v>
      </c>
      <c r="AY257" s="255" t="s">
        <v>142</v>
      </c>
    </row>
    <row r="258" s="14" customFormat="1">
      <c r="A258" s="14"/>
      <c r="B258" s="245"/>
      <c r="C258" s="246"/>
      <c r="D258" s="228" t="s">
        <v>155</v>
      </c>
      <c r="E258" s="247" t="s">
        <v>19</v>
      </c>
      <c r="F258" s="248" t="s">
        <v>984</v>
      </c>
      <c r="G258" s="246"/>
      <c r="H258" s="249">
        <v>0.32400000000000001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155</v>
      </c>
      <c r="AU258" s="255" t="s">
        <v>164</v>
      </c>
      <c r="AV258" s="14" t="s">
        <v>82</v>
      </c>
      <c r="AW258" s="14" t="s">
        <v>33</v>
      </c>
      <c r="AX258" s="14" t="s">
        <v>72</v>
      </c>
      <c r="AY258" s="255" t="s">
        <v>142</v>
      </c>
    </row>
    <row r="259" s="14" customFormat="1">
      <c r="A259" s="14"/>
      <c r="B259" s="245"/>
      <c r="C259" s="246"/>
      <c r="D259" s="228" t="s">
        <v>155</v>
      </c>
      <c r="E259" s="247" t="s">
        <v>19</v>
      </c>
      <c r="F259" s="248" t="s">
        <v>985</v>
      </c>
      <c r="G259" s="246"/>
      <c r="H259" s="249">
        <v>0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155</v>
      </c>
      <c r="AU259" s="255" t="s">
        <v>164</v>
      </c>
      <c r="AV259" s="14" t="s">
        <v>82</v>
      </c>
      <c r="AW259" s="14" t="s">
        <v>33</v>
      </c>
      <c r="AX259" s="14" t="s">
        <v>72</v>
      </c>
      <c r="AY259" s="255" t="s">
        <v>142</v>
      </c>
    </row>
    <row r="260" s="14" customFormat="1">
      <c r="A260" s="14"/>
      <c r="B260" s="245"/>
      <c r="C260" s="246"/>
      <c r="D260" s="228" t="s">
        <v>155</v>
      </c>
      <c r="E260" s="247" t="s">
        <v>19</v>
      </c>
      <c r="F260" s="248" t="s">
        <v>986</v>
      </c>
      <c r="G260" s="246"/>
      <c r="H260" s="249">
        <v>6.5999999999999996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155</v>
      </c>
      <c r="AU260" s="255" t="s">
        <v>164</v>
      </c>
      <c r="AV260" s="14" t="s">
        <v>82</v>
      </c>
      <c r="AW260" s="14" t="s">
        <v>33</v>
      </c>
      <c r="AX260" s="14" t="s">
        <v>72</v>
      </c>
      <c r="AY260" s="255" t="s">
        <v>142</v>
      </c>
    </row>
    <row r="261" s="14" customFormat="1">
      <c r="A261" s="14"/>
      <c r="B261" s="245"/>
      <c r="C261" s="246"/>
      <c r="D261" s="228" t="s">
        <v>155</v>
      </c>
      <c r="E261" s="247" t="s">
        <v>19</v>
      </c>
      <c r="F261" s="248" t="s">
        <v>987</v>
      </c>
      <c r="G261" s="246"/>
      <c r="H261" s="249">
        <v>0.075999999999999998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155</v>
      </c>
      <c r="AU261" s="255" t="s">
        <v>164</v>
      </c>
      <c r="AV261" s="14" t="s">
        <v>82</v>
      </c>
      <c r="AW261" s="14" t="s">
        <v>33</v>
      </c>
      <c r="AX261" s="14" t="s">
        <v>72</v>
      </c>
      <c r="AY261" s="255" t="s">
        <v>142</v>
      </c>
    </row>
    <row r="262" s="14" customFormat="1">
      <c r="A262" s="14"/>
      <c r="B262" s="245"/>
      <c r="C262" s="246"/>
      <c r="D262" s="228" t="s">
        <v>155</v>
      </c>
      <c r="E262" s="247" t="s">
        <v>19</v>
      </c>
      <c r="F262" s="248" t="s">
        <v>988</v>
      </c>
      <c r="G262" s="246"/>
      <c r="H262" s="249">
        <v>2.8439999999999999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155</v>
      </c>
      <c r="AU262" s="255" t="s">
        <v>164</v>
      </c>
      <c r="AV262" s="14" t="s">
        <v>82</v>
      </c>
      <c r="AW262" s="14" t="s">
        <v>33</v>
      </c>
      <c r="AX262" s="14" t="s">
        <v>72</v>
      </c>
      <c r="AY262" s="255" t="s">
        <v>142</v>
      </c>
    </row>
    <row r="263" s="14" customFormat="1">
      <c r="A263" s="14"/>
      <c r="B263" s="245"/>
      <c r="C263" s="246"/>
      <c r="D263" s="228" t="s">
        <v>155</v>
      </c>
      <c r="E263" s="247" t="s">
        <v>19</v>
      </c>
      <c r="F263" s="248" t="s">
        <v>989</v>
      </c>
      <c r="G263" s="246"/>
      <c r="H263" s="249">
        <v>15.051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155</v>
      </c>
      <c r="AU263" s="255" t="s">
        <v>164</v>
      </c>
      <c r="AV263" s="14" t="s">
        <v>82</v>
      </c>
      <c r="AW263" s="14" t="s">
        <v>33</v>
      </c>
      <c r="AX263" s="14" t="s">
        <v>72</v>
      </c>
      <c r="AY263" s="255" t="s">
        <v>142</v>
      </c>
    </row>
    <row r="264" s="14" customFormat="1">
      <c r="A264" s="14"/>
      <c r="B264" s="245"/>
      <c r="C264" s="246"/>
      <c r="D264" s="228" t="s">
        <v>155</v>
      </c>
      <c r="E264" s="247" t="s">
        <v>19</v>
      </c>
      <c r="F264" s="248" t="s">
        <v>990</v>
      </c>
      <c r="G264" s="246"/>
      <c r="H264" s="249">
        <v>21.611000000000001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155</v>
      </c>
      <c r="AU264" s="255" t="s">
        <v>164</v>
      </c>
      <c r="AV264" s="14" t="s">
        <v>82</v>
      </c>
      <c r="AW264" s="14" t="s">
        <v>33</v>
      </c>
      <c r="AX264" s="14" t="s">
        <v>72</v>
      </c>
      <c r="AY264" s="255" t="s">
        <v>142</v>
      </c>
    </row>
    <row r="265" s="14" customFormat="1">
      <c r="A265" s="14"/>
      <c r="B265" s="245"/>
      <c r="C265" s="246"/>
      <c r="D265" s="228" t="s">
        <v>155</v>
      </c>
      <c r="E265" s="247" t="s">
        <v>19</v>
      </c>
      <c r="F265" s="248" t="s">
        <v>991</v>
      </c>
      <c r="G265" s="246"/>
      <c r="H265" s="249">
        <v>4.2400000000000002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155</v>
      </c>
      <c r="AU265" s="255" t="s">
        <v>164</v>
      </c>
      <c r="AV265" s="14" t="s">
        <v>82</v>
      </c>
      <c r="AW265" s="14" t="s">
        <v>33</v>
      </c>
      <c r="AX265" s="14" t="s">
        <v>72</v>
      </c>
      <c r="AY265" s="255" t="s">
        <v>142</v>
      </c>
    </row>
    <row r="266" s="16" customFormat="1">
      <c r="A266" s="16"/>
      <c r="B266" s="285"/>
      <c r="C266" s="286"/>
      <c r="D266" s="228" t="s">
        <v>155</v>
      </c>
      <c r="E266" s="287" t="s">
        <v>19</v>
      </c>
      <c r="F266" s="288" t="s">
        <v>880</v>
      </c>
      <c r="G266" s="286"/>
      <c r="H266" s="289">
        <v>249.30899999999997</v>
      </c>
      <c r="I266" s="290"/>
      <c r="J266" s="286"/>
      <c r="K266" s="286"/>
      <c r="L266" s="291"/>
      <c r="M266" s="292"/>
      <c r="N266" s="293"/>
      <c r="O266" s="293"/>
      <c r="P266" s="293"/>
      <c r="Q266" s="293"/>
      <c r="R266" s="293"/>
      <c r="S266" s="293"/>
      <c r="T266" s="294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95" t="s">
        <v>155</v>
      </c>
      <c r="AU266" s="295" t="s">
        <v>164</v>
      </c>
      <c r="AV266" s="16" t="s">
        <v>164</v>
      </c>
      <c r="AW266" s="16" t="s">
        <v>33</v>
      </c>
      <c r="AX266" s="16" t="s">
        <v>72</v>
      </c>
      <c r="AY266" s="295" t="s">
        <v>142</v>
      </c>
    </row>
    <row r="267" s="14" customFormat="1">
      <c r="A267" s="14"/>
      <c r="B267" s="245"/>
      <c r="C267" s="246"/>
      <c r="D267" s="228" t="s">
        <v>155</v>
      </c>
      <c r="E267" s="247" t="s">
        <v>19</v>
      </c>
      <c r="F267" s="248" t="s">
        <v>992</v>
      </c>
      <c r="G267" s="246"/>
      <c r="H267" s="249">
        <v>150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155</v>
      </c>
      <c r="AU267" s="255" t="s">
        <v>164</v>
      </c>
      <c r="AV267" s="14" t="s">
        <v>82</v>
      </c>
      <c r="AW267" s="14" t="s">
        <v>33</v>
      </c>
      <c r="AX267" s="14" t="s">
        <v>72</v>
      </c>
      <c r="AY267" s="255" t="s">
        <v>142</v>
      </c>
    </row>
    <row r="268" s="16" customFormat="1">
      <c r="A268" s="16"/>
      <c r="B268" s="285"/>
      <c r="C268" s="286"/>
      <c r="D268" s="228" t="s">
        <v>155</v>
      </c>
      <c r="E268" s="287" t="s">
        <v>19</v>
      </c>
      <c r="F268" s="288" t="s">
        <v>880</v>
      </c>
      <c r="G268" s="286"/>
      <c r="H268" s="289">
        <v>150</v>
      </c>
      <c r="I268" s="290"/>
      <c r="J268" s="286"/>
      <c r="K268" s="286"/>
      <c r="L268" s="291"/>
      <c r="M268" s="292"/>
      <c r="N268" s="293"/>
      <c r="O268" s="293"/>
      <c r="P268" s="293"/>
      <c r="Q268" s="293"/>
      <c r="R268" s="293"/>
      <c r="S268" s="293"/>
      <c r="T268" s="294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95" t="s">
        <v>155</v>
      </c>
      <c r="AU268" s="295" t="s">
        <v>164</v>
      </c>
      <c r="AV268" s="16" t="s">
        <v>164</v>
      </c>
      <c r="AW268" s="16" t="s">
        <v>33</v>
      </c>
      <c r="AX268" s="16" t="s">
        <v>72</v>
      </c>
      <c r="AY268" s="295" t="s">
        <v>142</v>
      </c>
    </row>
    <row r="269" s="15" customFormat="1">
      <c r="A269" s="15"/>
      <c r="B269" s="274"/>
      <c r="C269" s="275"/>
      <c r="D269" s="228" t="s">
        <v>155</v>
      </c>
      <c r="E269" s="276" t="s">
        <v>19</v>
      </c>
      <c r="F269" s="277" t="s">
        <v>861</v>
      </c>
      <c r="G269" s="275"/>
      <c r="H269" s="278">
        <v>399.30899999999997</v>
      </c>
      <c r="I269" s="279"/>
      <c r="J269" s="275"/>
      <c r="K269" s="275"/>
      <c r="L269" s="280"/>
      <c r="M269" s="281"/>
      <c r="N269" s="282"/>
      <c r="O269" s="282"/>
      <c r="P269" s="282"/>
      <c r="Q269" s="282"/>
      <c r="R269" s="282"/>
      <c r="S269" s="282"/>
      <c r="T269" s="28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84" t="s">
        <v>155</v>
      </c>
      <c r="AU269" s="284" t="s">
        <v>164</v>
      </c>
      <c r="AV269" s="15" t="s">
        <v>149</v>
      </c>
      <c r="AW269" s="15" t="s">
        <v>33</v>
      </c>
      <c r="AX269" s="15" t="s">
        <v>80</v>
      </c>
      <c r="AY269" s="284" t="s">
        <v>142</v>
      </c>
    </row>
    <row r="270" s="2" customFormat="1" ht="24.15" customHeight="1">
      <c r="A270" s="41"/>
      <c r="B270" s="42"/>
      <c r="C270" s="215" t="s">
        <v>217</v>
      </c>
      <c r="D270" s="215" t="s">
        <v>144</v>
      </c>
      <c r="E270" s="216" t="s">
        <v>993</v>
      </c>
      <c r="F270" s="217" t="s">
        <v>994</v>
      </c>
      <c r="G270" s="218" t="s">
        <v>147</v>
      </c>
      <c r="H270" s="219">
        <v>399.30900000000003</v>
      </c>
      <c r="I270" s="220"/>
      <c r="J270" s="221">
        <f>ROUND(I270*H270,2)</f>
        <v>0</v>
      </c>
      <c r="K270" s="217" t="s">
        <v>148</v>
      </c>
      <c r="L270" s="47"/>
      <c r="M270" s="222" t="s">
        <v>19</v>
      </c>
      <c r="N270" s="223" t="s">
        <v>43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149</v>
      </c>
      <c r="AT270" s="226" t="s">
        <v>144</v>
      </c>
      <c r="AU270" s="226" t="s">
        <v>164</v>
      </c>
      <c r="AY270" s="20" t="s">
        <v>142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80</v>
      </c>
      <c r="BK270" s="227">
        <f>ROUND(I270*H270,2)</f>
        <v>0</v>
      </c>
      <c r="BL270" s="20" t="s">
        <v>149</v>
      </c>
      <c r="BM270" s="226" t="s">
        <v>995</v>
      </c>
    </row>
    <row r="271" s="2" customFormat="1">
      <c r="A271" s="41"/>
      <c r="B271" s="42"/>
      <c r="C271" s="43"/>
      <c r="D271" s="228" t="s">
        <v>151</v>
      </c>
      <c r="E271" s="43"/>
      <c r="F271" s="229" t="s">
        <v>994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151</v>
      </c>
      <c r="AU271" s="20" t="s">
        <v>164</v>
      </c>
    </row>
    <row r="272" s="2" customFormat="1">
      <c r="A272" s="41"/>
      <c r="B272" s="42"/>
      <c r="C272" s="43"/>
      <c r="D272" s="233" t="s">
        <v>153</v>
      </c>
      <c r="E272" s="43"/>
      <c r="F272" s="234" t="s">
        <v>996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153</v>
      </c>
      <c r="AU272" s="20" t="s">
        <v>164</v>
      </c>
    </row>
    <row r="273" s="14" customFormat="1">
      <c r="A273" s="14"/>
      <c r="B273" s="245"/>
      <c r="C273" s="246"/>
      <c r="D273" s="228" t="s">
        <v>155</v>
      </c>
      <c r="E273" s="247" t="s">
        <v>19</v>
      </c>
      <c r="F273" s="248" t="s">
        <v>997</v>
      </c>
      <c r="G273" s="246"/>
      <c r="H273" s="249">
        <v>399.30900000000003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155</v>
      </c>
      <c r="AU273" s="255" t="s">
        <v>164</v>
      </c>
      <c r="AV273" s="14" t="s">
        <v>82</v>
      </c>
      <c r="AW273" s="14" t="s">
        <v>33</v>
      </c>
      <c r="AX273" s="14" t="s">
        <v>72</v>
      </c>
      <c r="AY273" s="255" t="s">
        <v>142</v>
      </c>
    </row>
    <row r="274" s="15" customFormat="1">
      <c r="A274" s="15"/>
      <c r="B274" s="274"/>
      <c r="C274" s="275"/>
      <c r="D274" s="228" t="s">
        <v>155</v>
      </c>
      <c r="E274" s="276" t="s">
        <v>19</v>
      </c>
      <c r="F274" s="277" t="s">
        <v>861</v>
      </c>
      <c r="G274" s="275"/>
      <c r="H274" s="278">
        <v>399.30900000000003</v>
      </c>
      <c r="I274" s="279"/>
      <c r="J274" s="275"/>
      <c r="K274" s="275"/>
      <c r="L274" s="280"/>
      <c r="M274" s="281"/>
      <c r="N274" s="282"/>
      <c r="O274" s="282"/>
      <c r="P274" s="282"/>
      <c r="Q274" s="282"/>
      <c r="R274" s="282"/>
      <c r="S274" s="282"/>
      <c r="T274" s="28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4" t="s">
        <v>155</v>
      </c>
      <c r="AU274" s="284" t="s">
        <v>164</v>
      </c>
      <c r="AV274" s="15" t="s">
        <v>149</v>
      </c>
      <c r="AW274" s="15" t="s">
        <v>33</v>
      </c>
      <c r="AX274" s="15" t="s">
        <v>80</v>
      </c>
      <c r="AY274" s="284" t="s">
        <v>142</v>
      </c>
    </row>
    <row r="275" s="12" customFormat="1" ht="20.88" customHeight="1">
      <c r="A275" s="12"/>
      <c r="B275" s="199"/>
      <c r="C275" s="200"/>
      <c r="D275" s="201" t="s">
        <v>71</v>
      </c>
      <c r="E275" s="213" t="s">
        <v>262</v>
      </c>
      <c r="F275" s="213" t="s">
        <v>998</v>
      </c>
      <c r="G275" s="200"/>
      <c r="H275" s="200"/>
      <c r="I275" s="203"/>
      <c r="J275" s="214">
        <f>BK275</f>
        <v>0</v>
      </c>
      <c r="K275" s="200"/>
      <c r="L275" s="205"/>
      <c r="M275" s="206"/>
      <c r="N275" s="207"/>
      <c r="O275" s="207"/>
      <c r="P275" s="208">
        <f>SUM(P276:P303)</f>
        <v>0</v>
      </c>
      <c r="Q275" s="207"/>
      <c r="R275" s="208">
        <f>SUM(R276:R303)</f>
        <v>0</v>
      </c>
      <c r="S275" s="207"/>
      <c r="T275" s="209">
        <f>SUM(T276:T303)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0" t="s">
        <v>80</v>
      </c>
      <c r="AT275" s="211" t="s">
        <v>71</v>
      </c>
      <c r="AU275" s="211" t="s">
        <v>82</v>
      </c>
      <c r="AY275" s="210" t="s">
        <v>142</v>
      </c>
      <c r="BK275" s="212">
        <f>SUM(BK276:BK303)</f>
        <v>0</v>
      </c>
    </row>
    <row r="276" s="2" customFormat="1" ht="37.8" customHeight="1">
      <c r="A276" s="41"/>
      <c r="B276" s="42"/>
      <c r="C276" s="215" t="s">
        <v>225</v>
      </c>
      <c r="D276" s="215" t="s">
        <v>144</v>
      </c>
      <c r="E276" s="216" t="s">
        <v>999</v>
      </c>
      <c r="F276" s="217" t="s">
        <v>1000</v>
      </c>
      <c r="G276" s="218" t="s">
        <v>241</v>
      </c>
      <c r="H276" s="219">
        <v>34.523000000000003</v>
      </c>
      <c r="I276" s="220"/>
      <c r="J276" s="221">
        <f>ROUND(I276*H276,2)</f>
        <v>0</v>
      </c>
      <c r="K276" s="217" t="s">
        <v>148</v>
      </c>
      <c r="L276" s="47"/>
      <c r="M276" s="222" t="s">
        <v>19</v>
      </c>
      <c r="N276" s="223" t="s">
        <v>43</v>
      </c>
      <c r="O276" s="87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149</v>
      </c>
      <c r="AT276" s="226" t="s">
        <v>144</v>
      </c>
      <c r="AU276" s="226" t="s">
        <v>164</v>
      </c>
      <c r="AY276" s="20" t="s">
        <v>142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80</v>
      </c>
      <c r="BK276" s="227">
        <f>ROUND(I276*H276,2)</f>
        <v>0</v>
      </c>
      <c r="BL276" s="20" t="s">
        <v>149</v>
      </c>
      <c r="BM276" s="226" t="s">
        <v>1001</v>
      </c>
    </row>
    <row r="277" s="2" customFormat="1">
      <c r="A277" s="41"/>
      <c r="B277" s="42"/>
      <c r="C277" s="43"/>
      <c r="D277" s="228" t="s">
        <v>151</v>
      </c>
      <c r="E277" s="43"/>
      <c r="F277" s="229" t="s">
        <v>1000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151</v>
      </c>
      <c r="AU277" s="20" t="s">
        <v>164</v>
      </c>
    </row>
    <row r="278" s="2" customFormat="1">
      <c r="A278" s="41"/>
      <c r="B278" s="42"/>
      <c r="C278" s="43"/>
      <c r="D278" s="233" t="s">
        <v>153</v>
      </c>
      <c r="E278" s="43"/>
      <c r="F278" s="234" t="s">
        <v>1002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153</v>
      </c>
      <c r="AU278" s="20" t="s">
        <v>164</v>
      </c>
    </row>
    <row r="279" s="14" customFormat="1">
      <c r="A279" s="14"/>
      <c r="B279" s="245"/>
      <c r="C279" s="246"/>
      <c r="D279" s="228" t="s">
        <v>155</v>
      </c>
      <c r="E279" s="247" t="s">
        <v>19</v>
      </c>
      <c r="F279" s="248" t="s">
        <v>1003</v>
      </c>
      <c r="G279" s="246"/>
      <c r="H279" s="249">
        <v>111.38500000000001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155</v>
      </c>
      <c r="AU279" s="255" t="s">
        <v>164</v>
      </c>
      <c r="AV279" s="14" t="s">
        <v>82</v>
      </c>
      <c r="AW279" s="14" t="s">
        <v>33</v>
      </c>
      <c r="AX279" s="14" t="s">
        <v>72</v>
      </c>
      <c r="AY279" s="255" t="s">
        <v>142</v>
      </c>
    </row>
    <row r="280" s="14" customFormat="1">
      <c r="A280" s="14"/>
      <c r="B280" s="245"/>
      <c r="C280" s="246"/>
      <c r="D280" s="228" t="s">
        <v>155</v>
      </c>
      <c r="E280" s="247" t="s">
        <v>19</v>
      </c>
      <c r="F280" s="248" t="s">
        <v>1004</v>
      </c>
      <c r="G280" s="246"/>
      <c r="H280" s="249">
        <v>-76.861999999999995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155</v>
      </c>
      <c r="AU280" s="255" t="s">
        <v>164</v>
      </c>
      <c r="AV280" s="14" t="s">
        <v>82</v>
      </c>
      <c r="AW280" s="14" t="s">
        <v>33</v>
      </c>
      <c r="AX280" s="14" t="s">
        <v>72</v>
      </c>
      <c r="AY280" s="255" t="s">
        <v>142</v>
      </c>
    </row>
    <row r="281" s="16" customFormat="1">
      <c r="A281" s="16"/>
      <c r="B281" s="285"/>
      <c r="C281" s="286"/>
      <c r="D281" s="228" t="s">
        <v>155</v>
      </c>
      <c r="E281" s="287" t="s">
        <v>19</v>
      </c>
      <c r="F281" s="288" t="s">
        <v>880</v>
      </c>
      <c r="G281" s="286"/>
      <c r="H281" s="289">
        <v>34.52300000000001</v>
      </c>
      <c r="I281" s="290"/>
      <c r="J281" s="286"/>
      <c r="K281" s="286"/>
      <c r="L281" s="291"/>
      <c r="M281" s="292"/>
      <c r="N281" s="293"/>
      <c r="O281" s="293"/>
      <c r="P281" s="293"/>
      <c r="Q281" s="293"/>
      <c r="R281" s="293"/>
      <c r="S281" s="293"/>
      <c r="T281" s="294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95" t="s">
        <v>155</v>
      </c>
      <c r="AU281" s="295" t="s">
        <v>164</v>
      </c>
      <c r="AV281" s="16" t="s">
        <v>164</v>
      </c>
      <c r="AW281" s="16" t="s">
        <v>33</v>
      </c>
      <c r="AX281" s="16" t="s">
        <v>72</v>
      </c>
      <c r="AY281" s="295" t="s">
        <v>142</v>
      </c>
    </row>
    <row r="282" s="15" customFormat="1">
      <c r="A282" s="15"/>
      <c r="B282" s="274"/>
      <c r="C282" s="275"/>
      <c r="D282" s="228" t="s">
        <v>155</v>
      </c>
      <c r="E282" s="276" t="s">
        <v>19</v>
      </c>
      <c r="F282" s="277" t="s">
        <v>861</v>
      </c>
      <c r="G282" s="275"/>
      <c r="H282" s="278">
        <v>34.52300000000001</v>
      </c>
      <c r="I282" s="279"/>
      <c r="J282" s="275"/>
      <c r="K282" s="275"/>
      <c r="L282" s="280"/>
      <c r="M282" s="281"/>
      <c r="N282" s="282"/>
      <c r="O282" s="282"/>
      <c r="P282" s="282"/>
      <c r="Q282" s="282"/>
      <c r="R282" s="282"/>
      <c r="S282" s="282"/>
      <c r="T282" s="283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4" t="s">
        <v>155</v>
      </c>
      <c r="AU282" s="284" t="s">
        <v>164</v>
      </c>
      <c r="AV282" s="15" t="s">
        <v>149</v>
      </c>
      <c r="AW282" s="15" t="s">
        <v>33</v>
      </c>
      <c r="AX282" s="15" t="s">
        <v>80</v>
      </c>
      <c r="AY282" s="284" t="s">
        <v>142</v>
      </c>
    </row>
    <row r="283" s="2" customFormat="1" ht="37.8" customHeight="1">
      <c r="A283" s="41"/>
      <c r="B283" s="42"/>
      <c r="C283" s="215" t="s">
        <v>8</v>
      </c>
      <c r="D283" s="215" t="s">
        <v>144</v>
      </c>
      <c r="E283" s="216" t="s">
        <v>1005</v>
      </c>
      <c r="F283" s="217" t="s">
        <v>1006</v>
      </c>
      <c r="G283" s="218" t="s">
        <v>241</v>
      </c>
      <c r="H283" s="219">
        <v>345.23000000000002</v>
      </c>
      <c r="I283" s="220"/>
      <c r="J283" s="221">
        <f>ROUND(I283*H283,2)</f>
        <v>0</v>
      </c>
      <c r="K283" s="217" t="s">
        <v>148</v>
      </c>
      <c r="L283" s="47"/>
      <c r="M283" s="222" t="s">
        <v>19</v>
      </c>
      <c r="N283" s="223" t="s">
        <v>43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149</v>
      </c>
      <c r="AT283" s="226" t="s">
        <v>144</v>
      </c>
      <c r="AU283" s="226" t="s">
        <v>164</v>
      </c>
      <c r="AY283" s="20" t="s">
        <v>142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80</v>
      </c>
      <c r="BK283" s="227">
        <f>ROUND(I283*H283,2)</f>
        <v>0</v>
      </c>
      <c r="BL283" s="20" t="s">
        <v>149</v>
      </c>
      <c r="BM283" s="226" t="s">
        <v>1007</v>
      </c>
    </row>
    <row r="284" s="2" customFormat="1">
      <c r="A284" s="41"/>
      <c r="B284" s="42"/>
      <c r="C284" s="43"/>
      <c r="D284" s="228" t="s">
        <v>151</v>
      </c>
      <c r="E284" s="43"/>
      <c r="F284" s="229" t="s">
        <v>1008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151</v>
      </c>
      <c r="AU284" s="20" t="s">
        <v>164</v>
      </c>
    </row>
    <row r="285" s="2" customFormat="1">
      <c r="A285" s="41"/>
      <c r="B285" s="42"/>
      <c r="C285" s="43"/>
      <c r="D285" s="233" t="s">
        <v>153</v>
      </c>
      <c r="E285" s="43"/>
      <c r="F285" s="234" t="s">
        <v>1009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153</v>
      </c>
      <c r="AU285" s="20" t="s">
        <v>164</v>
      </c>
    </row>
    <row r="286" s="13" customFormat="1">
      <c r="A286" s="13"/>
      <c r="B286" s="235"/>
      <c r="C286" s="236"/>
      <c r="D286" s="228" t="s">
        <v>155</v>
      </c>
      <c r="E286" s="237" t="s">
        <v>19</v>
      </c>
      <c r="F286" s="238" t="s">
        <v>1010</v>
      </c>
      <c r="G286" s="236"/>
      <c r="H286" s="237" t="s">
        <v>19</v>
      </c>
      <c r="I286" s="239"/>
      <c r="J286" s="236"/>
      <c r="K286" s="236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155</v>
      </c>
      <c r="AU286" s="244" t="s">
        <v>164</v>
      </c>
      <c r="AV286" s="13" t="s">
        <v>80</v>
      </c>
      <c r="AW286" s="13" t="s">
        <v>33</v>
      </c>
      <c r="AX286" s="13" t="s">
        <v>72</v>
      </c>
      <c r="AY286" s="244" t="s">
        <v>142</v>
      </c>
    </row>
    <row r="287" s="14" customFormat="1">
      <c r="A287" s="14"/>
      <c r="B287" s="245"/>
      <c r="C287" s="246"/>
      <c r="D287" s="228" t="s">
        <v>155</v>
      </c>
      <c r="E287" s="247" t="s">
        <v>19</v>
      </c>
      <c r="F287" s="248" t="s">
        <v>1011</v>
      </c>
      <c r="G287" s="246"/>
      <c r="H287" s="249">
        <v>345.23000000000002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155</v>
      </c>
      <c r="AU287" s="255" t="s">
        <v>164</v>
      </c>
      <c r="AV287" s="14" t="s">
        <v>82</v>
      </c>
      <c r="AW287" s="14" t="s">
        <v>33</v>
      </c>
      <c r="AX287" s="14" t="s">
        <v>72</v>
      </c>
      <c r="AY287" s="255" t="s">
        <v>142</v>
      </c>
    </row>
    <row r="288" s="16" customFormat="1">
      <c r="A288" s="16"/>
      <c r="B288" s="285"/>
      <c r="C288" s="286"/>
      <c r="D288" s="228" t="s">
        <v>155</v>
      </c>
      <c r="E288" s="287" t="s">
        <v>19</v>
      </c>
      <c r="F288" s="288" t="s">
        <v>880</v>
      </c>
      <c r="G288" s="286"/>
      <c r="H288" s="289">
        <v>345.23000000000002</v>
      </c>
      <c r="I288" s="290"/>
      <c r="J288" s="286"/>
      <c r="K288" s="286"/>
      <c r="L288" s="291"/>
      <c r="M288" s="292"/>
      <c r="N288" s="293"/>
      <c r="O288" s="293"/>
      <c r="P288" s="293"/>
      <c r="Q288" s="293"/>
      <c r="R288" s="293"/>
      <c r="S288" s="293"/>
      <c r="T288" s="294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95" t="s">
        <v>155</v>
      </c>
      <c r="AU288" s="295" t="s">
        <v>164</v>
      </c>
      <c r="AV288" s="16" t="s">
        <v>164</v>
      </c>
      <c r="AW288" s="16" t="s">
        <v>33</v>
      </c>
      <c r="AX288" s="16" t="s">
        <v>72</v>
      </c>
      <c r="AY288" s="295" t="s">
        <v>142</v>
      </c>
    </row>
    <row r="289" s="15" customFormat="1">
      <c r="A289" s="15"/>
      <c r="B289" s="274"/>
      <c r="C289" s="275"/>
      <c r="D289" s="228" t="s">
        <v>155</v>
      </c>
      <c r="E289" s="276" t="s">
        <v>19</v>
      </c>
      <c r="F289" s="277" t="s">
        <v>861</v>
      </c>
      <c r="G289" s="275"/>
      <c r="H289" s="278">
        <v>345.23000000000002</v>
      </c>
      <c r="I289" s="279"/>
      <c r="J289" s="275"/>
      <c r="K289" s="275"/>
      <c r="L289" s="280"/>
      <c r="M289" s="281"/>
      <c r="N289" s="282"/>
      <c r="O289" s="282"/>
      <c r="P289" s="282"/>
      <c r="Q289" s="282"/>
      <c r="R289" s="282"/>
      <c r="S289" s="282"/>
      <c r="T289" s="28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4" t="s">
        <v>155</v>
      </c>
      <c r="AU289" s="284" t="s">
        <v>164</v>
      </c>
      <c r="AV289" s="15" t="s">
        <v>149</v>
      </c>
      <c r="AW289" s="15" t="s">
        <v>33</v>
      </c>
      <c r="AX289" s="15" t="s">
        <v>80</v>
      </c>
      <c r="AY289" s="284" t="s">
        <v>142</v>
      </c>
    </row>
    <row r="290" s="2" customFormat="1" ht="37.8" customHeight="1">
      <c r="A290" s="41"/>
      <c r="B290" s="42"/>
      <c r="C290" s="215" t="s">
        <v>238</v>
      </c>
      <c r="D290" s="215" t="s">
        <v>144</v>
      </c>
      <c r="E290" s="216" t="s">
        <v>1012</v>
      </c>
      <c r="F290" s="217" t="s">
        <v>1013</v>
      </c>
      <c r="G290" s="218" t="s">
        <v>241</v>
      </c>
      <c r="H290" s="219">
        <v>34.523000000000003</v>
      </c>
      <c r="I290" s="220"/>
      <c r="J290" s="221">
        <f>ROUND(I290*H290,2)</f>
        <v>0</v>
      </c>
      <c r="K290" s="217" t="s">
        <v>148</v>
      </c>
      <c r="L290" s="47"/>
      <c r="M290" s="222" t="s">
        <v>19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149</v>
      </c>
      <c r="AT290" s="226" t="s">
        <v>144</v>
      </c>
      <c r="AU290" s="226" t="s">
        <v>164</v>
      </c>
      <c r="AY290" s="20" t="s">
        <v>142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80</v>
      </c>
      <c r="BK290" s="227">
        <f>ROUND(I290*H290,2)</f>
        <v>0</v>
      </c>
      <c r="BL290" s="20" t="s">
        <v>149</v>
      </c>
      <c r="BM290" s="226" t="s">
        <v>1014</v>
      </c>
    </row>
    <row r="291" s="2" customFormat="1">
      <c r="A291" s="41"/>
      <c r="B291" s="42"/>
      <c r="C291" s="43"/>
      <c r="D291" s="228" t="s">
        <v>151</v>
      </c>
      <c r="E291" s="43"/>
      <c r="F291" s="229" t="s">
        <v>1013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151</v>
      </c>
      <c r="AU291" s="20" t="s">
        <v>164</v>
      </c>
    </row>
    <row r="292" s="2" customFormat="1">
      <c r="A292" s="41"/>
      <c r="B292" s="42"/>
      <c r="C292" s="43"/>
      <c r="D292" s="233" t="s">
        <v>153</v>
      </c>
      <c r="E292" s="43"/>
      <c r="F292" s="234" t="s">
        <v>1015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153</v>
      </c>
      <c r="AU292" s="20" t="s">
        <v>164</v>
      </c>
    </row>
    <row r="293" s="14" customFormat="1">
      <c r="A293" s="14"/>
      <c r="B293" s="245"/>
      <c r="C293" s="246"/>
      <c r="D293" s="228" t="s">
        <v>155</v>
      </c>
      <c r="E293" s="247" t="s">
        <v>19</v>
      </c>
      <c r="F293" s="248" t="s">
        <v>1016</v>
      </c>
      <c r="G293" s="246"/>
      <c r="H293" s="249">
        <v>111.38500000000001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155</v>
      </c>
      <c r="AU293" s="255" t="s">
        <v>164</v>
      </c>
      <c r="AV293" s="14" t="s">
        <v>82</v>
      </c>
      <c r="AW293" s="14" t="s">
        <v>33</v>
      </c>
      <c r="AX293" s="14" t="s">
        <v>72</v>
      </c>
      <c r="AY293" s="255" t="s">
        <v>142</v>
      </c>
    </row>
    <row r="294" s="14" customFormat="1">
      <c r="A294" s="14"/>
      <c r="B294" s="245"/>
      <c r="C294" s="246"/>
      <c r="D294" s="228" t="s">
        <v>155</v>
      </c>
      <c r="E294" s="247" t="s">
        <v>19</v>
      </c>
      <c r="F294" s="248" t="s">
        <v>1004</v>
      </c>
      <c r="G294" s="246"/>
      <c r="H294" s="249">
        <v>-76.861999999999995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155</v>
      </c>
      <c r="AU294" s="255" t="s">
        <v>164</v>
      </c>
      <c r="AV294" s="14" t="s">
        <v>82</v>
      </c>
      <c r="AW294" s="14" t="s">
        <v>33</v>
      </c>
      <c r="AX294" s="14" t="s">
        <v>72</v>
      </c>
      <c r="AY294" s="255" t="s">
        <v>142</v>
      </c>
    </row>
    <row r="295" s="16" customFormat="1">
      <c r="A295" s="16"/>
      <c r="B295" s="285"/>
      <c r="C295" s="286"/>
      <c r="D295" s="228" t="s">
        <v>155</v>
      </c>
      <c r="E295" s="287" t="s">
        <v>19</v>
      </c>
      <c r="F295" s="288" t="s">
        <v>880</v>
      </c>
      <c r="G295" s="286"/>
      <c r="H295" s="289">
        <v>34.52300000000001</v>
      </c>
      <c r="I295" s="290"/>
      <c r="J295" s="286"/>
      <c r="K295" s="286"/>
      <c r="L295" s="291"/>
      <c r="M295" s="292"/>
      <c r="N295" s="293"/>
      <c r="O295" s="293"/>
      <c r="P295" s="293"/>
      <c r="Q295" s="293"/>
      <c r="R295" s="293"/>
      <c r="S295" s="293"/>
      <c r="T295" s="294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295" t="s">
        <v>155</v>
      </c>
      <c r="AU295" s="295" t="s">
        <v>164</v>
      </c>
      <c r="AV295" s="16" t="s">
        <v>164</v>
      </c>
      <c r="AW295" s="16" t="s">
        <v>33</v>
      </c>
      <c r="AX295" s="16" t="s">
        <v>72</v>
      </c>
      <c r="AY295" s="295" t="s">
        <v>142</v>
      </c>
    </row>
    <row r="296" s="15" customFormat="1">
      <c r="A296" s="15"/>
      <c r="B296" s="274"/>
      <c r="C296" s="275"/>
      <c r="D296" s="228" t="s">
        <v>155</v>
      </c>
      <c r="E296" s="276" t="s">
        <v>19</v>
      </c>
      <c r="F296" s="277" t="s">
        <v>861</v>
      </c>
      <c r="G296" s="275"/>
      <c r="H296" s="278">
        <v>34.52300000000001</v>
      </c>
      <c r="I296" s="279"/>
      <c r="J296" s="275"/>
      <c r="K296" s="275"/>
      <c r="L296" s="280"/>
      <c r="M296" s="281"/>
      <c r="N296" s="282"/>
      <c r="O296" s="282"/>
      <c r="P296" s="282"/>
      <c r="Q296" s="282"/>
      <c r="R296" s="282"/>
      <c r="S296" s="282"/>
      <c r="T296" s="28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4" t="s">
        <v>155</v>
      </c>
      <c r="AU296" s="284" t="s">
        <v>164</v>
      </c>
      <c r="AV296" s="15" t="s">
        <v>149</v>
      </c>
      <c r="AW296" s="15" t="s">
        <v>33</v>
      </c>
      <c r="AX296" s="15" t="s">
        <v>80</v>
      </c>
      <c r="AY296" s="284" t="s">
        <v>142</v>
      </c>
    </row>
    <row r="297" s="2" customFormat="1" ht="37.8" customHeight="1">
      <c r="A297" s="41"/>
      <c r="B297" s="42"/>
      <c r="C297" s="215" t="s">
        <v>246</v>
      </c>
      <c r="D297" s="215" t="s">
        <v>144</v>
      </c>
      <c r="E297" s="216" t="s">
        <v>1017</v>
      </c>
      <c r="F297" s="217" t="s">
        <v>1018</v>
      </c>
      <c r="G297" s="218" t="s">
        <v>241</v>
      </c>
      <c r="H297" s="219">
        <v>345.23000000000002</v>
      </c>
      <c r="I297" s="220"/>
      <c r="J297" s="221">
        <f>ROUND(I297*H297,2)</f>
        <v>0</v>
      </c>
      <c r="K297" s="217" t="s">
        <v>148</v>
      </c>
      <c r="L297" s="47"/>
      <c r="M297" s="222" t="s">
        <v>19</v>
      </c>
      <c r="N297" s="223" t="s">
        <v>43</v>
      </c>
      <c r="O297" s="87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149</v>
      </c>
      <c r="AT297" s="226" t="s">
        <v>144</v>
      </c>
      <c r="AU297" s="226" t="s">
        <v>164</v>
      </c>
      <c r="AY297" s="20" t="s">
        <v>142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80</v>
      </c>
      <c r="BK297" s="227">
        <f>ROUND(I297*H297,2)</f>
        <v>0</v>
      </c>
      <c r="BL297" s="20" t="s">
        <v>149</v>
      </c>
      <c r="BM297" s="226" t="s">
        <v>1019</v>
      </c>
    </row>
    <row r="298" s="2" customFormat="1">
      <c r="A298" s="41"/>
      <c r="B298" s="42"/>
      <c r="C298" s="43"/>
      <c r="D298" s="228" t="s">
        <v>151</v>
      </c>
      <c r="E298" s="43"/>
      <c r="F298" s="229" t="s">
        <v>1020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151</v>
      </c>
      <c r="AU298" s="20" t="s">
        <v>164</v>
      </c>
    </row>
    <row r="299" s="2" customFormat="1">
      <c r="A299" s="41"/>
      <c r="B299" s="42"/>
      <c r="C299" s="43"/>
      <c r="D299" s="233" t="s">
        <v>153</v>
      </c>
      <c r="E299" s="43"/>
      <c r="F299" s="234" t="s">
        <v>1021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153</v>
      </c>
      <c r="AU299" s="20" t="s">
        <v>164</v>
      </c>
    </row>
    <row r="300" s="13" customFormat="1">
      <c r="A300" s="13"/>
      <c r="B300" s="235"/>
      <c r="C300" s="236"/>
      <c r="D300" s="228" t="s">
        <v>155</v>
      </c>
      <c r="E300" s="237" t="s">
        <v>19</v>
      </c>
      <c r="F300" s="238" t="s">
        <v>1010</v>
      </c>
      <c r="G300" s="236"/>
      <c r="H300" s="237" t="s">
        <v>19</v>
      </c>
      <c r="I300" s="239"/>
      <c r="J300" s="236"/>
      <c r="K300" s="236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155</v>
      </c>
      <c r="AU300" s="244" t="s">
        <v>164</v>
      </c>
      <c r="AV300" s="13" t="s">
        <v>80</v>
      </c>
      <c r="AW300" s="13" t="s">
        <v>33</v>
      </c>
      <c r="AX300" s="13" t="s">
        <v>72</v>
      </c>
      <c r="AY300" s="244" t="s">
        <v>142</v>
      </c>
    </row>
    <row r="301" s="14" customFormat="1">
      <c r="A301" s="14"/>
      <c r="B301" s="245"/>
      <c r="C301" s="246"/>
      <c r="D301" s="228" t="s">
        <v>155</v>
      </c>
      <c r="E301" s="247" t="s">
        <v>19</v>
      </c>
      <c r="F301" s="248" t="s">
        <v>1022</v>
      </c>
      <c r="G301" s="246"/>
      <c r="H301" s="249">
        <v>345.23000000000002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155</v>
      </c>
      <c r="AU301" s="255" t="s">
        <v>164</v>
      </c>
      <c r="AV301" s="14" t="s">
        <v>82</v>
      </c>
      <c r="AW301" s="14" t="s">
        <v>33</v>
      </c>
      <c r="AX301" s="14" t="s">
        <v>72</v>
      </c>
      <c r="AY301" s="255" t="s">
        <v>142</v>
      </c>
    </row>
    <row r="302" s="16" customFormat="1">
      <c r="A302" s="16"/>
      <c r="B302" s="285"/>
      <c r="C302" s="286"/>
      <c r="D302" s="228" t="s">
        <v>155</v>
      </c>
      <c r="E302" s="287" t="s">
        <v>19</v>
      </c>
      <c r="F302" s="288" t="s">
        <v>880</v>
      </c>
      <c r="G302" s="286"/>
      <c r="H302" s="289">
        <v>345.23000000000002</v>
      </c>
      <c r="I302" s="290"/>
      <c r="J302" s="286"/>
      <c r="K302" s="286"/>
      <c r="L302" s="291"/>
      <c r="M302" s="292"/>
      <c r="N302" s="293"/>
      <c r="O302" s="293"/>
      <c r="P302" s="293"/>
      <c r="Q302" s="293"/>
      <c r="R302" s="293"/>
      <c r="S302" s="293"/>
      <c r="T302" s="294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95" t="s">
        <v>155</v>
      </c>
      <c r="AU302" s="295" t="s">
        <v>164</v>
      </c>
      <c r="AV302" s="16" t="s">
        <v>164</v>
      </c>
      <c r="AW302" s="16" t="s">
        <v>33</v>
      </c>
      <c r="AX302" s="16" t="s">
        <v>72</v>
      </c>
      <c r="AY302" s="295" t="s">
        <v>142</v>
      </c>
    </row>
    <row r="303" s="15" customFormat="1">
      <c r="A303" s="15"/>
      <c r="B303" s="274"/>
      <c r="C303" s="275"/>
      <c r="D303" s="228" t="s">
        <v>155</v>
      </c>
      <c r="E303" s="276" t="s">
        <v>19</v>
      </c>
      <c r="F303" s="277" t="s">
        <v>861</v>
      </c>
      <c r="G303" s="275"/>
      <c r="H303" s="278">
        <v>345.23000000000002</v>
      </c>
      <c r="I303" s="279"/>
      <c r="J303" s="275"/>
      <c r="K303" s="275"/>
      <c r="L303" s="280"/>
      <c r="M303" s="281"/>
      <c r="N303" s="282"/>
      <c r="O303" s="282"/>
      <c r="P303" s="282"/>
      <c r="Q303" s="282"/>
      <c r="R303" s="282"/>
      <c r="S303" s="282"/>
      <c r="T303" s="28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84" t="s">
        <v>155</v>
      </c>
      <c r="AU303" s="284" t="s">
        <v>164</v>
      </c>
      <c r="AV303" s="15" t="s">
        <v>149</v>
      </c>
      <c r="AW303" s="15" t="s">
        <v>33</v>
      </c>
      <c r="AX303" s="15" t="s">
        <v>80</v>
      </c>
      <c r="AY303" s="284" t="s">
        <v>142</v>
      </c>
    </row>
    <row r="304" s="12" customFormat="1" ht="20.88" customHeight="1">
      <c r="A304" s="12"/>
      <c r="B304" s="199"/>
      <c r="C304" s="200"/>
      <c r="D304" s="201" t="s">
        <v>71</v>
      </c>
      <c r="E304" s="213" t="s">
        <v>269</v>
      </c>
      <c r="F304" s="213" t="s">
        <v>1023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SUM(P305:P340)</f>
        <v>0</v>
      </c>
      <c r="Q304" s="207"/>
      <c r="R304" s="208">
        <f>SUM(R305:R340)</f>
        <v>116.399</v>
      </c>
      <c r="S304" s="207"/>
      <c r="T304" s="209">
        <f>SUM(T305:T340)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80</v>
      </c>
      <c r="AT304" s="211" t="s">
        <v>71</v>
      </c>
      <c r="AU304" s="211" t="s">
        <v>82</v>
      </c>
      <c r="AY304" s="210" t="s">
        <v>142</v>
      </c>
      <c r="BK304" s="212">
        <f>SUM(BK305:BK340)</f>
        <v>0</v>
      </c>
    </row>
    <row r="305" s="2" customFormat="1" ht="24.15" customHeight="1">
      <c r="A305" s="41"/>
      <c r="B305" s="42"/>
      <c r="C305" s="215" t="s">
        <v>255</v>
      </c>
      <c r="D305" s="215" t="s">
        <v>144</v>
      </c>
      <c r="E305" s="216" t="s">
        <v>286</v>
      </c>
      <c r="F305" s="217" t="s">
        <v>289</v>
      </c>
      <c r="G305" s="218" t="s">
        <v>282</v>
      </c>
      <c r="H305" s="219">
        <v>115.652</v>
      </c>
      <c r="I305" s="220"/>
      <c r="J305" s="221">
        <f>ROUND(I305*H305,2)</f>
        <v>0</v>
      </c>
      <c r="K305" s="217" t="s">
        <v>148</v>
      </c>
      <c r="L305" s="47"/>
      <c r="M305" s="222" t="s">
        <v>19</v>
      </c>
      <c r="N305" s="223" t="s">
        <v>43</v>
      </c>
      <c r="O305" s="87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149</v>
      </c>
      <c r="AT305" s="226" t="s">
        <v>144</v>
      </c>
      <c r="AU305" s="226" t="s">
        <v>164</v>
      </c>
      <c r="AY305" s="20" t="s">
        <v>142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80</v>
      </c>
      <c r="BK305" s="227">
        <f>ROUND(I305*H305,2)</f>
        <v>0</v>
      </c>
      <c r="BL305" s="20" t="s">
        <v>149</v>
      </c>
      <c r="BM305" s="226" t="s">
        <v>1024</v>
      </c>
    </row>
    <row r="306" s="2" customFormat="1">
      <c r="A306" s="41"/>
      <c r="B306" s="42"/>
      <c r="C306" s="43"/>
      <c r="D306" s="228" t="s">
        <v>151</v>
      </c>
      <c r="E306" s="43"/>
      <c r="F306" s="229" t="s">
        <v>289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151</v>
      </c>
      <c r="AU306" s="20" t="s">
        <v>164</v>
      </c>
    </row>
    <row r="307" s="2" customFormat="1">
      <c r="A307" s="41"/>
      <c r="B307" s="42"/>
      <c r="C307" s="43"/>
      <c r="D307" s="233" t="s">
        <v>153</v>
      </c>
      <c r="E307" s="43"/>
      <c r="F307" s="234" t="s">
        <v>290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153</v>
      </c>
      <c r="AU307" s="20" t="s">
        <v>164</v>
      </c>
    </row>
    <row r="308" s="14" customFormat="1">
      <c r="A308" s="14"/>
      <c r="B308" s="245"/>
      <c r="C308" s="246"/>
      <c r="D308" s="228" t="s">
        <v>155</v>
      </c>
      <c r="E308" s="247" t="s">
        <v>19</v>
      </c>
      <c r="F308" s="248" t="s">
        <v>1025</v>
      </c>
      <c r="G308" s="246"/>
      <c r="H308" s="249">
        <v>55.237000000000002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155</v>
      </c>
      <c r="AU308" s="255" t="s">
        <v>164</v>
      </c>
      <c r="AV308" s="14" t="s">
        <v>82</v>
      </c>
      <c r="AW308" s="14" t="s">
        <v>33</v>
      </c>
      <c r="AX308" s="14" t="s">
        <v>72</v>
      </c>
      <c r="AY308" s="255" t="s">
        <v>142</v>
      </c>
    </row>
    <row r="309" s="14" customFormat="1">
      <c r="A309" s="14"/>
      <c r="B309" s="245"/>
      <c r="C309" s="246"/>
      <c r="D309" s="228" t="s">
        <v>155</v>
      </c>
      <c r="E309" s="247" t="s">
        <v>19</v>
      </c>
      <c r="F309" s="248" t="s">
        <v>1026</v>
      </c>
      <c r="G309" s="246"/>
      <c r="H309" s="249">
        <v>60.414999999999999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155</v>
      </c>
      <c r="AU309" s="255" t="s">
        <v>164</v>
      </c>
      <c r="AV309" s="14" t="s">
        <v>82</v>
      </c>
      <c r="AW309" s="14" t="s">
        <v>33</v>
      </c>
      <c r="AX309" s="14" t="s">
        <v>72</v>
      </c>
      <c r="AY309" s="255" t="s">
        <v>142</v>
      </c>
    </row>
    <row r="310" s="15" customFormat="1">
      <c r="A310" s="15"/>
      <c r="B310" s="274"/>
      <c r="C310" s="275"/>
      <c r="D310" s="228" t="s">
        <v>155</v>
      </c>
      <c r="E310" s="276" t="s">
        <v>19</v>
      </c>
      <c r="F310" s="277" t="s">
        <v>861</v>
      </c>
      <c r="G310" s="275"/>
      <c r="H310" s="278">
        <v>115.652</v>
      </c>
      <c r="I310" s="279"/>
      <c r="J310" s="275"/>
      <c r="K310" s="275"/>
      <c r="L310" s="280"/>
      <c r="M310" s="281"/>
      <c r="N310" s="282"/>
      <c r="O310" s="282"/>
      <c r="P310" s="282"/>
      <c r="Q310" s="282"/>
      <c r="R310" s="282"/>
      <c r="S310" s="282"/>
      <c r="T310" s="28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4" t="s">
        <v>155</v>
      </c>
      <c r="AU310" s="284" t="s">
        <v>164</v>
      </c>
      <c r="AV310" s="15" t="s">
        <v>149</v>
      </c>
      <c r="AW310" s="15" t="s">
        <v>33</v>
      </c>
      <c r="AX310" s="15" t="s">
        <v>80</v>
      </c>
      <c r="AY310" s="284" t="s">
        <v>142</v>
      </c>
    </row>
    <row r="311" s="2" customFormat="1" ht="24.15" customHeight="1">
      <c r="A311" s="41"/>
      <c r="B311" s="42"/>
      <c r="C311" s="215" t="s">
        <v>262</v>
      </c>
      <c r="D311" s="215" t="s">
        <v>144</v>
      </c>
      <c r="E311" s="216" t="s">
        <v>1027</v>
      </c>
      <c r="F311" s="217" t="s">
        <v>1028</v>
      </c>
      <c r="G311" s="218" t="s">
        <v>241</v>
      </c>
      <c r="H311" s="219">
        <v>69.046000000000006</v>
      </c>
      <c r="I311" s="220"/>
      <c r="J311" s="221">
        <f>ROUND(I311*H311,2)</f>
        <v>0</v>
      </c>
      <c r="K311" s="217" t="s">
        <v>148</v>
      </c>
      <c r="L311" s="47"/>
      <c r="M311" s="222" t="s">
        <v>19</v>
      </c>
      <c r="N311" s="223" t="s">
        <v>43</v>
      </c>
      <c r="O311" s="87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149</v>
      </c>
      <c r="AT311" s="226" t="s">
        <v>144</v>
      </c>
      <c r="AU311" s="226" t="s">
        <v>164</v>
      </c>
      <c r="AY311" s="20" t="s">
        <v>142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80</v>
      </c>
      <c r="BK311" s="227">
        <f>ROUND(I311*H311,2)</f>
        <v>0</v>
      </c>
      <c r="BL311" s="20" t="s">
        <v>149</v>
      </c>
      <c r="BM311" s="226" t="s">
        <v>1029</v>
      </c>
    </row>
    <row r="312" s="2" customFormat="1">
      <c r="A312" s="41"/>
      <c r="B312" s="42"/>
      <c r="C312" s="43"/>
      <c r="D312" s="228" t="s">
        <v>151</v>
      </c>
      <c r="E312" s="43"/>
      <c r="F312" s="229" t="s">
        <v>1028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151</v>
      </c>
      <c r="AU312" s="20" t="s">
        <v>164</v>
      </c>
    </row>
    <row r="313" s="2" customFormat="1">
      <c r="A313" s="41"/>
      <c r="B313" s="42"/>
      <c r="C313" s="43"/>
      <c r="D313" s="233" t="s">
        <v>153</v>
      </c>
      <c r="E313" s="43"/>
      <c r="F313" s="234" t="s">
        <v>1030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153</v>
      </c>
      <c r="AU313" s="20" t="s">
        <v>164</v>
      </c>
    </row>
    <row r="314" s="14" customFormat="1">
      <c r="A314" s="14"/>
      <c r="B314" s="245"/>
      <c r="C314" s="246"/>
      <c r="D314" s="228" t="s">
        <v>155</v>
      </c>
      <c r="E314" s="247" t="s">
        <v>19</v>
      </c>
      <c r="F314" s="248" t="s">
        <v>1031</v>
      </c>
      <c r="G314" s="246"/>
      <c r="H314" s="249">
        <v>34.523000000000003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155</v>
      </c>
      <c r="AU314" s="255" t="s">
        <v>164</v>
      </c>
      <c r="AV314" s="14" t="s">
        <v>82</v>
      </c>
      <c r="AW314" s="14" t="s">
        <v>33</v>
      </c>
      <c r="AX314" s="14" t="s">
        <v>72</v>
      </c>
      <c r="AY314" s="255" t="s">
        <v>142</v>
      </c>
    </row>
    <row r="315" s="14" customFormat="1">
      <c r="A315" s="14"/>
      <c r="B315" s="245"/>
      <c r="C315" s="246"/>
      <c r="D315" s="228" t="s">
        <v>155</v>
      </c>
      <c r="E315" s="247" t="s">
        <v>19</v>
      </c>
      <c r="F315" s="248" t="s">
        <v>1032</v>
      </c>
      <c r="G315" s="246"/>
      <c r="H315" s="249">
        <v>34.523000000000003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155</v>
      </c>
      <c r="AU315" s="255" t="s">
        <v>164</v>
      </c>
      <c r="AV315" s="14" t="s">
        <v>82</v>
      </c>
      <c r="AW315" s="14" t="s">
        <v>33</v>
      </c>
      <c r="AX315" s="14" t="s">
        <v>72</v>
      </c>
      <c r="AY315" s="255" t="s">
        <v>142</v>
      </c>
    </row>
    <row r="316" s="15" customFormat="1">
      <c r="A316" s="15"/>
      <c r="B316" s="274"/>
      <c r="C316" s="275"/>
      <c r="D316" s="228" t="s">
        <v>155</v>
      </c>
      <c r="E316" s="276" t="s">
        <v>19</v>
      </c>
      <c r="F316" s="277" t="s">
        <v>861</v>
      </c>
      <c r="G316" s="275"/>
      <c r="H316" s="278">
        <v>69.046000000000006</v>
      </c>
      <c r="I316" s="279"/>
      <c r="J316" s="275"/>
      <c r="K316" s="275"/>
      <c r="L316" s="280"/>
      <c r="M316" s="281"/>
      <c r="N316" s="282"/>
      <c r="O316" s="282"/>
      <c r="P316" s="282"/>
      <c r="Q316" s="282"/>
      <c r="R316" s="282"/>
      <c r="S316" s="282"/>
      <c r="T316" s="283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84" t="s">
        <v>155</v>
      </c>
      <c r="AU316" s="284" t="s">
        <v>164</v>
      </c>
      <c r="AV316" s="15" t="s">
        <v>149</v>
      </c>
      <c r="AW316" s="15" t="s">
        <v>33</v>
      </c>
      <c r="AX316" s="15" t="s">
        <v>80</v>
      </c>
      <c r="AY316" s="284" t="s">
        <v>142</v>
      </c>
    </row>
    <row r="317" s="2" customFormat="1" ht="24.15" customHeight="1">
      <c r="A317" s="41"/>
      <c r="B317" s="42"/>
      <c r="C317" s="215" t="s">
        <v>269</v>
      </c>
      <c r="D317" s="215" t="s">
        <v>144</v>
      </c>
      <c r="E317" s="216" t="s">
        <v>1033</v>
      </c>
      <c r="F317" s="217" t="s">
        <v>1034</v>
      </c>
      <c r="G317" s="218" t="s">
        <v>241</v>
      </c>
      <c r="H317" s="219">
        <v>153.72399999999999</v>
      </c>
      <c r="I317" s="220"/>
      <c r="J317" s="221">
        <f>ROUND(I317*H317,2)</f>
        <v>0</v>
      </c>
      <c r="K317" s="217" t="s">
        <v>148</v>
      </c>
      <c r="L317" s="47"/>
      <c r="M317" s="222" t="s">
        <v>19</v>
      </c>
      <c r="N317" s="223" t="s">
        <v>43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149</v>
      </c>
      <c r="AT317" s="226" t="s">
        <v>144</v>
      </c>
      <c r="AU317" s="226" t="s">
        <v>164</v>
      </c>
      <c r="AY317" s="20" t="s">
        <v>142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80</v>
      </c>
      <c r="BK317" s="227">
        <f>ROUND(I317*H317,2)</f>
        <v>0</v>
      </c>
      <c r="BL317" s="20" t="s">
        <v>149</v>
      </c>
      <c r="BM317" s="226" t="s">
        <v>1035</v>
      </c>
    </row>
    <row r="318" s="2" customFormat="1">
      <c r="A318" s="41"/>
      <c r="B318" s="42"/>
      <c r="C318" s="43"/>
      <c r="D318" s="228" t="s">
        <v>151</v>
      </c>
      <c r="E318" s="43"/>
      <c r="F318" s="229" t="s">
        <v>1034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151</v>
      </c>
      <c r="AU318" s="20" t="s">
        <v>164</v>
      </c>
    </row>
    <row r="319" s="2" customFormat="1">
      <c r="A319" s="41"/>
      <c r="B319" s="42"/>
      <c r="C319" s="43"/>
      <c r="D319" s="233" t="s">
        <v>153</v>
      </c>
      <c r="E319" s="43"/>
      <c r="F319" s="234" t="s">
        <v>1036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153</v>
      </c>
      <c r="AU319" s="20" t="s">
        <v>164</v>
      </c>
    </row>
    <row r="320" s="13" customFormat="1">
      <c r="A320" s="13"/>
      <c r="B320" s="235"/>
      <c r="C320" s="236"/>
      <c r="D320" s="228" t="s">
        <v>155</v>
      </c>
      <c r="E320" s="237" t="s">
        <v>19</v>
      </c>
      <c r="F320" s="238" t="s">
        <v>887</v>
      </c>
      <c r="G320" s="236"/>
      <c r="H320" s="237" t="s">
        <v>19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155</v>
      </c>
      <c r="AU320" s="244" t="s">
        <v>164</v>
      </c>
      <c r="AV320" s="13" t="s">
        <v>80</v>
      </c>
      <c r="AW320" s="13" t="s">
        <v>33</v>
      </c>
      <c r="AX320" s="13" t="s">
        <v>72</v>
      </c>
      <c r="AY320" s="244" t="s">
        <v>142</v>
      </c>
    </row>
    <row r="321" s="14" customFormat="1">
      <c r="A321" s="14"/>
      <c r="B321" s="245"/>
      <c r="C321" s="246"/>
      <c r="D321" s="228" t="s">
        <v>155</v>
      </c>
      <c r="E321" s="247" t="s">
        <v>19</v>
      </c>
      <c r="F321" s="248" t="s">
        <v>1037</v>
      </c>
      <c r="G321" s="246"/>
      <c r="H321" s="249">
        <v>140.26900000000001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155</v>
      </c>
      <c r="AU321" s="255" t="s">
        <v>164</v>
      </c>
      <c r="AV321" s="14" t="s">
        <v>82</v>
      </c>
      <c r="AW321" s="14" t="s">
        <v>33</v>
      </c>
      <c r="AX321" s="14" t="s">
        <v>72</v>
      </c>
      <c r="AY321" s="255" t="s">
        <v>142</v>
      </c>
    </row>
    <row r="322" s="14" customFormat="1">
      <c r="A322" s="14"/>
      <c r="B322" s="245"/>
      <c r="C322" s="246"/>
      <c r="D322" s="228" t="s">
        <v>155</v>
      </c>
      <c r="E322" s="247" t="s">
        <v>19</v>
      </c>
      <c r="F322" s="248" t="s">
        <v>1038</v>
      </c>
      <c r="G322" s="246"/>
      <c r="H322" s="249">
        <v>-14.090999999999999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155</v>
      </c>
      <c r="AU322" s="255" t="s">
        <v>164</v>
      </c>
      <c r="AV322" s="14" t="s">
        <v>82</v>
      </c>
      <c r="AW322" s="14" t="s">
        <v>33</v>
      </c>
      <c r="AX322" s="14" t="s">
        <v>72</v>
      </c>
      <c r="AY322" s="255" t="s">
        <v>142</v>
      </c>
    </row>
    <row r="323" s="14" customFormat="1">
      <c r="A323" s="14"/>
      <c r="B323" s="245"/>
      <c r="C323" s="246"/>
      <c r="D323" s="228" t="s">
        <v>155</v>
      </c>
      <c r="E323" s="247" t="s">
        <v>19</v>
      </c>
      <c r="F323" s="248" t="s">
        <v>1039</v>
      </c>
      <c r="G323" s="246"/>
      <c r="H323" s="249">
        <v>-54.139000000000003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155</v>
      </c>
      <c r="AU323" s="255" t="s">
        <v>164</v>
      </c>
      <c r="AV323" s="14" t="s">
        <v>82</v>
      </c>
      <c r="AW323" s="14" t="s">
        <v>33</v>
      </c>
      <c r="AX323" s="14" t="s">
        <v>72</v>
      </c>
      <c r="AY323" s="255" t="s">
        <v>142</v>
      </c>
    </row>
    <row r="324" s="14" customFormat="1">
      <c r="A324" s="14"/>
      <c r="B324" s="245"/>
      <c r="C324" s="246"/>
      <c r="D324" s="228" t="s">
        <v>155</v>
      </c>
      <c r="E324" s="247" t="s">
        <v>19</v>
      </c>
      <c r="F324" s="248" t="s">
        <v>1040</v>
      </c>
      <c r="G324" s="246"/>
      <c r="H324" s="249">
        <v>-0.81499999999999995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155</v>
      </c>
      <c r="AU324" s="255" t="s">
        <v>164</v>
      </c>
      <c r="AV324" s="14" t="s">
        <v>82</v>
      </c>
      <c r="AW324" s="14" t="s">
        <v>33</v>
      </c>
      <c r="AX324" s="14" t="s">
        <v>72</v>
      </c>
      <c r="AY324" s="255" t="s">
        <v>142</v>
      </c>
    </row>
    <row r="325" s="16" customFormat="1">
      <c r="A325" s="16"/>
      <c r="B325" s="285"/>
      <c r="C325" s="286"/>
      <c r="D325" s="228" t="s">
        <v>155</v>
      </c>
      <c r="E325" s="287" t="s">
        <v>19</v>
      </c>
      <c r="F325" s="288" t="s">
        <v>880</v>
      </c>
      <c r="G325" s="286"/>
      <c r="H325" s="289">
        <v>71.224000000000018</v>
      </c>
      <c r="I325" s="290"/>
      <c r="J325" s="286"/>
      <c r="K325" s="286"/>
      <c r="L325" s="291"/>
      <c r="M325" s="292"/>
      <c r="N325" s="293"/>
      <c r="O325" s="293"/>
      <c r="P325" s="293"/>
      <c r="Q325" s="293"/>
      <c r="R325" s="293"/>
      <c r="S325" s="293"/>
      <c r="T325" s="294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95" t="s">
        <v>155</v>
      </c>
      <c r="AU325" s="295" t="s">
        <v>164</v>
      </c>
      <c r="AV325" s="16" t="s">
        <v>164</v>
      </c>
      <c r="AW325" s="16" t="s">
        <v>33</v>
      </c>
      <c r="AX325" s="16" t="s">
        <v>72</v>
      </c>
      <c r="AY325" s="295" t="s">
        <v>142</v>
      </c>
    </row>
    <row r="326" s="14" customFormat="1">
      <c r="A326" s="14"/>
      <c r="B326" s="245"/>
      <c r="C326" s="246"/>
      <c r="D326" s="228" t="s">
        <v>155</v>
      </c>
      <c r="E326" s="247" t="s">
        <v>19</v>
      </c>
      <c r="F326" s="248" t="s">
        <v>934</v>
      </c>
      <c r="G326" s="246"/>
      <c r="H326" s="249">
        <v>82.5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155</v>
      </c>
      <c r="AU326" s="255" t="s">
        <v>164</v>
      </c>
      <c r="AV326" s="14" t="s">
        <v>82</v>
      </c>
      <c r="AW326" s="14" t="s">
        <v>33</v>
      </c>
      <c r="AX326" s="14" t="s">
        <v>72</v>
      </c>
      <c r="AY326" s="255" t="s">
        <v>142</v>
      </c>
    </row>
    <row r="327" s="16" customFormat="1">
      <c r="A327" s="16"/>
      <c r="B327" s="285"/>
      <c r="C327" s="286"/>
      <c r="D327" s="228" t="s">
        <v>155</v>
      </c>
      <c r="E327" s="287" t="s">
        <v>19</v>
      </c>
      <c r="F327" s="288" t="s">
        <v>880</v>
      </c>
      <c r="G327" s="286"/>
      <c r="H327" s="289">
        <v>82.5</v>
      </c>
      <c r="I327" s="290"/>
      <c r="J327" s="286"/>
      <c r="K327" s="286"/>
      <c r="L327" s="291"/>
      <c r="M327" s="292"/>
      <c r="N327" s="293"/>
      <c r="O327" s="293"/>
      <c r="P327" s="293"/>
      <c r="Q327" s="293"/>
      <c r="R327" s="293"/>
      <c r="S327" s="293"/>
      <c r="T327" s="294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95" t="s">
        <v>155</v>
      </c>
      <c r="AU327" s="295" t="s">
        <v>164</v>
      </c>
      <c r="AV327" s="16" t="s">
        <v>164</v>
      </c>
      <c r="AW327" s="16" t="s">
        <v>33</v>
      </c>
      <c r="AX327" s="16" t="s">
        <v>72</v>
      </c>
      <c r="AY327" s="295" t="s">
        <v>142</v>
      </c>
    </row>
    <row r="328" s="15" customFormat="1">
      <c r="A328" s="15"/>
      <c r="B328" s="274"/>
      <c r="C328" s="275"/>
      <c r="D328" s="228" t="s">
        <v>155</v>
      </c>
      <c r="E328" s="276" t="s">
        <v>19</v>
      </c>
      <c r="F328" s="277" t="s">
        <v>861</v>
      </c>
      <c r="G328" s="275"/>
      <c r="H328" s="278">
        <v>153.72400000000002</v>
      </c>
      <c r="I328" s="279"/>
      <c r="J328" s="275"/>
      <c r="K328" s="275"/>
      <c r="L328" s="280"/>
      <c r="M328" s="281"/>
      <c r="N328" s="282"/>
      <c r="O328" s="282"/>
      <c r="P328" s="282"/>
      <c r="Q328" s="282"/>
      <c r="R328" s="282"/>
      <c r="S328" s="282"/>
      <c r="T328" s="28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4" t="s">
        <v>155</v>
      </c>
      <c r="AU328" s="284" t="s">
        <v>164</v>
      </c>
      <c r="AV328" s="15" t="s">
        <v>149</v>
      </c>
      <c r="AW328" s="15" t="s">
        <v>33</v>
      </c>
      <c r="AX328" s="15" t="s">
        <v>80</v>
      </c>
      <c r="AY328" s="284" t="s">
        <v>142</v>
      </c>
    </row>
    <row r="329" s="2" customFormat="1" ht="37.8" customHeight="1">
      <c r="A329" s="41"/>
      <c r="B329" s="42"/>
      <c r="C329" s="215" t="s">
        <v>278</v>
      </c>
      <c r="D329" s="215" t="s">
        <v>144</v>
      </c>
      <c r="E329" s="216" t="s">
        <v>1041</v>
      </c>
      <c r="F329" s="217" t="s">
        <v>1042</v>
      </c>
      <c r="G329" s="218" t="s">
        <v>241</v>
      </c>
      <c r="H329" s="219">
        <v>54.139000000000003</v>
      </c>
      <c r="I329" s="220"/>
      <c r="J329" s="221">
        <f>ROUND(I329*H329,2)</f>
        <v>0</v>
      </c>
      <c r="K329" s="217" t="s">
        <v>148</v>
      </c>
      <c r="L329" s="47"/>
      <c r="M329" s="222" t="s">
        <v>19</v>
      </c>
      <c r="N329" s="223" t="s">
        <v>43</v>
      </c>
      <c r="O329" s="87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149</v>
      </c>
      <c r="AT329" s="226" t="s">
        <v>144</v>
      </c>
      <c r="AU329" s="226" t="s">
        <v>164</v>
      </c>
      <c r="AY329" s="20" t="s">
        <v>142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80</v>
      </c>
      <c r="BK329" s="227">
        <f>ROUND(I329*H329,2)</f>
        <v>0</v>
      </c>
      <c r="BL329" s="20" t="s">
        <v>149</v>
      </c>
      <c r="BM329" s="226" t="s">
        <v>1043</v>
      </c>
    </row>
    <row r="330" s="2" customFormat="1">
      <c r="A330" s="41"/>
      <c r="B330" s="42"/>
      <c r="C330" s="43"/>
      <c r="D330" s="228" t="s">
        <v>151</v>
      </c>
      <c r="E330" s="43"/>
      <c r="F330" s="229" t="s">
        <v>1042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151</v>
      </c>
      <c r="AU330" s="20" t="s">
        <v>164</v>
      </c>
    </row>
    <row r="331" s="2" customFormat="1">
      <c r="A331" s="41"/>
      <c r="B331" s="42"/>
      <c r="C331" s="43"/>
      <c r="D331" s="233" t="s">
        <v>153</v>
      </c>
      <c r="E331" s="43"/>
      <c r="F331" s="234" t="s">
        <v>1044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153</v>
      </c>
      <c r="AU331" s="20" t="s">
        <v>164</v>
      </c>
    </row>
    <row r="332" s="13" customFormat="1">
      <c r="A332" s="13"/>
      <c r="B332" s="235"/>
      <c r="C332" s="236"/>
      <c r="D332" s="228" t="s">
        <v>155</v>
      </c>
      <c r="E332" s="237" t="s">
        <v>19</v>
      </c>
      <c r="F332" s="238" t="s">
        <v>887</v>
      </c>
      <c r="G332" s="236"/>
      <c r="H332" s="237" t="s">
        <v>19</v>
      </c>
      <c r="I332" s="239"/>
      <c r="J332" s="236"/>
      <c r="K332" s="236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155</v>
      </c>
      <c r="AU332" s="244" t="s">
        <v>164</v>
      </c>
      <c r="AV332" s="13" t="s">
        <v>80</v>
      </c>
      <c r="AW332" s="13" t="s">
        <v>33</v>
      </c>
      <c r="AX332" s="13" t="s">
        <v>72</v>
      </c>
      <c r="AY332" s="244" t="s">
        <v>142</v>
      </c>
    </row>
    <row r="333" s="14" customFormat="1">
      <c r="A333" s="14"/>
      <c r="B333" s="245"/>
      <c r="C333" s="246"/>
      <c r="D333" s="228" t="s">
        <v>155</v>
      </c>
      <c r="E333" s="247" t="s">
        <v>19</v>
      </c>
      <c r="F333" s="248" t="s">
        <v>1045</v>
      </c>
      <c r="G333" s="246"/>
      <c r="H333" s="249">
        <v>55.597999999999999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155</v>
      </c>
      <c r="AU333" s="255" t="s">
        <v>164</v>
      </c>
      <c r="AV333" s="14" t="s">
        <v>82</v>
      </c>
      <c r="AW333" s="14" t="s">
        <v>33</v>
      </c>
      <c r="AX333" s="14" t="s">
        <v>72</v>
      </c>
      <c r="AY333" s="255" t="s">
        <v>142</v>
      </c>
    </row>
    <row r="334" s="14" customFormat="1">
      <c r="A334" s="14"/>
      <c r="B334" s="245"/>
      <c r="C334" s="246"/>
      <c r="D334" s="228" t="s">
        <v>155</v>
      </c>
      <c r="E334" s="247" t="s">
        <v>19</v>
      </c>
      <c r="F334" s="248" t="s">
        <v>1046</v>
      </c>
      <c r="G334" s="246"/>
      <c r="H334" s="249">
        <v>-0.81499999999999995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155</v>
      </c>
      <c r="AU334" s="255" t="s">
        <v>164</v>
      </c>
      <c r="AV334" s="14" t="s">
        <v>82</v>
      </c>
      <c r="AW334" s="14" t="s">
        <v>33</v>
      </c>
      <c r="AX334" s="14" t="s">
        <v>72</v>
      </c>
      <c r="AY334" s="255" t="s">
        <v>142</v>
      </c>
    </row>
    <row r="335" s="14" customFormat="1">
      <c r="A335" s="14"/>
      <c r="B335" s="245"/>
      <c r="C335" s="246"/>
      <c r="D335" s="228" t="s">
        <v>155</v>
      </c>
      <c r="E335" s="247" t="s">
        <v>19</v>
      </c>
      <c r="F335" s="248" t="s">
        <v>1047</v>
      </c>
      <c r="G335" s="246"/>
      <c r="H335" s="249">
        <v>-0.64400000000000002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155</v>
      </c>
      <c r="AU335" s="255" t="s">
        <v>164</v>
      </c>
      <c r="AV335" s="14" t="s">
        <v>82</v>
      </c>
      <c r="AW335" s="14" t="s">
        <v>33</v>
      </c>
      <c r="AX335" s="14" t="s">
        <v>72</v>
      </c>
      <c r="AY335" s="255" t="s">
        <v>142</v>
      </c>
    </row>
    <row r="336" s="15" customFormat="1">
      <c r="A336" s="15"/>
      <c r="B336" s="274"/>
      <c r="C336" s="275"/>
      <c r="D336" s="228" t="s">
        <v>155</v>
      </c>
      <c r="E336" s="276" t="s">
        <v>19</v>
      </c>
      <c r="F336" s="277" t="s">
        <v>861</v>
      </c>
      <c r="G336" s="275"/>
      <c r="H336" s="278">
        <v>54.139000000000003</v>
      </c>
      <c r="I336" s="279"/>
      <c r="J336" s="275"/>
      <c r="K336" s="275"/>
      <c r="L336" s="280"/>
      <c r="M336" s="281"/>
      <c r="N336" s="282"/>
      <c r="O336" s="282"/>
      <c r="P336" s="282"/>
      <c r="Q336" s="282"/>
      <c r="R336" s="282"/>
      <c r="S336" s="282"/>
      <c r="T336" s="28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4" t="s">
        <v>155</v>
      </c>
      <c r="AU336" s="284" t="s">
        <v>164</v>
      </c>
      <c r="AV336" s="15" t="s">
        <v>149</v>
      </c>
      <c r="AW336" s="15" t="s">
        <v>33</v>
      </c>
      <c r="AX336" s="15" t="s">
        <v>80</v>
      </c>
      <c r="AY336" s="284" t="s">
        <v>142</v>
      </c>
    </row>
    <row r="337" s="2" customFormat="1" ht="16.5" customHeight="1">
      <c r="A337" s="41"/>
      <c r="B337" s="42"/>
      <c r="C337" s="257" t="s">
        <v>285</v>
      </c>
      <c r="D337" s="257" t="s">
        <v>279</v>
      </c>
      <c r="E337" s="258" t="s">
        <v>1048</v>
      </c>
      <c r="F337" s="259" t="s">
        <v>1049</v>
      </c>
      <c r="G337" s="260" t="s">
        <v>282</v>
      </c>
      <c r="H337" s="261">
        <v>116.399</v>
      </c>
      <c r="I337" s="262"/>
      <c r="J337" s="263">
        <f>ROUND(I337*H337,2)</f>
        <v>0</v>
      </c>
      <c r="K337" s="259" t="s">
        <v>148</v>
      </c>
      <c r="L337" s="264"/>
      <c r="M337" s="265" t="s">
        <v>19</v>
      </c>
      <c r="N337" s="266" t="s">
        <v>43</v>
      </c>
      <c r="O337" s="87"/>
      <c r="P337" s="224">
        <f>O337*H337</f>
        <v>0</v>
      </c>
      <c r="Q337" s="224">
        <v>1</v>
      </c>
      <c r="R337" s="224">
        <f>Q337*H337</f>
        <v>116.399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202</v>
      </c>
      <c r="AT337" s="226" t="s">
        <v>279</v>
      </c>
      <c r="AU337" s="226" t="s">
        <v>164</v>
      </c>
      <c r="AY337" s="20" t="s">
        <v>142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80</v>
      </c>
      <c r="BK337" s="227">
        <f>ROUND(I337*H337,2)</f>
        <v>0</v>
      </c>
      <c r="BL337" s="20" t="s">
        <v>149</v>
      </c>
      <c r="BM337" s="226" t="s">
        <v>1050</v>
      </c>
    </row>
    <row r="338" s="2" customFormat="1">
      <c r="A338" s="41"/>
      <c r="B338" s="42"/>
      <c r="C338" s="43"/>
      <c r="D338" s="228" t="s">
        <v>151</v>
      </c>
      <c r="E338" s="43"/>
      <c r="F338" s="229" t="s">
        <v>1049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151</v>
      </c>
      <c r="AU338" s="20" t="s">
        <v>164</v>
      </c>
    </row>
    <row r="339" s="14" customFormat="1">
      <c r="A339" s="14"/>
      <c r="B339" s="245"/>
      <c r="C339" s="246"/>
      <c r="D339" s="228" t="s">
        <v>155</v>
      </c>
      <c r="E339" s="247" t="s">
        <v>19</v>
      </c>
      <c r="F339" s="248" t="s">
        <v>1051</v>
      </c>
      <c r="G339" s="246"/>
      <c r="H339" s="249">
        <v>116.399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155</v>
      </c>
      <c r="AU339" s="255" t="s">
        <v>164</v>
      </c>
      <c r="AV339" s="14" t="s">
        <v>82</v>
      </c>
      <c r="AW339" s="14" t="s">
        <v>33</v>
      </c>
      <c r="AX339" s="14" t="s">
        <v>72</v>
      </c>
      <c r="AY339" s="255" t="s">
        <v>142</v>
      </c>
    </row>
    <row r="340" s="15" customFormat="1">
      <c r="A340" s="15"/>
      <c r="B340" s="274"/>
      <c r="C340" s="275"/>
      <c r="D340" s="228" t="s">
        <v>155</v>
      </c>
      <c r="E340" s="276" t="s">
        <v>19</v>
      </c>
      <c r="F340" s="277" t="s">
        <v>861</v>
      </c>
      <c r="G340" s="275"/>
      <c r="H340" s="278">
        <v>116.399</v>
      </c>
      <c r="I340" s="279"/>
      <c r="J340" s="275"/>
      <c r="K340" s="275"/>
      <c r="L340" s="280"/>
      <c r="M340" s="281"/>
      <c r="N340" s="282"/>
      <c r="O340" s="282"/>
      <c r="P340" s="282"/>
      <c r="Q340" s="282"/>
      <c r="R340" s="282"/>
      <c r="S340" s="282"/>
      <c r="T340" s="28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84" t="s">
        <v>155</v>
      </c>
      <c r="AU340" s="284" t="s">
        <v>164</v>
      </c>
      <c r="AV340" s="15" t="s">
        <v>149</v>
      </c>
      <c r="AW340" s="15" t="s">
        <v>33</v>
      </c>
      <c r="AX340" s="15" t="s">
        <v>80</v>
      </c>
      <c r="AY340" s="284" t="s">
        <v>142</v>
      </c>
    </row>
    <row r="341" s="12" customFormat="1" ht="20.88" customHeight="1">
      <c r="A341" s="12"/>
      <c r="B341" s="199"/>
      <c r="C341" s="200"/>
      <c r="D341" s="201" t="s">
        <v>71</v>
      </c>
      <c r="E341" s="213" t="s">
        <v>278</v>
      </c>
      <c r="F341" s="213" t="s">
        <v>1052</v>
      </c>
      <c r="G341" s="200"/>
      <c r="H341" s="200"/>
      <c r="I341" s="203"/>
      <c r="J341" s="214">
        <f>BK341</f>
        <v>0</v>
      </c>
      <c r="K341" s="200"/>
      <c r="L341" s="205"/>
      <c r="M341" s="206"/>
      <c r="N341" s="207"/>
      <c r="O341" s="207"/>
      <c r="P341" s="208">
        <f>SUM(P342:P346)</f>
        <v>0</v>
      </c>
      <c r="Q341" s="207"/>
      <c r="R341" s="208">
        <f>SUM(R342:R346)</f>
        <v>0</v>
      </c>
      <c r="S341" s="207"/>
      <c r="T341" s="209">
        <f>SUM(T342:T346)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0" t="s">
        <v>80</v>
      </c>
      <c r="AT341" s="211" t="s">
        <v>71</v>
      </c>
      <c r="AU341" s="211" t="s">
        <v>82</v>
      </c>
      <c r="AY341" s="210" t="s">
        <v>142</v>
      </c>
      <c r="BK341" s="212">
        <f>SUM(BK342:BK346)</f>
        <v>0</v>
      </c>
    </row>
    <row r="342" s="2" customFormat="1" ht="16.5" customHeight="1">
      <c r="A342" s="41"/>
      <c r="B342" s="42"/>
      <c r="C342" s="215" t="s">
        <v>292</v>
      </c>
      <c r="D342" s="215" t="s">
        <v>144</v>
      </c>
      <c r="E342" s="216" t="s">
        <v>1053</v>
      </c>
      <c r="F342" s="217" t="s">
        <v>1054</v>
      </c>
      <c r="G342" s="218" t="s">
        <v>147</v>
      </c>
      <c r="H342" s="219">
        <v>140.91</v>
      </c>
      <c r="I342" s="220"/>
      <c r="J342" s="221">
        <f>ROUND(I342*H342,2)</f>
        <v>0</v>
      </c>
      <c r="K342" s="217" t="s">
        <v>19</v>
      </c>
      <c r="L342" s="47"/>
      <c r="M342" s="222" t="s">
        <v>19</v>
      </c>
      <c r="N342" s="223" t="s">
        <v>43</v>
      </c>
      <c r="O342" s="87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149</v>
      </c>
      <c r="AT342" s="226" t="s">
        <v>144</v>
      </c>
      <c r="AU342" s="226" t="s">
        <v>164</v>
      </c>
      <c r="AY342" s="20" t="s">
        <v>142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80</v>
      </c>
      <c r="BK342" s="227">
        <f>ROUND(I342*H342,2)</f>
        <v>0</v>
      </c>
      <c r="BL342" s="20" t="s">
        <v>149</v>
      </c>
      <c r="BM342" s="226" t="s">
        <v>1055</v>
      </c>
    </row>
    <row r="343" s="2" customFormat="1">
      <c r="A343" s="41"/>
      <c r="B343" s="42"/>
      <c r="C343" s="43"/>
      <c r="D343" s="228" t="s">
        <v>151</v>
      </c>
      <c r="E343" s="43"/>
      <c r="F343" s="229" t="s">
        <v>1054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151</v>
      </c>
      <c r="AU343" s="20" t="s">
        <v>164</v>
      </c>
    </row>
    <row r="344" s="14" customFormat="1">
      <c r="A344" s="14"/>
      <c r="B344" s="245"/>
      <c r="C344" s="246"/>
      <c r="D344" s="228" t="s">
        <v>155</v>
      </c>
      <c r="E344" s="247" t="s">
        <v>19</v>
      </c>
      <c r="F344" s="248" t="s">
        <v>1056</v>
      </c>
      <c r="G344" s="246"/>
      <c r="H344" s="249">
        <v>142.56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155</v>
      </c>
      <c r="AU344" s="255" t="s">
        <v>164</v>
      </c>
      <c r="AV344" s="14" t="s">
        <v>82</v>
      </c>
      <c r="AW344" s="14" t="s">
        <v>33</v>
      </c>
      <c r="AX344" s="14" t="s">
        <v>72</v>
      </c>
      <c r="AY344" s="255" t="s">
        <v>142</v>
      </c>
    </row>
    <row r="345" s="14" customFormat="1">
      <c r="A345" s="14"/>
      <c r="B345" s="245"/>
      <c r="C345" s="246"/>
      <c r="D345" s="228" t="s">
        <v>155</v>
      </c>
      <c r="E345" s="247" t="s">
        <v>19</v>
      </c>
      <c r="F345" s="248" t="s">
        <v>1057</v>
      </c>
      <c r="G345" s="246"/>
      <c r="H345" s="249">
        <v>-1.6499999999999999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155</v>
      </c>
      <c r="AU345" s="255" t="s">
        <v>164</v>
      </c>
      <c r="AV345" s="14" t="s">
        <v>82</v>
      </c>
      <c r="AW345" s="14" t="s">
        <v>33</v>
      </c>
      <c r="AX345" s="14" t="s">
        <v>72</v>
      </c>
      <c r="AY345" s="255" t="s">
        <v>142</v>
      </c>
    </row>
    <row r="346" s="15" customFormat="1">
      <c r="A346" s="15"/>
      <c r="B346" s="274"/>
      <c r="C346" s="275"/>
      <c r="D346" s="228" t="s">
        <v>155</v>
      </c>
      <c r="E346" s="276" t="s">
        <v>19</v>
      </c>
      <c r="F346" s="277" t="s">
        <v>861</v>
      </c>
      <c r="G346" s="275"/>
      <c r="H346" s="278">
        <v>140.91</v>
      </c>
      <c r="I346" s="279"/>
      <c r="J346" s="275"/>
      <c r="K346" s="275"/>
      <c r="L346" s="280"/>
      <c r="M346" s="281"/>
      <c r="N346" s="282"/>
      <c r="O346" s="282"/>
      <c r="P346" s="282"/>
      <c r="Q346" s="282"/>
      <c r="R346" s="282"/>
      <c r="S346" s="282"/>
      <c r="T346" s="28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84" t="s">
        <v>155</v>
      </c>
      <c r="AU346" s="284" t="s">
        <v>164</v>
      </c>
      <c r="AV346" s="15" t="s">
        <v>149</v>
      </c>
      <c r="AW346" s="15" t="s">
        <v>33</v>
      </c>
      <c r="AX346" s="15" t="s">
        <v>80</v>
      </c>
      <c r="AY346" s="284" t="s">
        <v>142</v>
      </c>
    </row>
    <row r="347" s="12" customFormat="1" ht="22.8" customHeight="1">
      <c r="A347" s="12"/>
      <c r="B347" s="199"/>
      <c r="C347" s="200"/>
      <c r="D347" s="201" t="s">
        <v>71</v>
      </c>
      <c r="E347" s="213" t="s">
        <v>164</v>
      </c>
      <c r="F347" s="213" t="s">
        <v>1058</v>
      </c>
      <c r="G347" s="200"/>
      <c r="H347" s="200"/>
      <c r="I347" s="203"/>
      <c r="J347" s="214">
        <f>BK347</f>
        <v>0</v>
      </c>
      <c r="K347" s="200"/>
      <c r="L347" s="205"/>
      <c r="M347" s="206"/>
      <c r="N347" s="207"/>
      <c r="O347" s="207"/>
      <c r="P347" s="208">
        <f>P348</f>
        <v>0</v>
      </c>
      <c r="Q347" s="207"/>
      <c r="R347" s="208">
        <f>R348</f>
        <v>0</v>
      </c>
      <c r="S347" s="207"/>
      <c r="T347" s="209">
        <f>T348</f>
        <v>0.48749999999999999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0" t="s">
        <v>80</v>
      </c>
      <c r="AT347" s="211" t="s">
        <v>71</v>
      </c>
      <c r="AU347" s="211" t="s">
        <v>80</v>
      </c>
      <c r="AY347" s="210" t="s">
        <v>142</v>
      </c>
      <c r="BK347" s="212">
        <f>BK348</f>
        <v>0</v>
      </c>
    </row>
    <row r="348" s="12" customFormat="1" ht="20.88" customHeight="1">
      <c r="A348" s="12"/>
      <c r="B348" s="199"/>
      <c r="C348" s="200"/>
      <c r="D348" s="201" t="s">
        <v>71</v>
      </c>
      <c r="E348" s="213" t="s">
        <v>410</v>
      </c>
      <c r="F348" s="213" t="s">
        <v>1059</v>
      </c>
      <c r="G348" s="200"/>
      <c r="H348" s="200"/>
      <c r="I348" s="203"/>
      <c r="J348" s="214">
        <f>BK348</f>
        <v>0</v>
      </c>
      <c r="K348" s="200"/>
      <c r="L348" s="205"/>
      <c r="M348" s="206"/>
      <c r="N348" s="207"/>
      <c r="O348" s="207"/>
      <c r="P348" s="208">
        <f>SUM(P349:P354)</f>
        <v>0</v>
      </c>
      <c r="Q348" s="207"/>
      <c r="R348" s="208">
        <f>SUM(R349:R354)</f>
        <v>0</v>
      </c>
      <c r="S348" s="207"/>
      <c r="T348" s="209">
        <f>SUM(T349:T354)</f>
        <v>0.48749999999999999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0" t="s">
        <v>80</v>
      </c>
      <c r="AT348" s="211" t="s">
        <v>71</v>
      </c>
      <c r="AU348" s="211" t="s">
        <v>82</v>
      </c>
      <c r="AY348" s="210" t="s">
        <v>142</v>
      </c>
      <c r="BK348" s="212">
        <f>SUM(BK349:BK354)</f>
        <v>0</v>
      </c>
    </row>
    <row r="349" s="2" customFormat="1" ht="21.75" customHeight="1">
      <c r="A349" s="41"/>
      <c r="B349" s="42"/>
      <c r="C349" s="215" t="s">
        <v>7</v>
      </c>
      <c r="D349" s="215" t="s">
        <v>144</v>
      </c>
      <c r="E349" s="216" t="s">
        <v>1060</v>
      </c>
      <c r="F349" s="217" t="s">
        <v>1061</v>
      </c>
      <c r="G349" s="218" t="s">
        <v>241</v>
      </c>
      <c r="H349" s="219">
        <v>0.25</v>
      </c>
      <c r="I349" s="220"/>
      <c r="J349" s="221">
        <f>ROUND(I349*H349,2)</f>
        <v>0</v>
      </c>
      <c r="K349" s="217" t="s">
        <v>148</v>
      </c>
      <c r="L349" s="47"/>
      <c r="M349" s="222" t="s">
        <v>19</v>
      </c>
      <c r="N349" s="223" t="s">
        <v>43</v>
      </c>
      <c r="O349" s="87"/>
      <c r="P349" s="224">
        <f>O349*H349</f>
        <v>0</v>
      </c>
      <c r="Q349" s="224">
        <v>0</v>
      </c>
      <c r="R349" s="224">
        <f>Q349*H349</f>
        <v>0</v>
      </c>
      <c r="S349" s="224">
        <v>1.95</v>
      </c>
      <c r="T349" s="225">
        <f>S349*H349</f>
        <v>0.48749999999999999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149</v>
      </c>
      <c r="AT349" s="226" t="s">
        <v>144</v>
      </c>
      <c r="AU349" s="226" t="s">
        <v>164</v>
      </c>
      <c r="AY349" s="20" t="s">
        <v>142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80</v>
      </c>
      <c r="BK349" s="227">
        <f>ROUND(I349*H349,2)</f>
        <v>0</v>
      </c>
      <c r="BL349" s="20" t="s">
        <v>149</v>
      </c>
      <c r="BM349" s="226" t="s">
        <v>1062</v>
      </c>
    </row>
    <row r="350" s="2" customFormat="1">
      <c r="A350" s="41"/>
      <c r="B350" s="42"/>
      <c r="C350" s="43"/>
      <c r="D350" s="228" t="s">
        <v>151</v>
      </c>
      <c r="E350" s="43"/>
      <c r="F350" s="229" t="s">
        <v>1061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151</v>
      </c>
      <c r="AU350" s="20" t="s">
        <v>164</v>
      </c>
    </row>
    <row r="351" s="2" customFormat="1">
      <c r="A351" s="41"/>
      <c r="B351" s="42"/>
      <c r="C351" s="43"/>
      <c r="D351" s="233" t="s">
        <v>153</v>
      </c>
      <c r="E351" s="43"/>
      <c r="F351" s="234" t="s">
        <v>1063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153</v>
      </c>
      <c r="AU351" s="20" t="s">
        <v>164</v>
      </c>
    </row>
    <row r="352" s="13" customFormat="1">
      <c r="A352" s="13"/>
      <c r="B352" s="235"/>
      <c r="C352" s="236"/>
      <c r="D352" s="228" t="s">
        <v>155</v>
      </c>
      <c r="E352" s="237" t="s">
        <v>19</v>
      </c>
      <c r="F352" s="238" t="s">
        <v>1064</v>
      </c>
      <c r="G352" s="236"/>
      <c r="H352" s="237" t="s">
        <v>19</v>
      </c>
      <c r="I352" s="239"/>
      <c r="J352" s="236"/>
      <c r="K352" s="236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155</v>
      </c>
      <c r="AU352" s="244" t="s">
        <v>164</v>
      </c>
      <c r="AV352" s="13" t="s">
        <v>80</v>
      </c>
      <c r="AW352" s="13" t="s">
        <v>33</v>
      </c>
      <c r="AX352" s="13" t="s">
        <v>72</v>
      </c>
      <c r="AY352" s="244" t="s">
        <v>142</v>
      </c>
    </row>
    <row r="353" s="14" customFormat="1">
      <c r="A353" s="14"/>
      <c r="B353" s="245"/>
      <c r="C353" s="246"/>
      <c r="D353" s="228" t="s">
        <v>155</v>
      </c>
      <c r="E353" s="247" t="s">
        <v>19</v>
      </c>
      <c r="F353" s="248" t="s">
        <v>1065</v>
      </c>
      <c r="G353" s="246"/>
      <c r="H353" s="249">
        <v>0.25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155</v>
      </c>
      <c r="AU353" s="255" t="s">
        <v>164</v>
      </c>
      <c r="AV353" s="14" t="s">
        <v>82</v>
      </c>
      <c r="AW353" s="14" t="s">
        <v>33</v>
      </c>
      <c r="AX353" s="14" t="s">
        <v>72</v>
      </c>
      <c r="AY353" s="255" t="s">
        <v>142</v>
      </c>
    </row>
    <row r="354" s="15" customFormat="1">
      <c r="A354" s="15"/>
      <c r="B354" s="274"/>
      <c r="C354" s="275"/>
      <c r="D354" s="228" t="s">
        <v>155</v>
      </c>
      <c r="E354" s="276" t="s">
        <v>19</v>
      </c>
      <c r="F354" s="277" t="s">
        <v>861</v>
      </c>
      <c r="G354" s="275"/>
      <c r="H354" s="278">
        <v>0.25</v>
      </c>
      <c r="I354" s="279"/>
      <c r="J354" s="275"/>
      <c r="K354" s="275"/>
      <c r="L354" s="280"/>
      <c r="M354" s="281"/>
      <c r="N354" s="282"/>
      <c r="O354" s="282"/>
      <c r="P354" s="282"/>
      <c r="Q354" s="282"/>
      <c r="R354" s="282"/>
      <c r="S354" s="282"/>
      <c r="T354" s="28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84" t="s">
        <v>155</v>
      </c>
      <c r="AU354" s="284" t="s">
        <v>164</v>
      </c>
      <c r="AV354" s="15" t="s">
        <v>149</v>
      </c>
      <c r="AW354" s="15" t="s">
        <v>33</v>
      </c>
      <c r="AX354" s="15" t="s">
        <v>80</v>
      </c>
      <c r="AY354" s="284" t="s">
        <v>142</v>
      </c>
    </row>
    <row r="355" s="12" customFormat="1" ht="22.8" customHeight="1">
      <c r="A355" s="12"/>
      <c r="B355" s="199"/>
      <c r="C355" s="200"/>
      <c r="D355" s="201" t="s">
        <v>71</v>
      </c>
      <c r="E355" s="213" t="s">
        <v>149</v>
      </c>
      <c r="F355" s="213" t="s">
        <v>376</v>
      </c>
      <c r="G355" s="200"/>
      <c r="H355" s="200"/>
      <c r="I355" s="203"/>
      <c r="J355" s="214">
        <f>BK355</f>
        <v>0</v>
      </c>
      <c r="K355" s="200"/>
      <c r="L355" s="205"/>
      <c r="M355" s="206"/>
      <c r="N355" s="207"/>
      <c r="O355" s="207"/>
      <c r="P355" s="208">
        <f>P356</f>
        <v>0</v>
      </c>
      <c r="Q355" s="207"/>
      <c r="R355" s="208">
        <f>R356</f>
        <v>0.11931142</v>
      </c>
      <c r="S355" s="207"/>
      <c r="T355" s="209">
        <f>T356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80</v>
      </c>
      <c r="AT355" s="211" t="s">
        <v>71</v>
      </c>
      <c r="AU355" s="211" t="s">
        <v>80</v>
      </c>
      <c r="AY355" s="210" t="s">
        <v>142</v>
      </c>
      <c r="BK355" s="212">
        <f>BK356</f>
        <v>0</v>
      </c>
    </row>
    <row r="356" s="12" customFormat="1" ht="20.88" customHeight="1">
      <c r="A356" s="12"/>
      <c r="B356" s="199"/>
      <c r="C356" s="200"/>
      <c r="D356" s="201" t="s">
        <v>71</v>
      </c>
      <c r="E356" s="213" t="s">
        <v>477</v>
      </c>
      <c r="F356" s="213" t="s">
        <v>1066</v>
      </c>
      <c r="G356" s="200"/>
      <c r="H356" s="200"/>
      <c r="I356" s="203"/>
      <c r="J356" s="214">
        <f>BK356</f>
        <v>0</v>
      </c>
      <c r="K356" s="200"/>
      <c r="L356" s="205"/>
      <c r="M356" s="206"/>
      <c r="N356" s="207"/>
      <c r="O356" s="207"/>
      <c r="P356" s="208">
        <f>SUM(P357:P398)</f>
        <v>0</v>
      </c>
      <c r="Q356" s="207"/>
      <c r="R356" s="208">
        <f>SUM(R357:R398)</f>
        <v>0.11931142</v>
      </c>
      <c r="S356" s="207"/>
      <c r="T356" s="209">
        <f>SUM(T357:T398)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0" t="s">
        <v>80</v>
      </c>
      <c r="AT356" s="211" t="s">
        <v>71</v>
      </c>
      <c r="AU356" s="211" t="s">
        <v>82</v>
      </c>
      <c r="AY356" s="210" t="s">
        <v>142</v>
      </c>
      <c r="BK356" s="212">
        <f>SUM(BK357:BK398)</f>
        <v>0</v>
      </c>
    </row>
    <row r="357" s="2" customFormat="1" ht="21.75" customHeight="1">
      <c r="A357" s="41"/>
      <c r="B357" s="42"/>
      <c r="C357" s="215" t="s">
        <v>305</v>
      </c>
      <c r="D357" s="215" t="s">
        <v>144</v>
      </c>
      <c r="E357" s="216" t="s">
        <v>1067</v>
      </c>
      <c r="F357" s="217" t="s">
        <v>1068</v>
      </c>
      <c r="G357" s="218" t="s">
        <v>241</v>
      </c>
      <c r="H357" s="219">
        <v>14.090999999999999</v>
      </c>
      <c r="I357" s="220"/>
      <c r="J357" s="221">
        <f>ROUND(I357*H357,2)</f>
        <v>0</v>
      </c>
      <c r="K357" s="217" t="s">
        <v>148</v>
      </c>
      <c r="L357" s="47"/>
      <c r="M357" s="222" t="s">
        <v>19</v>
      </c>
      <c r="N357" s="223" t="s">
        <v>43</v>
      </c>
      <c r="O357" s="87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149</v>
      </c>
      <c r="AT357" s="226" t="s">
        <v>144</v>
      </c>
      <c r="AU357" s="226" t="s">
        <v>164</v>
      </c>
      <c r="AY357" s="20" t="s">
        <v>142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80</v>
      </c>
      <c r="BK357" s="227">
        <f>ROUND(I357*H357,2)</f>
        <v>0</v>
      </c>
      <c r="BL357" s="20" t="s">
        <v>149</v>
      </c>
      <c r="BM357" s="226" t="s">
        <v>1069</v>
      </c>
    </row>
    <row r="358" s="2" customFormat="1">
      <c r="A358" s="41"/>
      <c r="B358" s="42"/>
      <c r="C358" s="43"/>
      <c r="D358" s="228" t="s">
        <v>151</v>
      </c>
      <c r="E358" s="43"/>
      <c r="F358" s="229" t="s">
        <v>1068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151</v>
      </c>
      <c r="AU358" s="20" t="s">
        <v>164</v>
      </c>
    </row>
    <row r="359" s="2" customFormat="1">
      <c r="A359" s="41"/>
      <c r="B359" s="42"/>
      <c r="C359" s="43"/>
      <c r="D359" s="233" t="s">
        <v>153</v>
      </c>
      <c r="E359" s="43"/>
      <c r="F359" s="234" t="s">
        <v>1070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153</v>
      </c>
      <c r="AU359" s="20" t="s">
        <v>164</v>
      </c>
    </row>
    <row r="360" s="14" customFormat="1">
      <c r="A360" s="14"/>
      <c r="B360" s="245"/>
      <c r="C360" s="246"/>
      <c r="D360" s="228" t="s">
        <v>155</v>
      </c>
      <c r="E360" s="247" t="s">
        <v>19</v>
      </c>
      <c r="F360" s="248" t="s">
        <v>1071</v>
      </c>
      <c r="G360" s="246"/>
      <c r="H360" s="249">
        <v>14.256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155</v>
      </c>
      <c r="AU360" s="255" t="s">
        <v>164</v>
      </c>
      <c r="AV360" s="14" t="s">
        <v>82</v>
      </c>
      <c r="AW360" s="14" t="s">
        <v>33</v>
      </c>
      <c r="AX360" s="14" t="s">
        <v>72</v>
      </c>
      <c r="AY360" s="255" t="s">
        <v>142</v>
      </c>
    </row>
    <row r="361" s="14" customFormat="1">
      <c r="A361" s="14"/>
      <c r="B361" s="245"/>
      <c r="C361" s="246"/>
      <c r="D361" s="228" t="s">
        <v>155</v>
      </c>
      <c r="E361" s="247" t="s">
        <v>19</v>
      </c>
      <c r="F361" s="248" t="s">
        <v>1072</v>
      </c>
      <c r="G361" s="246"/>
      <c r="H361" s="249">
        <v>-0.16500000000000001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155</v>
      </c>
      <c r="AU361" s="255" t="s">
        <v>164</v>
      </c>
      <c r="AV361" s="14" t="s">
        <v>82</v>
      </c>
      <c r="AW361" s="14" t="s">
        <v>33</v>
      </c>
      <c r="AX361" s="14" t="s">
        <v>72</v>
      </c>
      <c r="AY361" s="255" t="s">
        <v>142</v>
      </c>
    </row>
    <row r="362" s="15" customFormat="1">
      <c r="A362" s="15"/>
      <c r="B362" s="274"/>
      <c r="C362" s="275"/>
      <c r="D362" s="228" t="s">
        <v>155</v>
      </c>
      <c r="E362" s="276" t="s">
        <v>19</v>
      </c>
      <c r="F362" s="277" t="s">
        <v>861</v>
      </c>
      <c r="G362" s="275"/>
      <c r="H362" s="278">
        <v>14.091000000000001</v>
      </c>
      <c r="I362" s="279"/>
      <c r="J362" s="275"/>
      <c r="K362" s="275"/>
      <c r="L362" s="280"/>
      <c r="M362" s="281"/>
      <c r="N362" s="282"/>
      <c r="O362" s="282"/>
      <c r="P362" s="282"/>
      <c r="Q362" s="282"/>
      <c r="R362" s="282"/>
      <c r="S362" s="282"/>
      <c r="T362" s="283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84" t="s">
        <v>155</v>
      </c>
      <c r="AU362" s="284" t="s">
        <v>164</v>
      </c>
      <c r="AV362" s="15" t="s">
        <v>149</v>
      </c>
      <c r="AW362" s="15" t="s">
        <v>33</v>
      </c>
      <c r="AX362" s="15" t="s">
        <v>80</v>
      </c>
      <c r="AY362" s="284" t="s">
        <v>142</v>
      </c>
    </row>
    <row r="363" s="2" customFormat="1" ht="24.15" customHeight="1">
      <c r="A363" s="41"/>
      <c r="B363" s="42"/>
      <c r="C363" s="215" t="s">
        <v>310</v>
      </c>
      <c r="D363" s="215" t="s">
        <v>144</v>
      </c>
      <c r="E363" s="216" t="s">
        <v>1073</v>
      </c>
      <c r="F363" s="217" t="s">
        <v>1074</v>
      </c>
      <c r="G363" s="218" t="s">
        <v>241</v>
      </c>
      <c r="H363" s="219">
        <v>0.69999999999999996</v>
      </c>
      <c r="I363" s="220"/>
      <c r="J363" s="221">
        <f>ROUND(I363*H363,2)</f>
        <v>0</v>
      </c>
      <c r="K363" s="217" t="s">
        <v>148</v>
      </c>
      <c r="L363" s="47"/>
      <c r="M363" s="222" t="s">
        <v>19</v>
      </c>
      <c r="N363" s="223" t="s">
        <v>43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149</v>
      </c>
      <c r="AT363" s="226" t="s">
        <v>144</v>
      </c>
      <c r="AU363" s="226" t="s">
        <v>164</v>
      </c>
      <c r="AY363" s="20" t="s">
        <v>142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80</v>
      </c>
      <c r="BK363" s="227">
        <f>ROUND(I363*H363,2)</f>
        <v>0</v>
      </c>
      <c r="BL363" s="20" t="s">
        <v>149</v>
      </c>
      <c r="BM363" s="226" t="s">
        <v>1075</v>
      </c>
    </row>
    <row r="364" s="2" customFormat="1">
      <c r="A364" s="41"/>
      <c r="B364" s="42"/>
      <c r="C364" s="43"/>
      <c r="D364" s="228" t="s">
        <v>151</v>
      </c>
      <c r="E364" s="43"/>
      <c r="F364" s="229" t="s">
        <v>1074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151</v>
      </c>
      <c r="AU364" s="20" t="s">
        <v>164</v>
      </c>
    </row>
    <row r="365" s="2" customFormat="1">
      <c r="A365" s="41"/>
      <c r="B365" s="42"/>
      <c r="C365" s="43"/>
      <c r="D365" s="233" t="s">
        <v>153</v>
      </c>
      <c r="E365" s="43"/>
      <c r="F365" s="234" t="s">
        <v>1076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153</v>
      </c>
      <c r="AU365" s="20" t="s">
        <v>164</v>
      </c>
    </row>
    <row r="366" s="13" customFormat="1">
      <c r="A366" s="13"/>
      <c r="B366" s="235"/>
      <c r="C366" s="236"/>
      <c r="D366" s="228" t="s">
        <v>155</v>
      </c>
      <c r="E366" s="237" t="s">
        <v>19</v>
      </c>
      <c r="F366" s="238" t="s">
        <v>887</v>
      </c>
      <c r="G366" s="236"/>
      <c r="H366" s="237" t="s">
        <v>19</v>
      </c>
      <c r="I366" s="239"/>
      <c r="J366" s="236"/>
      <c r="K366" s="236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155</v>
      </c>
      <c r="AU366" s="244" t="s">
        <v>164</v>
      </c>
      <c r="AV366" s="13" t="s">
        <v>80</v>
      </c>
      <c r="AW366" s="13" t="s">
        <v>33</v>
      </c>
      <c r="AX366" s="13" t="s">
        <v>72</v>
      </c>
      <c r="AY366" s="244" t="s">
        <v>142</v>
      </c>
    </row>
    <row r="367" s="14" customFormat="1">
      <c r="A367" s="14"/>
      <c r="B367" s="245"/>
      <c r="C367" s="246"/>
      <c r="D367" s="228" t="s">
        <v>155</v>
      </c>
      <c r="E367" s="247" t="s">
        <v>19</v>
      </c>
      <c r="F367" s="248" t="s">
        <v>1077</v>
      </c>
      <c r="G367" s="246"/>
      <c r="H367" s="249">
        <v>0.20000000000000001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155</v>
      </c>
      <c r="AU367" s="255" t="s">
        <v>164</v>
      </c>
      <c r="AV367" s="14" t="s">
        <v>82</v>
      </c>
      <c r="AW367" s="14" t="s">
        <v>33</v>
      </c>
      <c r="AX367" s="14" t="s">
        <v>72</v>
      </c>
      <c r="AY367" s="255" t="s">
        <v>142</v>
      </c>
    </row>
    <row r="368" s="14" customFormat="1">
      <c r="A368" s="14"/>
      <c r="B368" s="245"/>
      <c r="C368" s="246"/>
      <c r="D368" s="228" t="s">
        <v>155</v>
      </c>
      <c r="E368" s="247" t="s">
        <v>19</v>
      </c>
      <c r="F368" s="248" t="s">
        <v>1078</v>
      </c>
      <c r="G368" s="246"/>
      <c r="H368" s="249">
        <v>0.10000000000000001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155</v>
      </c>
      <c r="AU368" s="255" t="s">
        <v>164</v>
      </c>
      <c r="AV368" s="14" t="s">
        <v>82</v>
      </c>
      <c r="AW368" s="14" t="s">
        <v>33</v>
      </c>
      <c r="AX368" s="14" t="s">
        <v>72</v>
      </c>
      <c r="AY368" s="255" t="s">
        <v>142</v>
      </c>
    </row>
    <row r="369" s="14" customFormat="1">
      <c r="A369" s="14"/>
      <c r="B369" s="245"/>
      <c r="C369" s="246"/>
      <c r="D369" s="228" t="s">
        <v>155</v>
      </c>
      <c r="E369" s="247" t="s">
        <v>19</v>
      </c>
      <c r="F369" s="248" t="s">
        <v>1079</v>
      </c>
      <c r="G369" s="246"/>
      <c r="H369" s="249">
        <v>0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155</v>
      </c>
      <c r="AU369" s="255" t="s">
        <v>164</v>
      </c>
      <c r="AV369" s="14" t="s">
        <v>82</v>
      </c>
      <c r="AW369" s="14" t="s">
        <v>33</v>
      </c>
      <c r="AX369" s="14" t="s">
        <v>72</v>
      </c>
      <c r="AY369" s="255" t="s">
        <v>142</v>
      </c>
    </row>
    <row r="370" s="14" customFormat="1">
      <c r="A370" s="14"/>
      <c r="B370" s="245"/>
      <c r="C370" s="246"/>
      <c r="D370" s="228" t="s">
        <v>155</v>
      </c>
      <c r="E370" s="247" t="s">
        <v>19</v>
      </c>
      <c r="F370" s="248" t="s">
        <v>1080</v>
      </c>
      <c r="G370" s="246"/>
      <c r="H370" s="249">
        <v>0.40000000000000002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155</v>
      </c>
      <c r="AU370" s="255" t="s">
        <v>164</v>
      </c>
      <c r="AV370" s="14" t="s">
        <v>82</v>
      </c>
      <c r="AW370" s="14" t="s">
        <v>33</v>
      </c>
      <c r="AX370" s="14" t="s">
        <v>72</v>
      </c>
      <c r="AY370" s="255" t="s">
        <v>142</v>
      </c>
    </row>
    <row r="371" s="15" customFormat="1">
      <c r="A371" s="15"/>
      <c r="B371" s="274"/>
      <c r="C371" s="275"/>
      <c r="D371" s="228" t="s">
        <v>155</v>
      </c>
      <c r="E371" s="276" t="s">
        <v>19</v>
      </c>
      <c r="F371" s="277" t="s">
        <v>861</v>
      </c>
      <c r="G371" s="275"/>
      <c r="H371" s="278">
        <v>0.70000000000000007</v>
      </c>
      <c r="I371" s="279"/>
      <c r="J371" s="275"/>
      <c r="K371" s="275"/>
      <c r="L371" s="280"/>
      <c r="M371" s="281"/>
      <c r="N371" s="282"/>
      <c r="O371" s="282"/>
      <c r="P371" s="282"/>
      <c r="Q371" s="282"/>
      <c r="R371" s="282"/>
      <c r="S371" s="282"/>
      <c r="T371" s="28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84" t="s">
        <v>155</v>
      </c>
      <c r="AU371" s="284" t="s">
        <v>164</v>
      </c>
      <c r="AV371" s="15" t="s">
        <v>149</v>
      </c>
      <c r="AW371" s="15" t="s">
        <v>33</v>
      </c>
      <c r="AX371" s="15" t="s">
        <v>80</v>
      </c>
      <c r="AY371" s="284" t="s">
        <v>142</v>
      </c>
    </row>
    <row r="372" s="2" customFormat="1" ht="16.5" customHeight="1">
      <c r="A372" s="41"/>
      <c r="B372" s="42"/>
      <c r="C372" s="215" t="s">
        <v>316</v>
      </c>
      <c r="D372" s="215" t="s">
        <v>144</v>
      </c>
      <c r="E372" s="216" t="s">
        <v>1081</v>
      </c>
      <c r="F372" s="217" t="s">
        <v>1082</v>
      </c>
      <c r="G372" s="218" t="s">
        <v>147</v>
      </c>
      <c r="H372" s="219">
        <v>5.5999999999999996</v>
      </c>
      <c r="I372" s="220"/>
      <c r="J372" s="221">
        <f>ROUND(I372*H372,2)</f>
        <v>0</v>
      </c>
      <c r="K372" s="217" t="s">
        <v>148</v>
      </c>
      <c r="L372" s="47"/>
      <c r="M372" s="222" t="s">
        <v>19</v>
      </c>
      <c r="N372" s="223" t="s">
        <v>43</v>
      </c>
      <c r="O372" s="87"/>
      <c r="P372" s="224">
        <f>O372*H372</f>
        <v>0</v>
      </c>
      <c r="Q372" s="224">
        <v>0.01328</v>
      </c>
      <c r="R372" s="224">
        <f>Q372*H372</f>
        <v>0.07436799999999999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149</v>
      </c>
      <c r="AT372" s="226" t="s">
        <v>144</v>
      </c>
      <c r="AU372" s="226" t="s">
        <v>164</v>
      </c>
      <c r="AY372" s="20" t="s">
        <v>142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80</v>
      </c>
      <c r="BK372" s="227">
        <f>ROUND(I372*H372,2)</f>
        <v>0</v>
      </c>
      <c r="BL372" s="20" t="s">
        <v>149</v>
      </c>
      <c r="BM372" s="226" t="s">
        <v>1083</v>
      </c>
    </row>
    <row r="373" s="2" customFormat="1">
      <c r="A373" s="41"/>
      <c r="B373" s="42"/>
      <c r="C373" s="43"/>
      <c r="D373" s="228" t="s">
        <v>151</v>
      </c>
      <c r="E373" s="43"/>
      <c r="F373" s="229" t="s">
        <v>1082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151</v>
      </c>
      <c r="AU373" s="20" t="s">
        <v>164</v>
      </c>
    </row>
    <row r="374" s="2" customFormat="1">
      <c r="A374" s="41"/>
      <c r="B374" s="42"/>
      <c r="C374" s="43"/>
      <c r="D374" s="233" t="s">
        <v>153</v>
      </c>
      <c r="E374" s="43"/>
      <c r="F374" s="234" t="s">
        <v>1084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153</v>
      </c>
      <c r="AU374" s="20" t="s">
        <v>164</v>
      </c>
    </row>
    <row r="375" s="13" customFormat="1">
      <c r="A375" s="13"/>
      <c r="B375" s="235"/>
      <c r="C375" s="236"/>
      <c r="D375" s="228" t="s">
        <v>155</v>
      </c>
      <c r="E375" s="237" t="s">
        <v>19</v>
      </c>
      <c r="F375" s="238" t="s">
        <v>887</v>
      </c>
      <c r="G375" s="236"/>
      <c r="H375" s="237" t="s">
        <v>19</v>
      </c>
      <c r="I375" s="239"/>
      <c r="J375" s="236"/>
      <c r="K375" s="236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155</v>
      </c>
      <c r="AU375" s="244" t="s">
        <v>164</v>
      </c>
      <c r="AV375" s="13" t="s">
        <v>80</v>
      </c>
      <c r="AW375" s="13" t="s">
        <v>33</v>
      </c>
      <c r="AX375" s="13" t="s">
        <v>72</v>
      </c>
      <c r="AY375" s="244" t="s">
        <v>142</v>
      </c>
    </row>
    <row r="376" s="14" customFormat="1">
      <c r="A376" s="14"/>
      <c r="B376" s="245"/>
      <c r="C376" s="246"/>
      <c r="D376" s="228" t="s">
        <v>155</v>
      </c>
      <c r="E376" s="247" t="s">
        <v>19</v>
      </c>
      <c r="F376" s="248" t="s">
        <v>1085</v>
      </c>
      <c r="G376" s="246"/>
      <c r="H376" s="249">
        <v>1.6000000000000001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155</v>
      </c>
      <c r="AU376" s="255" t="s">
        <v>164</v>
      </c>
      <c r="AV376" s="14" t="s">
        <v>82</v>
      </c>
      <c r="AW376" s="14" t="s">
        <v>33</v>
      </c>
      <c r="AX376" s="14" t="s">
        <v>72</v>
      </c>
      <c r="AY376" s="255" t="s">
        <v>142</v>
      </c>
    </row>
    <row r="377" s="14" customFormat="1">
      <c r="A377" s="14"/>
      <c r="B377" s="245"/>
      <c r="C377" s="246"/>
      <c r="D377" s="228" t="s">
        <v>155</v>
      </c>
      <c r="E377" s="247" t="s">
        <v>19</v>
      </c>
      <c r="F377" s="248" t="s">
        <v>1086</v>
      </c>
      <c r="G377" s="246"/>
      <c r="H377" s="249">
        <v>0.80000000000000004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155</v>
      </c>
      <c r="AU377" s="255" t="s">
        <v>164</v>
      </c>
      <c r="AV377" s="14" t="s">
        <v>82</v>
      </c>
      <c r="AW377" s="14" t="s">
        <v>33</v>
      </c>
      <c r="AX377" s="14" t="s">
        <v>72</v>
      </c>
      <c r="AY377" s="255" t="s">
        <v>142</v>
      </c>
    </row>
    <row r="378" s="14" customFormat="1">
      <c r="A378" s="14"/>
      <c r="B378" s="245"/>
      <c r="C378" s="246"/>
      <c r="D378" s="228" t="s">
        <v>155</v>
      </c>
      <c r="E378" s="247" t="s">
        <v>19</v>
      </c>
      <c r="F378" s="248" t="s">
        <v>1079</v>
      </c>
      <c r="G378" s="246"/>
      <c r="H378" s="249">
        <v>0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155</v>
      </c>
      <c r="AU378" s="255" t="s">
        <v>164</v>
      </c>
      <c r="AV378" s="14" t="s">
        <v>82</v>
      </c>
      <c r="AW378" s="14" t="s">
        <v>33</v>
      </c>
      <c r="AX378" s="14" t="s">
        <v>72</v>
      </c>
      <c r="AY378" s="255" t="s">
        <v>142</v>
      </c>
    </row>
    <row r="379" s="14" customFormat="1">
      <c r="A379" s="14"/>
      <c r="B379" s="245"/>
      <c r="C379" s="246"/>
      <c r="D379" s="228" t="s">
        <v>155</v>
      </c>
      <c r="E379" s="247" t="s">
        <v>19</v>
      </c>
      <c r="F379" s="248" t="s">
        <v>1087</v>
      </c>
      <c r="G379" s="246"/>
      <c r="H379" s="249">
        <v>3.2000000000000002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155</v>
      </c>
      <c r="AU379" s="255" t="s">
        <v>164</v>
      </c>
      <c r="AV379" s="14" t="s">
        <v>82</v>
      </c>
      <c r="AW379" s="14" t="s">
        <v>33</v>
      </c>
      <c r="AX379" s="14" t="s">
        <v>72</v>
      </c>
      <c r="AY379" s="255" t="s">
        <v>142</v>
      </c>
    </row>
    <row r="380" s="15" customFormat="1">
      <c r="A380" s="15"/>
      <c r="B380" s="274"/>
      <c r="C380" s="275"/>
      <c r="D380" s="228" t="s">
        <v>155</v>
      </c>
      <c r="E380" s="276" t="s">
        <v>19</v>
      </c>
      <c r="F380" s="277" t="s">
        <v>861</v>
      </c>
      <c r="G380" s="275"/>
      <c r="H380" s="278">
        <v>5.6000000000000005</v>
      </c>
      <c r="I380" s="279"/>
      <c r="J380" s="275"/>
      <c r="K380" s="275"/>
      <c r="L380" s="280"/>
      <c r="M380" s="281"/>
      <c r="N380" s="282"/>
      <c r="O380" s="282"/>
      <c r="P380" s="282"/>
      <c r="Q380" s="282"/>
      <c r="R380" s="282"/>
      <c r="S380" s="282"/>
      <c r="T380" s="28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84" t="s">
        <v>155</v>
      </c>
      <c r="AU380" s="284" t="s">
        <v>164</v>
      </c>
      <c r="AV380" s="15" t="s">
        <v>149</v>
      </c>
      <c r="AW380" s="15" t="s">
        <v>33</v>
      </c>
      <c r="AX380" s="15" t="s">
        <v>80</v>
      </c>
      <c r="AY380" s="284" t="s">
        <v>142</v>
      </c>
    </row>
    <row r="381" s="2" customFormat="1" ht="16.5" customHeight="1">
      <c r="A381" s="41"/>
      <c r="B381" s="42"/>
      <c r="C381" s="215" t="s">
        <v>324</v>
      </c>
      <c r="D381" s="215" t="s">
        <v>144</v>
      </c>
      <c r="E381" s="216" t="s">
        <v>1088</v>
      </c>
      <c r="F381" s="217" t="s">
        <v>1089</v>
      </c>
      <c r="G381" s="218" t="s">
        <v>147</v>
      </c>
      <c r="H381" s="219">
        <v>5.5999999999999996</v>
      </c>
      <c r="I381" s="220"/>
      <c r="J381" s="221">
        <f>ROUND(I381*H381,2)</f>
        <v>0</v>
      </c>
      <c r="K381" s="217" t="s">
        <v>148</v>
      </c>
      <c r="L381" s="47"/>
      <c r="M381" s="222" t="s">
        <v>19</v>
      </c>
      <c r="N381" s="223" t="s">
        <v>43</v>
      </c>
      <c r="O381" s="87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149</v>
      </c>
      <c r="AT381" s="226" t="s">
        <v>144</v>
      </c>
      <c r="AU381" s="226" t="s">
        <v>164</v>
      </c>
      <c r="AY381" s="20" t="s">
        <v>142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80</v>
      </c>
      <c r="BK381" s="227">
        <f>ROUND(I381*H381,2)</f>
        <v>0</v>
      </c>
      <c r="BL381" s="20" t="s">
        <v>149</v>
      </c>
      <c r="BM381" s="226" t="s">
        <v>1090</v>
      </c>
    </row>
    <row r="382" s="2" customFormat="1">
      <c r="A382" s="41"/>
      <c r="B382" s="42"/>
      <c r="C382" s="43"/>
      <c r="D382" s="228" t="s">
        <v>151</v>
      </c>
      <c r="E382" s="43"/>
      <c r="F382" s="229" t="s">
        <v>1089</v>
      </c>
      <c r="G382" s="43"/>
      <c r="H382" s="43"/>
      <c r="I382" s="230"/>
      <c r="J382" s="43"/>
      <c r="K382" s="43"/>
      <c r="L382" s="47"/>
      <c r="M382" s="231"/>
      <c r="N382" s="232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151</v>
      </c>
      <c r="AU382" s="20" t="s">
        <v>164</v>
      </c>
    </row>
    <row r="383" s="2" customFormat="1">
      <c r="A383" s="41"/>
      <c r="B383" s="42"/>
      <c r="C383" s="43"/>
      <c r="D383" s="233" t="s">
        <v>153</v>
      </c>
      <c r="E383" s="43"/>
      <c r="F383" s="234" t="s">
        <v>1091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153</v>
      </c>
      <c r="AU383" s="20" t="s">
        <v>164</v>
      </c>
    </row>
    <row r="384" s="14" customFormat="1">
      <c r="A384" s="14"/>
      <c r="B384" s="245"/>
      <c r="C384" s="246"/>
      <c r="D384" s="228" t="s">
        <v>155</v>
      </c>
      <c r="E384" s="247" t="s">
        <v>19</v>
      </c>
      <c r="F384" s="248" t="s">
        <v>1092</v>
      </c>
      <c r="G384" s="246"/>
      <c r="H384" s="249">
        <v>5.5999999999999996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155</v>
      </c>
      <c r="AU384" s="255" t="s">
        <v>164</v>
      </c>
      <c r="AV384" s="14" t="s">
        <v>82</v>
      </c>
      <c r="AW384" s="14" t="s">
        <v>33</v>
      </c>
      <c r="AX384" s="14" t="s">
        <v>72</v>
      </c>
      <c r="AY384" s="255" t="s">
        <v>142</v>
      </c>
    </row>
    <row r="385" s="15" customFormat="1">
      <c r="A385" s="15"/>
      <c r="B385" s="274"/>
      <c r="C385" s="275"/>
      <c r="D385" s="228" t="s">
        <v>155</v>
      </c>
      <c r="E385" s="276" t="s">
        <v>19</v>
      </c>
      <c r="F385" s="277" t="s">
        <v>861</v>
      </c>
      <c r="G385" s="275"/>
      <c r="H385" s="278">
        <v>5.5999999999999996</v>
      </c>
      <c r="I385" s="279"/>
      <c r="J385" s="275"/>
      <c r="K385" s="275"/>
      <c r="L385" s="280"/>
      <c r="M385" s="281"/>
      <c r="N385" s="282"/>
      <c r="O385" s="282"/>
      <c r="P385" s="282"/>
      <c r="Q385" s="282"/>
      <c r="R385" s="282"/>
      <c r="S385" s="282"/>
      <c r="T385" s="283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84" t="s">
        <v>155</v>
      </c>
      <c r="AU385" s="284" t="s">
        <v>164</v>
      </c>
      <c r="AV385" s="15" t="s">
        <v>149</v>
      </c>
      <c r="AW385" s="15" t="s">
        <v>33</v>
      </c>
      <c r="AX385" s="15" t="s">
        <v>80</v>
      </c>
      <c r="AY385" s="284" t="s">
        <v>142</v>
      </c>
    </row>
    <row r="386" s="2" customFormat="1" ht="24.15" customHeight="1">
      <c r="A386" s="41"/>
      <c r="B386" s="42"/>
      <c r="C386" s="215" t="s">
        <v>331</v>
      </c>
      <c r="D386" s="215" t="s">
        <v>144</v>
      </c>
      <c r="E386" s="216" t="s">
        <v>1093</v>
      </c>
      <c r="F386" s="217" t="s">
        <v>1094</v>
      </c>
      <c r="G386" s="218" t="s">
        <v>334</v>
      </c>
      <c r="H386" s="219">
        <v>2</v>
      </c>
      <c r="I386" s="220"/>
      <c r="J386" s="221">
        <f>ROUND(I386*H386,2)</f>
        <v>0</v>
      </c>
      <c r="K386" s="217" t="s">
        <v>19</v>
      </c>
      <c r="L386" s="47"/>
      <c r="M386" s="222" t="s">
        <v>19</v>
      </c>
      <c r="N386" s="223" t="s">
        <v>43</v>
      </c>
      <c r="O386" s="87"/>
      <c r="P386" s="224">
        <f>O386*H386</f>
        <v>0</v>
      </c>
      <c r="Q386" s="224">
        <v>0.00020000000000000001</v>
      </c>
      <c r="R386" s="224">
        <f>Q386*H386</f>
        <v>0.00040000000000000002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149</v>
      </c>
      <c r="AT386" s="226" t="s">
        <v>144</v>
      </c>
      <c r="AU386" s="226" t="s">
        <v>164</v>
      </c>
      <c r="AY386" s="20" t="s">
        <v>142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80</v>
      </c>
      <c r="BK386" s="227">
        <f>ROUND(I386*H386,2)</f>
        <v>0</v>
      </c>
      <c r="BL386" s="20" t="s">
        <v>149</v>
      </c>
      <c r="BM386" s="226" t="s">
        <v>1095</v>
      </c>
    </row>
    <row r="387" s="2" customFormat="1">
      <c r="A387" s="41"/>
      <c r="B387" s="42"/>
      <c r="C387" s="43"/>
      <c r="D387" s="228" t="s">
        <v>151</v>
      </c>
      <c r="E387" s="43"/>
      <c r="F387" s="229" t="s">
        <v>1094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151</v>
      </c>
      <c r="AU387" s="20" t="s">
        <v>164</v>
      </c>
    </row>
    <row r="388" s="13" customFormat="1">
      <c r="A388" s="13"/>
      <c r="B388" s="235"/>
      <c r="C388" s="236"/>
      <c r="D388" s="228" t="s">
        <v>155</v>
      </c>
      <c r="E388" s="237" t="s">
        <v>19</v>
      </c>
      <c r="F388" s="238" t="s">
        <v>1096</v>
      </c>
      <c r="G388" s="236"/>
      <c r="H388" s="237" t="s">
        <v>19</v>
      </c>
      <c r="I388" s="239"/>
      <c r="J388" s="236"/>
      <c r="K388" s="236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155</v>
      </c>
      <c r="AU388" s="244" t="s">
        <v>164</v>
      </c>
      <c r="AV388" s="13" t="s">
        <v>80</v>
      </c>
      <c r="AW388" s="13" t="s">
        <v>33</v>
      </c>
      <c r="AX388" s="13" t="s">
        <v>72</v>
      </c>
      <c r="AY388" s="244" t="s">
        <v>142</v>
      </c>
    </row>
    <row r="389" s="14" customFormat="1">
      <c r="A389" s="14"/>
      <c r="B389" s="245"/>
      <c r="C389" s="246"/>
      <c r="D389" s="228" t="s">
        <v>155</v>
      </c>
      <c r="E389" s="247" t="s">
        <v>19</v>
      </c>
      <c r="F389" s="248" t="s">
        <v>1097</v>
      </c>
      <c r="G389" s="246"/>
      <c r="H389" s="249">
        <v>2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155</v>
      </c>
      <c r="AU389" s="255" t="s">
        <v>164</v>
      </c>
      <c r="AV389" s="14" t="s">
        <v>82</v>
      </c>
      <c r="AW389" s="14" t="s">
        <v>33</v>
      </c>
      <c r="AX389" s="14" t="s">
        <v>80</v>
      </c>
      <c r="AY389" s="255" t="s">
        <v>142</v>
      </c>
    </row>
    <row r="390" s="2" customFormat="1" ht="16.5" customHeight="1">
      <c r="A390" s="41"/>
      <c r="B390" s="42"/>
      <c r="C390" s="257" t="s">
        <v>339</v>
      </c>
      <c r="D390" s="257" t="s">
        <v>279</v>
      </c>
      <c r="E390" s="258" t="s">
        <v>1098</v>
      </c>
      <c r="F390" s="259" t="s">
        <v>1099</v>
      </c>
      <c r="G390" s="260" t="s">
        <v>220</v>
      </c>
      <c r="H390" s="261">
        <v>1</v>
      </c>
      <c r="I390" s="262"/>
      <c r="J390" s="263">
        <f>ROUND(I390*H390,2)</f>
        <v>0</v>
      </c>
      <c r="K390" s="259" t="s">
        <v>148</v>
      </c>
      <c r="L390" s="264"/>
      <c r="M390" s="265" t="s">
        <v>19</v>
      </c>
      <c r="N390" s="266" t="s">
        <v>43</v>
      </c>
      <c r="O390" s="87"/>
      <c r="P390" s="224">
        <f>O390*H390</f>
        <v>0</v>
      </c>
      <c r="Q390" s="224">
        <v>0.0067299999999999999</v>
      </c>
      <c r="R390" s="224">
        <f>Q390*H390</f>
        <v>0.0067299999999999999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202</v>
      </c>
      <c r="AT390" s="226" t="s">
        <v>279</v>
      </c>
      <c r="AU390" s="226" t="s">
        <v>164</v>
      </c>
      <c r="AY390" s="20" t="s">
        <v>142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80</v>
      </c>
      <c r="BK390" s="227">
        <f>ROUND(I390*H390,2)</f>
        <v>0</v>
      </c>
      <c r="BL390" s="20" t="s">
        <v>149</v>
      </c>
      <c r="BM390" s="226" t="s">
        <v>1100</v>
      </c>
    </row>
    <row r="391" s="2" customFormat="1">
      <c r="A391" s="41"/>
      <c r="B391" s="42"/>
      <c r="C391" s="43"/>
      <c r="D391" s="228" t="s">
        <v>151</v>
      </c>
      <c r="E391" s="43"/>
      <c r="F391" s="229" t="s">
        <v>1099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151</v>
      </c>
      <c r="AU391" s="20" t="s">
        <v>164</v>
      </c>
    </row>
    <row r="392" s="13" customFormat="1">
      <c r="A392" s="13"/>
      <c r="B392" s="235"/>
      <c r="C392" s="236"/>
      <c r="D392" s="228" t="s">
        <v>155</v>
      </c>
      <c r="E392" s="237" t="s">
        <v>19</v>
      </c>
      <c r="F392" s="238" t="s">
        <v>1096</v>
      </c>
      <c r="G392" s="236"/>
      <c r="H392" s="237" t="s">
        <v>19</v>
      </c>
      <c r="I392" s="239"/>
      <c r="J392" s="236"/>
      <c r="K392" s="236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155</v>
      </c>
      <c r="AU392" s="244" t="s">
        <v>164</v>
      </c>
      <c r="AV392" s="13" t="s">
        <v>80</v>
      </c>
      <c r="AW392" s="13" t="s">
        <v>33</v>
      </c>
      <c r="AX392" s="13" t="s">
        <v>72</v>
      </c>
      <c r="AY392" s="244" t="s">
        <v>142</v>
      </c>
    </row>
    <row r="393" s="14" customFormat="1">
      <c r="A393" s="14"/>
      <c r="B393" s="245"/>
      <c r="C393" s="246"/>
      <c r="D393" s="228" t="s">
        <v>155</v>
      </c>
      <c r="E393" s="247" t="s">
        <v>19</v>
      </c>
      <c r="F393" s="248" t="s">
        <v>1101</v>
      </c>
      <c r="G393" s="246"/>
      <c r="H393" s="249">
        <v>1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155</v>
      </c>
      <c r="AU393" s="255" t="s">
        <v>164</v>
      </c>
      <c r="AV393" s="14" t="s">
        <v>82</v>
      </c>
      <c r="AW393" s="14" t="s">
        <v>33</v>
      </c>
      <c r="AX393" s="14" t="s">
        <v>72</v>
      </c>
      <c r="AY393" s="255" t="s">
        <v>142</v>
      </c>
    </row>
    <row r="394" s="15" customFormat="1">
      <c r="A394" s="15"/>
      <c r="B394" s="274"/>
      <c r="C394" s="275"/>
      <c r="D394" s="228" t="s">
        <v>155</v>
      </c>
      <c r="E394" s="276" t="s">
        <v>19</v>
      </c>
      <c r="F394" s="277" t="s">
        <v>861</v>
      </c>
      <c r="G394" s="275"/>
      <c r="H394" s="278">
        <v>1</v>
      </c>
      <c r="I394" s="279"/>
      <c r="J394" s="275"/>
      <c r="K394" s="275"/>
      <c r="L394" s="280"/>
      <c r="M394" s="281"/>
      <c r="N394" s="282"/>
      <c r="O394" s="282"/>
      <c r="P394" s="282"/>
      <c r="Q394" s="282"/>
      <c r="R394" s="282"/>
      <c r="S394" s="282"/>
      <c r="T394" s="28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4" t="s">
        <v>155</v>
      </c>
      <c r="AU394" s="284" t="s">
        <v>164</v>
      </c>
      <c r="AV394" s="15" t="s">
        <v>149</v>
      </c>
      <c r="AW394" s="15" t="s">
        <v>33</v>
      </c>
      <c r="AX394" s="15" t="s">
        <v>80</v>
      </c>
      <c r="AY394" s="284" t="s">
        <v>142</v>
      </c>
    </row>
    <row r="395" s="2" customFormat="1" ht="16.5" customHeight="1">
      <c r="A395" s="41"/>
      <c r="B395" s="42"/>
      <c r="C395" s="257" t="s">
        <v>346</v>
      </c>
      <c r="D395" s="257" t="s">
        <v>279</v>
      </c>
      <c r="E395" s="258" t="s">
        <v>1102</v>
      </c>
      <c r="F395" s="259" t="s">
        <v>1103</v>
      </c>
      <c r="G395" s="260" t="s">
        <v>1104</v>
      </c>
      <c r="H395" s="261">
        <v>25.042000000000002</v>
      </c>
      <c r="I395" s="262"/>
      <c r="J395" s="263">
        <f>ROUND(I395*H395,2)</f>
        <v>0</v>
      </c>
      <c r="K395" s="259" t="s">
        <v>148</v>
      </c>
      <c r="L395" s="264"/>
      <c r="M395" s="265" t="s">
        <v>19</v>
      </c>
      <c r="N395" s="266" t="s">
        <v>43</v>
      </c>
      <c r="O395" s="87"/>
      <c r="P395" s="224">
        <f>O395*H395</f>
        <v>0</v>
      </c>
      <c r="Q395" s="224">
        <v>0.0015100000000000001</v>
      </c>
      <c r="R395" s="224">
        <f>Q395*H395</f>
        <v>0.037813420000000007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1105</v>
      </c>
      <c r="AT395" s="226" t="s">
        <v>279</v>
      </c>
      <c r="AU395" s="226" t="s">
        <v>164</v>
      </c>
      <c r="AY395" s="20" t="s">
        <v>142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80</v>
      </c>
      <c r="BK395" s="227">
        <f>ROUND(I395*H395,2)</f>
        <v>0</v>
      </c>
      <c r="BL395" s="20" t="s">
        <v>1105</v>
      </c>
      <c r="BM395" s="226" t="s">
        <v>1106</v>
      </c>
    </row>
    <row r="396" s="2" customFormat="1">
      <c r="A396" s="41"/>
      <c r="B396" s="42"/>
      <c r="C396" s="43"/>
      <c r="D396" s="228" t="s">
        <v>151</v>
      </c>
      <c r="E396" s="43"/>
      <c r="F396" s="229" t="s">
        <v>1103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151</v>
      </c>
      <c r="AU396" s="20" t="s">
        <v>164</v>
      </c>
    </row>
    <row r="397" s="14" customFormat="1">
      <c r="A397" s="14"/>
      <c r="B397" s="245"/>
      <c r="C397" s="246"/>
      <c r="D397" s="228" t="s">
        <v>155</v>
      </c>
      <c r="E397" s="247" t="s">
        <v>19</v>
      </c>
      <c r="F397" s="248" t="s">
        <v>1107</v>
      </c>
      <c r="G397" s="246"/>
      <c r="H397" s="249">
        <v>25.042000000000002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155</v>
      </c>
      <c r="AU397" s="255" t="s">
        <v>164</v>
      </c>
      <c r="AV397" s="14" t="s">
        <v>82</v>
      </c>
      <c r="AW397" s="14" t="s">
        <v>33</v>
      </c>
      <c r="AX397" s="14" t="s">
        <v>72</v>
      </c>
      <c r="AY397" s="255" t="s">
        <v>142</v>
      </c>
    </row>
    <row r="398" s="15" customFormat="1">
      <c r="A398" s="15"/>
      <c r="B398" s="274"/>
      <c r="C398" s="275"/>
      <c r="D398" s="228" t="s">
        <v>155</v>
      </c>
      <c r="E398" s="276" t="s">
        <v>19</v>
      </c>
      <c r="F398" s="277" t="s">
        <v>861</v>
      </c>
      <c r="G398" s="275"/>
      <c r="H398" s="278">
        <v>25.042000000000002</v>
      </c>
      <c r="I398" s="279"/>
      <c r="J398" s="275"/>
      <c r="K398" s="275"/>
      <c r="L398" s="280"/>
      <c r="M398" s="281"/>
      <c r="N398" s="282"/>
      <c r="O398" s="282"/>
      <c r="P398" s="282"/>
      <c r="Q398" s="282"/>
      <c r="R398" s="282"/>
      <c r="S398" s="282"/>
      <c r="T398" s="283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84" t="s">
        <v>155</v>
      </c>
      <c r="AU398" s="284" t="s">
        <v>164</v>
      </c>
      <c r="AV398" s="15" t="s">
        <v>149</v>
      </c>
      <c r="AW398" s="15" t="s">
        <v>33</v>
      </c>
      <c r="AX398" s="15" t="s">
        <v>80</v>
      </c>
      <c r="AY398" s="284" t="s">
        <v>142</v>
      </c>
    </row>
    <row r="399" s="12" customFormat="1" ht="22.8" customHeight="1">
      <c r="A399" s="12"/>
      <c r="B399" s="199"/>
      <c r="C399" s="200"/>
      <c r="D399" s="201" t="s">
        <v>71</v>
      </c>
      <c r="E399" s="213" t="s">
        <v>202</v>
      </c>
      <c r="F399" s="213" t="s">
        <v>1108</v>
      </c>
      <c r="G399" s="200"/>
      <c r="H399" s="200"/>
      <c r="I399" s="203"/>
      <c r="J399" s="214">
        <f>BK399</f>
        <v>0</v>
      </c>
      <c r="K399" s="200"/>
      <c r="L399" s="205"/>
      <c r="M399" s="206"/>
      <c r="N399" s="207"/>
      <c r="O399" s="207"/>
      <c r="P399" s="208">
        <f>P400+P431+P487</f>
        <v>0</v>
      </c>
      <c r="Q399" s="207"/>
      <c r="R399" s="208">
        <f>R400+R431+R487</f>
        <v>2.4030653500000003</v>
      </c>
      <c r="S399" s="207"/>
      <c r="T399" s="209">
        <f>T400+T431+T487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10" t="s">
        <v>80</v>
      </c>
      <c r="AT399" s="211" t="s">
        <v>71</v>
      </c>
      <c r="AU399" s="211" t="s">
        <v>80</v>
      </c>
      <c r="AY399" s="210" t="s">
        <v>142</v>
      </c>
      <c r="BK399" s="212">
        <f>BK400+BK431+BK487</f>
        <v>0</v>
      </c>
    </row>
    <row r="400" s="12" customFormat="1" ht="20.88" customHeight="1">
      <c r="A400" s="12"/>
      <c r="B400" s="199"/>
      <c r="C400" s="200"/>
      <c r="D400" s="201" t="s">
        <v>71</v>
      </c>
      <c r="E400" s="213" t="s">
        <v>1109</v>
      </c>
      <c r="F400" s="213" t="s">
        <v>1110</v>
      </c>
      <c r="G400" s="200"/>
      <c r="H400" s="200"/>
      <c r="I400" s="203"/>
      <c r="J400" s="214">
        <f>BK400</f>
        <v>0</v>
      </c>
      <c r="K400" s="200"/>
      <c r="L400" s="205"/>
      <c r="M400" s="206"/>
      <c r="N400" s="207"/>
      <c r="O400" s="207"/>
      <c r="P400" s="208">
        <f>SUM(P401:P430)</f>
        <v>0</v>
      </c>
      <c r="Q400" s="207"/>
      <c r="R400" s="208">
        <f>SUM(R401:R430)</f>
        <v>0.084699999999999998</v>
      </c>
      <c r="S400" s="207"/>
      <c r="T400" s="209">
        <f>SUM(T401:T430)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0" t="s">
        <v>80</v>
      </c>
      <c r="AT400" s="211" t="s">
        <v>71</v>
      </c>
      <c r="AU400" s="211" t="s">
        <v>82</v>
      </c>
      <c r="AY400" s="210" t="s">
        <v>142</v>
      </c>
      <c r="BK400" s="212">
        <f>SUM(BK401:BK430)</f>
        <v>0</v>
      </c>
    </row>
    <row r="401" s="2" customFormat="1" ht="16.5" customHeight="1">
      <c r="A401" s="41"/>
      <c r="B401" s="42"/>
      <c r="C401" s="215" t="s">
        <v>353</v>
      </c>
      <c r="D401" s="215" t="s">
        <v>144</v>
      </c>
      <c r="E401" s="216" t="s">
        <v>1111</v>
      </c>
      <c r="F401" s="217" t="s">
        <v>1112</v>
      </c>
      <c r="G401" s="218" t="s">
        <v>334</v>
      </c>
      <c r="H401" s="219">
        <v>2</v>
      </c>
      <c r="I401" s="220"/>
      <c r="J401" s="221">
        <f>ROUND(I401*H401,2)</f>
        <v>0</v>
      </c>
      <c r="K401" s="217" t="s">
        <v>148</v>
      </c>
      <c r="L401" s="47"/>
      <c r="M401" s="222" t="s">
        <v>19</v>
      </c>
      <c r="N401" s="223" t="s">
        <v>43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149</v>
      </c>
      <c r="AT401" s="226" t="s">
        <v>144</v>
      </c>
      <c r="AU401" s="226" t="s">
        <v>164</v>
      </c>
      <c r="AY401" s="20" t="s">
        <v>142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80</v>
      </c>
      <c r="BK401" s="227">
        <f>ROUND(I401*H401,2)</f>
        <v>0</v>
      </c>
      <c r="BL401" s="20" t="s">
        <v>149</v>
      </c>
      <c r="BM401" s="226" t="s">
        <v>1113</v>
      </c>
    </row>
    <row r="402" s="2" customFormat="1">
      <c r="A402" s="41"/>
      <c r="B402" s="42"/>
      <c r="C402" s="43"/>
      <c r="D402" s="228" t="s">
        <v>151</v>
      </c>
      <c r="E402" s="43"/>
      <c r="F402" s="229" t="s">
        <v>1112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151</v>
      </c>
      <c r="AU402" s="20" t="s">
        <v>164</v>
      </c>
    </row>
    <row r="403" s="2" customFormat="1">
      <c r="A403" s="41"/>
      <c r="B403" s="42"/>
      <c r="C403" s="43"/>
      <c r="D403" s="233" t="s">
        <v>153</v>
      </c>
      <c r="E403" s="43"/>
      <c r="F403" s="234" t="s">
        <v>1114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153</v>
      </c>
      <c r="AU403" s="20" t="s">
        <v>164</v>
      </c>
    </row>
    <row r="404" s="14" customFormat="1">
      <c r="A404" s="14"/>
      <c r="B404" s="245"/>
      <c r="C404" s="246"/>
      <c r="D404" s="228" t="s">
        <v>155</v>
      </c>
      <c r="E404" s="247" t="s">
        <v>19</v>
      </c>
      <c r="F404" s="248" t="s">
        <v>1115</v>
      </c>
      <c r="G404" s="246"/>
      <c r="H404" s="249">
        <v>2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155</v>
      </c>
      <c r="AU404" s="255" t="s">
        <v>164</v>
      </c>
      <c r="AV404" s="14" t="s">
        <v>82</v>
      </c>
      <c r="AW404" s="14" t="s">
        <v>33</v>
      </c>
      <c r="AX404" s="14" t="s">
        <v>72</v>
      </c>
      <c r="AY404" s="255" t="s">
        <v>142</v>
      </c>
    </row>
    <row r="405" s="15" customFormat="1">
      <c r="A405" s="15"/>
      <c r="B405" s="274"/>
      <c r="C405" s="275"/>
      <c r="D405" s="228" t="s">
        <v>155</v>
      </c>
      <c r="E405" s="276" t="s">
        <v>19</v>
      </c>
      <c r="F405" s="277" t="s">
        <v>861</v>
      </c>
      <c r="G405" s="275"/>
      <c r="H405" s="278">
        <v>2</v>
      </c>
      <c r="I405" s="279"/>
      <c r="J405" s="275"/>
      <c r="K405" s="275"/>
      <c r="L405" s="280"/>
      <c r="M405" s="281"/>
      <c r="N405" s="282"/>
      <c r="O405" s="282"/>
      <c r="P405" s="282"/>
      <c r="Q405" s="282"/>
      <c r="R405" s="282"/>
      <c r="S405" s="282"/>
      <c r="T405" s="28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84" t="s">
        <v>155</v>
      </c>
      <c r="AU405" s="284" t="s">
        <v>164</v>
      </c>
      <c r="AV405" s="15" t="s">
        <v>149</v>
      </c>
      <c r="AW405" s="15" t="s">
        <v>33</v>
      </c>
      <c r="AX405" s="15" t="s">
        <v>80</v>
      </c>
      <c r="AY405" s="284" t="s">
        <v>142</v>
      </c>
    </row>
    <row r="406" s="2" customFormat="1" ht="24.15" customHeight="1">
      <c r="A406" s="41"/>
      <c r="B406" s="42"/>
      <c r="C406" s="215" t="s">
        <v>362</v>
      </c>
      <c r="D406" s="215" t="s">
        <v>144</v>
      </c>
      <c r="E406" s="216" t="s">
        <v>1116</v>
      </c>
      <c r="F406" s="217" t="s">
        <v>1117</v>
      </c>
      <c r="G406" s="218" t="s">
        <v>334</v>
      </c>
      <c r="H406" s="219">
        <v>4</v>
      </c>
      <c r="I406" s="220"/>
      <c r="J406" s="221">
        <f>ROUND(I406*H406,2)</f>
        <v>0</v>
      </c>
      <c r="K406" s="217" t="s">
        <v>148</v>
      </c>
      <c r="L406" s="47"/>
      <c r="M406" s="222" t="s">
        <v>19</v>
      </c>
      <c r="N406" s="223" t="s">
        <v>43</v>
      </c>
      <c r="O406" s="87"/>
      <c r="P406" s="224">
        <f>O406*H406</f>
        <v>0</v>
      </c>
      <c r="Q406" s="224">
        <v>0.00167</v>
      </c>
      <c r="R406" s="224">
        <f>Q406*H406</f>
        <v>0.0066800000000000002</v>
      </c>
      <c r="S406" s="224">
        <v>0</v>
      </c>
      <c r="T406" s="225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6" t="s">
        <v>149</v>
      </c>
      <c r="AT406" s="226" t="s">
        <v>144</v>
      </c>
      <c r="AU406" s="226" t="s">
        <v>164</v>
      </c>
      <c r="AY406" s="20" t="s">
        <v>142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20" t="s">
        <v>80</v>
      </c>
      <c r="BK406" s="227">
        <f>ROUND(I406*H406,2)</f>
        <v>0</v>
      </c>
      <c r="BL406" s="20" t="s">
        <v>149</v>
      </c>
      <c r="BM406" s="226" t="s">
        <v>1118</v>
      </c>
    </row>
    <row r="407" s="2" customFormat="1">
      <c r="A407" s="41"/>
      <c r="B407" s="42"/>
      <c r="C407" s="43"/>
      <c r="D407" s="228" t="s">
        <v>151</v>
      </c>
      <c r="E407" s="43"/>
      <c r="F407" s="229" t="s">
        <v>1117</v>
      </c>
      <c r="G407" s="43"/>
      <c r="H407" s="43"/>
      <c r="I407" s="230"/>
      <c r="J407" s="43"/>
      <c r="K407" s="43"/>
      <c r="L407" s="47"/>
      <c r="M407" s="231"/>
      <c r="N407" s="232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151</v>
      </c>
      <c r="AU407" s="20" t="s">
        <v>164</v>
      </c>
    </row>
    <row r="408" s="2" customFormat="1">
      <c r="A408" s="41"/>
      <c r="B408" s="42"/>
      <c r="C408" s="43"/>
      <c r="D408" s="233" t="s">
        <v>153</v>
      </c>
      <c r="E408" s="43"/>
      <c r="F408" s="234" t="s">
        <v>1119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153</v>
      </c>
      <c r="AU408" s="20" t="s">
        <v>164</v>
      </c>
    </row>
    <row r="409" s="14" customFormat="1">
      <c r="A409" s="14"/>
      <c r="B409" s="245"/>
      <c r="C409" s="246"/>
      <c r="D409" s="228" t="s">
        <v>155</v>
      </c>
      <c r="E409" s="247" t="s">
        <v>19</v>
      </c>
      <c r="F409" s="248" t="s">
        <v>1120</v>
      </c>
      <c r="G409" s="246"/>
      <c r="H409" s="249">
        <v>2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155</v>
      </c>
      <c r="AU409" s="255" t="s">
        <v>164</v>
      </c>
      <c r="AV409" s="14" t="s">
        <v>82</v>
      </c>
      <c r="AW409" s="14" t="s">
        <v>33</v>
      </c>
      <c r="AX409" s="14" t="s">
        <v>72</v>
      </c>
      <c r="AY409" s="255" t="s">
        <v>142</v>
      </c>
    </row>
    <row r="410" s="14" customFormat="1">
      <c r="A410" s="14"/>
      <c r="B410" s="245"/>
      <c r="C410" s="246"/>
      <c r="D410" s="228" t="s">
        <v>155</v>
      </c>
      <c r="E410" s="247" t="s">
        <v>19</v>
      </c>
      <c r="F410" s="248" t="s">
        <v>1121</v>
      </c>
      <c r="G410" s="246"/>
      <c r="H410" s="249">
        <v>2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155</v>
      </c>
      <c r="AU410" s="255" t="s">
        <v>164</v>
      </c>
      <c r="AV410" s="14" t="s">
        <v>82</v>
      </c>
      <c r="AW410" s="14" t="s">
        <v>33</v>
      </c>
      <c r="AX410" s="14" t="s">
        <v>72</v>
      </c>
      <c r="AY410" s="255" t="s">
        <v>142</v>
      </c>
    </row>
    <row r="411" s="15" customFormat="1">
      <c r="A411" s="15"/>
      <c r="B411" s="274"/>
      <c r="C411" s="275"/>
      <c r="D411" s="228" t="s">
        <v>155</v>
      </c>
      <c r="E411" s="276" t="s">
        <v>19</v>
      </c>
      <c r="F411" s="277" t="s">
        <v>861</v>
      </c>
      <c r="G411" s="275"/>
      <c r="H411" s="278">
        <v>4</v>
      </c>
      <c r="I411" s="279"/>
      <c r="J411" s="275"/>
      <c r="K411" s="275"/>
      <c r="L411" s="280"/>
      <c r="M411" s="281"/>
      <c r="N411" s="282"/>
      <c r="O411" s="282"/>
      <c r="P411" s="282"/>
      <c r="Q411" s="282"/>
      <c r="R411" s="282"/>
      <c r="S411" s="282"/>
      <c r="T411" s="28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4" t="s">
        <v>155</v>
      </c>
      <c r="AU411" s="284" t="s">
        <v>164</v>
      </c>
      <c r="AV411" s="15" t="s">
        <v>149</v>
      </c>
      <c r="AW411" s="15" t="s">
        <v>33</v>
      </c>
      <c r="AX411" s="15" t="s">
        <v>80</v>
      </c>
      <c r="AY411" s="284" t="s">
        <v>142</v>
      </c>
    </row>
    <row r="412" s="2" customFormat="1" ht="16.5" customHeight="1">
      <c r="A412" s="41"/>
      <c r="B412" s="42"/>
      <c r="C412" s="257" t="s">
        <v>368</v>
      </c>
      <c r="D412" s="257" t="s">
        <v>279</v>
      </c>
      <c r="E412" s="258" t="s">
        <v>1122</v>
      </c>
      <c r="F412" s="259" t="s">
        <v>1123</v>
      </c>
      <c r="G412" s="260" t="s">
        <v>334</v>
      </c>
      <c r="H412" s="261">
        <v>2</v>
      </c>
      <c r="I412" s="262"/>
      <c r="J412" s="263">
        <f>ROUND(I412*H412,2)</f>
        <v>0</v>
      </c>
      <c r="K412" s="259" t="s">
        <v>148</v>
      </c>
      <c r="L412" s="264"/>
      <c r="M412" s="265" t="s">
        <v>19</v>
      </c>
      <c r="N412" s="266" t="s">
        <v>43</v>
      </c>
      <c r="O412" s="87"/>
      <c r="P412" s="224">
        <f>O412*H412</f>
        <v>0</v>
      </c>
      <c r="Q412" s="224">
        <v>0.012200000000000001</v>
      </c>
      <c r="R412" s="224">
        <f>Q412*H412</f>
        <v>0.024400000000000002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1105</v>
      </c>
      <c r="AT412" s="226" t="s">
        <v>279</v>
      </c>
      <c r="AU412" s="226" t="s">
        <v>164</v>
      </c>
      <c r="AY412" s="20" t="s">
        <v>142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80</v>
      </c>
      <c r="BK412" s="227">
        <f>ROUND(I412*H412,2)</f>
        <v>0</v>
      </c>
      <c r="BL412" s="20" t="s">
        <v>1105</v>
      </c>
      <c r="BM412" s="226" t="s">
        <v>1124</v>
      </c>
    </row>
    <row r="413" s="2" customFormat="1">
      <c r="A413" s="41"/>
      <c r="B413" s="42"/>
      <c r="C413" s="43"/>
      <c r="D413" s="228" t="s">
        <v>151</v>
      </c>
      <c r="E413" s="43"/>
      <c r="F413" s="229" t="s">
        <v>1123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151</v>
      </c>
      <c r="AU413" s="20" t="s">
        <v>164</v>
      </c>
    </row>
    <row r="414" s="14" customFormat="1">
      <c r="A414" s="14"/>
      <c r="B414" s="245"/>
      <c r="C414" s="246"/>
      <c r="D414" s="228" t="s">
        <v>155</v>
      </c>
      <c r="E414" s="247" t="s">
        <v>19</v>
      </c>
      <c r="F414" s="248" t="s">
        <v>1120</v>
      </c>
      <c r="G414" s="246"/>
      <c r="H414" s="249">
        <v>2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155</v>
      </c>
      <c r="AU414" s="255" t="s">
        <v>164</v>
      </c>
      <c r="AV414" s="14" t="s">
        <v>82</v>
      </c>
      <c r="AW414" s="14" t="s">
        <v>33</v>
      </c>
      <c r="AX414" s="14" t="s">
        <v>72</v>
      </c>
      <c r="AY414" s="255" t="s">
        <v>142</v>
      </c>
    </row>
    <row r="415" s="15" customFormat="1">
      <c r="A415" s="15"/>
      <c r="B415" s="274"/>
      <c r="C415" s="275"/>
      <c r="D415" s="228" t="s">
        <v>155</v>
      </c>
      <c r="E415" s="276" t="s">
        <v>19</v>
      </c>
      <c r="F415" s="277" t="s">
        <v>861</v>
      </c>
      <c r="G415" s="275"/>
      <c r="H415" s="278">
        <v>2</v>
      </c>
      <c r="I415" s="279"/>
      <c r="J415" s="275"/>
      <c r="K415" s="275"/>
      <c r="L415" s="280"/>
      <c r="M415" s="281"/>
      <c r="N415" s="282"/>
      <c r="O415" s="282"/>
      <c r="P415" s="282"/>
      <c r="Q415" s="282"/>
      <c r="R415" s="282"/>
      <c r="S415" s="282"/>
      <c r="T415" s="28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84" t="s">
        <v>155</v>
      </c>
      <c r="AU415" s="284" t="s">
        <v>164</v>
      </c>
      <c r="AV415" s="15" t="s">
        <v>149</v>
      </c>
      <c r="AW415" s="15" t="s">
        <v>33</v>
      </c>
      <c r="AX415" s="15" t="s">
        <v>80</v>
      </c>
      <c r="AY415" s="284" t="s">
        <v>142</v>
      </c>
    </row>
    <row r="416" s="2" customFormat="1" ht="16.5" customHeight="1">
      <c r="A416" s="41"/>
      <c r="B416" s="42"/>
      <c r="C416" s="257" t="s">
        <v>377</v>
      </c>
      <c r="D416" s="257" t="s">
        <v>279</v>
      </c>
      <c r="E416" s="258" t="s">
        <v>1125</v>
      </c>
      <c r="F416" s="259" t="s">
        <v>1126</v>
      </c>
      <c r="G416" s="260" t="s">
        <v>334</v>
      </c>
      <c r="H416" s="261">
        <v>2</v>
      </c>
      <c r="I416" s="262"/>
      <c r="J416" s="263">
        <f>ROUND(I416*H416,2)</f>
        <v>0</v>
      </c>
      <c r="K416" s="259" t="s">
        <v>148</v>
      </c>
      <c r="L416" s="264"/>
      <c r="M416" s="265" t="s">
        <v>19</v>
      </c>
      <c r="N416" s="266" t="s">
        <v>43</v>
      </c>
      <c r="O416" s="87"/>
      <c r="P416" s="224">
        <f>O416*H416</f>
        <v>0</v>
      </c>
      <c r="Q416" s="224">
        <v>0.0095999999999999992</v>
      </c>
      <c r="R416" s="224">
        <f>Q416*H416</f>
        <v>0.019199999999999998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1105</v>
      </c>
      <c r="AT416" s="226" t="s">
        <v>279</v>
      </c>
      <c r="AU416" s="226" t="s">
        <v>164</v>
      </c>
      <c r="AY416" s="20" t="s">
        <v>142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80</v>
      </c>
      <c r="BK416" s="227">
        <f>ROUND(I416*H416,2)</f>
        <v>0</v>
      </c>
      <c r="BL416" s="20" t="s">
        <v>1105</v>
      </c>
      <c r="BM416" s="226" t="s">
        <v>1127</v>
      </c>
    </row>
    <row r="417" s="2" customFormat="1">
      <c r="A417" s="41"/>
      <c r="B417" s="42"/>
      <c r="C417" s="43"/>
      <c r="D417" s="228" t="s">
        <v>151</v>
      </c>
      <c r="E417" s="43"/>
      <c r="F417" s="229" t="s">
        <v>1126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151</v>
      </c>
      <c r="AU417" s="20" t="s">
        <v>164</v>
      </c>
    </row>
    <row r="418" s="14" customFormat="1">
      <c r="A418" s="14"/>
      <c r="B418" s="245"/>
      <c r="C418" s="246"/>
      <c r="D418" s="228" t="s">
        <v>155</v>
      </c>
      <c r="E418" s="247" t="s">
        <v>19</v>
      </c>
      <c r="F418" s="248" t="s">
        <v>1121</v>
      </c>
      <c r="G418" s="246"/>
      <c r="H418" s="249">
        <v>2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155</v>
      </c>
      <c r="AU418" s="255" t="s">
        <v>164</v>
      </c>
      <c r="AV418" s="14" t="s">
        <v>82</v>
      </c>
      <c r="AW418" s="14" t="s">
        <v>33</v>
      </c>
      <c r="AX418" s="14" t="s">
        <v>72</v>
      </c>
      <c r="AY418" s="255" t="s">
        <v>142</v>
      </c>
    </row>
    <row r="419" s="15" customFormat="1">
      <c r="A419" s="15"/>
      <c r="B419" s="274"/>
      <c r="C419" s="275"/>
      <c r="D419" s="228" t="s">
        <v>155</v>
      </c>
      <c r="E419" s="276" t="s">
        <v>19</v>
      </c>
      <c r="F419" s="277" t="s">
        <v>861</v>
      </c>
      <c r="G419" s="275"/>
      <c r="H419" s="278">
        <v>2</v>
      </c>
      <c r="I419" s="279"/>
      <c r="J419" s="275"/>
      <c r="K419" s="275"/>
      <c r="L419" s="280"/>
      <c r="M419" s="281"/>
      <c r="N419" s="282"/>
      <c r="O419" s="282"/>
      <c r="P419" s="282"/>
      <c r="Q419" s="282"/>
      <c r="R419" s="282"/>
      <c r="S419" s="282"/>
      <c r="T419" s="28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84" t="s">
        <v>155</v>
      </c>
      <c r="AU419" s="284" t="s">
        <v>164</v>
      </c>
      <c r="AV419" s="15" t="s">
        <v>149</v>
      </c>
      <c r="AW419" s="15" t="s">
        <v>33</v>
      </c>
      <c r="AX419" s="15" t="s">
        <v>80</v>
      </c>
      <c r="AY419" s="284" t="s">
        <v>142</v>
      </c>
    </row>
    <row r="420" s="2" customFormat="1" ht="24.15" customHeight="1">
      <c r="A420" s="41"/>
      <c r="B420" s="42"/>
      <c r="C420" s="215" t="s">
        <v>385</v>
      </c>
      <c r="D420" s="215" t="s">
        <v>144</v>
      </c>
      <c r="E420" s="216" t="s">
        <v>1128</v>
      </c>
      <c r="F420" s="217" t="s">
        <v>1129</v>
      </c>
      <c r="G420" s="218" t="s">
        <v>334</v>
      </c>
      <c r="H420" s="219">
        <v>2</v>
      </c>
      <c r="I420" s="220"/>
      <c r="J420" s="221">
        <f>ROUND(I420*H420,2)</f>
        <v>0</v>
      </c>
      <c r="K420" s="217" t="s">
        <v>148</v>
      </c>
      <c r="L420" s="47"/>
      <c r="M420" s="222" t="s">
        <v>19</v>
      </c>
      <c r="N420" s="223" t="s">
        <v>43</v>
      </c>
      <c r="O420" s="87"/>
      <c r="P420" s="224">
        <f>O420*H420</f>
        <v>0</v>
      </c>
      <c r="Q420" s="224">
        <v>0.0017099999999999999</v>
      </c>
      <c r="R420" s="224">
        <f>Q420*H420</f>
        <v>0.0034199999999999999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149</v>
      </c>
      <c r="AT420" s="226" t="s">
        <v>144</v>
      </c>
      <c r="AU420" s="226" t="s">
        <v>164</v>
      </c>
      <c r="AY420" s="20" t="s">
        <v>142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20" t="s">
        <v>80</v>
      </c>
      <c r="BK420" s="227">
        <f>ROUND(I420*H420,2)</f>
        <v>0</v>
      </c>
      <c r="BL420" s="20" t="s">
        <v>149</v>
      </c>
      <c r="BM420" s="226" t="s">
        <v>1130</v>
      </c>
    </row>
    <row r="421" s="2" customFormat="1">
      <c r="A421" s="41"/>
      <c r="B421" s="42"/>
      <c r="C421" s="43"/>
      <c r="D421" s="228" t="s">
        <v>151</v>
      </c>
      <c r="E421" s="43"/>
      <c r="F421" s="229" t="s">
        <v>1129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151</v>
      </c>
      <c r="AU421" s="20" t="s">
        <v>164</v>
      </c>
    </row>
    <row r="422" s="2" customFormat="1">
      <c r="A422" s="41"/>
      <c r="B422" s="42"/>
      <c r="C422" s="43"/>
      <c r="D422" s="233" t="s">
        <v>153</v>
      </c>
      <c r="E422" s="43"/>
      <c r="F422" s="234" t="s">
        <v>1131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153</v>
      </c>
      <c r="AU422" s="20" t="s">
        <v>164</v>
      </c>
    </row>
    <row r="423" s="14" customFormat="1">
      <c r="A423" s="14"/>
      <c r="B423" s="245"/>
      <c r="C423" s="246"/>
      <c r="D423" s="228" t="s">
        <v>155</v>
      </c>
      <c r="E423" s="247" t="s">
        <v>19</v>
      </c>
      <c r="F423" s="248" t="s">
        <v>1132</v>
      </c>
      <c r="G423" s="246"/>
      <c r="H423" s="249">
        <v>1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155</v>
      </c>
      <c r="AU423" s="255" t="s">
        <v>164</v>
      </c>
      <c r="AV423" s="14" t="s">
        <v>82</v>
      </c>
      <c r="AW423" s="14" t="s">
        <v>33</v>
      </c>
      <c r="AX423" s="14" t="s">
        <v>72</v>
      </c>
      <c r="AY423" s="255" t="s">
        <v>142</v>
      </c>
    </row>
    <row r="424" s="14" customFormat="1">
      <c r="A424" s="14"/>
      <c r="B424" s="245"/>
      <c r="C424" s="246"/>
      <c r="D424" s="228" t="s">
        <v>155</v>
      </c>
      <c r="E424" s="247" t="s">
        <v>19</v>
      </c>
      <c r="F424" s="248" t="s">
        <v>1133</v>
      </c>
      <c r="G424" s="246"/>
      <c r="H424" s="249">
        <v>1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155</v>
      </c>
      <c r="AU424" s="255" t="s">
        <v>164</v>
      </c>
      <c r="AV424" s="14" t="s">
        <v>82</v>
      </c>
      <c r="AW424" s="14" t="s">
        <v>33</v>
      </c>
      <c r="AX424" s="14" t="s">
        <v>72</v>
      </c>
      <c r="AY424" s="255" t="s">
        <v>142</v>
      </c>
    </row>
    <row r="425" s="15" customFormat="1">
      <c r="A425" s="15"/>
      <c r="B425" s="274"/>
      <c r="C425" s="275"/>
      <c r="D425" s="228" t="s">
        <v>155</v>
      </c>
      <c r="E425" s="276" t="s">
        <v>19</v>
      </c>
      <c r="F425" s="277" t="s">
        <v>861</v>
      </c>
      <c r="G425" s="275"/>
      <c r="H425" s="278">
        <v>2</v>
      </c>
      <c r="I425" s="279"/>
      <c r="J425" s="275"/>
      <c r="K425" s="275"/>
      <c r="L425" s="280"/>
      <c r="M425" s="281"/>
      <c r="N425" s="282"/>
      <c r="O425" s="282"/>
      <c r="P425" s="282"/>
      <c r="Q425" s="282"/>
      <c r="R425" s="282"/>
      <c r="S425" s="282"/>
      <c r="T425" s="28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84" t="s">
        <v>155</v>
      </c>
      <c r="AU425" s="284" t="s">
        <v>164</v>
      </c>
      <c r="AV425" s="15" t="s">
        <v>149</v>
      </c>
      <c r="AW425" s="15" t="s">
        <v>33</v>
      </c>
      <c r="AX425" s="15" t="s">
        <v>80</v>
      </c>
      <c r="AY425" s="284" t="s">
        <v>142</v>
      </c>
    </row>
    <row r="426" s="2" customFormat="1" ht="16.5" customHeight="1">
      <c r="A426" s="41"/>
      <c r="B426" s="42"/>
      <c r="C426" s="257" t="s">
        <v>398</v>
      </c>
      <c r="D426" s="257" t="s">
        <v>279</v>
      </c>
      <c r="E426" s="258" t="s">
        <v>1134</v>
      </c>
      <c r="F426" s="259" t="s">
        <v>1135</v>
      </c>
      <c r="G426" s="260" t="s">
        <v>334</v>
      </c>
      <c r="H426" s="261">
        <v>2</v>
      </c>
      <c r="I426" s="262"/>
      <c r="J426" s="263">
        <f>ROUND(I426*H426,2)</f>
        <v>0</v>
      </c>
      <c r="K426" s="259" t="s">
        <v>148</v>
      </c>
      <c r="L426" s="264"/>
      <c r="M426" s="265" t="s">
        <v>19</v>
      </c>
      <c r="N426" s="266" t="s">
        <v>43</v>
      </c>
      <c r="O426" s="87"/>
      <c r="P426" s="224">
        <f>O426*H426</f>
        <v>0</v>
      </c>
      <c r="Q426" s="224">
        <v>0.0155</v>
      </c>
      <c r="R426" s="224">
        <f>Q426*H426</f>
        <v>0.031</v>
      </c>
      <c r="S426" s="224">
        <v>0</v>
      </c>
      <c r="T426" s="225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6" t="s">
        <v>202</v>
      </c>
      <c r="AT426" s="226" t="s">
        <v>279</v>
      </c>
      <c r="AU426" s="226" t="s">
        <v>164</v>
      </c>
      <c r="AY426" s="20" t="s">
        <v>142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20" t="s">
        <v>80</v>
      </c>
      <c r="BK426" s="227">
        <f>ROUND(I426*H426,2)</f>
        <v>0</v>
      </c>
      <c r="BL426" s="20" t="s">
        <v>149</v>
      </c>
      <c r="BM426" s="226" t="s">
        <v>1136</v>
      </c>
    </row>
    <row r="427" s="2" customFormat="1">
      <c r="A427" s="41"/>
      <c r="B427" s="42"/>
      <c r="C427" s="43"/>
      <c r="D427" s="228" t="s">
        <v>151</v>
      </c>
      <c r="E427" s="43"/>
      <c r="F427" s="229" t="s">
        <v>1135</v>
      </c>
      <c r="G427" s="43"/>
      <c r="H427" s="43"/>
      <c r="I427" s="230"/>
      <c r="J427" s="43"/>
      <c r="K427" s="43"/>
      <c r="L427" s="47"/>
      <c r="M427" s="231"/>
      <c r="N427" s="232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151</v>
      </c>
      <c r="AU427" s="20" t="s">
        <v>164</v>
      </c>
    </row>
    <row r="428" s="14" customFormat="1">
      <c r="A428" s="14"/>
      <c r="B428" s="245"/>
      <c r="C428" s="246"/>
      <c r="D428" s="228" t="s">
        <v>155</v>
      </c>
      <c r="E428" s="247" t="s">
        <v>19</v>
      </c>
      <c r="F428" s="248" t="s">
        <v>1132</v>
      </c>
      <c r="G428" s="246"/>
      <c r="H428" s="249">
        <v>1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155</v>
      </c>
      <c r="AU428" s="255" t="s">
        <v>164</v>
      </c>
      <c r="AV428" s="14" t="s">
        <v>82</v>
      </c>
      <c r="AW428" s="14" t="s">
        <v>33</v>
      </c>
      <c r="AX428" s="14" t="s">
        <v>72</v>
      </c>
      <c r="AY428" s="255" t="s">
        <v>142</v>
      </c>
    </row>
    <row r="429" s="14" customFormat="1">
      <c r="A429" s="14"/>
      <c r="B429" s="245"/>
      <c r="C429" s="246"/>
      <c r="D429" s="228" t="s">
        <v>155</v>
      </c>
      <c r="E429" s="247" t="s">
        <v>19</v>
      </c>
      <c r="F429" s="248" t="s">
        <v>1133</v>
      </c>
      <c r="G429" s="246"/>
      <c r="H429" s="249">
        <v>1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155</v>
      </c>
      <c r="AU429" s="255" t="s">
        <v>164</v>
      </c>
      <c r="AV429" s="14" t="s">
        <v>82</v>
      </c>
      <c r="AW429" s="14" t="s">
        <v>33</v>
      </c>
      <c r="AX429" s="14" t="s">
        <v>72</v>
      </c>
      <c r="AY429" s="255" t="s">
        <v>142</v>
      </c>
    </row>
    <row r="430" s="15" customFormat="1">
      <c r="A430" s="15"/>
      <c r="B430" s="274"/>
      <c r="C430" s="275"/>
      <c r="D430" s="228" t="s">
        <v>155</v>
      </c>
      <c r="E430" s="276" t="s">
        <v>19</v>
      </c>
      <c r="F430" s="277" t="s">
        <v>861</v>
      </c>
      <c r="G430" s="275"/>
      <c r="H430" s="278">
        <v>2</v>
      </c>
      <c r="I430" s="279"/>
      <c r="J430" s="275"/>
      <c r="K430" s="275"/>
      <c r="L430" s="280"/>
      <c r="M430" s="281"/>
      <c r="N430" s="282"/>
      <c r="O430" s="282"/>
      <c r="P430" s="282"/>
      <c r="Q430" s="282"/>
      <c r="R430" s="282"/>
      <c r="S430" s="282"/>
      <c r="T430" s="28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4" t="s">
        <v>155</v>
      </c>
      <c r="AU430" s="284" t="s">
        <v>164</v>
      </c>
      <c r="AV430" s="15" t="s">
        <v>149</v>
      </c>
      <c r="AW430" s="15" t="s">
        <v>33</v>
      </c>
      <c r="AX430" s="15" t="s">
        <v>80</v>
      </c>
      <c r="AY430" s="284" t="s">
        <v>142</v>
      </c>
    </row>
    <row r="431" s="12" customFormat="1" ht="20.88" customHeight="1">
      <c r="A431" s="12"/>
      <c r="B431" s="199"/>
      <c r="C431" s="200"/>
      <c r="D431" s="201" t="s">
        <v>71</v>
      </c>
      <c r="E431" s="213" t="s">
        <v>1137</v>
      </c>
      <c r="F431" s="213" t="s">
        <v>1138</v>
      </c>
      <c r="G431" s="200"/>
      <c r="H431" s="200"/>
      <c r="I431" s="203"/>
      <c r="J431" s="214">
        <f>BK431</f>
        <v>0</v>
      </c>
      <c r="K431" s="200"/>
      <c r="L431" s="205"/>
      <c r="M431" s="206"/>
      <c r="N431" s="207"/>
      <c r="O431" s="207"/>
      <c r="P431" s="208">
        <f>SUM(P432:P486)</f>
        <v>0</v>
      </c>
      <c r="Q431" s="207"/>
      <c r="R431" s="208">
        <f>SUM(R432:R486)</f>
        <v>0.32410415999999997</v>
      </c>
      <c r="S431" s="207"/>
      <c r="T431" s="209">
        <f>SUM(T432:T486)</f>
        <v>0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10" t="s">
        <v>80</v>
      </c>
      <c r="AT431" s="211" t="s">
        <v>71</v>
      </c>
      <c r="AU431" s="211" t="s">
        <v>82</v>
      </c>
      <c r="AY431" s="210" t="s">
        <v>142</v>
      </c>
      <c r="BK431" s="212">
        <f>SUM(BK432:BK486)</f>
        <v>0</v>
      </c>
    </row>
    <row r="432" s="2" customFormat="1" ht="24.15" customHeight="1">
      <c r="A432" s="41"/>
      <c r="B432" s="42"/>
      <c r="C432" s="215" t="s">
        <v>410</v>
      </c>
      <c r="D432" s="215" t="s">
        <v>144</v>
      </c>
      <c r="E432" s="216" t="s">
        <v>1139</v>
      </c>
      <c r="F432" s="217" t="s">
        <v>1140</v>
      </c>
      <c r="G432" s="218" t="s">
        <v>220</v>
      </c>
      <c r="H432" s="219">
        <v>129.59999999999999</v>
      </c>
      <c r="I432" s="220"/>
      <c r="J432" s="221">
        <f>ROUND(I432*H432,2)</f>
        <v>0</v>
      </c>
      <c r="K432" s="217" t="s">
        <v>148</v>
      </c>
      <c r="L432" s="47"/>
      <c r="M432" s="222" t="s">
        <v>19</v>
      </c>
      <c r="N432" s="223" t="s">
        <v>43</v>
      </c>
      <c r="O432" s="87"/>
      <c r="P432" s="224">
        <f>O432*H432</f>
        <v>0</v>
      </c>
      <c r="Q432" s="224">
        <v>0</v>
      </c>
      <c r="R432" s="224">
        <f>Q432*H432</f>
        <v>0</v>
      </c>
      <c r="S432" s="224">
        <v>0</v>
      </c>
      <c r="T432" s="225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6" t="s">
        <v>149</v>
      </c>
      <c r="AT432" s="226" t="s">
        <v>144</v>
      </c>
      <c r="AU432" s="226" t="s">
        <v>164</v>
      </c>
      <c r="AY432" s="20" t="s">
        <v>142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20" t="s">
        <v>80</v>
      </c>
      <c r="BK432" s="227">
        <f>ROUND(I432*H432,2)</f>
        <v>0</v>
      </c>
      <c r="BL432" s="20" t="s">
        <v>149</v>
      </c>
      <c r="BM432" s="226" t="s">
        <v>1141</v>
      </c>
    </row>
    <row r="433" s="2" customFormat="1">
      <c r="A433" s="41"/>
      <c r="B433" s="42"/>
      <c r="C433" s="43"/>
      <c r="D433" s="228" t="s">
        <v>151</v>
      </c>
      <c r="E433" s="43"/>
      <c r="F433" s="229" t="s">
        <v>1140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151</v>
      </c>
      <c r="AU433" s="20" t="s">
        <v>164</v>
      </c>
    </row>
    <row r="434" s="2" customFormat="1">
      <c r="A434" s="41"/>
      <c r="B434" s="42"/>
      <c r="C434" s="43"/>
      <c r="D434" s="233" t="s">
        <v>153</v>
      </c>
      <c r="E434" s="43"/>
      <c r="F434" s="234" t="s">
        <v>1142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153</v>
      </c>
      <c r="AU434" s="20" t="s">
        <v>164</v>
      </c>
    </row>
    <row r="435" s="14" customFormat="1">
      <c r="A435" s="14"/>
      <c r="B435" s="245"/>
      <c r="C435" s="246"/>
      <c r="D435" s="228" t="s">
        <v>155</v>
      </c>
      <c r="E435" s="247" t="s">
        <v>19</v>
      </c>
      <c r="F435" s="248" t="s">
        <v>1143</v>
      </c>
      <c r="G435" s="246"/>
      <c r="H435" s="249">
        <v>129.59999999999999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155</v>
      </c>
      <c r="AU435" s="255" t="s">
        <v>164</v>
      </c>
      <c r="AV435" s="14" t="s">
        <v>82</v>
      </c>
      <c r="AW435" s="14" t="s">
        <v>33</v>
      </c>
      <c r="AX435" s="14" t="s">
        <v>72</v>
      </c>
      <c r="AY435" s="255" t="s">
        <v>142</v>
      </c>
    </row>
    <row r="436" s="15" customFormat="1">
      <c r="A436" s="15"/>
      <c r="B436" s="274"/>
      <c r="C436" s="275"/>
      <c r="D436" s="228" t="s">
        <v>155</v>
      </c>
      <c r="E436" s="276" t="s">
        <v>19</v>
      </c>
      <c r="F436" s="277" t="s">
        <v>861</v>
      </c>
      <c r="G436" s="275"/>
      <c r="H436" s="278">
        <v>129.59999999999999</v>
      </c>
      <c r="I436" s="279"/>
      <c r="J436" s="275"/>
      <c r="K436" s="275"/>
      <c r="L436" s="280"/>
      <c r="M436" s="281"/>
      <c r="N436" s="282"/>
      <c r="O436" s="282"/>
      <c r="P436" s="282"/>
      <c r="Q436" s="282"/>
      <c r="R436" s="282"/>
      <c r="S436" s="282"/>
      <c r="T436" s="28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84" t="s">
        <v>155</v>
      </c>
      <c r="AU436" s="284" t="s">
        <v>164</v>
      </c>
      <c r="AV436" s="15" t="s">
        <v>149</v>
      </c>
      <c r="AW436" s="15" t="s">
        <v>33</v>
      </c>
      <c r="AX436" s="15" t="s">
        <v>80</v>
      </c>
      <c r="AY436" s="284" t="s">
        <v>142</v>
      </c>
    </row>
    <row r="437" s="2" customFormat="1" ht="16.5" customHeight="1">
      <c r="A437" s="41"/>
      <c r="B437" s="42"/>
      <c r="C437" s="257" t="s">
        <v>419</v>
      </c>
      <c r="D437" s="257" t="s">
        <v>279</v>
      </c>
      <c r="E437" s="258" t="s">
        <v>1144</v>
      </c>
      <c r="F437" s="259" t="s">
        <v>1145</v>
      </c>
      <c r="G437" s="260" t="s">
        <v>220</v>
      </c>
      <c r="H437" s="261">
        <v>131.54400000000001</v>
      </c>
      <c r="I437" s="262"/>
      <c r="J437" s="263">
        <f>ROUND(I437*H437,2)</f>
        <v>0</v>
      </c>
      <c r="K437" s="259" t="s">
        <v>148</v>
      </c>
      <c r="L437" s="264"/>
      <c r="M437" s="265" t="s">
        <v>19</v>
      </c>
      <c r="N437" s="266" t="s">
        <v>43</v>
      </c>
      <c r="O437" s="87"/>
      <c r="P437" s="224">
        <f>O437*H437</f>
        <v>0</v>
      </c>
      <c r="Q437" s="224">
        <v>0.00214</v>
      </c>
      <c r="R437" s="224">
        <f>Q437*H437</f>
        <v>0.28150416</v>
      </c>
      <c r="S437" s="224">
        <v>0</v>
      </c>
      <c r="T437" s="225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6" t="s">
        <v>202</v>
      </c>
      <c r="AT437" s="226" t="s">
        <v>279</v>
      </c>
      <c r="AU437" s="226" t="s">
        <v>164</v>
      </c>
      <c r="AY437" s="20" t="s">
        <v>142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20" t="s">
        <v>80</v>
      </c>
      <c r="BK437" s="227">
        <f>ROUND(I437*H437,2)</f>
        <v>0</v>
      </c>
      <c r="BL437" s="20" t="s">
        <v>149</v>
      </c>
      <c r="BM437" s="226" t="s">
        <v>1146</v>
      </c>
    </row>
    <row r="438" s="2" customFormat="1">
      <c r="A438" s="41"/>
      <c r="B438" s="42"/>
      <c r="C438" s="43"/>
      <c r="D438" s="228" t="s">
        <v>151</v>
      </c>
      <c r="E438" s="43"/>
      <c r="F438" s="229" t="s">
        <v>1145</v>
      </c>
      <c r="G438" s="43"/>
      <c r="H438" s="43"/>
      <c r="I438" s="230"/>
      <c r="J438" s="43"/>
      <c r="K438" s="43"/>
      <c r="L438" s="47"/>
      <c r="M438" s="231"/>
      <c r="N438" s="23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151</v>
      </c>
      <c r="AU438" s="20" t="s">
        <v>164</v>
      </c>
    </row>
    <row r="439" s="14" customFormat="1">
      <c r="A439" s="14"/>
      <c r="B439" s="245"/>
      <c r="C439" s="246"/>
      <c r="D439" s="228" t="s">
        <v>155</v>
      </c>
      <c r="E439" s="247" t="s">
        <v>19</v>
      </c>
      <c r="F439" s="248" t="s">
        <v>1147</v>
      </c>
      <c r="G439" s="246"/>
      <c r="H439" s="249">
        <v>131.54400000000001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155</v>
      </c>
      <c r="AU439" s="255" t="s">
        <v>164</v>
      </c>
      <c r="AV439" s="14" t="s">
        <v>82</v>
      </c>
      <c r="AW439" s="14" t="s">
        <v>33</v>
      </c>
      <c r="AX439" s="14" t="s">
        <v>72</v>
      </c>
      <c r="AY439" s="255" t="s">
        <v>142</v>
      </c>
    </row>
    <row r="440" s="15" customFormat="1">
      <c r="A440" s="15"/>
      <c r="B440" s="274"/>
      <c r="C440" s="275"/>
      <c r="D440" s="228" t="s">
        <v>155</v>
      </c>
      <c r="E440" s="276" t="s">
        <v>19</v>
      </c>
      <c r="F440" s="277" t="s">
        <v>861</v>
      </c>
      <c r="G440" s="275"/>
      <c r="H440" s="278">
        <v>131.54400000000001</v>
      </c>
      <c r="I440" s="279"/>
      <c r="J440" s="275"/>
      <c r="K440" s="275"/>
      <c r="L440" s="280"/>
      <c r="M440" s="281"/>
      <c r="N440" s="282"/>
      <c r="O440" s="282"/>
      <c r="P440" s="282"/>
      <c r="Q440" s="282"/>
      <c r="R440" s="282"/>
      <c r="S440" s="282"/>
      <c r="T440" s="283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84" t="s">
        <v>155</v>
      </c>
      <c r="AU440" s="284" t="s">
        <v>164</v>
      </c>
      <c r="AV440" s="15" t="s">
        <v>149</v>
      </c>
      <c r="AW440" s="15" t="s">
        <v>33</v>
      </c>
      <c r="AX440" s="15" t="s">
        <v>80</v>
      </c>
      <c r="AY440" s="284" t="s">
        <v>142</v>
      </c>
    </row>
    <row r="441" s="2" customFormat="1" ht="16.5" customHeight="1">
      <c r="A441" s="41"/>
      <c r="B441" s="42"/>
      <c r="C441" s="257" t="s">
        <v>426</v>
      </c>
      <c r="D441" s="257" t="s">
        <v>279</v>
      </c>
      <c r="E441" s="258" t="s">
        <v>1148</v>
      </c>
      <c r="F441" s="259" t="s">
        <v>1149</v>
      </c>
      <c r="G441" s="260" t="s">
        <v>334</v>
      </c>
      <c r="H441" s="261">
        <v>6</v>
      </c>
      <c r="I441" s="262"/>
      <c r="J441" s="263">
        <f>ROUND(I441*H441,2)</f>
        <v>0</v>
      </c>
      <c r="K441" s="259" t="s">
        <v>148</v>
      </c>
      <c r="L441" s="264"/>
      <c r="M441" s="265" t="s">
        <v>19</v>
      </c>
      <c r="N441" s="266" t="s">
        <v>43</v>
      </c>
      <c r="O441" s="87"/>
      <c r="P441" s="224">
        <f>O441*H441</f>
        <v>0</v>
      </c>
      <c r="Q441" s="224">
        <v>0.00048000000000000001</v>
      </c>
      <c r="R441" s="224">
        <f>Q441*H441</f>
        <v>0.0028800000000000002</v>
      </c>
      <c r="S441" s="224">
        <v>0</v>
      </c>
      <c r="T441" s="225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26" t="s">
        <v>1105</v>
      </c>
      <c r="AT441" s="226" t="s">
        <v>279</v>
      </c>
      <c r="AU441" s="226" t="s">
        <v>164</v>
      </c>
      <c r="AY441" s="20" t="s">
        <v>142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20" t="s">
        <v>80</v>
      </c>
      <c r="BK441" s="227">
        <f>ROUND(I441*H441,2)</f>
        <v>0</v>
      </c>
      <c r="BL441" s="20" t="s">
        <v>1105</v>
      </c>
      <c r="BM441" s="226" t="s">
        <v>1150</v>
      </c>
    </row>
    <row r="442" s="2" customFormat="1">
      <c r="A442" s="41"/>
      <c r="B442" s="42"/>
      <c r="C442" s="43"/>
      <c r="D442" s="228" t="s">
        <v>151</v>
      </c>
      <c r="E442" s="43"/>
      <c r="F442" s="229" t="s">
        <v>1149</v>
      </c>
      <c r="G442" s="43"/>
      <c r="H442" s="43"/>
      <c r="I442" s="230"/>
      <c r="J442" s="43"/>
      <c r="K442" s="43"/>
      <c r="L442" s="47"/>
      <c r="M442" s="231"/>
      <c r="N442" s="232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151</v>
      </c>
      <c r="AU442" s="20" t="s">
        <v>164</v>
      </c>
    </row>
    <row r="443" s="14" customFormat="1">
      <c r="A443" s="14"/>
      <c r="B443" s="245"/>
      <c r="C443" s="246"/>
      <c r="D443" s="228" t="s">
        <v>155</v>
      </c>
      <c r="E443" s="247" t="s">
        <v>19</v>
      </c>
      <c r="F443" s="248" t="s">
        <v>1151</v>
      </c>
      <c r="G443" s="246"/>
      <c r="H443" s="249">
        <v>2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155</v>
      </c>
      <c r="AU443" s="255" t="s">
        <v>164</v>
      </c>
      <c r="AV443" s="14" t="s">
        <v>82</v>
      </c>
      <c r="AW443" s="14" t="s">
        <v>33</v>
      </c>
      <c r="AX443" s="14" t="s">
        <v>72</v>
      </c>
      <c r="AY443" s="255" t="s">
        <v>142</v>
      </c>
    </row>
    <row r="444" s="14" customFormat="1">
      <c r="A444" s="14"/>
      <c r="B444" s="245"/>
      <c r="C444" s="246"/>
      <c r="D444" s="228" t="s">
        <v>155</v>
      </c>
      <c r="E444" s="247" t="s">
        <v>19</v>
      </c>
      <c r="F444" s="248" t="s">
        <v>1152</v>
      </c>
      <c r="G444" s="246"/>
      <c r="H444" s="249">
        <v>4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5" t="s">
        <v>155</v>
      </c>
      <c r="AU444" s="255" t="s">
        <v>164</v>
      </c>
      <c r="AV444" s="14" t="s">
        <v>82</v>
      </c>
      <c r="AW444" s="14" t="s">
        <v>33</v>
      </c>
      <c r="AX444" s="14" t="s">
        <v>72</v>
      </c>
      <c r="AY444" s="255" t="s">
        <v>142</v>
      </c>
    </row>
    <row r="445" s="15" customFormat="1">
      <c r="A445" s="15"/>
      <c r="B445" s="274"/>
      <c r="C445" s="275"/>
      <c r="D445" s="228" t="s">
        <v>155</v>
      </c>
      <c r="E445" s="276" t="s">
        <v>19</v>
      </c>
      <c r="F445" s="277" t="s">
        <v>861</v>
      </c>
      <c r="G445" s="275"/>
      <c r="H445" s="278">
        <v>6</v>
      </c>
      <c r="I445" s="279"/>
      <c r="J445" s="275"/>
      <c r="K445" s="275"/>
      <c r="L445" s="280"/>
      <c r="M445" s="281"/>
      <c r="N445" s="282"/>
      <c r="O445" s="282"/>
      <c r="P445" s="282"/>
      <c r="Q445" s="282"/>
      <c r="R445" s="282"/>
      <c r="S445" s="282"/>
      <c r="T445" s="283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84" t="s">
        <v>155</v>
      </c>
      <c r="AU445" s="284" t="s">
        <v>164</v>
      </c>
      <c r="AV445" s="15" t="s">
        <v>149</v>
      </c>
      <c r="AW445" s="15" t="s">
        <v>33</v>
      </c>
      <c r="AX445" s="15" t="s">
        <v>80</v>
      </c>
      <c r="AY445" s="284" t="s">
        <v>142</v>
      </c>
    </row>
    <row r="446" s="2" customFormat="1" ht="16.5" customHeight="1">
      <c r="A446" s="41"/>
      <c r="B446" s="42"/>
      <c r="C446" s="257" t="s">
        <v>432</v>
      </c>
      <c r="D446" s="257" t="s">
        <v>279</v>
      </c>
      <c r="E446" s="258" t="s">
        <v>1153</v>
      </c>
      <c r="F446" s="259" t="s">
        <v>1154</v>
      </c>
      <c r="G446" s="260" t="s">
        <v>334</v>
      </c>
      <c r="H446" s="261">
        <v>6</v>
      </c>
      <c r="I446" s="262"/>
      <c r="J446" s="263">
        <f>ROUND(I446*H446,2)</f>
        <v>0</v>
      </c>
      <c r="K446" s="259" t="s">
        <v>148</v>
      </c>
      <c r="L446" s="264"/>
      <c r="M446" s="265" t="s">
        <v>19</v>
      </c>
      <c r="N446" s="266" t="s">
        <v>43</v>
      </c>
      <c r="O446" s="87"/>
      <c r="P446" s="224">
        <f>O446*H446</f>
        <v>0</v>
      </c>
      <c r="Q446" s="224">
        <v>0.0035999999999999999</v>
      </c>
      <c r="R446" s="224">
        <f>Q446*H446</f>
        <v>0.021600000000000001</v>
      </c>
      <c r="S446" s="224">
        <v>0</v>
      </c>
      <c r="T446" s="225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6" t="s">
        <v>1105</v>
      </c>
      <c r="AT446" s="226" t="s">
        <v>279</v>
      </c>
      <c r="AU446" s="226" t="s">
        <v>164</v>
      </c>
      <c r="AY446" s="20" t="s">
        <v>142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20" t="s">
        <v>80</v>
      </c>
      <c r="BK446" s="227">
        <f>ROUND(I446*H446,2)</f>
        <v>0</v>
      </c>
      <c r="BL446" s="20" t="s">
        <v>1105</v>
      </c>
      <c r="BM446" s="226" t="s">
        <v>1155</v>
      </c>
    </row>
    <row r="447" s="2" customFormat="1">
      <c r="A447" s="41"/>
      <c r="B447" s="42"/>
      <c r="C447" s="43"/>
      <c r="D447" s="228" t="s">
        <v>151</v>
      </c>
      <c r="E447" s="43"/>
      <c r="F447" s="229" t="s">
        <v>1154</v>
      </c>
      <c r="G447" s="43"/>
      <c r="H447" s="43"/>
      <c r="I447" s="230"/>
      <c r="J447" s="43"/>
      <c r="K447" s="43"/>
      <c r="L447" s="47"/>
      <c r="M447" s="231"/>
      <c r="N447" s="232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151</v>
      </c>
      <c r="AU447" s="20" t="s">
        <v>164</v>
      </c>
    </row>
    <row r="448" s="14" customFormat="1">
      <c r="A448" s="14"/>
      <c r="B448" s="245"/>
      <c r="C448" s="246"/>
      <c r="D448" s="228" t="s">
        <v>155</v>
      </c>
      <c r="E448" s="247" t="s">
        <v>19</v>
      </c>
      <c r="F448" s="248" t="s">
        <v>1151</v>
      </c>
      <c r="G448" s="246"/>
      <c r="H448" s="249">
        <v>2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155</v>
      </c>
      <c r="AU448" s="255" t="s">
        <v>164</v>
      </c>
      <c r="AV448" s="14" t="s">
        <v>82</v>
      </c>
      <c r="AW448" s="14" t="s">
        <v>33</v>
      </c>
      <c r="AX448" s="14" t="s">
        <v>72</v>
      </c>
      <c r="AY448" s="255" t="s">
        <v>142</v>
      </c>
    </row>
    <row r="449" s="14" customFormat="1">
      <c r="A449" s="14"/>
      <c r="B449" s="245"/>
      <c r="C449" s="246"/>
      <c r="D449" s="228" t="s">
        <v>155</v>
      </c>
      <c r="E449" s="247" t="s">
        <v>19</v>
      </c>
      <c r="F449" s="248" t="s">
        <v>1152</v>
      </c>
      <c r="G449" s="246"/>
      <c r="H449" s="249">
        <v>4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155</v>
      </c>
      <c r="AU449" s="255" t="s">
        <v>164</v>
      </c>
      <c r="AV449" s="14" t="s">
        <v>82</v>
      </c>
      <c r="AW449" s="14" t="s">
        <v>33</v>
      </c>
      <c r="AX449" s="14" t="s">
        <v>72</v>
      </c>
      <c r="AY449" s="255" t="s">
        <v>142</v>
      </c>
    </row>
    <row r="450" s="15" customFormat="1">
      <c r="A450" s="15"/>
      <c r="B450" s="274"/>
      <c r="C450" s="275"/>
      <c r="D450" s="228" t="s">
        <v>155</v>
      </c>
      <c r="E450" s="276" t="s">
        <v>19</v>
      </c>
      <c r="F450" s="277" t="s">
        <v>861</v>
      </c>
      <c r="G450" s="275"/>
      <c r="H450" s="278">
        <v>6</v>
      </c>
      <c r="I450" s="279"/>
      <c r="J450" s="275"/>
      <c r="K450" s="275"/>
      <c r="L450" s="280"/>
      <c r="M450" s="281"/>
      <c r="N450" s="282"/>
      <c r="O450" s="282"/>
      <c r="P450" s="282"/>
      <c r="Q450" s="282"/>
      <c r="R450" s="282"/>
      <c r="S450" s="282"/>
      <c r="T450" s="28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84" t="s">
        <v>155</v>
      </c>
      <c r="AU450" s="284" t="s">
        <v>164</v>
      </c>
      <c r="AV450" s="15" t="s">
        <v>149</v>
      </c>
      <c r="AW450" s="15" t="s">
        <v>33</v>
      </c>
      <c r="AX450" s="15" t="s">
        <v>80</v>
      </c>
      <c r="AY450" s="284" t="s">
        <v>142</v>
      </c>
    </row>
    <row r="451" s="2" customFormat="1" ht="24.15" customHeight="1">
      <c r="A451" s="41"/>
      <c r="B451" s="42"/>
      <c r="C451" s="215" t="s">
        <v>440</v>
      </c>
      <c r="D451" s="215" t="s">
        <v>144</v>
      </c>
      <c r="E451" s="216" t="s">
        <v>1156</v>
      </c>
      <c r="F451" s="217" t="s">
        <v>1157</v>
      </c>
      <c r="G451" s="218" t="s">
        <v>334</v>
      </c>
      <c r="H451" s="219">
        <v>28</v>
      </c>
      <c r="I451" s="220"/>
      <c r="J451" s="221">
        <f>ROUND(I451*H451,2)</f>
        <v>0</v>
      </c>
      <c r="K451" s="217" t="s">
        <v>148</v>
      </c>
      <c r="L451" s="47"/>
      <c r="M451" s="222" t="s">
        <v>19</v>
      </c>
      <c r="N451" s="223" t="s">
        <v>43</v>
      </c>
      <c r="O451" s="87"/>
      <c r="P451" s="224">
        <f>O451*H451</f>
        <v>0</v>
      </c>
      <c r="Q451" s="224">
        <v>0</v>
      </c>
      <c r="R451" s="224">
        <f>Q451*H451</f>
        <v>0</v>
      </c>
      <c r="S451" s="224">
        <v>0</v>
      </c>
      <c r="T451" s="225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6" t="s">
        <v>149</v>
      </c>
      <c r="AT451" s="226" t="s">
        <v>144</v>
      </c>
      <c r="AU451" s="226" t="s">
        <v>164</v>
      </c>
      <c r="AY451" s="20" t="s">
        <v>142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20" t="s">
        <v>80</v>
      </c>
      <c r="BK451" s="227">
        <f>ROUND(I451*H451,2)</f>
        <v>0</v>
      </c>
      <c r="BL451" s="20" t="s">
        <v>149</v>
      </c>
      <c r="BM451" s="226" t="s">
        <v>1158</v>
      </c>
    </row>
    <row r="452" s="2" customFormat="1">
      <c r="A452" s="41"/>
      <c r="B452" s="42"/>
      <c r="C452" s="43"/>
      <c r="D452" s="228" t="s">
        <v>151</v>
      </c>
      <c r="E452" s="43"/>
      <c r="F452" s="229" t="s">
        <v>1157</v>
      </c>
      <c r="G452" s="43"/>
      <c r="H452" s="43"/>
      <c r="I452" s="230"/>
      <c r="J452" s="43"/>
      <c r="K452" s="43"/>
      <c r="L452" s="47"/>
      <c r="M452" s="231"/>
      <c r="N452" s="232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151</v>
      </c>
      <c r="AU452" s="20" t="s">
        <v>164</v>
      </c>
    </row>
    <row r="453" s="2" customFormat="1">
      <c r="A453" s="41"/>
      <c r="B453" s="42"/>
      <c r="C453" s="43"/>
      <c r="D453" s="233" t="s">
        <v>153</v>
      </c>
      <c r="E453" s="43"/>
      <c r="F453" s="234" t="s">
        <v>1159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153</v>
      </c>
      <c r="AU453" s="20" t="s">
        <v>164</v>
      </c>
    </row>
    <row r="454" s="14" customFormat="1">
      <c r="A454" s="14"/>
      <c r="B454" s="245"/>
      <c r="C454" s="246"/>
      <c r="D454" s="228" t="s">
        <v>155</v>
      </c>
      <c r="E454" s="247" t="s">
        <v>19</v>
      </c>
      <c r="F454" s="248" t="s">
        <v>1160</v>
      </c>
      <c r="G454" s="246"/>
      <c r="H454" s="249">
        <v>22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155</v>
      </c>
      <c r="AU454" s="255" t="s">
        <v>164</v>
      </c>
      <c r="AV454" s="14" t="s">
        <v>82</v>
      </c>
      <c r="AW454" s="14" t="s">
        <v>33</v>
      </c>
      <c r="AX454" s="14" t="s">
        <v>72</v>
      </c>
      <c r="AY454" s="255" t="s">
        <v>142</v>
      </c>
    </row>
    <row r="455" s="16" customFormat="1">
      <c r="A455" s="16"/>
      <c r="B455" s="285"/>
      <c r="C455" s="286"/>
      <c r="D455" s="228" t="s">
        <v>155</v>
      </c>
      <c r="E455" s="287" t="s">
        <v>19</v>
      </c>
      <c r="F455" s="288" t="s">
        <v>880</v>
      </c>
      <c r="G455" s="286"/>
      <c r="H455" s="289">
        <v>22</v>
      </c>
      <c r="I455" s="290"/>
      <c r="J455" s="286"/>
      <c r="K455" s="286"/>
      <c r="L455" s="291"/>
      <c r="M455" s="292"/>
      <c r="N455" s="293"/>
      <c r="O455" s="293"/>
      <c r="P455" s="293"/>
      <c r="Q455" s="293"/>
      <c r="R455" s="293"/>
      <c r="S455" s="293"/>
      <c r="T455" s="294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295" t="s">
        <v>155</v>
      </c>
      <c r="AU455" s="295" t="s">
        <v>164</v>
      </c>
      <c r="AV455" s="16" t="s">
        <v>164</v>
      </c>
      <c r="AW455" s="16" t="s">
        <v>33</v>
      </c>
      <c r="AX455" s="16" t="s">
        <v>72</v>
      </c>
      <c r="AY455" s="295" t="s">
        <v>142</v>
      </c>
    </row>
    <row r="456" s="14" customFormat="1">
      <c r="A456" s="14"/>
      <c r="B456" s="245"/>
      <c r="C456" s="246"/>
      <c r="D456" s="228" t="s">
        <v>155</v>
      </c>
      <c r="E456" s="247" t="s">
        <v>19</v>
      </c>
      <c r="F456" s="248" t="s">
        <v>1161</v>
      </c>
      <c r="G456" s="246"/>
      <c r="H456" s="249">
        <v>3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155</v>
      </c>
      <c r="AU456" s="255" t="s">
        <v>164</v>
      </c>
      <c r="AV456" s="14" t="s">
        <v>82</v>
      </c>
      <c r="AW456" s="14" t="s">
        <v>33</v>
      </c>
      <c r="AX456" s="14" t="s">
        <v>72</v>
      </c>
      <c r="AY456" s="255" t="s">
        <v>142</v>
      </c>
    </row>
    <row r="457" s="14" customFormat="1">
      <c r="A457" s="14"/>
      <c r="B457" s="245"/>
      <c r="C457" s="246"/>
      <c r="D457" s="228" t="s">
        <v>155</v>
      </c>
      <c r="E457" s="247" t="s">
        <v>19</v>
      </c>
      <c r="F457" s="248" t="s">
        <v>1162</v>
      </c>
      <c r="G457" s="246"/>
      <c r="H457" s="249">
        <v>3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155</v>
      </c>
      <c r="AU457" s="255" t="s">
        <v>164</v>
      </c>
      <c r="AV457" s="14" t="s">
        <v>82</v>
      </c>
      <c r="AW457" s="14" t="s">
        <v>33</v>
      </c>
      <c r="AX457" s="14" t="s">
        <v>72</v>
      </c>
      <c r="AY457" s="255" t="s">
        <v>142</v>
      </c>
    </row>
    <row r="458" s="16" customFormat="1">
      <c r="A458" s="16"/>
      <c r="B458" s="285"/>
      <c r="C458" s="286"/>
      <c r="D458" s="228" t="s">
        <v>155</v>
      </c>
      <c r="E458" s="287" t="s">
        <v>19</v>
      </c>
      <c r="F458" s="288" t="s">
        <v>880</v>
      </c>
      <c r="G458" s="286"/>
      <c r="H458" s="289">
        <v>6</v>
      </c>
      <c r="I458" s="290"/>
      <c r="J458" s="286"/>
      <c r="K458" s="286"/>
      <c r="L458" s="291"/>
      <c r="M458" s="292"/>
      <c r="N458" s="293"/>
      <c r="O458" s="293"/>
      <c r="P458" s="293"/>
      <c r="Q458" s="293"/>
      <c r="R458" s="293"/>
      <c r="S458" s="293"/>
      <c r="T458" s="294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295" t="s">
        <v>155</v>
      </c>
      <c r="AU458" s="295" t="s">
        <v>164</v>
      </c>
      <c r="AV458" s="16" t="s">
        <v>164</v>
      </c>
      <c r="AW458" s="16" t="s">
        <v>33</v>
      </c>
      <c r="AX458" s="16" t="s">
        <v>72</v>
      </c>
      <c r="AY458" s="295" t="s">
        <v>142</v>
      </c>
    </row>
    <row r="459" s="15" customFormat="1">
      <c r="A459" s="15"/>
      <c r="B459" s="274"/>
      <c r="C459" s="275"/>
      <c r="D459" s="228" t="s">
        <v>155</v>
      </c>
      <c r="E459" s="276" t="s">
        <v>19</v>
      </c>
      <c r="F459" s="277" t="s">
        <v>861</v>
      </c>
      <c r="G459" s="275"/>
      <c r="H459" s="278">
        <v>28</v>
      </c>
      <c r="I459" s="279"/>
      <c r="J459" s="275"/>
      <c r="K459" s="275"/>
      <c r="L459" s="280"/>
      <c r="M459" s="281"/>
      <c r="N459" s="282"/>
      <c r="O459" s="282"/>
      <c r="P459" s="282"/>
      <c r="Q459" s="282"/>
      <c r="R459" s="282"/>
      <c r="S459" s="282"/>
      <c r="T459" s="283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84" t="s">
        <v>155</v>
      </c>
      <c r="AU459" s="284" t="s">
        <v>164</v>
      </c>
      <c r="AV459" s="15" t="s">
        <v>149</v>
      </c>
      <c r="AW459" s="15" t="s">
        <v>33</v>
      </c>
      <c r="AX459" s="15" t="s">
        <v>80</v>
      </c>
      <c r="AY459" s="284" t="s">
        <v>142</v>
      </c>
    </row>
    <row r="460" s="2" customFormat="1" ht="16.5" customHeight="1">
      <c r="A460" s="41"/>
      <c r="B460" s="42"/>
      <c r="C460" s="257" t="s">
        <v>445</v>
      </c>
      <c r="D460" s="257" t="s">
        <v>279</v>
      </c>
      <c r="E460" s="258" t="s">
        <v>1163</v>
      </c>
      <c r="F460" s="259" t="s">
        <v>1164</v>
      </c>
      <c r="G460" s="260" t="s">
        <v>334</v>
      </c>
      <c r="H460" s="261">
        <v>22</v>
      </c>
      <c r="I460" s="262"/>
      <c r="J460" s="263">
        <f>ROUND(I460*H460,2)</f>
        <v>0</v>
      </c>
      <c r="K460" s="259" t="s">
        <v>148</v>
      </c>
      <c r="L460" s="264"/>
      <c r="M460" s="265" t="s">
        <v>19</v>
      </c>
      <c r="N460" s="266" t="s">
        <v>43</v>
      </c>
      <c r="O460" s="87"/>
      <c r="P460" s="224">
        <f>O460*H460</f>
        <v>0</v>
      </c>
      <c r="Q460" s="224">
        <v>0.00038999999999999999</v>
      </c>
      <c r="R460" s="224">
        <f>Q460*H460</f>
        <v>0.0085799999999999991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1105</v>
      </c>
      <c r="AT460" s="226" t="s">
        <v>279</v>
      </c>
      <c r="AU460" s="226" t="s">
        <v>164</v>
      </c>
      <c r="AY460" s="20" t="s">
        <v>142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20" t="s">
        <v>80</v>
      </c>
      <c r="BK460" s="227">
        <f>ROUND(I460*H460,2)</f>
        <v>0</v>
      </c>
      <c r="BL460" s="20" t="s">
        <v>1105</v>
      </c>
      <c r="BM460" s="226" t="s">
        <v>1165</v>
      </c>
    </row>
    <row r="461" s="2" customFormat="1">
      <c r="A461" s="41"/>
      <c r="B461" s="42"/>
      <c r="C461" s="43"/>
      <c r="D461" s="228" t="s">
        <v>151</v>
      </c>
      <c r="E461" s="43"/>
      <c r="F461" s="229" t="s">
        <v>1164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151</v>
      </c>
      <c r="AU461" s="20" t="s">
        <v>164</v>
      </c>
    </row>
    <row r="462" s="14" customFormat="1">
      <c r="A462" s="14"/>
      <c r="B462" s="245"/>
      <c r="C462" s="246"/>
      <c r="D462" s="228" t="s">
        <v>155</v>
      </c>
      <c r="E462" s="247" t="s">
        <v>19</v>
      </c>
      <c r="F462" s="248" t="s">
        <v>1166</v>
      </c>
      <c r="G462" s="246"/>
      <c r="H462" s="249">
        <v>10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155</v>
      </c>
      <c r="AU462" s="255" t="s">
        <v>164</v>
      </c>
      <c r="AV462" s="14" t="s">
        <v>82</v>
      </c>
      <c r="AW462" s="14" t="s">
        <v>33</v>
      </c>
      <c r="AX462" s="14" t="s">
        <v>72</v>
      </c>
      <c r="AY462" s="255" t="s">
        <v>142</v>
      </c>
    </row>
    <row r="463" s="14" customFormat="1">
      <c r="A463" s="14"/>
      <c r="B463" s="245"/>
      <c r="C463" s="246"/>
      <c r="D463" s="228" t="s">
        <v>155</v>
      </c>
      <c r="E463" s="247" t="s">
        <v>19</v>
      </c>
      <c r="F463" s="248" t="s">
        <v>1167</v>
      </c>
      <c r="G463" s="246"/>
      <c r="H463" s="249">
        <v>6</v>
      </c>
      <c r="I463" s="250"/>
      <c r="J463" s="246"/>
      <c r="K463" s="246"/>
      <c r="L463" s="251"/>
      <c r="M463" s="252"/>
      <c r="N463" s="253"/>
      <c r="O463" s="253"/>
      <c r="P463" s="253"/>
      <c r="Q463" s="253"/>
      <c r="R463" s="253"/>
      <c r="S463" s="253"/>
      <c r="T463" s="25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5" t="s">
        <v>155</v>
      </c>
      <c r="AU463" s="255" t="s">
        <v>164</v>
      </c>
      <c r="AV463" s="14" t="s">
        <v>82</v>
      </c>
      <c r="AW463" s="14" t="s">
        <v>33</v>
      </c>
      <c r="AX463" s="14" t="s">
        <v>72</v>
      </c>
      <c r="AY463" s="255" t="s">
        <v>142</v>
      </c>
    </row>
    <row r="464" s="14" customFormat="1">
      <c r="A464" s="14"/>
      <c r="B464" s="245"/>
      <c r="C464" s="246"/>
      <c r="D464" s="228" t="s">
        <v>155</v>
      </c>
      <c r="E464" s="247" t="s">
        <v>19</v>
      </c>
      <c r="F464" s="248" t="s">
        <v>1168</v>
      </c>
      <c r="G464" s="246"/>
      <c r="H464" s="249">
        <v>6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155</v>
      </c>
      <c r="AU464" s="255" t="s">
        <v>164</v>
      </c>
      <c r="AV464" s="14" t="s">
        <v>82</v>
      </c>
      <c r="AW464" s="14" t="s">
        <v>33</v>
      </c>
      <c r="AX464" s="14" t="s">
        <v>72</v>
      </c>
      <c r="AY464" s="255" t="s">
        <v>142</v>
      </c>
    </row>
    <row r="465" s="15" customFormat="1">
      <c r="A465" s="15"/>
      <c r="B465" s="274"/>
      <c r="C465" s="275"/>
      <c r="D465" s="228" t="s">
        <v>155</v>
      </c>
      <c r="E465" s="276" t="s">
        <v>19</v>
      </c>
      <c r="F465" s="277" t="s">
        <v>861</v>
      </c>
      <c r="G465" s="275"/>
      <c r="H465" s="278">
        <v>22</v>
      </c>
      <c r="I465" s="279"/>
      <c r="J465" s="275"/>
      <c r="K465" s="275"/>
      <c r="L465" s="280"/>
      <c r="M465" s="281"/>
      <c r="N465" s="282"/>
      <c r="O465" s="282"/>
      <c r="P465" s="282"/>
      <c r="Q465" s="282"/>
      <c r="R465" s="282"/>
      <c r="S465" s="282"/>
      <c r="T465" s="28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84" t="s">
        <v>155</v>
      </c>
      <c r="AU465" s="284" t="s">
        <v>164</v>
      </c>
      <c r="AV465" s="15" t="s">
        <v>149</v>
      </c>
      <c r="AW465" s="15" t="s">
        <v>33</v>
      </c>
      <c r="AX465" s="15" t="s">
        <v>80</v>
      </c>
      <c r="AY465" s="284" t="s">
        <v>142</v>
      </c>
    </row>
    <row r="466" s="2" customFormat="1" ht="24.15" customHeight="1">
      <c r="A466" s="41"/>
      <c r="B466" s="42"/>
      <c r="C466" s="257" t="s">
        <v>450</v>
      </c>
      <c r="D466" s="257" t="s">
        <v>279</v>
      </c>
      <c r="E466" s="258" t="s">
        <v>1169</v>
      </c>
      <c r="F466" s="259" t="s">
        <v>1170</v>
      </c>
      <c r="G466" s="260" t="s">
        <v>334</v>
      </c>
      <c r="H466" s="261">
        <v>3</v>
      </c>
      <c r="I466" s="262"/>
      <c r="J466" s="263">
        <f>ROUND(I466*H466,2)</f>
        <v>0</v>
      </c>
      <c r="K466" s="259" t="s">
        <v>19</v>
      </c>
      <c r="L466" s="264"/>
      <c r="M466" s="265" t="s">
        <v>19</v>
      </c>
      <c r="N466" s="266" t="s">
        <v>43</v>
      </c>
      <c r="O466" s="87"/>
      <c r="P466" s="224">
        <f>O466*H466</f>
        <v>0</v>
      </c>
      <c r="Q466" s="224">
        <v>0.0011000000000000001</v>
      </c>
      <c r="R466" s="224">
        <f>Q466*H466</f>
        <v>0.0033</v>
      </c>
      <c r="S466" s="224">
        <v>0</v>
      </c>
      <c r="T466" s="225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6" t="s">
        <v>1105</v>
      </c>
      <c r="AT466" s="226" t="s">
        <v>279</v>
      </c>
      <c r="AU466" s="226" t="s">
        <v>164</v>
      </c>
      <c r="AY466" s="20" t="s">
        <v>142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20" t="s">
        <v>80</v>
      </c>
      <c r="BK466" s="227">
        <f>ROUND(I466*H466,2)</f>
        <v>0</v>
      </c>
      <c r="BL466" s="20" t="s">
        <v>1105</v>
      </c>
      <c r="BM466" s="226" t="s">
        <v>1171</v>
      </c>
    </row>
    <row r="467" s="2" customFormat="1">
      <c r="A467" s="41"/>
      <c r="B467" s="42"/>
      <c r="C467" s="43"/>
      <c r="D467" s="228" t="s">
        <v>151</v>
      </c>
      <c r="E467" s="43"/>
      <c r="F467" s="229" t="s">
        <v>1170</v>
      </c>
      <c r="G467" s="43"/>
      <c r="H467" s="43"/>
      <c r="I467" s="230"/>
      <c r="J467" s="43"/>
      <c r="K467" s="43"/>
      <c r="L467" s="47"/>
      <c r="M467" s="231"/>
      <c r="N467" s="232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151</v>
      </c>
      <c r="AU467" s="20" t="s">
        <v>164</v>
      </c>
    </row>
    <row r="468" s="13" customFormat="1">
      <c r="A468" s="13"/>
      <c r="B468" s="235"/>
      <c r="C468" s="236"/>
      <c r="D468" s="228" t="s">
        <v>155</v>
      </c>
      <c r="E468" s="237" t="s">
        <v>19</v>
      </c>
      <c r="F468" s="238" t="s">
        <v>1172</v>
      </c>
      <c r="G468" s="236"/>
      <c r="H468" s="237" t="s">
        <v>19</v>
      </c>
      <c r="I468" s="239"/>
      <c r="J468" s="236"/>
      <c r="K468" s="236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155</v>
      </c>
      <c r="AU468" s="244" t="s">
        <v>164</v>
      </c>
      <c r="AV468" s="13" t="s">
        <v>80</v>
      </c>
      <c r="AW468" s="13" t="s">
        <v>33</v>
      </c>
      <c r="AX468" s="13" t="s">
        <v>72</v>
      </c>
      <c r="AY468" s="244" t="s">
        <v>142</v>
      </c>
    </row>
    <row r="469" s="14" customFormat="1">
      <c r="A469" s="14"/>
      <c r="B469" s="245"/>
      <c r="C469" s="246"/>
      <c r="D469" s="228" t="s">
        <v>155</v>
      </c>
      <c r="E469" s="247" t="s">
        <v>19</v>
      </c>
      <c r="F469" s="248" t="s">
        <v>1173</v>
      </c>
      <c r="G469" s="246"/>
      <c r="H469" s="249">
        <v>3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155</v>
      </c>
      <c r="AU469" s="255" t="s">
        <v>164</v>
      </c>
      <c r="AV469" s="14" t="s">
        <v>82</v>
      </c>
      <c r="AW469" s="14" t="s">
        <v>33</v>
      </c>
      <c r="AX469" s="14" t="s">
        <v>72</v>
      </c>
      <c r="AY469" s="255" t="s">
        <v>142</v>
      </c>
    </row>
    <row r="470" s="15" customFormat="1">
      <c r="A470" s="15"/>
      <c r="B470" s="274"/>
      <c r="C470" s="275"/>
      <c r="D470" s="228" t="s">
        <v>155</v>
      </c>
      <c r="E470" s="276" t="s">
        <v>19</v>
      </c>
      <c r="F470" s="277" t="s">
        <v>861</v>
      </c>
      <c r="G470" s="275"/>
      <c r="H470" s="278">
        <v>3</v>
      </c>
      <c r="I470" s="279"/>
      <c r="J470" s="275"/>
      <c r="K470" s="275"/>
      <c r="L470" s="280"/>
      <c r="M470" s="281"/>
      <c r="N470" s="282"/>
      <c r="O470" s="282"/>
      <c r="P470" s="282"/>
      <c r="Q470" s="282"/>
      <c r="R470" s="282"/>
      <c r="S470" s="282"/>
      <c r="T470" s="283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4" t="s">
        <v>155</v>
      </c>
      <c r="AU470" s="284" t="s">
        <v>164</v>
      </c>
      <c r="AV470" s="15" t="s">
        <v>149</v>
      </c>
      <c r="AW470" s="15" t="s">
        <v>33</v>
      </c>
      <c r="AX470" s="15" t="s">
        <v>80</v>
      </c>
      <c r="AY470" s="284" t="s">
        <v>142</v>
      </c>
    </row>
    <row r="471" s="2" customFormat="1" ht="16.5" customHeight="1">
      <c r="A471" s="41"/>
      <c r="B471" s="42"/>
      <c r="C471" s="257" t="s">
        <v>459</v>
      </c>
      <c r="D471" s="257" t="s">
        <v>279</v>
      </c>
      <c r="E471" s="258" t="s">
        <v>1174</v>
      </c>
      <c r="F471" s="259" t="s">
        <v>1175</v>
      </c>
      <c r="G471" s="260" t="s">
        <v>334</v>
      </c>
      <c r="H471" s="261">
        <v>3</v>
      </c>
      <c r="I471" s="262"/>
      <c r="J471" s="263">
        <f>ROUND(I471*H471,2)</f>
        <v>0</v>
      </c>
      <c r="K471" s="259" t="s">
        <v>19</v>
      </c>
      <c r="L471" s="264"/>
      <c r="M471" s="265" t="s">
        <v>19</v>
      </c>
      <c r="N471" s="266" t="s">
        <v>43</v>
      </c>
      <c r="O471" s="87"/>
      <c r="P471" s="224">
        <f>O471*H471</f>
        <v>0</v>
      </c>
      <c r="Q471" s="224">
        <v>0.00088000000000000003</v>
      </c>
      <c r="R471" s="224">
        <f>Q471*H471</f>
        <v>0.00264</v>
      </c>
      <c r="S471" s="224">
        <v>0</v>
      </c>
      <c r="T471" s="225">
        <f>S471*H471</f>
        <v>0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26" t="s">
        <v>1105</v>
      </c>
      <c r="AT471" s="226" t="s">
        <v>279</v>
      </c>
      <c r="AU471" s="226" t="s">
        <v>164</v>
      </c>
      <c r="AY471" s="20" t="s">
        <v>142</v>
      </c>
      <c r="BE471" s="227">
        <f>IF(N471="základní",J471,0)</f>
        <v>0</v>
      </c>
      <c r="BF471" s="227">
        <f>IF(N471="snížená",J471,0)</f>
        <v>0</v>
      </c>
      <c r="BG471" s="227">
        <f>IF(N471="zákl. přenesená",J471,0)</f>
        <v>0</v>
      </c>
      <c r="BH471" s="227">
        <f>IF(N471="sníž. přenesená",J471,0)</f>
        <v>0</v>
      </c>
      <c r="BI471" s="227">
        <f>IF(N471="nulová",J471,0)</f>
        <v>0</v>
      </c>
      <c r="BJ471" s="20" t="s">
        <v>80</v>
      </c>
      <c r="BK471" s="227">
        <f>ROUND(I471*H471,2)</f>
        <v>0</v>
      </c>
      <c r="BL471" s="20" t="s">
        <v>1105</v>
      </c>
      <c r="BM471" s="226" t="s">
        <v>1176</v>
      </c>
    </row>
    <row r="472" s="2" customFormat="1">
      <c r="A472" s="41"/>
      <c r="B472" s="42"/>
      <c r="C472" s="43"/>
      <c r="D472" s="228" t="s">
        <v>151</v>
      </c>
      <c r="E472" s="43"/>
      <c r="F472" s="229" t="s">
        <v>1175</v>
      </c>
      <c r="G472" s="43"/>
      <c r="H472" s="43"/>
      <c r="I472" s="230"/>
      <c r="J472" s="43"/>
      <c r="K472" s="43"/>
      <c r="L472" s="47"/>
      <c r="M472" s="231"/>
      <c r="N472" s="232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151</v>
      </c>
      <c r="AU472" s="20" t="s">
        <v>164</v>
      </c>
    </row>
    <row r="473" s="13" customFormat="1">
      <c r="A473" s="13"/>
      <c r="B473" s="235"/>
      <c r="C473" s="236"/>
      <c r="D473" s="228" t="s">
        <v>155</v>
      </c>
      <c r="E473" s="237" t="s">
        <v>19</v>
      </c>
      <c r="F473" s="238" t="s">
        <v>1177</v>
      </c>
      <c r="G473" s="236"/>
      <c r="H473" s="237" t="s">
        <v>19</v>
      </c>
      <c r="I473" s="239"/>
      <c r="J473" s="236"/>
      <c r="K473" s="236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155</v>
      </c>
      <c r="AU473" s="244" t="s">
        <v>164</v>
      </c>
      <c r="AV473" s="13" t="s">
        <v>80</v>
      </c>
      <c r="AW473" s="13" t="s">
        <v>33</v>
      </c>
      <c r="AX473" s="13" t="s">
        <v>72</v>
      </c>
      <c r="AY473" s="244" t="s">
        <v>142</v>
      </c>
    </row>
    <row r="474" s="14" customFormat="1">
      <c r="A474" s="14"/>
      <c r="B474" s="245"/>
      <c r="C474" s="246"/>
      <c r="D474" s="228" t="s">
        <v>155</v>
      </c>
      <c r="E474" s="247" t="s">
        <v>19</v>
      </c>
      <c r="F474" s="248" t="s">
        <v>1178</v>
      </c>
      <c r="G474" s="246"/>
      <c r="H474" s="249">
        <v>3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5" t="s">
        <v>155</v>
      </c>
      <c r="AU474" s="255" t="s">
        <v>164</v>
      </c>
      <c r="AV474" s="14" t="s">
        <v>82</v>
      </c>
      <c r="AW474" s="14" t="s">
        <v>33</v>
      </c>
      <c r="AX474" s="14" t="s">
        <v>72</v>
      </c>
      <c r="AY474" s="255" t="s">
        <v>142</v>
      </c>
    </row>
    <row r="475" s="15" customFormat="1">
      <c r="A475" s="15"/>
      <c r="B475" s="274"/>
      <c r="C475" s="275"/>
      <c r="D475" s="228" t="s">
        <v>155</v>
      </c>
      <c r="E475" s="276" t="s">
        <v>19</v>
      </c>
      <c r="F475" s="277" t="s">
        <v>861</v>
      </c>
      <c r="G475" s="275"/>
      <c r="H475" s="278">
        <v>3</v>
      </c>
      <c r="I475" s="279"/>
      <c r="J475" s="275"/>
      <c r="K475" s="275"/>
      <c r="L475" s="280"/>
      <c r="M475" s="281"/>
      <c r="N475" s="282"/>
      <c r="O475" s="282"/>
      <c r="P475" s="282"/>
      <c r="Q475" s="282"/>
      <c r="R475" s="282"/>
      <c r="S475" s="282"/>
      <c r="T475" s="28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84" t="s">
        <v>155</v>
      </c>
      <c r="AU475" s="284" t="s">
        <v>164</v>
      </c>
      <c r="AV475" s="15" t="s">
        <v>149</v>
      </c>
      <c r="AW475" s="15" t="s">
        <v>33</v>
      </c>
      <c r="AX475" s="15" t="s">
        <v>80</v>
      </c>
      <c r="AY475" s="284" t="s">
        <v>142</v>
      </c>
    </row>
    <row r="476" s="2" customFormat="1" ht="24.15" customHeight="1">
      <c r="A476" s="41"/>
      <c r="B476" s="42"/>
      <c r="C476" s="215" t="s">
        <v>464</v>
      </c>
      <c r="D476" s="215" t="s">
        <v>144</v>
      </c>
      <c r="E476" s="216" t="s">
        <v>1179</v>
      </c>
      <c r="F476" s="217" t="s">
        <v>1180</v>
      </c>
      <c r="G476" s="218" t="s">
        <v>334</v>
      </c>
      <c r="H476" s="219">
        <v>5</v>
      </c>
      <c r="I476" s="220"/>
      <c r="J476" s="221">
        <f>ROUND(I476*H476,2)</f>
        <v>0</v>
      </c>
      <c r="K476" s="217" t="s">
        <v>148</v>
      </c>
      <c r="L476" s="47"/>
      <c r="M476" s="222" t="s">
        <v>19</v>
      </c>
      <c r="N476" s="223" t="s">
        <v>43</v>
      </c>
      <c r="O476" s="87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6" t="s">
        <v>149</v>
      </c>
      <c r="AT476" s="226" t="s">
        <v>144</v>
      </c>
      <c r="AU476" s="226" t="s">
        <v>164</v>
      </c>
      <c r="AY476" s="20" t="s">
        <v>142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20" t="s">
        <v>80</v>
      </c>
      <c r="BK476" s="227">
        <f>ROUND(I476*H476,2)</f>
        <v>0</v>
      </c>
      <c r="BL476" s="20" t="s">
        <v>149</v>
      </c>
      <c r="BM476" s="226" t="s">
        <v>1181</v>
      </c>
    </row>
    <row r="477" s="2" customFormat="1">
      <c r="A477" s="41"/>
      <c r="B477" s="42"/>
      <c r="C477" s="43"/>
      <c r="D477" s="228" t="s">
        <v>151</v>
      </c>
      <c r="E477" s="43"/>
      <c r="F477" s="229" t="s">
        <v>1180</v>
      </c>
      <c r="G477" s="43"/>
      <c r="H477" s="43"/>
      <c r="I477" s="230"/>
      <c r="J477" s="43"/>
      <c r="K477" s="43"/>
      <c r="L477" s="47"/>
      <c r="M477" s="231"/>
      <c r="N477" s="232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151</v>
      </c>
      <c r="AU477" s="20" t="s">
        <v>164</v>
      </c>
    </row>
    <row r="478" s="2" customFormat="1">
      <c r="A478" s="41"/>
      <c r="B478" s="42"/>
      <c r="C478" s="43"/>
      <c r="D478" s="233" t="s">
        <v>153</v>
      </c>
      <c r="E478" s="43"/>
      <c r="F478" s="234" t="s">
        <v>1182</v>
      </c>
      <c r="G478" s="43"/>
      <c r="H478" s="43"/>
      <c r="I478" s="230"/>
      <c r="J478" s="43"/>
      <c r="K478" s="43"/>
      <c r="L478" s="47"/>
      <c r="M478" s="231"/>
      <c r="N478" s="232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153</v>
      </c>
      <c r="AU478" s="20" t="s">
        <v>164</v>
      </c>
    </row>
    <row r="479" s="14" customFormat="1">
      <c r="A479" s="14"/>
      <c r="B479" s="245"/>
      <c r="C479" s="246"/>
      <c r="D479" s="228" t="s">
        <v>155</v>
      </c>
      <c r="E479" s="247" t="s">
        <v>19</v>
      </c>
      <c r="F479" s="248" t="s">
        <v>1183</v>
      </c>
      <c r="G479" s="246"/>
      <c r="H479" s="249">
        <v>1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155</v>
      </c>
      <c r="AU479" s="255" t="s">
        <v>164</v>
      </c>
      <c r="AV479" s="14" t="s">
        <v>82</v>
      </c>
      <c r="AW479" s="14" t="s">
        <v>33</v>
      </c>
      <c r="AX479" s="14" t="s">
        <v>72</v>
      </c>
      <c r="AY479" s="255" t="s">
        <v>142</v>
      </c>
    </row>
    <row r="480" s="14" customFormat="1">
      <c r="A480" s="14"/>
      <c r="B480" s="245"/>
      <c r="C480" s="246"/>
      <c r="D480" s="228" t="s">
        <v>155</v>
      </c>
      <c r="E480" s="247" t="s">
        <v>19</v>
      </c>
      <c r="F480" s="248" t="s">
        <v>1184</v>
      </c>
      <c r="G480" s="246"/>
      <c r="H480" s="249">
        <v>4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155</v>
      </c>
      <c r="AU480" s="255" t="s">
        <v>164</v>
      </c>
      <c r="AV480" s="14" t="s">
        <v>82</v>
      </c>
      <c r="AW480" s="14" t="s">
        <v>33</v>
      </c>
      <c r="AX480" s="14" t="s">
        <v>72</v>
      </c>
      <c r="AY480" s="255" t="s">
        <v>142</v>
      </c>
    </row>
    <row r="481" s="15" customFormat="1">
      <c r="A481" s="15"/>
      <c r="B481" s="274"/>
      <c r="C481" s="275"/>
      <c r="D481" s="228" t="s">
        <v>155</v>
      </c>
      <c r="E481" s="276" t="s">
        <v>19</v>
      </c>
      <c r="F481" s="277" t="s">
        <v>861</v>
      </c>
      <c r="G481" s="275"/>
      <c r="H481" s="278">
        <v>5</v>
      </c>
      <c r="I481" s="279"/>
      <c r="J481" s="275"/>
      <c r="K481" s="275"/>
      <c r="L481" s="280"/>
      <c r="M481" s="281"/>
      <c r="N481" s="282"/>
      <c r="O481" s="282"/>
      <c r="P481" s="282"/>
      <c r="Q481" s="282"/>
      <c r="R481" s="282"/>
      <c r="S481" s="282"/>
      <c r="T481" s="283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84" t="s">
        <v>155</v>
      </c>
      <c r="AU481" s="284" t="s">
        <v>164</v>
      </c>
      <c r="AV481" s="15" t="s">
        <v>149</v>
      </c>
      <c r="AW481" s="15" t="s">
        <v>33</v>
      </c>
      <c r="AX481" s="15" t="s">
        <v>80</v>
      </c>
      <c r="AY481" s="284" t="s">
        <v>142</v>
      </c>
    </row>
    <row r="482" s="2" customFormat="1" ht="16.5" customHeight="1">
      <c r="A482" s="41"/>
      <c r="B482" s="42"/>
      <c r="C482" s="257" t="s">
        <v>469</v>
      </c>
      <c r="D482" s="257" t="s">
        <v>279</v>
      </c>
      <c r="E482" s="258" t="s">
        <v>1185</v>
      </c>
      <c r="F482" s="259" t="s">
        <v>1186</v>
      </c>
      <c r="G482" s="260" t="s">
        <v>334</v>
      </c>
      <c r="H482" s="261">
        <v>5</v>
      </c>
      <c r="I482" s="262"/>
      <c r="J482" s="263">
        <f>ROUND(I482*H482,2)</f>
        <v>0</v>
      </c>
      <c r="K482" s="259" t="s">
        <v>148</v>
      </c>
      <c r="L482" s="264"/>
      <c r="M482" s="265" t="s">
        <v>19</v>
      </c>
      <c r="N482" s="266" t="s">
        <v>43</v>
      </c>
      <c r="O482" s="87"/>
      <c r="P482" s="224">
        <f>O482*H482</f>
        <v>0</v>
      </c>
      <c r="Q482" s="224">
        <v>0.00072000000000000005</v>
      </c>
      <c r="R482" s="224">
        <f>Q482*H482</f>
        <v>0.0036000000000000003</v>
      </c>
      <c r="S482" s="224">
        <v>0</v>
      </c>
      <c r="T482" s="225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26" t="s">
        <v>1105</v>
      </c>
      <c r="AT482" s="226" t="s">
        <v>279</v>
      </c>
      <c r="AU482" s="226" t="s">
        <v>164</v>
      </c>
      <c r="AY482" s="20" t="s">
        <v>142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20" t="s">
        <v>80</v>
      </c>
      <c r="BK482" s="227">
        <f>ROUND(I482*H482,2)</f>
        <v>0</v>
      </c>
      <c r="BL482" s="20" t="s">
        <v>1105</v>
      </c>
      <c r="BM482" s="226" t="s">
        <v>1187</v>
      </c>
    </row>
    <row r="483" s="2" customFormat="1">
      <c r="A483" s="41"/>
      <c r="B483" s="42"/>
      <c r="C483" s="43"/>
      <c r="D483" s="228" t="s">
        <v>151</v>
      </c>
      <c r="E483" s="43"/>
      <c r="F483" s="229" t="s">
        <v>1186</v>
      </c>
      <c r="G483" s="43"/>
      <c r="H483" s="43"/>
      <c r="I483" s="230"/>
      <c r="J483" s="43"/>
      <c r="K483" s="43"/>
      <c r="L483" s="47"/>
      <c r="M483" s="231"/>
      <c r="N483" s="232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151</v>
      </c>
      <c r="AU483" s="20" t="s">
        <v>164</v>
      </c>
    </row>
    <row r="484" s="14" customFormat="1">
      <c r="A484" s="14"/>
      <c r="B484" s="245"/>
      <c r="C484" s="246"/>
      <c r="D484" s="228" t="s">
        <v>155</v>
      </c>
      <c r="E484" s="247" t="s">
        <v>19</v>
      </c>
      <c r="F484" s="248" t="s">
        <v>1183</v>
      </c>
      <c r="G484" s="246"/>
      <c r="H484" s="249">
        <v>1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155</v>
      </c>
      <c r="AU484" s="255" t="s">
        <v>164</v>
      </c>
      <c r="AV484" s="14" t="s">
        <v>82</v>
      </c>
      <c r="AW484" s="14" t="s">
        <v>33</v>
      </c>
      <c r="AX484" s="14" t="s">
        <v>72</v>
      </c>
      <c r="AY484" s="255" t="s">
        <v>142</v>
      </c>
    </row>
    <row r="485" s="14" customFormat="1">
      <c r="A485" s="14"/>
      <c r="B485" s="245"/>
      <c r="C485" s="246"/>
      <c r="D485" s="228" t="s">
        <v>155</v>
      </c>
      <c r="E485" s="247" t="s">
        <v>19</v>
      </c>
      <c r="F485" s="248" t="s">
        <v>1184</v>
      </c>
      <c r="G485" s="246"/>
      <c r="H485" s="249">
        <v>4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155</v>
      </c>
      <c r="AU485" s="255" t="s">
        <v>164</v>
      </c>
      <c r="AV485" s="14" t="s">
        <v>82</v>
      </c>
      <c r="AW485" s="14" t="s">
        <v>33</v>
      </c>
      <c r="AX485" s="14" t="s">
        <v>72</v>
      </c>
      <c r="AY485" s="255" t="s">
        <v>142</v>
      </c>
    </row>
    <row r="486" s="15" customFormat="1">
      <c r="A486" s="15"/>
      <c r="B486" s="274"/>
      <c r="C486" s="275"/>
      <c r="D486" s="228" t="s">
        <v>155</v>
      </c>
      <c r="E486" s="276" t="s">
        <v>19</v>
      </c>
      <c r="F486" s="277" t="s">
        <v>861</v>
      </c>
      <c r="G486" s="275"/>
      <c r="H486" s="278">
        <v>5</v>
      </c>
      <c r="I486" s="279"/>
      <c r="J486" s="275"/>
      <c r="K486" s="275"/>
      <c r="L486" s="280"/>
      <c r="M486" s="281"/>
      <c r="N486" s="282"/>
      <c r="O486" s="282"/>
      <c r="P486" s="282"/>
      <c r="Q486" s="282"/>
      <c r="R486" s="282"/>
      <c r="S486" s="282"/>
      <c r="T486" s="28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84" t="s">
        <v>155</v>
      </c>
      <c r="AU486" s="284" t="s">
        <v>164</v>
      </c>
      <c r="AV486" s="15" t="s">
        <v>149</v>
      </c>
      <c r="AW486" s="15" t="s">
        <v>33</v>
      </c>
      <c r="AX486" s="15" t="s">
        <v>80</v>
      </c>
      <c r="AY486" s="284" t="s">
        <v>142</v>
      </c>
    </row>
    <row r="487" s="12" customFormat="1" ht="20.88" customHeight="1">
      <c r="A487" s="12"/>
      <c r="B487" s="199"/>
      <c r="C487" s="200"/>
      <c r="D487" s="201" t="s">
        <v>71</v>
      </c>
      <c r="E487" s="213" t="s">
        <v>1188</v>
      </c>
      <c r="F487" s="213" t="s">
        <v>1189</v>
      </c>
      <c r="G487" s="200"/>
      <c r="H487" s="200"/>
      <c r="I487" s="203"/>
      <c r="J487" s="214">
        <f>BK487</f>
        <v>0</v>
      </c>
      <c r="K487" s="200"/>
      <c r="L487" s="205"/>
      <c r="M487" s="206"/>
      <c r="N487" s="207"/>
      <c r="O487" s="207"/>
      <c r="P487" s="208">
        <f>SUM(P488:P607)</f>
        <v>0</v>
      </c>
      <c r="Q487" s="207"/>
      <c r="R487" s="208">
        <f>SUM(R488:R607)</f>
        <v>1.9942611900000002</v>
      </c>
      <c r="S487" s="207"/>
      <c r="T487" s="209">
        <f>SUM(T488:T607)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0" t="s">
        <v>80</v>
      </c>
      <c r="AT487" s="211" t="s">
        <v>71</v>
      </c>
      <c r="AU487" s="211" t="s">
        <v>82</v>
      </c>
      <c r="AY487" s="210" t="s">
        <v>142</v>
      </c>
      <c r="BK487" s="212">
        <f>SUM(BK488:BK607)</f>
        <v>0</v>
      </c>
    </row>
    <row r="488" s="2" customFormat="1" ht="24.15" customHeight="1">
      <c r="A488" s="41"/>
      <c r="B488" s="42"/>
      <c r="C488" s="215" t="s">
        <v>477</v>
      </c>
      <c r="D488" s="215" t="s">
        <v>144</v>
      </c>
      <c r="E488" s="216" t="s">
        <v>1190</v>
      </c>
      <c r="F488" s="217" t="s">
        <v>1191</v>
      </c>
      <c r="G488" s="218" t="s">
        <v>334</v>
      </c>
      <c r="H488" s="219">
        <v>3</v>
      </c>
      <c r="I488" s="220"/>
      <c r="J488" s="221">
        <f>ROUND(I488*H488,2)</f>
        <v>0</v>
      </c>
      <c r="K488" s="217" t="s">
        <v>148</v>
      </c>
      <c r="L488" s="47"/>
      <c r="M488" s="222" t="s">
        <v>19</v>
      </c>
      <c r="N488" s="223" t="s">
        <v>43</v>
      </c>
      <c r="O488" s="87"/>
      <c r="P488" s="224">
        <f>O488*H488</f>
        <v>0</v>
      </c>
      <c r="Q488" s="224">
        <v>0.0016199999999999999</v>
      </c>
      <c r="R488" s="224">
        <f>Q488*H488</f>
        <v>0.0048599999999999997</v>
      </c>
      <c r="S488" s="224">
        <v>0</v>
      </c>
      <c r="T488" s="225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6" t="s">
        <v>149</v>
      </c>
      <c r="AT488" s="226" t="s">
        <v>144</v>
      </c>
      <c r="AU488" s="226" t="s">
        <v>164</v>
      </c>
      <c r="AY488" s="20" t="s">
        <v>142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20" t="s">
        <v>80</v>
      </c>
      <c r="BK488" s="227">
        <f>ROUND(I488*H488,2)</f>
        <v>0</v>
      </c>
      <c r="BL488" s="20" t="s">
        <v>149</v>
      </c>
      <c r="BM488" s="226" t="s">
        <v>1192</v>
      </c>
    </row>
    <row r="489" s="2" customFormat="1">
      <c r="A489" s="41"/>
      <c r="B489" s="42"/>
      <c r="C489" s="43"/>
      <c r="D489" s="228" t="s">
        <v>151</v>
      </c>
      <c r="E489" s="43"/>
      <c r="F489" s="229" t="s">
        <v>1191</v>
      </c>
      <c r="G489" s="43"/>
      <c r="H489" s="43"/>
      <c r="I489" s="230"/>
      <c r="J489" s="43"/>
      <c r="K489" s="43"/>
      <c r="L489" s="47"/>
      <c r="M489" s="231"/>
      <c r="N489" s="232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151</v>
      </c>
      <c r="AU489" s="20" t="s">
        <v>164</v>
      </c>
    </row>
    <row r="490" s="2" customFormat="1">
      <c r="A490" s="41"/>
      <c r="B490" s="42"/>
      <c r="C490" s="43"/>
      <c r="D490" s="233" t="s">
        <v>153</v>
      </c>
      <c r="E490" s="43"/>
      <c r="F490" s="234" t="s">
        <v>1193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153</v>
      </c>
      <c r="AU490" s="20" t="s">
        <v>164</v>
      </c>
    </row>
    <row r="491" s="13" customFormat="1">
      <c r="A491" s="13"/>
      <c r="B491" s="235"/>
      <c r="C491" s="236"/>
      <c r="D491" s="228" t="s">
        <v>155</v>
      </c>
      <c r="E491" s="237" t="s">
        <v>19</v>
      </c>
      <c r="F491" s="238" t="s">
        <v>1194</v>
      </c>
      <c r="G491" s="236"/>
      <c r="H491" s="237" t="s">
        <v>19</v>
      </c>
      <c r="I491" s="239"/>
      <c r="J491" s="236"/>
      <c r="K491" s="236"/>
      <c r="L491" s="240"/>
      <c r="M491" s="241"/>
      <c r="N491" s="242"/>
      <c r="O491" s="242"/>
      <c r="P491" s="242"/>
      <c r="Q491" s="242"/>
      <c r="R491" s="242"/>
      <c r="S491" s="242"/>
      <c r="T491" s="24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4" t="s">
        <v>155</v>
      </c>
      <c r="AU491" s="244" t="s">
        <v>164</v>
      </c>
      <c r="AV491" s="13" t="s">
        <v>80</v>
      </c>
      <c r="AW491" s="13" t="s">
        <v>33</v>
      </c>
      <c r="AX491" s="13" t="s">
        <v>72</v>
      </c>
      <c r="AY491" s="244" t="s">
        <v>142</v>
      </c>
    </row>
    <row r="492" s="14" customFormat="1">
      <c r="A492" s="14"/>
      <c r="B492" s="245"/>
      <c r="C492" s="246"/>
      <c r="D492" s="228" t="s">
        <v>155</v>
      </c>
      <c r="E492" s="247" t="s">
        <v>19</v>
      </c>
      <c r="F492" s="248" t="s">
        <v>1195</v>
      </c>
      <c r="G492" s="246"/>
      <c r="H492" s="249">
        <v>1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155</v>
      </c>
      <c r="AU492" s="255" t="s">
        <v>164</v>
      </c>
      <c r="AV492" s="14" t="s">
        <v>82</v>
      </c>
      <c r="AW492" s="14" t="s">
        <v>33</v>
      </c>
      <c r="AX492" s="14" t="s">
        <v>72</v>
      </c>
      <c r="AY492" s="255" t="s">
        <v>142</v>
      </c>
    </row>
    <row r="493" s="14" customFormat="1">
      <c r="A493" s="14"/>
      <c r="B493" s="245"/>
      <c r="C493" s="246"/>
      <c r="D493" s="228" t="s">
        <v>155</v>
      </c>
      <c r="E493" s="247" t="s">
        <v>19</v>
      </c>
      <c r="F493" s="248" t="s">
        <v>1196</v>
      </c>
      <c r="G493" s="246"/>
      <c r="H493" s="249">
        <v>2</v>
      </c>
      <c r="I493" s="250"/>
      <c r="J493" s="246"/>
      <c r="K493" s="246"/>
      <c r="L493" s="251"/>
      <c r="M493" s="252"/>
      <c r="N493" s="253"/>
      <c r="O493" s="253"/>
      <c r="P493" s="253"/>
      <c r="Q493" s="253"/>
      <c r="R493" s="253"/>
      <c r="S493" s="253"/>
      <c r="T493" s="25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5" t="s">
        <v>155</v>
      </c>
      <c r="AU493" s="255" t="s">
        <v>164</v>
      </c>
      <c r="AV493" s="14" t="s">
        <v>82</v>
      </c>
      <c r="AW493" s="14" t="s">
        <v>33</v>
      </c>
      <c r="AX493" s="14" t="s">
        <v>72</v>
      </c>
      <c r="AY493" s="255" t="s">
        <v>142</v>
      </c>
    </row>
    <row r="494" s="15" customFormat="1">
      <c r="A494" s="15"/>
      <c r="B494" s="274"/>
      <c r="C494" s="275"/>
      <c r="D494" s="228" t="s">
        <v>155</v>
      </c>
      <c r="E494" s="276" t="s">
        <v>19</v>
      </c>
      <c r="F494" s="277" t="s">
        <v>861</v>
      </c>
      <c r="G494" s="275"/>
      <c r="H494" s="278">
        <v>3</v>
      </c>
      <c r="I494" s="279"/>
      <c r="J494" s="275"/>
      <c r="K494" s="275"/>
      <c r="L494" s="280"/>
      <c r="M494" s="281"/>
      <c r="N494" s="282"/>
      <c r="O494" s="282"/>
      <c r="P494" s="282"/>
      <c r="Q494" s="282"/>
      <c r="R494" s="282"/>
      <c r="S494" s="282"/>
      <c r="T494" s="28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84" t="s">
        <v>155</v>
      </c>
      <c r="AU494" s="284" t="s">
        <v>164</v>
      </c>
      <c r="AV494" s="15" t="s">
        <v>149</v>
      </c>
      <c r="AW494" s="15" t="s">
        <v>33</v>
      </c>
      <c r="AX494" s="15" t="s">
        <v>80</v>
      </c>
      <c r="AY494" s="284" t="s">
        <v>142</v>
      </c>
    </row>
    <row r="495" s="2" customFormat="1" ht="16.5" customHeight="1">
      <c r="A495" s="41"/>
      <c r="B495" s="42"/>
      <c r="C495" s="257" t="s">
        <v>484</v>
      </c>
      <c r="D495" s="257" t="s">
        <v>279</v>
      </c>
      <c r="E495" s="258" t="s">
        <v>1197</v>
      </c>
      <c r="F495" s="259" t="s">
        <v>1198</v>
      </c>
      <c r="G495" s="260" t="s">
        <v>334</v>
      </c>
      <c r="H495" s="261">
        <v>3</v>
      </c>
      <c r="I495" s="262"/>
      <c r="J495" s="263">
        <f>ROUND(I495*H495,2)</f>
        <v>0</v>
      </c>
      <c r="K495" s="259" t="s">
        <v>148</v>
      </c>
      <c r="L495" s="264"/>
      <c r="M495" s="265" t="s">
        <v>19</v>
      </c>
      <c r="N495" s="266" t="s">
        <v>43</v>
      </c>
      <c r="O495" s="87"/>
      <c r="P495" s="224">
        <f>O495*H495</f>
        <v>0</v>
      </c>
      <c r="Q495" s="224">
        <v>0.017999999999999999</v>
      </c>
      <c r="R495" s="224">
        <f>Q495*H495</f>
        <v>0.053999999999999992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202</v>
      </c>
      <c r="AT495" s="226" t="s">
        <v>279</v>
      </c>
      <c r="AU495" s="226" t="s">
        <v>164</v>
      </c>
      <c r="AY495" s="20" t="s">
        <v>142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80</v>
      </c>
      <c r="BK495" s="227">
        <f>ROUND(I495*H495,2)</f>
        <v>0</v>
      </c>
      <c r="BL495" s="20" t="s">
        <v>149</v>
      </c>
      <c r="BM495" s="226" t="s">
        <v>1199</v>
      </c>
    </row>
    <row r="496" s="2" customFormat="1">
      <c r="A496" s="41"/>
      <c r="B496" s="42"/>
      <c r="C496" s="43"/>
      <c r="D496" s="228" t="s">
        <v>151</v>
      </c>
      <c r="E496" s="43"/>
      <c r="F496" s="229" t="s">
        <v>1198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151</v>
      </c>
      <c r="AU496" s="20" t="s">
        <v>164</v>
      </c>
    </row>
    <row r="497" s="13" customFormat="1">
      <c r="A497" s="13"/>
      <c r="B497" s="235"/>
      <c r="C497" s="236"/>
      <c r="D497" s="228" t="s">
        <v>155</v>
      </c>
      <c r="E497" s="237" t="s">
        <v>19</v>
      </c>
      <c r="F497" s="238" t="s">
        <v>1194</v>
      </c>
      <c r="G497" s="236"/>
      <c r="H497" s="237" t="s">
        <v>19</v>
      </c>
      <c r="I497" s="239"/>
      <c r="J497" s="236"/>
      <c r="K497" s="236"/>
      <c r="L497" s="240"/>
      <c r="M497" s="241"/>
      <c r="N497" s="242"/>
      <c r="O497" s="242"/>
      <c r="P497" s="242"/>
      <c r="Q497" s="242"/>
      <c r="R497" s="242"/>
      <c r="S497" s="242"/>
      <c r="T497" s="24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4" t="s">
        <v>155</v>
      </c>
      <c r="AU497" s="244" t="s">
        <v>164</v>
      </c>
      <c r="AV497" s="13" t="s">
        <v>80</v>
      </c>
      <c r="AW497" s="13" t="s">
        <v>33</v>
      </c>
      <c r="AX497" s="13" t="s">
        <v>72</v>
      </c>
      <c r="AY497" s="244" t="s">
        <v>142</v>
      </c>
    </row>
    <row r="498" s="14" customFormat="1">
      <c r="A498" s="14"/>
      <c r="B498" s="245"/>
      <c r="C498" s="246"/>
      <c r="D498" s="228" t="s">
        <v>155</v>
      </c>
      <c r="E498" s="247" t="s">
        <v>19</v>
      </c>
      <c r="F498" s="248" t="s">
        <v>1195</v>
      </c>
      <c r="G498" s="246"/>
      <c r="H498" s="249">
        <v>1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155</v>
      </c>
      <c r="AU498" s="255" t="s">
        <v>164</v>
      </c>
      <c r="AV498" s="14" t="s">
        <v>82</v>
      </c>
      <c r="AW498" s="14" t="s">
        <v>33</v>
      </c>
      <c r="AX498" s="14" t="s">
        <v>72</v>
      </c>
      <c r="AY498" s="255" t="s">
        <v>142</v>
      </c>
    </row>
    <row r="499" s="14" customFormat="1">
      <c r="A499" s="14"/>
      <c r="B499" s="245"/>
      <c r="C499" s="246"/>
      <c r="D499" s="228" t="s">
        <v>155</v>
      </c>
      <c r="E499" s="247" t="s">
        <v>19</v>
      </c>
      <c r="F499" s="248" t="s">
        <v>1196</v>
      </c>
      <c r="G499" s="246"/>
      <c r="H499" s="249">
        <v>2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155</v>
      </c>
      <c r="AU499" s="255" t="s">
        <v>164</v>
      </c>
      <c r="AV499" s="14" t="s">
        <v>82</v>
      </c>
      <c r="AW499" s="14" t="s">
        <v>33</v>
      </c>
      <c r="AX499" s="14" t="s">
        <v>72</v>
      </c>
      <c r="AY499" s="255" t="s">
        <v>142</v>
      </c>
    </row>
    <row r="500" s="15" customFormat="1">
      <c r="A500" s="15"/>
      <c r="B500" s="274"/>
      <c r="C500" s="275"/>
      <c r="D500" s="228" t="s">
        <v>155</v>
      </c>
      <c r="E500" s="276" t="s">
        <v>19</v>
      </c>
      <c r="F500" s="277" t="s">
        <v>861</v>
      </c>
      <c r="G500" s="275"/>
      <c r="H500" s="278">
        <v>3</v>
      </c>
      <c r="I500" s="279"/>
      <c r="J500" s="275"/>
      <c r="K500" s="275"/>
      <c r="L500" s="280"/>
      <c r="M500" s="281"/>
      <c r="N500" s="282"/>
      <c r="O500" s="282"/>
      <c r="P500" s="282"/>
      <c r="Q500" s="282"/>
      <c r="R500" s="282"/>
      <c r="S500" s="282"/>
      <c r="T500" s="283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84" t="s">
        <v>155</v>
      </c>
      <c r="AU500" s="284" t="s">
        <v>164</v>
      </c>
      <c r="AV500" s="15" t="s">
        <v>149</v>
      </c>
      <c r="AW500" s="15" t="s">
        <v>33</v>
      </c>
      <c r="AX500" s="15" t="s">
        <v>80</v>
      </c>
      <c r="AY500" s="284" t="s">
        <v>142</v>
      </c>
    </row>
    <row r="501" s="2" customFormat="1" ht="16.5" customHeight="1">
      <c r="A501" s="41"/>
      <c r="B501" s="42"/>
      <c r="C501" s="257" t="s">
        <v>492</v>
      </c>
      <c r="D501" s="257" t="s">
        <v>279</v>
      </c>
      <c r="E501" s="258" t="s">
        <v>1200</v>
      </c>
      <c r="F501" s="259" t="s">
        <v>1201</v>
      </c>
      <c r="G501" s="260" t="s">
        <v>334</v>
      </c>
      <c r="H501" s="261">
        <v>3</v>
      </c>
      <c r="I501" s="262"/>
      <c r="J501" s="263">
        <f>ROUND(I501*H501,2)</f>
        <v>0</v>
      </c>
      <c r="K501" s="259" t="s">
        <v>148</v>
      </c>
      <c r="L501" s="264"/>
      <c r="M501" s="265" t="s">
        <v>19</v>
      </c>
      <c r="N501" s="266" t="s">
        <v>43</v>
      </c>
      <c r="O501" s="87"/>
      <c r="P501" s="224">
        <f>O501*H501</f>
        <v>0</v>
      </c>
      <c r="Q501" s="224">
        <v>0.0035000000000000001</v>
      </c>
      <c r="R501" s="224">
        <f>Q501*H501</f>
        <v>0.010500000000000001</v>
      </c>
      <c r="S501" s="224">
        <v>0</v>
      </c>
      <c r="T501" s="225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6" t="s">
        <v>202</v>
      </c>
      <c r="AT501" s="226" t="s">
        <v>279</v>
      </c>
      <c r="AU501" s="226" t="s">
        <v>164</v>
      </c>
      <c r="AY501" s="20" t="s">
        <v>142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20" t="s">
        <v>80</v>
      </c>
      <c r="BK501" s="227">
        <f>ROUND(I501*H501,2)</f>
        <v>0</v>
      </c>
      <c r="BL501" s="20" t="s">
        <v>149</v>
      </c>
      <c r="BM501" s="226" t="s">
        <v>1202</v>
      </c>
    </row>
    <row r="502" s="2" customFormat="1">
      <c r="A502" s="41"/>
      <c r="B502" s="42"/>
      <c r="C502" s="43"/>
      <c r="D502" s="228" t="s">
        <v>151</v>
      </c>
      <c r="E502" s="43"/>
      <c r="F502" s="229" t="s">
        <v>1201</v>
      </c>
      <c r="G502" s="43"/>
      <c r="H502" s="43"/>
      <c r="I502" s="230"/>
      <c r="J502" s="43"/>
      <c r="K502" s="43"/>
      <c r="L502" s="47"/>
      <c r="M502" s="231"/>
      <c r="N502" s="232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151</v>
      </c>
      <c r="AU502" s="20" t="s">
        <v>164</v>
      </c>
    </row>
    <row r="503" s="13" customFormat="1">
      <c r="A503" s="13"/>
      <c r="B503" s="235"/>
      <c r="C503" s="236"/>
      <c r="D503" s="228" t="s">
        <v>155</v>
      </c>
      <c r="E503" s="237" t="s">
        <v>19</v>
      </c>
      <c r="F503" s="238" t="s">
        <v>1194</v>
      </c>
      <c r="G503" s="236"/>
      <c r="H503" s="237" t="s">
        <v>19</v>
      </c>
      <c r="I503" s="239"/>
      <c r="J503" s="236"/>
      <c r="K503" s="236"/>
      <c r="L503" s="240"/>
      <c r="M503" s="241"/>
      <c r="N503" s="242"/>
      <c r="O503" s="242"/>
      <c r="P503" s="242"/>
      <c r="Q503" s="242"/>
      <c r="R503" s="242"/>
      <c r="S503" s="242"/>
      <c r="T503" s="24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4" t="s">
        <v>155</v>
      </c>
      <c r="AU503" s="244" t="s">
        <v>164</v>
      </c>
      <c r="AV503" s="13" t="s">
        <v>80</v>
      </c>
      <c r="AW503" s="13" t="s">
        <v>33</v>
      </c>
      <c r="AX503" s="13" t="s">
        <v>72</v>
      </c>
      <c r="AY503" s="244" t="s">
        <v>142</v>
      </c>
    </row>
    <row r="504" s="14" customFormat="1">
      <c r="A504" s="14"/>
      <c r="B504" s="245"/>
      <c r="C504" s="246"/>
      <c r="D504" s="228" t="s">
        <v>155</v>
      </c>
      <c r="E504" s="247" t="s">
        <v>19</v>
      </c>
      <c r="F504" s="248" t="s">
        <v>1195</v>
      </c>
      <c r="G504" s="246"/>
      <c r="H504" s="249">
        <v>1</v>
      </c>
      <c r="I504" s="250"/>
      <c r="J504" s="246"/>
      <c r="K504" s="246"/>
      <c r="L504" s="251"/>
      <c r="M504" s="252"/>
      <c r="N504" s="253"/>
      <c r="O504" s="253"/>
      <c r="P504" s="253"/>
      <c r="Q504" s="253"/>
      <c r="R504" s="253"/>
      <c r="S504" s="253"/>
      <c r="T504" s="25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5" t="s">
        <v>155</v>
      </c>
      <c r="AU504" s="255" t="s">
        <v>164</v>
      </c>
      <c r="AV504" s="14" t="s">
        <v>82</v>
      </c>
      <c r="AW504" s="14" t="s">
        <v>33</v>
      </c>
      <c r="AX504" s="14" t="s">
        <v>72</v>
      </c>
      <c r="AY504" s="255" t="s">
        <v>142</v>
      </c>
    </row>
    <row r="505" s="14" customFormat="1">
      <c r="A505" s="14"/>
      <c r="B505" s="245"/>
      <c r="C505" s="246"/>
      <c r="D505" s="228" t="s">
        <v>155</v>
      </c>
      <c r="E505" s="247" t="s">
        <v>19</v>
      </c>
      <c r="F505" s="248" t="s">
        <v>1196</v>
      </c>
      <c r="G505" s="246"/>
      <c r="H505" s="249">
        <v>2</v>
      </c>
      <c r="I505" s="250"/>
      <c r="J505" s="246"/>
      <c r="K505" s="246"/>
      <c r="L505" s="251"/>
      <c r="M505" s="252"/>
      <c r="N505" s="253"/>
      <c r="O505" s="253"/>
      <c r="P505" s="253"/>
      <c r="Q505" s="253"/>
      <c r="R505" s="253"/>
      <c r="S505" s="253"/>
      <c r="T505" s="25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5" t="s">
        <v>155</v>
      </c>
      <c r="AU505" s="255" t="s">
        <v>164</v>
      </c>
      <c r="AV505" s="14" t="s">
        <v>82</v>
      </c>
      <c r="AW505" s="14" t="s">
        <v>33</v>
      </c>
      <c r="AX505" s="14" t="s">
        <v>72</v>
      </c>
      <c r="AY505" s="255" t="s">
        <v>142</v>
      </c>
    </row>
    <row r="506" s="15" customFormat="1">
      <c r="A506" s="15"/>
      <c r="B506" s="274"/>
      <c r="C506" s="275"/>
      <c r="D506" s="228" t="s">
        <v>155</v>
      </c>
      <c r="E506" s="276" t="s">
        <v>19</v>
      </c>
      <c r="F506" s="277" t="s">
        <v>861</v>
      </c>
      <c r="G506" s="275"/>
      <c r="H506" s="278">
        <v>3</v>
      </c>
      <c r="I506" s="279"/>
      <c r="J506" s="275"/>
      <c r="K506" s="275"/>
      <c r="L506" s="280"/>
      <c r="M506" s="281"/>
      <c r="N506" s="282"/>
      <c r="O506" s="282"/>
      <c r="P506" s="282"/>
      <c r="Q506" s="282"/>
      <c r="R506" s="282"/>
      <c r="S506" s="282"/>
      <c r="T506" s="28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84" t="s">
        <v>155</v>
      </c>
      <c r="AU506" s="284" t="s">
        <v>164</v>
      </c>
      <c r="AV506" s="15" t="s">
        <v>149</v>
      </c>
      <c r="AW506" s="15" t="s">
        <v>33</v>
      </c>
      <c r="AX506" s="15" t="s">
        <v>80</v>
      </c>
      <c r="AY506" s="284" t="s">
        <v>142</v>
      </c>
    </row>
    <row r="507" s="2" customFormat="1" ht="16.5" customHeight="1">
      <c r="A507" s="41"/>
      <c r="B507" s="42"/>
      <c r="C507" s="215" t="s">
        <v>498</v>
      </c>
      <c r="D507" s="215" t="s">
        <v>144</v>
      </c>
      <c r="E507" s="216" t="s">
        <v>1203</v>
      </c>
      <c r="F507" s="217" t="s">
        <v>1204</v>
      </c>
      <c r="G507" s="218" t="s">
        <v>334</v>
      </c>
      <c r="H507" s="219">
        <v>2</v>
      </c>
      <c r="I507" s="220"/>
      <c r="J507" s="221">
        <f>ROUND(I507*H507,2)</f>
        <v>0</v>
      </c>
      <c r="K507" s="217" t="s">
        <v>148</v>
      </c>
      <c r="L507" s="47"/>
      <c r="M507" s="222" t="s">
        <v>19</v>
      </c>
      <c r="N507" s="223" t="s">
        <v>43</v>
      </c>
      <c r="O507" s="87"/>
      <c r="P507" s="224">
        <f>O507*H507</f>
        <v>0</v>
      </c>
      <c r="Q507" s="224">
        <v>0.0013600000000000001</v>
      </c>
      <c r="R507" s="224">
        <f>Q507*H507</f>
        <v>0.0027200000000000002</v>
      </c>
      <c r="S507" s="224">
        <v>0</v>
      </c>
      <c r="T507" s="225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6" t="s">
        <v>149</v>
      </c>
      <c r="AT507" s="226" t="s">
        <v>144</v>
      </c>
      <c r="AU507" s="226" t="s">
        <v>164</v>
      </c>
      <c r="AY507" s="20" t="s">
        <v>142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20" t="s">
        <v>80</v>
      </c>
      <c r="BK507" s="227">
        <f>ROUND(I507*H507,2)</f>
        <v>0</v>
      </c>
      <c r="BL507" s="20" t="s">
        <v>149</v>
      </c>
      <c r="BM507" s="226" t="s">
        <v>1205</v>
      </c>
    </row>
    <row r="508" s="2" customFormat="1">
      <c r="A508" s="41"/>
      <c r="B508" s="42"/>
      <c r="C508" s="43"/>
      <c r="D508" s="228" t="s">
        <v>151</v>
      </c>
      <c r="E508" s="43"/>
      <c r="F508" s="229" t="s">
        <v>1204</v>
      </c>
      <c r="G508" s="43"/>
      <c r="H508" s="43"/>
      <c r="I508" s="230"/>
      <c r="J508" s="43"/>
      <c r="K508" s="43"/>
      <c r="L508" s="47"/>
      <c r="M508" s="231"/>
      <c r="N508" s="232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151</v>
      </c>
      <c r="AU508" s="20" t="s">
        <v>164</v>
      </c>
    </row>
    <row r="509" s="2" customFormat="1">
      <c r="A509" s="41"/>
      <c r="B509" s="42"/>
      <c r="C509" s="43"/>
      <c r="D509" s="233" t="s">
        <v>153</v>
      </c>
      <c r="E509" s="43"/>
      <c r="F509" s="234" t="s">
        <v>1206</v>
      </c>
      <c r="G509" s="43"/>
      <c r="H509" s="43"/>
      <c r="I509" s="230"/>
      <c r="J509" s="43"/>
      <c r="K509" s="43"/>
      <c r="L509" s="47"/>
      <c r="M509" s="231"/>
      <c r="N509" s="232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153</v>
      </c>
      <c r="AU509" s="20" t="s">
        <v>164</v>
      </c>
    </row>
    <row r="510" s="14" customFormat="1">
      <c r="A510" s="14"/>
      <c r="B510" s="245"/>
      <c r="C510" s="246"/>
      <c r="D510" s="228" t="s">
        <v>155</v>
      </c>
      <c r="E510" s="247" t="s">
        <v>19</v>
      </c>
      <c r="F510" s="248" t="s">
        <v>1207</v>
      </c>
      <c r="G510" s="246"/>
      <c r="H510" s="249">
        <v>1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155</v>
      </c>
      <c r="AU510" s="255" t="s">
        <v>164</v>
      </c>
      <c r="AV510" s="14" t="s">
        <v>82</v>
      </c>
      <c r="AW510" s="14" t="s">
        <v>33</v>
      </c>
      <c r="AX510" s="14" t="s">
        <v>72</v>
      </c>
      <c r="AY510" s="255" t="s">
        <v>142</v>
      </c>
    </row>
    <row r="511" s="14" customFormat="1">
      <c r="A511" s="14"/>
      <c r="B511" s="245"/>
      <c r="C511" s="246"/>
      <c r="D511" s="228" t="s">
        <v>155</v>
      </c>
      <c r="E511" s="247" t="s">
        <v>19</v>
      </c>
      <c r="F511" s="248" t="s">
        <v>1208</v>
      </c>
      <c r="G511" s="246"/>
      <c r="H511" s="249">
        <v>1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155</v>
      </c>
      <c r="AU511" s="255" t="s">
        <v>164</v>
      </c>
      <c r="AV511" s="14" t="s">
        <v>82</v>
      </c>
      <c r="AW511" s="14" t="s">
        <v>33</v>
      </c>
      <c r="AX511" s="14" t="s">
        <v>72</v>
      </c>
      <c r="AY511" s="255" t="s">
        <v>142</v>
      </c>
    </row>
    <row r="512" s="15" customFormat="1">
      <c r="A512" s="15"/>
      <c r="B512" s="274"/>
      <c r="C512" s="275"/>
      <c r="D512" s="228" t="s">
        <v>155</v>
      </c>
      <c r="E512" s="276" t="s">
        <v>19</v>
      </c>
      <c r="F512" s="277" t="s">
        <v>861</v>
      </c>
      <c r="G512" s="275"/>
      <c r="H512" s="278">
        <v>2</v>
      </c>
      <c r="I512" s="279"/>
      <c r="J512" s="275"/>
      <c r="K512" s="275"/>
      <c r="L512" s="280"/>
      <c r="M512" s="281"/>
      <c r="N512" s="282"/>
      <c r="O512" s="282"/>
      <c r="P512" s="282"/>
      <c r="Q512" s="282"/>
      <c r="R512" s="282"/>
      <c r="S512" s="282"/>
      <c r="T512" s="283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84" t="s">
        <v>155</v>
      </c>
      <c r="AU512" s="284" t="s">
        <v>164</v>
      </c>
      <c r="AV512" s="15" t="s">
        <v>149</v>
      </c>
      <c r="AW512" s="15" t="s">
        <v>33</v>
      </c>
      <c r="AX512" s="15" t="s">
        <v>80</v>
      </c>
      <c r="AY512" s="284" t="s">
        <v>142</v>
      </c>
    </row>
    <row r="513" s="2" customFormat="1" ht="16.5" customHeight="1">
      <c r="A513" s="41"/>
      <c r="B513" s="42"/>
      <c r="C513" s="257" t="s">
        <v>504</v>
      </c>
      <c r="D513" s="257" t="s">
        <v>279</v>
      </c>
      <c r="E513" s="258" t="s">
        <v>1209</v>
      </c>
      <c r="F513" s="259" t="s">
        <v>1210</v>
      </c>
      <c r="G513" s="260" t="s">
        <v>334</v>
      </c>
      <c r="H513" s="261">
        <v>2</v>
      </c>
      <c r="I513" s="262"/>
      <c r="J513" s="263">
        <f>ROUND(I513*H513,2)</f>
        <v>0</v>
      </c>
      <c r="K513" s="259" t="s">
        <v>148</v>
      </c>
      <c r="L513" s="264"/>
      <c r="M513" s="265" t="s">
        <v>19</v>
      </c>
      <c r="N513" s="266" t="s">
        <v>43</v>
      </c>
      <c r="O513" s="87"/>
      <c r="P513" s="224">
        <f>O513*H513</f>
        <v>0</v>
      </c>
      <c r="Q513" s="224">
        <v>0.048000000000000001</v>
      </c>
      <c r="R513" s="224">
        <f>Q513*H513</f>
        <v>0.096000000000000002</v>
      </c>
      <c r="S513" s="224">
        <v>0</v>
      </c>
      <c r="T513" s="225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6" t="s">
        <v>202</v>
      </c>
      <c r="AT513" s="226" t="s">
        <v>279</v>
      </c>
      <c r="AU513" s="226" t="s">
        <v>164</v>
      </c>
      <c r="AY513" s="20" t="s">
        <v>142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20" t="s">
        <v>80</v>
      </c>
      <c r="BK513" s="227">
        <f>ROUND(I513*H513,2)</f>
        <v>0</v>
      </c>
      <c r="BL513" s="20" t="s">
        <v>149</v>
      </c>
      <c r="BM513" s="226" t="s">
        <v>1211</v>
      </c>
    </row>
    <row r="514" s="2" customFormat="1">
      <c r="A514" s="41"/>
      <c r="B514" s="42"/>
      <c r="C514" s="43"/>
      <c r="D514" s="228" t="s">
        <v>151</v>
      </c>
      <c r="E514" s="43"/>
      <c r="F514" s="229" t="s">
        <v>1210</v>
      </c>
      <c r="G514" s="43"/>
      <c r="H514" s="43"/>
      <c r="I514" s="230"/>
      <c r="J514" s="43"/>
      <c r="K514" s="43"/>
      <c r="L514" s="47"/>
      <c r="M514" s="231"/>
      <c r="N514" s="232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151</v>
      </c>
      <c r="AU514" s="20" t="s">
        <v>164</v>
      </c>
    </row>
    <row r="515" s="14" customFormat="1">
      <c r="A515" s="14"/>
      <c r="B515" s="245"/>
      <c r="C515" s="246"/>
      <c r="D515" s="228" t="s">
        <v>155</v>
      </c>
      <c r="E515" s="247" t="s">
        <v>19</v>
      </c>
      <c r="F515" s="248" t="s">
        <v>1207</v>
      </c>
      <c r="G515" s="246"/>
      <c r="H515" s="249">
        <v>1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155</v>
      </c>
      <c r="AU515" s="255" t="s">
        <v>164</v>
      </c>
      <c r="AV515" s="14" t="s">
        <v>82</v>
      </c>
      <c r="AW515" s="14" t="s">
        <v>33</v>
      </c>
      <c r="AX515" s="14" t="s">
        <v>72</v>
      </c>
      <c r="AY515" s="255" t="s">
        <v>142</v>
      </c>
    </row>
    <row r="516" s="14" customFormat="1">
      <c r="A516" s="14"/>
      <c r="B516" s="245"/>
      <c r="C516" s="246"/>
      <c r="D516" s="228" t="s">
        <v>155</v>
      </c>
      <c r="E516" s="247" t="s">
        <v>19</v>
      </c>
      <c r="F516" s="248" t="s">
        <v>1208</v>
      </c>
      <c r="G516" s="246"/>
      <c r="H516" s="249">
        <v>1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155</v>
      </c>
      <c r="AU516" s="255" t="s">
        <v>164</v>
      </c>
      <c r="AV516" s="14" t="s">
        <v>82</v>
      </c>
      <c r="AW516" s="14" t="s">
        <v>33</v>
      </c>
      <c r="AX516" s="14" t="s">
        <v>72</v>
      </c>
      <c r="AY516" s="255" t="s">
        <v>142</v>
      </c>
    </row>
    <row r="517" s="15" customFormat="1">
      <c r="A517" s="15"/>
      <c r="B517" s="274"/>
      <c r="C517" s="275"/>
      <c r="D517" s="228" t="s">
        <v>155</v>
      </c>
      <c r="E517" s="276" t="s">
        <v>19</v>
      </c>
      <c r="F517" s="277" t="s">
        <v>861</v>
      </c>
      <c r="G517" s="275"/>
      <c r="H517" s="278">
        <v>2</v>
      </c>
      <c r="I517" s="279"/>
      <c r="J517" s="275"/>
      <c r="K517" s="275"/>
      <c r="L517" s="280"/>
      <c r="M517" s="281"/>
      <c r="N517" s="282"/>
      <c r="O517" s="282"/>
      <c r="P517" s="282"/>
      <c r="Q517" s="282"/>
      <c r="R517" s="282"/>
      <c r="S517" s="282"/>
      <c r="T517" s="283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84" t="s">
        <v>155</v>
      </c>
      <c r="AU517" s="284" t="s">
        <v>164</v>
      </c>
      <c r="AV517" s="15" t="s">
        <v>149</v>
      </c>
      <c r="AW517" s="15" t="s">
        <v>33</v>
      </c>
      <c r="AX517" s="15" t="s">
        <v>80</v>
      </c>
      <c r="AY517" s="284" t="s">
        <v>142</v>
      </c>
    </row>
    <row r="518" s="2" customFormat="1" ht="16.5" customHeight="1">
      <c r="A518" s="41"/>
      <c r="B518" s="42"/>
      <c r="C518" s="215" t="s">
        <v>512</v>
      </c>
      <c r="D518" s="215" t="s">
        <v>144</v>
      </c>
      <c r="E518" s="216" t="s">
        <v>1212</v>
      </c>
      <c r="F518" s="217" t="s">
        <v>1213</v>
      </c>
      <c r="G518" s="218" t="s">
        <v>220</v>
      </c>
      <c r="H518" s="219">
        <v>129.59999999999999</v>
      </c>
      <c r="I518" s="220"/>
      <c r="J518" s="221">
        <f>ROUND(I518*H518,2)</f>
        <v>0</v>
      </c>
      <c r="K518" s="217" t="s">
        <v>148</v>
      </c>
      <c r="L518" s="47"/>
      <c r="M518" s="222" t="s">
        <v>19</v>
      </c>
      <c r="N518" s="223" t="s">
        <v>43</v>
      </c>
      <c r="O518" s="87"/>
      <c r="P518" s="224">
        <f>O518*H518</f>
        <v>0</v>
      </c>
      <c r="Q518" s="224">
        <v>0</v>
      </c>
      <c r="R518" s="224">
        <f>Q518*H518</f>
        <v>0</v>
      </c>
      <c r="S518" s="224">
        <v>0</v>
      </c>
      <c r="T518" s="225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26" t="s">
        <v>149</v>
      </c>
      <c r="AT518" s="226" t="s">
        <v>144</v>
      </c>
      <c r="AU518" s="226" t="s">
        <v>164</v>
      </c>
      <c r="AY518" s="20" t="s">
        <v>142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20" t="s">
        <v>80</v>
      </c>
      <c r="BK518" s="227">
        <f>ROUND(I518*H518,2)</f>
        <v>0</v>
      </c>
      <c r="BL518" s="20" t="s">
        <v>149</v>
      </c>
      <c r="BM518" s="226" t="s">
        <v>1214</v>
      </c>
    </row>
    <row r="519" s="2" customFormat="1">
      <c r="A519" s="41"/>
      <c r="B519" s="42"/>
      <c r="C519" s="43"/>
      <c r="D519" s="228" t="s">
        <v>151</v>
      </c>
      <c r="E519" s="43"/>
      <c r="F519" s="229" t="s">
        <v>1213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151</v>
      </c>
      <c r="AU519" s="20" t="s">
        <v>164</v>
      </c>
    </row>
    <row r="520" s="2" customFormat="1">
      <c r="A520" s="41"/>
      <c r="B520" s="42"/>
      <c r="C520" s="43"/>
      <c r="D520" s="233" t="s">
        <v>153</v>
      </c>
      <c r="E520" s="43"/>
      <c r="F520" s="234" t="s">
        <v>1215</v>
      </c>
      <c r="G520" s="43"/>
      <c r="H520" s="43"/>
      <c r="I520" s="230"/>
      <c r="J520" s="43"/>
      <c r="K520" s="43"/>
      <c r="L520" s="47"/>
      <c r="M520" s="231"/>
      <c r="N520" s="232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153</v>
      </c>
      <c r="AU520" s="20" t="s">
        <v>164</v>
      </c>
    </row>
    <row r="521" s="14" customFormat="1">
      <c r="A521" s="14"/>
      <c r="B521" s="245"/>
      <c r="C521" s="246"/>
      <c r="D521" s="228" t="s">
        <v>155</v>
      </c>
      <c r="E521" s="247" t="s">
        <v>19</v>
      </c>
      <c r="F521" s="248" t="s">
        <v>1143</v>
      </c>
      <c r="G521" s="246"/>
      <c r="H521" s="249">
        <v>129.59999999999999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5" t="s">
        <v>155</v>
      </c>
      <c r="AU521" s="255" t="s">
        <v>164</v>
      </c>
      <c r="AV521" s="14" t="s">
        <v>82</v>
      </c>
      <c r="AW521" s="14" t="s">
        <v>33</v>
      </c>
      <c r="AX521" s="14" t="s">
        <v>72</v>
      </c>
      <c r="AY521" s="255" t="s">
        <v>142</v>
      </c>
    </row>
    <row r="522" s="15" customFormat="1">
      <c r="A522" s="15"/>
      <c r="B522" s="274"/>
      <c r="C522" s="275"/>
      <c r="D522" s="228" t="s">
        <v>155</v>
      </c>
      <c r="E522" s="276" t="s">
        <v>19</v>
      </c>
      <c r="F522" s="277" t="s">
        <v>861</v>
      </c>
      <c r="G522" s="275"/>
      <c r="H522" s="278">
        <v>129.59999999999999</v>
      </c>
      <c r="I522" s="279"/>
      <c r="J522" s="275"/>
      <c r="K522" s="275"/>
      <c r="L522" s="280"/>
      <c r="M522" s="281"/>
      <c r="N522" s="282"/>
      <c r="O522" s="282"/>
      <c r="P522" s="282"/>
      <c r="Q522" s="282"/>
      <c r="R522" s="282"/>
      <c r="S522" s="282"/>
      <c r="T522" s="283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84" t="s">
        <v>155</v>
      </c>
      <c r="AU522" s="284" t="s">
        <v>164</v>
      </c>
      <c r="AV522" s="15" t="s">
        <v>149</v>
      </c>
      <c r="AW522" s="15" t="s">
        <v>33</v>
      </c>
      <c r="AX522" s="15" t="s">
        <v>80</v>
      </c>
      <c r="AY522" s="284" t="s">
        <v>142</v>
      </c>
    </row>
    <row r="523" s="2" customFormat="1" ht="16.5" customHeight="1">
      <c r="A523" s="41"/>
      <c r="B523" s="42"/>
      <c r="C523" s="215" t="s">
        <v>516</v>
      </c>
      <c r="D523" s="215" t="s">
        <v>144</v>
      </c>
      <c r="E523" s="216" t="s">
        <v>1216</v>
      </c>
      <c r="F523" s="217" t="s">
        <v>1217</v>
      </c>
      <c r="G523" s="218" t="s">
        <v>220</v>
      </c>
      <c r="H523" s="219">
        <v>129.59999999999999</v>
      </c>
      <c r="I523" s="220"/>
      <c r="J523" s="221">
        <f>ROUND(I523*H523,2)</f>
        <v>0</v>
      </c>
      <c r="K523" s="217" t="s">
        <v>148</v>
      </c>
      <c r="L523" s="47"/>
      <c r="M523" s="222" t="s">
        <v>19</v>
      </c>
      <c r="N523" s="223" t="s">
        <v>43</v>
      </c>
      <c r="O523" s="87"/>
      <c r="P523" s="224">
        <f>O523*H523</f>
        <v>0</v>
      </c>
      <c r="Q523" s="224">
        <v>0</v>
      </c>
      <c r="R523" s="224">
        <f>Q523*H523</f>
        <v>0</v>
      </c>
      <c r="S523" s="224">
        <v>0</v>
      </c>
      <c r="T523" s="225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6" t="s">
        <v>149</v>
      </c>
      <c r="AT523" s="226" t="s">
        <v>144</v>
      </c>
      <c r="AU523" s="226" t="s">
        <v>164</v>
      </c>
      <c r="AY523" s="20" t="s">
        <v>142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20" t="s">
        <v>80</v>
      </c>
      <c r="BK523" s="227">
        <f>ROUND(I523*H523,2)</f>
        <v>0</v>
      </c>
      <c r="BL523" s="20" t="s">
        <v>149</v>
      </c>
      <c r="BM523" s="226" t="s">
        <v>1218</v>
      </c>
    </row>
    <row r="524" s="2" customFormat="1">
      <c r="A524" s="41"/>
      <c r="B524" s="42"/>
      <c r="C524" s="43"/>
      <c r="D524" s="228" t="s">
        <v>151</v>
      </c>
      <c r="E524" s="43"/>
      <c r="F524" s="229" t="s">
        <v>1217</v>
      </c>
      <c r="G524" s="43"/>
      <c r="H524" s="43"/>
      <c r="I524" s="230"/>
      <c r="J524" s="43"/>
      <c r="K524" s="43"/>
      <c r="L524" s="47"/>
      <c r="M524" s="231"/>
      <c r="N524" s="232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151</v>
      </c>
      <c r="AU524" s="20" t="s">
        <v>164</v>
      </c>
    </row>
    <row r="525" s="2" customFormat="1">
      <c r="A525" s="41"/>
      <c r="B525" s="42"/>
      <c r="C525" s="43"/>
      <c r="D525" s="233" t="s">
        <v>153</v>
      </c>
      <c r="E525" s="43"/>
      <c r="F525" s="234" t="s">
        <v>1219</v>
      </c>
      <c r="G525" s="43"/>
      <c r="H525" s="43"/>
      <c r="I525" s="230"/>
      <c r="J525" s="43"/>
      <c r="K525" s="43"/>
      <c r="L525" s="47"/>
      <c r="M525" s="231"/>
      <c r="N525" s="232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153</v>
      </c>
      <c r="AU525" s="20" t="s">
        <v>164</v>
      </c>
    </row>
    <row r="526" s="14" customFormat="1">
      <c r="A526" s="14"/>
      <c r="B526" s="245"/>
      <c r="C526" s="246"/>
      <c r="D526" s="228" t="s">
        <v>155</v>
      </c>
      <c r="E526" s="247" t="s">
        <v>19</v>
      </c>
      <c r="F526" s="248" t="s">
        <v>1143</v>
      </c>
      <c r="G526" s="246"/>
      <c r="H526" s="249">
        <v>129.59999999999999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155</v>
      </c>
      <c r="AU526" s="255" t="s">
        <v>164</v>
      </c>
      <c r="AV526" s="14" t="s">
        <v>82</v>
      </c>
      <c r="AW526" s="14" t="s">
        <v>33</v>
      </c>
      <c r="AX526" s="14" t="s">
        <v>72</v>
      </c>
      <c r="AY526" s="255" t="s">
        <v>142</v>
      </c>
    </row>
    <row r="527" s="15" customFormat="1">
      <c r="A527" s="15"/>
      <c r="B527" s="274"/>
      <c r="C527" s="275"/>
      <c r="D527" s="228" t="s">
        <v>155</v>
      </c>
      <c r="E527" s="276" t="s">
        <v>19</v>
      </c>
      <c r="F527" s="277" t="s">
        <v>861</v>
      </c>
      <c r="G527" s="275"/>
      <c r="H527" s="278">
        <v>129.59999999999999</v>
      </c>
      <c r="I527" s="279"/>
      <c r="J527" s="275"/>
      <c r="K527" s="275"/>
      <c r="L527" s="280"/>
      <c r="M527" s="281"/>
      <c r="N527" s="282"/>
      <c r="O527" s="282"/>
      <c r="P527" s="282"/>
      <c r="Q527" s="282"/>
      <c r="R527" s="282"/>
      <c r="S527" s="282"/>
      <c r="T527" s="28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84" t="s">
        <v>155</v>
      </c>
      <c r="AU527" s="284" t="s">
        <v>164</v>
      </c>
      <c r="AV527" s="15" t="s">
        <v>149</v>
      </c>
      <c r="AW527" s="15" t="s">
        <v>33</v>
      </c>
      <c r="AX527" s="15" t="s">
        <v>80</v>
      </c>
      <c r="AY527" s="284" t="s">
        <v>142</v>
      </c>
    </row>
    <row r="528" s="2" customFormat="1" ht="16.5" customHeight="1">
      <c r="A528" s="41"/>
      <c r="B528" s="42"/>
      <c r="C528" s="215" t="s">
        <v>520</v>
      </c>
      <c r="D528" s="215" t="s">
        <v>144</v>
      </c>
      <c r="E528" s="216" t="s">
        <v>1220</v>
      </c>
      <c r="F528" s="217" t="s">
        <v>1221</v>
      </c>
      <c r="G528" s="218" t="s">
        <v>334</v>
      </c>
      <c r="H528" s="219">
        <v>2</v>
      </c>
      <c r="I528" s="220"/>
      <c r="J528" s="221">
        <f>ROUND(I528*H528,2)</f>
        <v>0</v>
      </c>
      <c r="K528" s="217" t="s">
        <v>148</v>
      </c>
      <c r="L528" s="47"/>
      <c r="M528" s="222" t="s">
        <v>19</v>
      </c>
      <c r="N528" s="223" t="s">
        <v>43</v>
      </c>
      <c r="O528" s="87"/>
      <c r="P528" s="224">
        <f>O528*H528</f>
        <v>0</v>
      </c>
      <c r="Q528" s="224">
        <v>0.45937</v>
      </c>
      <c r="R528" s="224">
        <f>Q528*H528</f>
        <v>0.91874</v>
      </c>
      <c r="S528" s="224">
        <v>0</v>
      </c>
      <c r="T528" s="225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26" t="s">
        <v>149</v>
      </c>
      <c r="AT528" s="226" t="s">
        <v>144</v>
      </c>
      <c r="AU528" s="226" t="s">
        <v>164</v>
      </c>
      <c r="AY528" s="20" t="s">
        <v>142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20" t="s">
        <v>80</v>
      </c>
      <c r="BK528" s="227">
        <f>ROUND(I528*H528,2)</f>
        <v>0</v>
      </c>
      <c r="BL528" s="20" t="s">
        <v>149</v>
      </c>
      <c r="BM528" s="226" t="s">
        <v>1222</v>
      </c>
    </row>
    <row r="529" s="2" customFormat="1">
      <c r="A529" s="41"/>
      <c r="B529" s="42"/>
      <c r="C529" s="43"/>
      <c r="D529" s="228" t="s">
        <v>151</v>
      </c>
      <c r="E529" s="43"/>
      <c r="F529" s="229" t="s">
        <v>1221</v>
      </c>
      <c r="G529" s="43"/>
      <c r="H529" s="43"/>
      <c r="I529" s="230"/>
      <c r="J529" s="43"/>
      <c r="K529" s="43"/>
      <c r="L529" s="47"/>
      <c r="M529" s="231"/>
      <c r="N529" s="232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151</v>
      </c>
      <c r="AU529" s="20" t="s">
        <v>164</v>
      </c>
    </row>
    <row r="530" s="2" customFormat="1">
      <c r="A530" s="41"/>
      <c r="B530" s="42"/>
      <c r="C530" s="43"/>
      <c r="D530" s="233" t="s">
        <v>153</v>
      </c>
      <c r="E530" s="43"/>
      <c r="F530" s="234" t="s">
        <v>1223</v>
      </c>
      <c r="G530" s="43"/>
      <c r="H530" s="43"/>
      <c r="I530" s="230"/>
      <c r="J530" s="43"/>
      <c r="K530" s="43"/>
      <c r="L530" s="47"/>
      <c r="M530" s="231"/>
      <c r="N530" s="232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153</v>
      </c>
      <c r="AU530" s="20" t="s">
        <v>164</v>
      </c>
    </row>
    <row r="531" s="14" customFormat="1">
      <c r="A531" s="14"/>
      <c r="B531" s="245"/>
      <c r="C531" s="246"/>
      <c r="D531" s="228" t="s">
        <v>155</v>
      </c>
      <c r="E531" s="247" t="s">
        <v>19</v>
      </c>
      <c r="F531" s="248" t="s">
        <v>82</v>
      </c>
      <c r="G531" s="246"/>
      <c r="H531" s="249">
        <v>2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155</v>
      </c>
      <c r="AU531" s="255" t="s">
        <v>164</v>
      </c>
      <c r="AV531" s="14" t="s">
        <v>82</v>
      </c>
      <c r="AW531" s="14" t="s">
        <v>33</v>
      </c>
      <c r="AX531" s="14" t="s">
        <v>72</v>
      </c>
      <c r="AY531" s="255" t="s">
        <v>142</v>
      </c>
    </row>
    <row r="532" s="15" customFormat="1">
      <c r="A532" s="15"/>
      <c r="B532" s="274"/>
      <c r="C532" s="275"/>
      <c r="D532" s="228" t="s">
        <v>155</v>
      </c>
      <c r="E532" s="276" t="s">
        <v>19</v>
      </c>
      <c r="F532" s="277" t="s">
        <v>861</v>
      </c>
      <c r="G532" s="275"/>
      <c r="H532" s="278">
        <v>2</v>
      </c>
      <c r="I532" s="279"/>
      <c r="J532" s="275"/>
      <c r="K532" s="275"/>
      <c r="L532" s="280"/>
      <c r="M532" s="281"/>
      <c r="N532" s="282"/>
      <c r="O532" s="282"/>
      <c r="P532" s="282"/>
      <c r="Q532" s="282"/>
      <c r="R532" s="282"/>
      <c r="S532" s="282"/>
      <c r="T532" s="283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84" t="s">
        <v>155</v>
      </c>
      <c r="AU532" s="284" t="s">
        <v>164</v>
      </c>
      <c r="AV532" s="15" t="s">
        <v>149</v>
      </c>
      <c r="AW532" s="15" t="s">
        <v>33</v>
      </c>
      <c r="AX532" s="15" t="s">
        <v>80</v>
      </c>
      <c r="AY532" s="284" t="s">
        <v>142</v>
      </c>
    </row>
    <row r="533" s="2" customFormat="1" ht="24.15" customHeight="1">
      <c r="A533" s="41"/>
      <c r="B533" s="42"/>
      <c r="C533" s="215" t="s">
        <v>527</v>
      </c>
      <c r="D533" s="215" t="s">
        <v>144</v>
      </c>
      <c r="E533" s="216" t="s">
        <v>1224</v>
      </c>
      <c r="F533" s="217" t="s">
        <v>1225</v>
      </c>
      <c r="G533" s="218" t="s">
        <v>241</v>
      </c>
      <c r="H533" s="219">
        <v>0.219</v>
      </c>
      <c r="I533" s="220"/>
      <c r="J533" s="221">
        <f>ROUND(I533*H533,2)</f>
        <v>0</v>
      </c>
      <c r="K533" s="217" t="s">
        <v>148</v>
      </c>
      <c r="L533" s="47"/>
      <c r="M533" s="222" t="s">
        <v>19</v>
      </c>
      <c r="N533" s="223" t="s">
        <v>43</v>
      </c>
      <c r="O533" s="87"/>
      <c r="P533" s="224">
        <f>O533*H533</f>
        <v>0</v>
      </c>
      <c r="Q533" s="224">
        <v>2.3640099999999999</v>
      </c>
      <c r="R533" s="224">
        <f>Q533*H533</f>
        <v>0.51771818999999997</v>
      </c>
      <c r="S533" s="224">
        <v>0</v>
      </c>
      <c r="T533" s="225">
        <f>S533*H533</f>
        <v>0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226" t="s">
        <v>149</v>
      </c>
      <c r="AT533" s="226" t="s">
        <v>144</v>
      </c>
      <c r="AU533" s="226" t="s">
        <v>164</v>
      </c>
      <c r="AY533" s="20" t="s">
        <v>142</v>
      </c>
      <c r="BE533" s="227">
        <f>IF(N533="základní",J533,0)</f>
        <v>0</v>
      </c>
      <c r="BF533" s="227">
        <f>IF(N533="snížená",J533,0)</f>
        <v>0</v>
      </c>
      <c r="BG533" s="227">
        <f>IF(N533="zákl. přenesená",J533,0)</f>
        <v>0</v>
      </c>
      <c r="BH533" s="227">
        <f>IF(N533="sníž. přenesená",J533,0)</f>
        <v>0</v>
      </c>
      <c r="BI533" s="227">
        <f>IF(N533="nulová",J533,0)</f>
        <v>0</v>
      </c>
      <c r="BJ533" s="20" t="s">
        <v>80</v>
      </c>
      <c r="BK533" s="227">
        <f>ROUND(I533*H533,2)</f>
        <v>0</v>
      </c>
      <c r="BL533" s="20" t="s">
        <v>149</v>
      </c>
      <c r="BM533" s="226" t="s">
        <v>1226</v>
      </c>
    </row>
    <row r="534" s="2" customFormat="1">
      <c r="A534" s="41"/>
      <c r="B534" s="42"/>
      <c r="C534" s="43"/>
      <c r="D534" s="228" t="s">
        <v>151</v>
      </c>
      <c r="E534" s="43"/>
      <c r="F534" s="229" t="s">
        <v>1225</v>
      </c>
      <c r="G534" s="43"/>
      <c r="H534" s="43"/>
      <c r="I534" s="230"/>
      <c r="J534" s="43"/>
      <c r="K534" s="43"/>
      <c r="L534" s="47"/>
      <c r="M534" s="231"/>
      <c r="N534" s="232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151</v>
      </c>
      <c r="AU534" s="20" t="s">
        <v>164</v>
      </c>
    </row>
    <row r="535" s="2" customFormat="1">
      <c r="A535" s="41"/>
      <c r="B535" s="42"/>
      <c r="C535" s="43"/>
      <c r="D535" s="233" t="s">
        <v>153</v>
      </c>
      <c r="E535" s="43"/>
      <c r="F535" s="234" t="s">
        <v>1227</v>
      </c>
      <c r="G535" s="43"/>
      <c r="H535" s="43"/>
      <c r="I535" s="230"/>
      <c r="J535" s="43"/>
      <c r="K535" s="43"/>
      <c r="L535" s="47"/>
      <c r="M535" s="231"/>
      <c r="N535" s="232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153</v>
      </c>
      <c r="AU535" s="20" t="s">
        <v>164</v>
      </c>
    </row>
    <row r="536" s="13" customFormat="1">
      <c r="A536" s="13"/>
      <c r="B536" s="235"/>
      <c r="C536" s="236"/>
      <c r="D536" s="228" t="s">
        <v>155</v>
      </c>
      <c r="E536" s="237" t="s">
        <v>19</v>
      </c>
      <c r="F536" s="238" t="s">
        <v>1228</v>
      </c>
      <c r="G536" s="236"/>
      <c r="H536" s="237" t="s">
        <v>19</v>
      </c>
      <c r="I536" s="239"/>
      <c r="J536" s="236"/>
      <c r="K536" s="236"/>
      <c r="L536" s="240"/>
      <c r="M536" s="241"/>
      <c r="N536" s="242"/>
      <c r="O536" s="242"/>
      <c r="P536" s="242"/>
      <c r="Q536" s="242"/>
      <c r="R536" s="242"/>
      <c r="S536" s="242"/>
      <c r="T536" s="24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4" t="s">
        <v>155</v>
      </c>
      <c r="AU536" s="244" t="s">
        <v>164</v>
      </c>
      <c r="AV536" s="13" t="s">
        <v>80</v>
      </c>
      <c r="AW536" s="13" t="s">
        <v>33</v>
      </c>
      <c r="AX536" s="13" t="s">
        <v>72</v>
      </c>
      <c r="AY536" s="244" t="s">
        <v>142</v>
      </c>
    </row>
    <row r="537" s="14" customFormat="1">
      <c r="A537" s="14"/>
      <c r="B537" s="245"/>
      <c r="C537" s="246"/>
      <c r="D537" s="228" t="s">
        <v>155</v>
      </c>
      <c r="E537" s="247" t="s">
        <v>19</v>
      </c>
      <c r="F537" s="248" t="s">
        <v>1229</v>
      </c>
      <c r="G537" s="246"/>
      <c r="H537" s="249">
        <v>0.219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155</v>
      </c>
      <c r="AU537" s="255" t="s">
        <v>164</v>
      </c>
      <c r="AV537" s="14" t="s">
        <v>82</v>
      </c>
      <c r="AW537" s="14" t="s">
        <v>33</v>
      </c>
      <c r="AX537" s="14" t="s">
        <v>72</v>
      </c>
      <c r="AY537" s="255" t="s">
        <v>142</v>
      </c>
    </row>
    <row r="538" s="15" customFormat="1">
      <c r="A538" s="15"/>
      <c r="B538" s="274"/>
      <c r="C538" s="275"/>
      <c r="D538" s="228" t="s">
        <v>155</v>
      </c>
      <c r="E538" s="276" t="s">
        <v>19</v>
      </c>
      <c r="F538" s="277" t="s">
        <v>861</v>
      </c>
      <c r="G538" s="275"/>
      <c r="H538" s="278">
        <v>0.219</v>
      </c>
      <c r="I538" s="279"/>
      <c r="J538" s="275"/>
      <c r="K538" s="275"/>
      <c r="L538" s="280"/>
      <c r="M538" s="281"/>
      <c r="N538" s="282"/>
      <c r="O538" s="282"/>
      <c r="P538" s="282"/>
      <c r="Q538" s="282"/>
      <c r="R538" s="282"/>
      <c r="S538" s="282"/>
      <c r="T538" s="283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84" t="s">
        <v>155</v>
      </c>
      <c r="AU538" s="284" t="s">
        <v>164</v>
      </c>
      <c r="AV538" s="15" t="s">
        <v>149</v>
      </c>
      <c r="AW538" s="15" t="s">
        <v>33</v>
      </c>
      <c r="AX538" s="15" t="s">
        <v>80</v>
      </c>
      <c r="AY538" s="284" t="s">
        <v>142</v>
      </c>
    </row>
    <row r="539" s="2" customFormat="1" ht="16.5" customHeight="1">
      <c r="A539" s="41"/>
      <c r="B539" s="42"/>
      <c r="C539" s="215" t="s">
        <v>537</v>
      </c>
      <c r="D539" s="215" t="s">
        <v>144</v>
      </c>
      <c r="E539" s="216" t="s">
        <v>1230</v>
      </c>
      <c r="F539" s="217" t="s">
        <v>1231</v>
      </c>
      <c r="G539" s="218" t="s">
        <v>1232</v>
      </c>
      <c r="H539" s="219">
        <v>1</v>
      </c>
      <c r="I539" s="220"/>
      <c r="J539" s="221">
        <f>ROUND(I539*H539,2)</f>
        <v>0</v>
      </c>
      <c r="K539" s="217" t="s">
        <v>19</v>
      </c>
      <c r="L539" s="47"/>
      <c r="M539" s="222" t="s">
        <v>19</v>
      </c>
      <c r="N539" s="223" t="s">
        <v>43</v>
      </c>
      <c r="O539" s="87"/>
      <c r="P539" s="224">
        <f>O539*H539</f>
        <v>0</v>
      </c>
      <c r="Q539" s="224">
        <v>0</v>
      </c>
      <c r="R539" s="224">
        <f>Q539*H539</f>
        <v>0</v>
      </c>
      <c r="S539" s="224">
        <v>0</v>
      </c>
      <c r="T539" s="225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6" t="s">
        <v>149</v>
      </c>
      <c r="AT539" s="226" t="s">
        <v>144</v>
      </c>
      <c r="AU539" s="226" t="s">
        <v>164</v>
      </c>
      <c r="AY539" s="20" t="s">
        <v>142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20" t="s">
        <v>80</v>
      </c>
      <c r="BK539" s="227">
        <f>ROUND(I539*H539,2)</f>
        <v>0</v>
      </c>
      <c r="BL539" s="20" t="s">
        <v>149</v>
      </c>
      <c r="BM539" s="226" t="s">
        <v>1233</v>
      </c>
    </row>
    <row r="540" s="2" customFormat="1">
      <c r="A540" s="41"/>
      <c r="B540" s="42"/>
      <c r="C540" s="43"/>
      <c r="D540" s="228" t="s">
        <v>151</v>
      </c>
      <c r="E540" s="43"/>
      <c r="F540" s="229" t="s">
        <v>1231</v>
      </c>
      <c r="G540" s="43"/>
      <c r="H540" s="43"/>
      <c r="I540" s="230"/>
      <c r="J540" s="43"/>
      <c r="K540" s="43"/>
      <c r="L540" s="47"/>
      <c r="M540" s="231"/>
      <c r="N540" s="232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151</v>
      </c>
      <c r="AU540" s="20" t="s">
        <v>164</v>
      </c>
    </row>
    <row r="541" s="14" customFormat="1">
      <c r="A541" s="14"/>
      <c r="B541" s="245"/>
      <c r="C541" s="246"/>
      <c r="D541" s="228" t="s">
        <v>155</v>
      </c>
      <c r="E541" s="247" t="s">
        <v>19</v>
      </c>
      <c r="F541" s="248" t="s">
        <v>80</v>
      </c>
      <c r="G541" s="246"/>
      <c r="H541" s="249">
        <v>1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5" t="s">
        <v>155</v>
      </c>
      <c r="AU541" s="255" t="s">
        <v>164</v>
      </c>
      <c r="AV541" s="14" t="s">
        <v>82</v>
      </c>
      <c r="AW541" s="14" t="s">
        <v>33</v>
      </c>
      <c r="AX541" s="14" t="s">
        <v>72</v>
      </c>
      <c r="AY541" s="255" t="s">
        <v>142</v>
      </c>
    </row>
    <row r="542" s="15" customFormat="1">
      <c r="A542" s="15"/>
      <c r="B542" s="274"/>
      <c r="C542" s="275"/>
      <c r="D542" s="228" t="s">
        <v>155</v>
      </c>
      <c r="E542" s="276" t="s">
        <v>19</v>
      </c>
      <c r="F542" s="277" t="s">
        <v>861</v>
      </c>
      <c r="G542" s="275"/>
      <c r="H542" s="278">
        <v>1</v>
      </c>
      <c r="I542" s="279"/>
      <c r="J542" s="275"/>
      <c r="K542" s="275"/>
      <c r="L542" s="280"/>
      <c r="M542" s="281"/>
      <c r="N542" s="282"/>
      <c r="O542" s="282"/>
      <c r="P542" s="282"/>
      <c r="Q542" s="282"/>
      <c r="R542" s="282"/>
      <c r="S542" s="282"/>
      <c r="T542" s="283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84" t="s">
        <v>155</v>
      </c>
      <c r="AU542" s="284" t="s">
        <v>164</v>
      </c>
      <c r="AV542" s="15" t="s">
        <v>149</v>
      </c>
      <c r="AW542" s="15" t="s">
        <v>33</v>
      </c>
      <c r="AX542" s="15" t="s">
        <v>80</v>
      </c>
      <c r="AY542" s="284" t="s">
        <v>142</v>
      </c>
    </row>
    <row r="543" s="2" customFormat="1" ht="16.5" customHeight="1">
      <c r="A543" s="41"/>
      <c r="B543" s="42"/>
      <c r="C543" s="215" t="s">
        <v>541</v>
      </c>
      <c r="D543" s="215" t="s">
        <v>144</v>
      </c>
      <c r="E543" s="216" t="s">
        <v>1234</v>
      </c>
      <c r="F543" s="217" t="s">
        <v>1235</v>
      </c>
      <c r="G543" s="218" t="s">
        <v>334</v>
      </c>
      <c r="H543" s="219">
        <v>3</v>
      </c>
      <c r="I543" s="220"/>
      <c r="J543" s="221">
        <f>ROUND(I543*H543,2)</f>
        <v>0</v>
      </c>
      <c r="K543" s="217" t="s">
        <v>148</v>
      </c>
      <c r="L543" s="47"/>
      <c r="M543" s="222" t="s">
        <v>19</v>
      </c>
      <c r="N543" s="223" t="s">
        <v>43</v>
      </c>
      <c r="O543" s="87"/>
      <c r="P543" s="224">
        <f>O543*H543</f>
        <v>0</v>
      </c>
      <c r="Q543" s="224">
        <v>0.040000000000000001</v>
      </c>
      <c r="R543" s="224">
        <f>Q543*H543</f>
        <v>0.12</v>
      </c>
      <c r="S543" s="224">
        <v>0</v>
      </c>
      <c r="T543" s="225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6" t="s">
        <v>149</v>
      </c>
      <c r="AT543" s="226" t="s">
        <v>144</v>
      </c>
      <c r="AU543" s="226" t="s">
        <v>164</v>
      </c>
      <c r="AY543" s="20" t="s">
        <v>142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20" t="s">
        <v>80</v>
      </c>
      <c r="BK543" s="227">
        <f>ROUND(I543*H543,2)</f>
        <v>0</v>
      </c>
      <c r="BL543" s="20" t="s">
        <v>149</v>
      </c>
      <c r="BM543" s="226" t="s">
        <v>1236</v>
      </c>
    </row>
    <row r="544" s="2" customFormat="1">
      <c r="A544" s="41"/>
      <c r="B544" s="42"/>
      <c r="C544" s="43"/>
      <c r="D544" s="228" t="s">
        <v>151</v>
      </c>
      <c r="E544" s="43"/>
      <c r="F544" s="229" t="s">
        <v>1235</v>
      </c>
      <c r="G544" s="43"/>
      <c r="H544" s="43"/>
      <c r="I544" s="230"/>
      <c r="J544" s="43"/>
      <c r="K544" s="43"/>
      <c r="L544" s="47"/>
      <c r="M544" s="231"/>
      <c r="N544" s="232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151</v>
      </c>
      <c r="AU544" s="20" t="s">
        <v>164</v>
      </c>
    </row>
    <row r="545" s="2" customFormat="1">
      <c r="A545" s="41"/>
      <c r="B545" s="42"/>
      <c r="C545" s="43"/>
      <c r="D545" s="233" t="s">
        <v>153</v>
      </c>
      <c r="E545" s="43"/>
      <c r="F545" s="234" t="s">
        <v>1237</v>
      </c>
      <c r="G545" s="43"/>
      <c r="H545" s="43"/>
      <c r="I545" s="230"/>
      <c r="J545" s="43"/>
      <c r="K545" s="43"/>
      <c r="L545" s="47"/>
      <c r="M545" s="231"/>
      <c r="N545" s="232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153</v>
      </c>
      <c r="AU545" s="20" t="s">
        <v>164</v>
      </c>
    </row>
    <row r="546" s="14" customFormat="1">
      <c r="A546" s="14"/>
      <c r="B546" s="245"/>
      <c r="C546" s="246"/>
      <c r="D546" s="228" t="s">
        <v>155</v>
      </c>
      <c r="E546" s="247" t="s">
        <v>19</v>
      </c>
      <c r="F546" s="248" t="s">
        <v>1238</v>
      </c>
      <c r="G546" s="246"/>
      <c r="H546" s="249">
        <v>3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5" t="s">
        <v>155</v>
      </c>
      <c r="AU546" s="255" t="s">
        <v>164</v>
      </c>
      <c r="AV546" s="14" t="s">
        <v>82</v>
      </c>
      <c r="AW546" s="14" t="s">
        <v>33</v>
      </c>
      <c r="AX546" s="14" t="s">
        <v>72</v>
      </c>
      <c r="AY546" s="255" t="s">
        <v>142</v>
      </c>
    </row>
    <row r="547" s="15" customFormat="1">
      <c r="A547" s="15"/>
      <c r="B547" s="274"/>
      <c r="C547" s="275"/>
      <c r="D547" s="228" t="s">
        <v>155</v>
      </c>
      <c r="E547" s="276" t="s">
        <v>19</v>
      </c>
      <c r="F547" s="277" t="s">
        <v>861</v>
      </c>
      <c r="G547" s="275"/>
      <c r="H547" s="278">
        <v>3</v>
      </c>
      <c r="I547" s="279"/>
      <c r="J547" s="275"/>
      <c r="K547" s="275"/>
      <c r="L547" s="280"/>
      <c r="M547" s="281"/>
      <c r="N547" s="282"/>
      <c r="O547" s="282"/>
      <c r="P547" s="282"/>
      <c r="Q547" s="282"/>
      <c r="R547" s="282"/>
      <c r="S547" s="282"/>
      <c r="T547" s="28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84" t="s">
        <v>155</v>
      </c>
      <c r="AU547" s="284" t="s">
        <v>164</v>
      </c>
      <c r="AV547" s="15" t="s">
        <v>149</v>
      </c>
      <c r="AW547" s="15" t="s">
        <v>33</v>
      </c>
      <c r="AX547" s="15" t="s">
        <v>80</v>
      </c>
      <c r="AY547" s="284" t="s">
        <v>142</v>
      </c>
    </row>
    <row r="548" s="2" customFormat="1" ht="16.5" customHeight="1">
      <c r="A548" s="41"/>
      <c r="B548" s="42"/>
      <c r="C548" s="257" t="s">
        <v>549</v>
      </c>
      <c r="D548" s="257" t="s">
        <v>279</v>
      </c>
      <c r="E548" s="258" t="s">
        <v>1239</v>
      </c>
      <c r="F548" s="259" t="s">
        <v>1240</v>
      </c>
      <c r="G548" s="260" t="s">
        <v>334</v>
      </c>
      <c r="H548" s="261">
        <v>3</v>
      </c>
      <c r="I548" s="262"/>
      <c r="J548" s="263">
        <f>ROUND(I548*H548,2)</f>
        <v>0</v>
      </c>
      <c r="K548" s="259" t="s">
        <v>148</v>
      </c>
      <c r="L548" s="264"/>
      <c r="M548" s="265" t="s">
        <v>19</v>
      </c>
      <c r="N548" s="266" t="s">
        <v>43</v>
      </c>
      <c r="O548" s="87"/>
      <c r="P548" s="224">
        <f>O548*H548</f>
        <v>0</v>
      </c>
      <c r="Q548" s="224">
        <v>0.013299999999999999</v>
      </c>
      <c r="R548" s="224">
        <f>Q548*H548</f>
        <v>0.039899999999999998</v>
      </c>
      <c r="S548" s="224">
        <v>0</v>
      </c>
      <c r="T548" s="225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26" t="s">
        <v>1105</v>
      </c>
      <c r="AT548" s="226" t="s">
        <v>279</v>
      </c>
      <c r="AU548" s="226" t="s">
        <v>164</v>
      </c>
      <c r="AY548" s="20" t="s">
        <v>142</v>
      </c>
      <c r="BE548" s="227">
        <f>IF(N548="základní",J548,0)</f>
        <v>0</v>
      </c>
      <c r="BF548" s="227">
        <f>IF(N548="snížená",J548,0)</f>
        <v>0</v>
      </c>
      <c r="BG548" s="227">
        <f>IF(N548="zákl. přenesená",J548,0)</f>
        <v>0</v>
      </c>
      <c r="BH548" s="227">
        <f>IF(N548="sníž. přenesená",J548,0)</f>
        <v>0</v>
      </c>
      <c r="BI548" s="227">
        <f>IF(N548="nulová",J548,0)</f>
        <v>0</v>
      </c>
      <c r="BJ548" s="20" t="s">
        <v>80</v>
      </c>
      <c r="BK548" s="227">
        <f>ROUND(I548*H548,2)</f>
        <v>0</v>
      </c>
      <c r="BL548" s="20" t="s">
        <v>1105</v>
      </c>
      <c r="BM548" s="226" t="s">
        <v>1241</v>
      </c>
    </row>
    <row r="549" s="2" customFormat="1">
      <c r="A549" s="41"/>
      <c r="B549" s="42"/>
      <c r="C549" s="43"/>
      <c r="D549" s="228" t="s">
        <v>151</v>
      </c>
      <c r="E549" s="43"/>
      <c r="F549" s="229" t="s">
        <v>1240</v>
      </c>
      <c r="G549" s="43"/>
      <c r="H549" s="43"/>
      <c r="I549" s="230"/>
      <c r="J549" s="43"/>
      <c r="K549" s="43"/>
      <c r="L549" s="47"/>
      <c r="M549" s="231"/>
      <c r="N549" s="232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151</v>
      </c>
      <c r="AU549" s="20" t="s">
        <v>164</v>
      </c>
    </row>
    <row r="550" s="14" customFormat="1">
      <c r="A550" s="14"/>
      <c r="B550" s="245"/>
      <c r="C550" s="246"/>
      <c r="D550" s="228" t="s">
        <v>155</v>
      </c>
      <c r="E550" s="247" t="s">
        <v>19</v>
      </c>
      <c r="F550" s="248" t="s">
        <v>1238</v>
      </c>
      <c r="G550" s="246"/>
      <c r="H550" s="249">
        <v>3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155</v>
      </c>
      <c r="AU550" s="255" t="s">
        <v>164</v>
      </c>
      <c r="AV550" s="14" t="s">
        <v>82</v>
      </c>
      <c r="AW550" s="14" t="s">
        <v>33</v>
      </c>
      <c r="AX550" s="14" t="s">
        <v>72</v>
      </c>
      <c r="AY550" s="255" t="s">
        <v>142</v>
      </c>
    </row>
    <row r="551" s="15" customFormat="1">
      <c r="A551" s="15"/>
      <c r="B551" s="274"/>
      <c r="C551" s="275"/>
      <c r="D551" s="228" t="s">
        <v>155</v>
      </c>
      <c r="E551" s="276" t="s">
        <v>19</v>
      </c>
      <c r="F551" s="277" t="s">
        <v>861</v>
      </c>
      <c r="G551" s="275"/>
      <c r="H551" s="278">
        <v>3</v>
      </c>
      <c r="I551" s="279"/>
      <c r="J551" s="275"/>
      <c r="K551" s="275"/>
      <c r="L551" s="280"/>
      <c r="M551" s="281"/>
      <c r="N551" s="282"/>
      <c r="O551" s="282"/>
      <c r="P551" s="282"/>
      <c r="Q551" s="282"/>
      <c r="R551" s="282"/>
      <c r="S551" s="282"/>
      <c r="T551" s="283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84" t="s">
        <v>155</v>
      </c>
      <c r="AU551" s="284" t="s">
        <v>164</v>
      </c>
      <c r="AV551" s="15" t="s">
        <v>149</v>
      </c>
      <c r="AW551" s="15" t="s">
        <v>33</v>
      </c>
      <c r="AX551" s="15" t="s">
        <v>80</v>
      </c>
      <c r="AY551" s="284" t="s">
        <v>142</v>
      </c>
    </row>
    <row r="552" s="2" customFormat="1" ht="16.5" customHeight="1">
      <c r="A552" s="41"/>
      <c r="B552" s="42"/>
      <c r="C552" s="257" t="s">
        <v>555</v>
      </c>
      <c r="D552" s="257" t="s">
        <v>279</v>
      </c>
      <c r="E552" s="258" t="s">
        <v>1242</v>
      </c>
      <c r="F552" s="259" t="s">
        <v>1243</v>
      </c>
      <c r="G552" s="260" t="s">
        <v>334</v>
      </c>
      <c r="H552" s="261">
        <v>3</v>
      </c>
      <c r="I552" s="262"/>
      <c r="J552" s="263">
        <f>ROUND(I552*H552,2)</f>
        <v>0</v>
      </c>
      <c r="K552" s="259" t="s">
        <v>148</v>
      </c>
      <c r="L552" s="264"/>
      <c r="M552" s="265" t="s">
        <v>19</v>
      </c>
      <c r="N552" s="266" t="s">
        <v>43</v>
      </c>
      <c r="O552" s="87"/>
      <c r="P552" s="224">
        <f>O552*H552</f>
        <v>0</v>
      </c>
      <c r="Q552" s="224">
        <v>0.00029999999999999997</v>
      </c>
      <c r="R552" s="224">
        <f>Q552*H552</f>
        <v>0.00089999999999999998</v>
      </c>
      <c r="S552" s="224">
        <v>0</v>
      </c>
      <c r="T552" s="225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6" t="s">
        <v>202</v>
      </c>
      <c r="AT552" s="226" t="s">
        <v>279</v>
      </c>
      <c r="AU552" s="226" t="s">
        <v>164</v>
      </c>
      <c r="AY552" s="20" t="s">
        <v>142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20" t="s">
        <v>80</v>
      </c>
      <c r="BK552" s="227">
        <f>ROUND(I552*H552,2)</f>
        <v>0</v>
      </c>
      <c r="BL552" s="20" t="s">
        <v>149</v>
      </c>
      <c r="BM552" s="226" t="s">
        <v>1244</v>
      </c>
    </row>
    <row r="553" s="2" customFormat="1">
      <c r="A553" s="41"/>
      <c r="B553" s="42"/>
      <c r="C553" s="43"/>
      <c r="D553" s="228" t="s">
        <v>151</v>
      </c>
      <c r="E553" s="43"/>
      <c r="F553" s="229" t="s">
        <v>1243</v>
      </c>
      <c r="G553" s="43"/>
      <c r="H553" s="43"/>
      <c r="I553" s="230"/>
      <c r="J553" s="43"/>
      <c r="K553" s="43"/>
      <c r="L553" s="47"/>
      <c r="M553" s="231"/>
      <c r="N553" s="232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151</v>
      </c>
      <c r="AU553" s="20" t="s">
        <v>164</v>
      </c>
    </row>
    <row r="554" s="14" customFormat="1">
      <c r="A554" s="14"/>
      <c r="B554" s="245"/>
      <c r="C554" s="246"/>
      <c r="D554" s="228" t="s">
        <v>155</v>
      </c>
      <c r="E554" s="247" t="s">
        <v>19</v>
      </c>
      <c r="F554" s="248" t="s">
        <v>1238</v>
      </c>
      <c r="G554" s="246"/>
      <c r="H554" s="249">
        <v>3</v>
      </c>
      <c r="I554" s="250"/>
      <c r="J554" s="246"/>
      <c r="K554" s="246"/>
      <c r="L554" s="251"/>
      <c r="M554" s="252"/>
      <c r="N554" s="253"/>
      <c r="O554" s="253"/>
      <c r="P554" s="253"/>
      <c r="Q554" s="253"/>
      <c r="R554" s="253"/>
      <c r="S554" s="253"/>
      <c r="T554" s="25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5" t="s">
        <v>155</v>
      </c>
      <c r="AU554" s="255" t="s">
        <v>164</v>
      </c>
      <c r="AV554" s="14" t="s">
        <v>82</v>
      </c>
      <c r="AW554" s="14" t="s">
        <v>33</v>
      </c>
      <c r="AX554" s="14" t="s">
        <v>72</v>
      </c>
      <c r="AY554" s="255" t="s">
        <v>142</v>
      </c>
    </row>
    <row r="555" s="15" customFormat="1">
      <c r="A555" s="15"/>
      <c r="B555" s="274"/>
      <c r="C555" s="275"/>
      <c r="D555" s="228" t="s">
        <v>155</v>
      </c>
      <c r="E555" s="276" t="s">
        <v>19</v>
      </c>
      <c r="F555" s="277" t="s">
        <v>861</v>
      </c>
      <c r="G555" s="275"/>
      <c r="H555" s="278">
        <v>3</v>
      </c>
      <c r="I555" s="279"/>
      <c r="J555" s="275"/>
      <c r="K555" s="275"/>
      <c r="L555" s="280"/>
      <c r="M555" s="281"/>
      <c r="N555" s="282"/>
      <c r="O555" s="282"/>
      <c r="P555" s="282"/>
      <c r="Q555" s="282"/>
      <c r="R555" s="282"/>
      <c r="S555" s="282"/>
      <c r="T555" s="283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84" t="s">
        <v>155</v>
      </c>
      <c r="AU555" s="284" t="s">
        <v>164</v>
      </c>
      <c r="AV555" s="15" t="s">
        <v>149</v>
      </c>
      <c r="AW555" s="15" t="s">
        <v>33</v>
      </c>
      <c r="AX555" s="15" t="s">
        <v>80</v>
      </c>
      <c r="AY555" s="284" t="s">
        <v>142</v>
      </c>
    </row>
    <row r="556" s="2" customFormat="1" ht="16.5" customHeight="1">
      <c r="A556" s="41"/>
      <c r="B556" s="42"/>
      <c r="C556" s="215" t="s">
        <v>564</v>
      </c>
      <c r="D556" s="215" t="s">
        <v>144</v>
      </c>
      <c r="E556" s="216" t="s">
        <v>1245</v>
      </c>
      <c r="F556" s="217" t="s">
        <v>1246</v>
      </c>
      <c r="G556" s="218" t="s">
        <v>334</v>
      </c>
      <c r="H556" s="219">
        <v>2</v>
      </c>
      <c r="I556" s="220"/>
      <c r="J556" s="221">
        <f>ROUND(I556*H556,2)</f>
        <v>0</v>
      </c>
      <c r="K556" s="217" t="s">
        <v>148</v>
      </c>
      <c r="L556" s="47"/>
      <c r="M556" s="222" t="s">
        <v>19</v>
      </c>
      <c r="N556" s="223" t="s">
        <v>43</v>
      </c>
      <c r="O556" s="87"/>
      <c r="P556" s="224">
        <f>O556*H556</f>
        <v>0</v>
      </c>
      <c r="Q556" s="224">
        <v>0.050000000000000003</v>
      </c>
      <c r="R556" s="224">
        <f>Q556*H556</f>
        <v>0.10000000000000001</v>
      </c>
      <c r="S556" s="224">
        <v>0</v>
      </c>
      <c r="T556" s="225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26" t="s">
        <v>149</v>
      </c>
      <c r="AT556" s="226" t="s">
        <v>144</v>
      </c>
      <c r="AU556" s="226" t="s">
        <v>164</v>
      </c>
      <c r="AY556" s="20" t="s">
        <v>142</v>
      </c>
      <c r="BE556" s="227">
        <f>IF(N556="základní",J556,0)</f>
        <v>0</v>
      </c>
      <c r="BF556" s="227">
        <f>IF(N556="snížená",J556,0)</f>
        <v>0</v>
      </c>
      <c r="BG556" s="227">
        <f>IF(N556="zákl. přenesená",J556,0)</f>
        <v>0</v>
      </c>
      <c r="BH556" s="227">
        <f>IF(N556="sníž. přenesená",J556,0)</f>
        <v>0</v>
      </c>
      <c r="BI556" s="227">
        <f>IF(N556="nulová",J556,0)</f>
        <v>0</v>
      </c>
      <c r="BJ556" s="20" t="s">
        <v>80</v>
      </c>
      <c r="BK556" s="227">
        <f>ROUND(I556*H556,2)</f>
        <v>0</v>
      </c>
      <c r="BL556" s="20" t="s">
        <v>149</v>
      </c>
      <c r="BM556" s="226" t="s">
        <v>1247</v>
      </c>
    </row>
    <row r="557" s="2" customFormat="1">
      <c r="A557" s="41"/>
      <c r="B557" s="42"/>
      <c r="C557" s="43"/>
      <c r="D557" s="228" t="s">
        <v>151</v>
      </c>
      <c r="E557" s="43"/>
      <c r="F557" s="229" t="s">
        <v>1246</v>
      </c>
      <c r="G557" s="43"/>
      <c r="H557" s="43"/>
      <c r="I557" s="230"/>
      <c r="J557" s="43"/>
      <c r="K557" s="43"/>
      <c r="L557" s="47"/>
      <c r="M557" s="231"/>
      <c r="N557" s="232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151</v>
      </c>
      <c r="AU557" s="20" t="s">
        <v>164</v>
      </c>
    </row>
    <row r="558" s="2" customFormat="1">
      <c r="A558" s="41"/>
      <c r="B558" s="42"/>
      <c r="C558" s="43"/>
      <c r="D558" s="233" t="s">
        <v>153</v>
      </c>
      <c r="E558" s="43"/>
      <c r="F558" s="234" t="s">
        <v>1248</v>
      </c>
      <c r="G558" s="43"/>
      <c r="H558" s="43"/>
      <c r="I558" s="230"/>
      <c r="J558" s="43"/>
      <c r="K558" s="43"/>
      <c r="L558" s="47"/>
      <c r="M558" s="231"/>
      <c r="N558" s="232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153</v>
      </c>
      <c r="AU558" s="20" t="s">
        <v>164</v>
      </c>
    </row>
    <row r="559" s="14" customFormat="1">
      <c r="A559" s="14"/>
      <c r="B559" s="245"/>
      <c r="C559" s="246"/>
      <c r="D559" s="228" t="s">
        <v>155</v>
      </c>
      <c r="E559" s="247" t="s">
        <v>19</v>
      </c>
      <c r="F559" s="248" t="s">
        <v>1249</v>
      </c>
      <c r="G559" s="246"/>
      <c r="H559" s="249">
        <v>2</v>
      </c>
      <c r="I559" s="250"/>
      <c r="J559" s="246"/>
      <c r="K559" s="246"/>
      <c r="L559" s="251"/>
      <c r="M559" s="252"/>
      <c r="N559" s="253"/>
      <c r="O559" s="253"/>
      <c r="P559" s="253"/>
      <c r="Q559" s="253"/>
      <c r="R559" s="253"/>
      <c r="S559" s="253"/>
      <c r="T559" s="254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5" t="s">
        <v>155</v>
      </c>
      <c r="AU559" s="255" t="s">
        <v>164</v>
      </c>
      <c r="AV559" s="14" t="s">
        <v>82</v>
      </c>
      <c r="AW559" s="14" t="s">
        <v>33</v>
      </c>
      <c r="AX559" s="14" t="s">
        <v>72</v>
      </c>
      <c r="AY559" s="255" t="s">
        <v>142</v>
      </c>
    </row>
    <row r="560" s="15" customFormat="1">
      <c r="A560" s="15"/>
      <c r="B560" s="274"/>
      <c r="C560" s="275"/>
      <c r="D560" s="228" t="s">
        <v>155</v>
      </c>
      <c r="E560" s="276" t="s">
        <v>19</v>
      </c>
      <c r="F560" s="277" t="s">
        <v>861</v>
      </c>
      <c r="G560" s="275"/>
      <c r="H560" s="278">
        <v>2</v>
      </c>
      <c r="I560" s="279"/>
      <c r="J560" s="275"/>
      <c r="K560" s="275"/>
      <c r="L560" s="280"/>
      <c r="M560" s="281"/>
      <c r="N560" s="282"/>
      <c r="O560" s="282"/>
      <c r="P560" s="282"/>
      <c r="Q560" s="282"/>
      <c r="R560" s="282"/>
      <c r="S560" s="282"/>
      <c r="T560" s="283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84" t="s">
        <v>155</v>
      </c>
      <c r="AU560" s="284" t="s">
        <v>164</v>
      </c>
      <c r="AV560" s="15" t="s">
        <v>149</v>
      </c>
      <c r="AW560" s="15" t="s">
        <v>33</v>
      </c>
      <c r="AX560" s="15" t="s">
        <v>80</v>
      </c>
      <c r="AY560" s="284" t="s">
        <v>142</v>
      </c>
    </row>
    <row r="561" s="2" customFormat="1" ht="16.5" customHeight="1">
      <c r="A561" s="41"/>
      <c r="B561" s="42"/>
      <c r="C561" s="257" t="s">
        <v>567</v>
      </c>
      <c r="D561" s="257" t="s">
        <v>279</v>
      </c>
      <c r="E561" s="258" t="s">
        <v>1250</v>
      </c>
      <c r="F561" s="259" t="s">
        <v>1251</v>
      </c>
      <c r="G561" s="260" t="s">
        <v>334</v>
      </c>
      <c r="H561" s="261">
        <v>2</v>
      </c>
      <c r="I561" s="262"/>
      <c r="J561" s="263">
        <f>ROUND(I561*H561,2)</f>
        <v>0</v>
      </c>
      <c r="K561" s="259" t="s">
        <v>148</v>
      </c>
      <c r="L561" s="264"/>
      <c r="M561" s="265" t="s">
        <v>19</v>
      </c>
      <c r="N561" s="266" t="s">
        <v>43</v>
      </c>
      <c r="O561" s="87"/>
      <c r="P561" s="224">
        <f>O561*H561</f>
        <v>0</v>
      </c>
      <c r="Q561" s="224">
        <v>0.029499999999999998</v>
      </c>
      <c r="R561" s="224">
        <f>Q561*H561</f>
        <v>0.058999999999999997</v>
      </c>
      <c r="S561" s="224">
        <v>0</v>
      </c>
      <c r="T561" s="225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26" t="s">
        <v>202</v>
      </c>
      <c r="AT561" s="226" t="s">
        <v>279</v>
      </c>
      <c r="AU561" s="226" t="s">
        <v>164</v>
      </c>
      <c r="AY561" s="20" t="s">
        <v>142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20" t="s">
        <v>80</v>
      </c>
      <c r="BK561" s="227">
        <f>ROUND(I561*H561,2)</f>
        <v>0</v>
      </c>
      <c r="BL561" s="20" t="s">
        <v>149</v>
      </c>
      <c r="BM561" s="226" t="s">
        <v>1252</v>
      </c>
    </row>
    <row r="562" s="2" customFormat="1">
      <c r="A562" s="41"/>
      <c r="B562" s="42"/>
      <c r="C562" s="43"/>
      <c r="D562" s="228" t="s">
        <v>151</v>
      </c>
      <c r="E562" s="43"/>
      <c r="F562" s="229" t="s">
        <v>1251</v>
      </c>
      <c r="G562" s="43"/>
      <c r="H562" s="43"/>
      <c r="I562" s="230"/>
      <c r="J562" s="43"/>
      <c r="K562" s="43"/>
      <c r="L562" s="47"/>
      <c r="M562" s="231"/>
      <c r="N562" s="232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151</v>
      </c>
      <c r="AU562" s="20" t="s">
        <v>164</v>
      </c>
    </row>
    <row r="563" s="14" customFormat="1">
      <c r="A563" s="14"/>
      <c r="B563" s="245"/>
      <c r="C563" s="246"/>
      <c r="D563" s="228" t="s">
        <v>155</v>
      </c>
      <c r="E563" s="247" t="s">
        <v>19</v>
      </c>
      <c r="F563" s="248" t="s">
        <v>1249</v>
      </c>
      <c r="G563" s="246"/>
      <c r="H563" s="249">
        <v>2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5" t="s">
        <v>155</v>
      </c>
      <c r="AU563" s="255" t="s">
        <v>164</v>
      </c>
      <c r="AV563" s="14" t="s">
        <v>82</v>
      </c>
      <c r="AW563" s="14" t="s">
        <v>33</v>
      </c>
      <c r="AX563" s="14" t="s">
        <v>72</v>
      </c>
      <c r="AY563" s="255" t="s">
        <v>142</v>
      </c>
    </row>
    <row r="564" s="15" customFormat="1">
      <c r="A564" s="15"/>
      <c r="B564" s="274"/>
      <c r="C564" s="275"/>
      <c r="D564" s="228" t="s">
        <v>155</v>
      </c>
      <c r="E564" s="276" t="s">
        <v>19</v>
      </c>
      <c r="F564" s="277" t="s">
        <v>861</v>
      </c>
      <c r="G564" s="275"/>
      <c r="H564" s="278">
        <v>2</v>
      </c>
      <c r="I564" s="279"/>
      <c r="J564" s="275"/>
      <c r="K564" s="275"/>
      <c r="L564" s="280"/>
      <c r="M564" s="281"/>
      <c r="N564" s="282"/>
      <c r="O564" s="282"/>
      <c r="P564" s="282"/>
      <c r="Q564" s="282"/>
      <c r="R564" s="282"/>
      <c r="S564" s="282"/>
      <c r="T564" s="283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84" t="s">
        <v>155</v>
      </c>
      <c r="AU564" s="284" t="s">
        <v>164</v>
      </c>
      <c r="AV564" s="15" t="s">
        <v>149</v>
      </c>
      <c r="AW564" s="15" t="s">
        <v>33</v>
      </c>
      <c r="AX564" s="15" t="s">
        <v>80</v>
      </c>
      <c r="AY564" s="284" t="s">
        <v>142</v>
      </c>
    </row>
    <row r="565" s="2" customFormat="1" ht="16.5" customHeight="1">
      <c r="A565" s="41"/>
      <c r="B565" s="42"/>
      <c r="C565" s="257" t="s">
        <v>575</v>
      </c>
      <c r="D565" s="257" t="s">
        <v>279</v>
      </c>
      <c r="E565" s="258" t="s">
        <v>1253</v>
      </c>
      <c r="F565" s="259" t="s">
        <v>1254</v>
      </c>
      <c r="G565" s="260" t="s">
        <v>334</v>
      </c>
      <c r="H565" s="261">
        <v>2</v>
      </c>
      <c r="I565" s="262"/>
      <c r="J565" s="263">
        <f>ROUND(I565*H565,2)</f>
        <v>0</v>
      </c>
      <c r="K565" s="259" t="s">
        <v>148</v>
      </c>
      <c r="L565" s="264"/>
      <c r="M565" s="265" t="s">
        <v>19</v>
      </c>
      <c r="N565" s="266" t="s">
        <v>43</v>
      </c>
      <c r="O565" s="87"/>
      <c r="P565" s="224">
        <f>O565*H565</f>
        <v>0</v>
      </c>
      <c r="Q565" s="224">
        <v>0.0025000000000000001</v>
      </c>
      <c r="R565" s="224">
        <f>Q565*H565</f>
        <v>0.0050000000000000001</v>
      </c>
      <c r="S565" s="224">
        <v>0</v>
      </c>
      <c r="T565" s="225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6" t="s">
        <v>1105</v>
      </c>
      <c r="AT565" s="226" t="s">
        <v>279</v>
      </c>
      <c r="AU565" s="226" t="s">
        <v>164</v>
      </c>
      <c r="AY565" s="20" t="s">
        <v>142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20" t="s">
        <v>80</v>
      </c>
      <c r="BK565" s="227">
        <f>ROUND(I565*H565,2)</f>
        <v>0</v>
      </c>
      <c r="BL565" s="20" t="s">
        <v>1105</v>
      </c>
      <c r="BM565" s="226" t="s">
        <v>1255</v>
      </c>
    </row>
    <row r="566" s="2" customFormat="1">
      <c r="A566" s="41"/>
      <c r="B566" s="42"/>
      <c r="C566" s="43"/>
      <c r="D566" s="228" t="s">
        <v>151</v>
      </c>
      <c r="E566" s="43"/>
      <c r="F566" s="229" t="s">
        <v>1254</v>
      </c>
      <c r="G566" s="43"/>
      <c r="H566" s="43"/>
      <c r="I566" s="230"/>
      <c r="J566" s="43"/>
      <c r="K566" s="43"/>
      <c r="L566" s="47"/>
      <c r="M566" s="231"/>
      <c r="N566" s="232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151</v>
      </c>
      <c r="AU566" s="20" t="s">
        <v>164</v>
      </c>
    </row>
    <row r="567" s="14" customFormat="1">
      <c r="A567" s="14"/>
      <c r="B567" s="245"/>
      <c r="C567" s="246"/>
      <c r="D567" s="228" t="s">
        <v>155</v>
      </c>
      <c r="E567" s="247" t="s">
        <v>19</v>
      </c>
      <c r="F567" s="248" t="s">
        <v>1249</v>
      </c>
      <c r="G567" s="246"/>
      <c r="H567" s="249">
        <v>2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155</v>
      </c>
      <c r="AU567" s="255" t="s">
        <v>164</v>
      </c>
      <c r="AV567" s="14" t="s">
        <v>82</v>
      </c>
      <c r="AW567" s="14" t="s">
        <v>33</v>
      </c>
      <c r="AX567" s="14" t="s">
        <v>72</v>
      </c>
      <c r="AY567" s="255" t="s">
        <v>142</v>
      </c>
    </row>
    <row r="568" s="15" customFormat="1">
      <c r="A568" s="15"/>
      <c r="B568" s="274"/>
      <c r="C568" s="275"/>
      <c r="D568" s="228" t="s">
        <v>155</v>
      </c>
      <c r="E568" s="276" t="s">
        <v>19</v>
      </c>
      <c r="F568" s="277" t="s">
        <v>861</v>
      </c>
      <c r="G568" s="275"/>
      <c r="H568" s="278">
        <v>2</v>
      </c>
      <c r="I568" s="279"/>
      <c r="J568" s="275"/>
      <c r="K568" s="275"/>
      <c r="L568" s="280"/>
      <c r="M568" s="281"/>
      <c r="N568" s="282"/>
      <c r="O568" s="282"/>
      <c r="P568" s="282"/>
      <c r="Q568" s="282"/>
      <c r="R568" s="282"/>
      <c r="S568" s="282"/>
      <c r="T568" s="283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84" t="s">
        <v>155</v>
      </c>
      <c r="AU568" s="284" t="s">
        <v>164</v>
      </c>
      <c r="AV568" s="15" t="s">
        <v>149</v>
      </c>
      <c r="AW568" s="15" t="s">
        <v>33</v>
      </c>
      <c r="AX568" s="15" t="s">
        <v>80</v>
      </c>
      <c r="AY568" s="284" t="s">
        <v>142</v>
      </c>
    </row>
    <row r="569" s="2" customFormat="1" ht="16.5" customHeight="1">
      <c r="A569" s="41"/>
      <c r="B569" s="42"/>
      <c r="C569" s="215" t="s">
        <v>580</v>
      </c>
      <c r="D569" s="215" t="s">
        <v>144</v>
      </c>
      <c r="E569" s="216" t="s">
        <v>1256</v>
      </c>
      <c r="F569" s="217" t="s">
        <v>1257</v>
      </c>
      <c r="G569" s="218" t="s">
        <v>334</v>
      </c>
      <c r="H569" s="219">
        <v>3</v>
      </c>
      <c r="I569" s="220"/>
      <c r="J569" s="221">
        <f>ROUND(I569*H569,2)</f>
        <v>0</v>
      </c>
      <c r="K569" s="217" t="s">
        <v>148</v>
      </c>
      <c r="L569" s="47"/>
      <c r="M569" s="222" t="s">
        <v>19</v>
      </c>
      <c r="N569" s="223" t="s">
        <v>43</v>
      </c>
      <c r="O569" s="87"/>
      <c r="P569" s="224">
        <f>O569*H569</f>
        <v>0</v>
      </c>
      <c r="Q569" s="224">
        <v>0.00016000000000000001</v>
      </c>
      <c r="R569" s="224">
        <f>Q569*H569</f>
        <v>0.00048000000000000007</v>
      </c>
      <c r="S569" s="224">
        <v>0</v>
      </c>
      <c r="T569" s="225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6" t="s">
        <v>149</v>
      </c>
      <c r="AT569" s="226" t="s">
        <v>144</v>
      </c>
      <c r="AU569" s="226" t="s">
        <v>164</v>
      </c>
      <c r="AY569" s="20" t="s">
        <v>142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20" t="s">
        <v>80</v>
      </c>
      <c r="BK569" s="227">
        <f>ROUND(I569*H569,2)</f>
        <v>0</v>
      </c>
      <c r="BL569" s="20" t="s">
        <v>149</v>
      </c>
      <c r="BM569" s="226" t="s">
        <v>1258</v>
      </c>
    </row>
    <row r="570" s="2" customFormat="1">
      <c r="A570" s="41"/>
      <c r="B570" s="42"/>
      <c r="C570" s="43"/>
      <c r="D570" s="228" t="s">
        <v>151</v>
      </c>
      <c r="E570" s="43"/>
      <c r="F570" s="229" t="s">
        <v>1257</v>
      </c>
      <c r="G570" s="43"/>
      <c r="H570" s="43"/>
      <c r="I570" s="230"/>
      <c r="J570" s="43"/>
      <c r="K570" s="43"/>
      <c r="L570" s="47"/>
      <c r="M570" s="231"/>
      <c r="N570" s="232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151</v>
      </c>
      <c r="AU570" s="20" t="s">
        <v>164</v>
      </c>
    </row>
    <row r="571" s="2" customFormat="1">
      <c r="A571" s="41"/>
      <c r="B571" s="42"/>
      <c r="C571" s="43"/>
      <c r="D571" s="233" t="s">
        <v>153</v>
      </c>
      <c r="E571" s="43"/>
      <c r="F571" s="234" t="s">
        <v>1259</v>
      </c>
      <c r="G571" s="43"/>
      <c r="H571" s="43"/>
      <c r="I571" s="230"/>
      <c r="J571" s="43"/>
      <c r="K571" s="43"/>
      <c r="L571" s="47"/>
      <c r="M571" s="231"/>
      <c r="N571" s="232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153</v>
      </c>
      <c r="AU571" s="20" t="s">
        <v>164</v>
      </c>
    </row>
    <row r="572" s="14" customFormat="1">
      <c r="A572" s="14"/>
      <c r="B572" s="245"/>
      <c r="C572" s="246"/>
      <c r="D572" s="228" t="s">
        <v>155</v>
      </c>
      <c r="E572" s="247" t="s">
        <v>19</v>
      </c>
      <c r="F572" s="248" t="s">
        <v>1260</v>
      </c>
      <c r="G572" s="246"/>
      <c r="H572" s="249">
        <v>1</v>
      </c>
      <c r="I572" s="250"/>
      <c r="J572" s="246"/>
      <c r="K572" s="246"/>
      <c r="L572" s="251"/>
      <c r="M572" s="252"/>
      <c r="N572" s="253"/>
      <c r="O572" s="253"/>
      <c r="P572" s="253"/>
      <c r="Q572" s="253"/>
      <c r="R572" s="253"/>
      <c r="S572" s="253"/>
      <c r="T572" s="25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5" t="s">
        <v>155</v>
      </c>
      <c r="AU572" s="255" t="s">
        <v>164</v>
      </c>
      <c r="AV572" s="14" t="s">
        <v>82</v>
      </c>
      <c r="AW572" s="14" t="s">
        <v>33</v>
      </c>
      <c r="AX572" s="14" t="s">
        <v>72</v>
      </c>
      <c r="AY572" s="255" t="s">
        <v>142</v>
      </c>
    </row>
    <row r="573" s="14" customFormat="1">
      <c r="A573" s="14"/>
      <c r="B573" s="245"/>
      <c r="C573" s="246"/>
      <c r="D573" s="228" t="s">
        <v>155</v>
      </c>
      <c r="E573" s="247" t="s">
        <v>19</v>
      </c>
      <c r="F573" s="248" t="s">
        <v>1261</v>
      </c>
      <c r="G573" s="246"/>
      <c r="H573" s="249">
        <v>2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155</v>
      </c>
      <c r="AU573" s="255" t="s">
        <v>164</v>
      </c>
      <c r="AV573" s="14" t="s">
        <v>82</v>
      </c>
      <c r="AW573" s="14" t="s">
        <v>33</v>
      </c>
      <c r="AX573" s="14" t="s">
        <v>72</v>
      </c>
      <c r="AY573" s="255" t="s">
        <v>142</v>
      </c>
    </row>
    <row r="574" s="15" customFormat="1">
      <c r="A574" s="15"/>
      <c r="B574" s="274"/>
      <c r="C574" s="275"/>
      <c r="D574" s="228" t="s">
        <v>155</v>
      </c>
      <c r="E574" s="276" t="s">
        <v>19</v>
      </c>
      <c r="F574" s="277" t="s">
        <v>861</v>
      </c>
      <c r="G574" s="275"/>
      <c r="H574" s="278">
        <v>3</v>
      </c>
      <c r="I574" s="279"/>
      <c r="J574" s="275"/>
      <c r="K574" s="275"/>
      <c r="L574" s="280"/>
      <c r="M574" s="281"/>
      <c r="N574" s="282"/>
      <c r="O574" s="282"/>
      <c r="P574" s="282"/>
      <c r="Q574" s="282"/>
      <c r="R574" s="282"/>
      <c r="S574" s="282"/>
      <c r="T574" s="283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84" t="s">
        <v>155</v>
      </c>
      <c r="AU574" s="284" t="s">
        <v>164</v>
      </c>
      <c r="AV574" s="15" t="s">
        <v>149</v>
      </c>
      <c r="AW574" s="15" t="s">
        <v>33</v>
      </c>
      <c r="AX574" s="15" t="s">
        <v>80</v>
      </c>
      <c r="AY574" s="284" t="s">
        <v>142</v>
      </c>
    </row>
    <row r="575" s="2" customFormat="1" ht="16.5" customHeight="1">
      <c r="A575" s="41"/>
      <c r="B575" s="42"/>
      <c r="C575" s="257" t="s">
        <v>587</v>
      </c>
      <c r="D575" s="257" t="s">
        <v>279</v>
      </c>
      <c r="E575" s="258" t="s">
        <v>538</v>
      </c>
      <c r="F575" s="259" t="s">
        <v>539</v>
      </c>
      <c r="G575" s="260" t="s">
        <v>334</v>
      </c>
      <c r="H575" s="261">
        <v>3</v>
      </c>
      <c r="I575" s="262"/>
      <c r="J575" s="263">
        <f>ROUND(I575*H575,2)</f>
        <v>0</v>
      </c>
      <c r="K575" s="259" t="s">
        <v>148</v>
      </c>
      <c r="L575" s="264"/>
      <c r="M575" s="265" t="s">
        <v>19</v>
      </c>
      <c r="N575" s="266" t="s">
        <v>43</v>
      </c>
      <c r="O575" s="87"/>
      <c r="P575" s="224">
        <f>O575*H575</f>
        <v>0</v>
      </c>
      <c r="Q575" s="224">
        <v>0.0061000000000000004</v>
      </c>
      <c r="R575" s="224">
        <f>Q575*H575</f>
        <v>0.0183</v>
      </c>
      <c r="S575" s="224">
        <v>0</v>
      </c>
      <c r="T575" s="225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26" t="s">
        <v>202</v>
      </c>
      <c r="AT575" s="226" t="s">
        <v>279</v>
      </c>
      <c r="AU575" s="226" t="s">
        <v>164</v>
      </c>
      <c r="AY575" s="20" t="s">
        <v>142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20" t="s">
        <v>80</v>
      </c>
      <c r="BK575" s="227">
        <f>ROUND(I575*H575,2)</f>
        <v>0</v>
      </c>
      <c r="BL575" s="20" t="s">
        <v>149</v>
      </c>
      <c r="BM575" s="226" t="s">
        <v>1262</v>
      </c>
    </row>
    <row r="576" s="2" customFormat="1">
      <c r="A576" s="41"/>
      <c r="B576" s="42"/>
      <c r="C576" s="43"/>
      <c r="D576" s="228" t="s">
        <v>151</v>
      </c>
      <c r="E576" s="43"/>
      <c r="F576" s="229" t="s">
        <v>539</v>
      </c>
      <c r="G576" s="43"/>
      <c r="H576" s="43"/>
      <c r="I576" s="230"/>
      <c r="J576" s="43"/>
      <c r="K576" s="43"/>
      <c r="L576" s="47"/>
      <c r="M576" s="231"/>
      <c r="N576" s="232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151</v>
      </c>
      <c r="AU576" s="20" t="s">
        <v>164</v>
      </c>
    </row>
    <row r="577" s="14" customFormat="1">
      <c r="A577" s="14"/>
      <c r="B577" s="245"/>
      <c r="C577" s="246"/>
      <c r="D577" s="228" t="s">
        <v>155</v>
      </c>
      <c r="E577" s="247" t="s">
        <v>19</v>
      </c>
      <c r="F577" s="248" t="s">
        <v>1260</v>
      </c>
      <c r="G577" s="246"/>
      <c r="H577" s="249">
        <v>1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155</v>
      </c>
      <c r="AU577" s="255" t="s">
        <v>164</v>
      </c>
      <c r="AV577" s="14" t="s">
        <v>82</v>
      </c>
      <c r="AW577" s="14" t="s">
        <v>33</v>
      </c>
      <c r="AX577" s="14" t="s">
        <v>72</v>
      </c>
      <c r="AY577" s="255" t="s">
        <v>142</v>
      </c>
    </row>
    <row r="578" s="14" customFormat="1">
      <c r="A578" s="14"/>
      <c r="B578" s="245"/>
      <c r="C578" s="246"/>
      <c r="D578" s="228" t="s">
        <v>155</v>
      </c>
      <c r="E578" s="247" t="s">
        <v>19</v>
      </c>
      <c r="F578" s="248" t="s">
        <v>1263</v>
      </c>
      <c r="G578" s="246"/>
      <c r="H578" s="249">
        <v>2</v>
      </c>
      <c r="I578" s="250"/>
      <c r="J578" s="246"/>
      <c r="K578" s="246"/>
      <c r="L578" s="251"/>
      <c r="M578" s="252"/>
      <c r="N578" s="253"/>
      <c r="O578" s="253"/>
      <c r="P578" s="253"/>
      <c r="Q578" s="253"/>
      <c r="R578" s="253"/>
      <c r="S578" s="253"/>
      <c r="T578" s="25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5" t="s">
        <v>155</v>
      </c>
      <c r="AU578" s="255" t="s">
        <v>164</v>
      </c>
      <c r="AV578" s="14" t="s">
        <v>82</v>
      </c>
      <c r="AW578" s="14" t="s">
        <v>33</v>
      </c>
      <c r="AX578" s="14" t="s">
        <v>72</v>
      </c>
      <c r="AY578" s="255" t="s">
        <v>142</v>
      </c>
    </row>
    <row r="579" s="15" customFormat="1">
      <c r="A579" s="15"/>
      <c r="B579" s="274"/>
      <c r="C579" s="275"/>
      <c r="D579" s="228" t="s">
        <v>155</v>
      </c>
      <c r="E579" s="276" t="s">
        <v>19</v>
      </c>
      <c r="F579" s="277" t="s">
        <v>861</v>
      </c>
      <c r="G579" s="275"/>
      <c r="H579" s="278">
        <v>3</v>
      </c>
      <c r="I579" s="279"/>
      <c r="J579" s="275"/>
      <c r="K579" s="275"/>
      <c r="L579" s="280"/>
      <c r="M579" s="281"/>
      <c r="N579" s="282"/>
      <c r="O579" s="282"/>
      <c r="P579" s="282"/>
      <c r="Q579" s="282"/>
      <c r="R579" s="282"/>
      <c r="S579" s="282"/>
      <c r="T579" s="283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84" t="s">
        <v>155</v>
      </c>
      <c r="AU579" s="284" t="s">
        <v>164</v>
      </c>
      <c r="AV579" s="15" t="s">
        <v>149</v>
      </c>
      <c r="AW579" s="15" t="s">
        <v>33</v>
      </c>
      <c r="AX579" s="15" t="s">
        <v>80</v>
      </c>
      <c r="AY579" s="284" t="s">
        <v>142</v>
      </c>
    </row>
    <row r="580" s="2" customFormat="1" ht="16.5" customHeight="1">
      <c r="A580" s="41"/>
      <c r="B580" s="42"/>
      <c r="C580" s="257" t="s">
        <v>591</v>
      </c>
      <c r="D580" s="257" t="s">
        <v>279</v>
      </c>
      <c r="E580" s="258" t="s">
        <v>1264</v>
      </c>
      <c r="F580" s="259" t="s">
        <v>1265</v>
      </c>
      <c r="G580" s="260" t="s">
        <v>334</v>
      </c>
      <c r="H580" s="261">
        <v>3</v>
      </c>
      <c r="I580" s="262"/>
      <c r="J580" s="263">
        <f>ROUND(I580*H580,2)</f>
        <v>0</v>
      </c>
      <c r="K580" s="259" t="s">
        <v>148</v>
      </c>
      <c r="L580" s="264"/>
      <c r="M580" s="265" t="s">
        <v>19</v>
      </c>
      <c r="N580" s="266" t="s">
        <v>43</v>
      </c>
      <c r="O580" s="87"/>
      <c r="P580" s="224">
        <f>O580*H580</f>
        <v>0</v>
      </c>
      <c r="Q580" s="224">
        <v>0.0030000000000000001</v>
      </c>
      <c r="R580" s="224">
        <f>Q580*H580</f>
        <v>0.0090000000000000011</v>
      </c>
      <c r="S580" s="224">
        <v>0</v>
      </c>
      <c r="T580" s="225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26" t="s">
        <v>1105</v>
      </c>
      <c r="AT580" s="226" t="s">
        <v>279</v>
      </c>
      <c r="AU580" s="226" t="s">
        <v>164</v>
      </c>
      <c r="AY580" s="20" t="s">
        <v>142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20" t="s">
        <v>80</v>
      </c>
      <c r="BK580" s="227">
        <f>ROUND(I580*H580,2)</f>
        <v>0</v>
      </c>
      <c r="BL580" s="20" t="s">
        <v>1105</v>
      </c>
      <c r="BM580" s="226" t="s">
        <v>1266</v>
      </c>
    </row>
    <row r="581" s="2" customFormat="1">
      <c r="A581" s="41"/>
      <c r="B581" s="42"/>
      <c r="C581" s="43"/>
      <c r="D581" s="228" t="s">
        <v>151</v>
      </c>
      <c r="E581" s="43"/>
      <c r="F581" s="229" t="s">
        <v>1265</v>
      </c>
      <c r="G581" s="43"/>
      <c r="H581" s="43"/>
      <c r="I581" s="230"/>
      <c r="J581" s="43"/>
      <c r="K581" s="43"/>
      <c r="L581" s="47"/>
      <c r="M581" s="231"/>
      <c r="N581" s="232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151</v>
      </c>
      <c r="AU581" s="20" t="s">
        <v>164</v>
      </c>
    </row>
    <row r="582" s="14" customFormat="1">
      <c r="A582" s="14"/>
      <c r="B582" s="245"/>
      <c r="C582" s="246"/>
      <c r="D582" s="228" t="s">
        <v>155</v>
      </c>
      <c r="E582" s="247" t="s">
        <v>19</v>
      </c>
      <c r="F582" s="248" t="s">
        <v>1260</v>
      </c>
      <c r="G582" s="246"/>
      <c r="H582" s="249">
        <v>1</v>
      </c>
      <c r="I582" s="250"/>
      <c r="J582" s="246"/>
      <c r="K582" s="246"/>
      <c r="L582" s="251"/>
      <c r="M582" s="252"/>
      <c r="N582" s="253"/>
      <c r="O582" s="253"/>
      <c r="P582" s="253"/>
      <c r="Q582" s="253"/>
      <c r="R582" s="253"/>
      <c r="S582" s="253"/>
      <c r="T582" s="25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5" t="s">
        <v>155</v>
      </c>
      <c r="AU582" s="255" t="s">
        <v>164</v>
      </c>
      <c r="AV582" s="14" t="s">
        <v>82</v>
      </c>
      <c r="AW582" s="14" t="s">
        <v>33</v>
      </c>
      <c r="AX582" s="14" t="s">
        <v>72</v>
      </c>
      <c r="AY582" s="255" t="s">
        <v>142</v>
      </c>
    </row>
    <row r="583" s="14" customFormat="1">
      <c r="A583" s="14"/>
      <c r="B583" s="245"/>
      <c r="C583" s="246"/>
      <c r="D583" s="228" t="s">
        <v>155</v>
      </c>
      <c r="E583" s="247" t="s">
        <v>19</v>
      </c>
      <c r="F583" s="248" t="s">
        <v>1263</v>
      </c>
      <c r="G583" s="246"/>
      <c r="H583" s="249">
        <v>2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5" t="s">
        <v>155</v>
      </c>
      <c r="AU583" s="255" t="s">
        <v>164</v>
      </c>
      <c r="AV583" s="14" t="s">
        <v>82</v>
      </c>
      <c r="AW583" s="14" t="s">
        <v>33</v>
      </c>
      <c r="AX583" s="14" t="s">
        <v>72</v>
      </c>
      <c r="AY583" s="255" t="s">
        <v>142</v>
      </c>
    </row>
    <row r="584" s="15" customFormat="1">
      <c r="A584" s="15"/>
      <c r="B584" s="274"/>
      <c r="C584" s="275"/>
      <c r="D584" s="228" t="s">
        <v>155</v>
      </c>
      <c r="E584" s="276" t="s">
        <v>19</v>
      </c>
      <c r="F584" s="277" t="s">
        <v>861</v>
      </c>
      <c r="G584" s="275"/>
      <c r="H584" s="278">
        <v>3</v>
      </c>
      <c r="I584" s="279"/>
      <c r="J584" s="275"/>
      <c r="K584" s="275"/>
      <c r="L584" s="280"/>
      <c r="M584" s="281"/>
      <c r="N584" s="282"/>
      <c r="O584" s="282"/>
      <c r="P584" s="282"/>
      <c r="Q584" s="282"/>
      <c r="R584" s="282"/>
      <c r="S584" s="282"/>
      <c r="T584" s="28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84" t="s">
        <v>155</v>
      </c>
      <c r="AU584" s="284" t="s">
        <v>164</v>
      </c>
      <c r="AV584" s="15" t="s">
        <v>149</v>
      </c>
      <c r="AW584" s="15" t="s">
        <v>33</v>
      </c>
      <c r="AX584" s="15" t="s">
        <v>80</v>
      </c>
      <c r="AY584" s="284" t="s">
        <v>142</v>
      </c>
    </row>
    <row r="585" s="2" customFormat="1" ht="16.5" customHeight="1">
      <c r="A585" s="41"/>
      <c r="B585" s="42"/>
      <c r="C585" s="215" t="s">
        <v>598</v>
      </c>
      <c r="D585" s="215" t="s">
        <v>144</v>
      </c>
      <c r="E585" s="216" t="s">
        <v>1267</v>
      </c>
      <c r="F585" s="217" t="s">
        <v>1268</v>
      </c>
      <c r="G585" s="218" t="s">
        <v>220</v>
      </c>
      <c r="H585" s="219">
        <v>134.09999999999999</v>
      </c>
      <c r="I585" s="220"/>
      <c r="J585" s="221">
        <f>ROUND(I585*H585,2)</f>
        <v>0</v>
      </c>
      <c r="K585" s="217" t="s">
        <v>148</v>
      </c>
      <c r="L585" s="47"/>
      <c r="M585" s="222" t="s">
        <v>19</v>
      </c>
      <c r="N585" s="223" t="s">
        <v>43</v>
      </c>
      <c r="O585" s="87"/>
      <c r="P585" s="224">
        <f>O585*H585</f>
        <v>0</v>
      </c>
      <c r="Q585" s="224">
        <v>0.00019000000000000001</v>
      </c>
      <c r="R585" s="224">
        <f>Q585*H585</f>
        <v>0.025479000000000002</v>
      </c>
      <c r="S585" s="224">
        <v>0</v>
      </c>
      <c r="T585" s="225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26" t="s">
        <v>149</v>
      </c>
      <c r="AT585" s="226" t="s">
        <v>144</v>
      </c>
      <c r="AU585" s="226" t="s">
        <v>164</v>
      </c>
      <c r="AY585" s="20" t="s">
        <v>142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20" t="s">
        <v>80</v>
      </c>
      <c r="BK585" s="227">
        <f>ROUND(I585*H585,2)</f>
        <v>0</v>
      </c>
      <c r="BL585" s="20" t="s">
        <v>149</v>
      </c>
      <c r="BM585" s="226" t="s">
        <v>1269</v>
      </c>
    </row>
    <row r="586" s="2" customFormat="1">
      <c r="A586" s="41"/>
      <c r="B586" s="42"/>
      <c r="C586" s="43"/>
      <c r="D586" s="228" t="s">
        <v>151</v>
      </c>
      <c r="E586" s="43"/>
      <c r="F586" s="229" t="s">
        <v>1268</v>
      </c>
      <c r="G586" s="43"/>
      <c r="H586" s="43"/>
      <c r="I586" s="230"/>
      <c r="J586" s="43"/>
      <c r="K586" s="43"/>
      <c r="L586" s="47"/>
      <c r="M586" s="231"/>
      <c r="N586" s="232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151</v>
      </c>
      <c r="AU586" s="20" t="s">
        <v>164</v>
      </c>
    </row>
    <row r="587" s="2" customFormat="1">
      <c r="A587" s="41"/>
      <c r="B587" s="42"/>
      <c r="C587" s="43"/>
      <c r="D587" s="233" t="s">
        <v>153</v>
      </c>
      <c r="E587" s="43"/>
      <c r="F587" s="234" t="s">
        <v>1270</v>
      </c>
      <c r="G587" s="43"/>
      <c r="H587" s="43"/>
      <c r="I587" s="230"/>
      <c r="J587" s="43"/>
      <c r="K587" s="43"/>
      <c r="L587" s="47"/>
      <c r="M587" s="231"/>
      <c r="N587" s="232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153</v>
      </c>
      <c r="AU587" s="20" t="s">
        <v>164</v>
      </c>
    </row>
    <row r="588" s="14" customFormat="1">
      <c r="A588" s="14"/>
      <c r="B588" s="245"/>
      <c r="C588" s="246"/>
      <c r="D588" s="228" t="s">
        <v>155</v>
      </c>
      <c r="E588" s="247" t="s">
        <v>19</v>
      </c>
      <c r="F588" s="248" t="s">
        <v>1143</v>
      </c>
      <c r="G588" s="246"/>
      <c r="H588" s="249">
        <v>129.59999999999999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5" t="s">
        <v>155</v>
      </c>
      <c r="AU588" s="255" t="s">
        <v>164</v>
      </c>
      <c r="AV588" s="14" t="s">
        <v>82</v>
      </c>
      <c r="AW588" s="14" t="s">
        <v>33</v>
      </c>
      <c r="AX588" s="14" t="s">
        <v>72</v>
      </c>
      <c r="AY588" s="255" t="s">
        <v>142</v>
      </c>
    </row>
    <row r="589" s="14" customFormat="1">
      <c r="A589" s="14"/>
      <c r="B589" s="245"/>
      <c r="C589" s="246"/>
      <c r="D589" s="228" t="s">
        <v>155</v>
      </c>
      <c r="E589" s="247" t="s">
        <v>19</v>
      </c>
      <c r="F589" s="248" t="s">
        <v>1271</v>
      </c>
      <c r="G589" s="246"/>
      <c r="H589" s="249">
        <v>4.5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155</v>
      </c>
      <c r="AU589" s="255" t="s">
        <v>164</v>
      </c>
      <c r="AV589" s="14" t="s">
        <v>82</v>
      </c>
      <c r="AW589" s="14" t="s">
        <v>33</v>
      </c>
      <c r="AX589" s="14" t="s">
        <v>72</v>
      </c>
      <c r="AY589" s="255" t="s">
        <v>142</v>
      </c>
    </row>
    <row r="590" s="15" customFormat="1">
      <c r="A590" s="15"/>
      <c r="B590" s="274"/>
      <c r="C590" s="275"/>
      <c r="D590" s="228" t="s">
        <v>155</v>
      </c>
      <c r="E590" s="276" t="s">
        <v>19</v>
      </c>
      <c r="F590" s="277" t="s">
        <v>861</v>
      </c>
      <c r="G590" s="275"/>
      <c r="H590" s="278">
        <v>134.09999999999999</v>
      </c>
      <c r="I590" s="279"/>
      <c r="J590" s="275"/>
      <c r="K590" s="275"/>
      <c r="L590" s="280"/>
      <c r="M590" s="281"/>
      <c r="N590" s="282"/>
      <c r="O590" s="282"/>
      <c r="P590" s="282"/>
      <c r="Q590" s="282"/>
      <c r="R590" s="282"/>
      <c r="S590" s="282"/>
      <c r="T590" s="283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84" t="s">
        <v>155</v>
      </c>
      <c r="AU590" s="284" t="s">
        <v>164</v>
      </c>
      <c r="AV590" s="15" t="s">
        <v>149</v>
      </c>
      <c r="AW590" s="15" t="s">
        <v>33</v>
      </c>
      <c r="AX590" s="15" t="s">
        <v>80</v>
      </c>
      <c r="AY590" s="284" t="s">
        <v>142</v>
      </c>
    </row>
    <row r="591" s="2" customFormat="1" ht="16.5" customHeight="1">
      <c r="A591" s="41"/>
      <c r="B591" s="42"/>
      <c r="C591" s="215" t="s">
        <v>602</v>
      </c>
      <c r="D591" s="215" t="s">
        <v>144</v>
      </c>
      <c r="E591" s="216" t="s">
        <v>1272</v>
      </c>
      <c r="F591" s="217" t="s">
        <v>1273</v>
      </c>
      <c r="G591" s="218" t="s">
        <v>1232</v>
      </c>
      <c r="H591" s="219">
        <v>1</v>
      </c>
      <c r="I591" s="220"/>
      <c r="J591" s="221">
        <f>ROUND(I591*H591,2)</f>
        <v>0</v>
      </c>
      <c r="K591" s="217" t="s">
        <v>19</v>
      </c>
      <c r="L591" s="47"/>
      <c r="M591" s="222" t="s">
        <v>19</v>
      </c>
      <c r="N591" s="223" t="s">
        <v>43</v>
      </c>
      <c r="O591" s="87"/>
      <c r="P591" s="224">
        <f>O591*H591</f>
        <v>0</v>
      </c>
      <c r="Q591" s="224">
        <v>0</v>
      </c>
      <c r="R591" s="224">
        <f>Q591*H591</f>
        <v>0</v>
      </c>
      <c r="S591" s="224">
        <v>0</v>
      </c>
      <c r="T591" s="225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26" t="s">
        <v>149</v>
      </c>
      <c r="AT591" s="226" t="s">
        <v>144</v>
      </c>
      <c r="AU591" s="226" t="s">
        <v>164</v>
      </c>
      <c r="AY591" s="20" t="s">
        <v>142</v>
      </c>
      <c r="BE591" s="227">
        <f>IF(N591="základní",J591,0)</f>
        <v>0</v>
      </c>
      <c r="BF591" s="227">
        <f>IF(N591="snížená",J591,0)</f>
        <v>0</v>
      </c>
      <c r="BG591" s="227">
        <f>IF(N591="zákl. přenesená",J591,0)</f>
        <v>0</v>
      </c>
      <c r="BH591" s="227">
        <f>IF(N591="sníž. přenesená",J591,0)</f>
        <v>0</v>
      </c>
      <c r="BI591" s="227">
        <f>IF(N591="nulová",J591,0)</f>
        <v>0</v>
      </c>
      <c r="BJ591" s="20" t="s">
        <v>80</v>
      </c>
      <c r="BK591" s="227">
        <f>ROUND(I591*H591,2)</f>
        <v>0</v>
      </c>
      <c r="BL591" s="20" t="s">
        <v>149</v>
      </c>
      <c r="BM591" s="226" t="s">
        <v>1274</v>
      </c>
    </row>
    <row r="592" s="2" customFormat="1">
      <c r="A592" s="41"/>
      <c r="B592" s="42"/>
      <c r="C592" s="43"/>
      <c r="D592" s="228" t="s">
        <v>151</v>
      </c>
      <c r="E592" s="43"/>
      <c r="F592" s="229" t="s">
        <v>1273</v>
      </c>
      <c r="G592" s="43"/>
      <c r="H592" s="43"/>
      <c r="I592" s="230"/>
      <c r="J592" s="43"/>
      <c r="K592" s="43"/>
      <c r="L592" s="47"/>
      <c r="M592" s="231"/>
      <c r="N592" s="232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151</v>
      </c>
      <c r="AU592" s="20" t="s">
        <v>164</v>
      </c>
    </row>
    <row r="593" s="14" customFormat="1">
      <c r="A593" s="14"/>
      <c r="B593" s="245"/>
      <c r="C593" s="246"/>
      <c r="D593" s="228" t="s">
        <v>155</v>
      </c>
      <c r="E593" s="247" t="s">
        <v>19</v>
      </c>
      <c r="F593" s="248" t="s">
        <v>80</v>
      </c>
      <c r="G593" s="246"/>
      <c r="H593" s="249">
        <v>1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5" t="s">
        <v>155</v>
      </c>
      <c r="AU593" s="255" t="s">
        <v>164</v>
      </c>
      <c r="AV593" s="14" t="s">
        <v>82</v>
      </c>
      <c r="AW593" s="14" t="s">
        <v>33</v>
      </c>
      <c r="AX593" s="14" t="s">
        <v>72</v>
      </c>
      <c r="AY593" s="255" t="s">
        <v>142</v>
      </c>
    </row>
    <row r="594" s="15" customFormat="1">
      <c r="A594" s="15"/>
      <c r="B594" s="274"/>
      <c r="C594" s="275"/>
      <c r="D594" s="228" t="s">
        <v>155</v>
      </c>
      <c r="E594" s="276" t="s">
        <v>19</v>
      </c>
      <c r="F594" s="277" t="s">
        <v>861</v>
      </c>
      <c r="G594" s="275"/>
      <c r="H594" s="278">
        <v>1</v>
      </c>
      <c r="I594" s="279"/>
      <c r="J594" s="275"/>
      <c r="K594" s="275"/>
      <c r="L594" s="280"/>
      <c r="M594" s="281"/>
      <c r="N594" s="282"/>
      <c r="O594" s="282"/>
      <c r="P594" s="282"/>
      <c r="Q594" s="282"/>
      <c r="R594" s="282"/>
      <c r="S594" s="282"/>
      <c r="T594" s="283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84" t="s">
        <v>155</v>
      </c>
      <c r="AU594" s="284" t="s">
        <v>164</v>
      </c>
      <c r="AV594" s="15" t="s">
        <v>149</v>
      </c>
      <c r="AW594" s="15" t="s">
        <v>33</v>
      </c>
      <c r="AX594" s="15" t="s">
        <v>80</v>
      </c>
      <c r="AY594" s="284" t="s">
        <v>142</v>
      </c>
    </row>
    <row r="595" s="2" customFormat="1" ht="16.5" customHeight="1">
      <c r="A595" s="41"/>
      <c r="B595" s="42"/>
      <c r="C595" s="215" t="s">
        <v>608</v>
      </c>
      <c r="D595" s="215" t="s">
        <v>144</v>
      </c>
      <c r="E595" s="216" t="s">
        <v>1275</v>
      </c>
      <c r="F595" s="217" t="s">
        <v>1276</v>
      </c>
      <c r="G595" s="218" t="s">
        <v>220</v>
      </c>
      <c r="H595" s="219">
        <v>129.59999999999999</v>
      </c>
      <c r="I595" s="220"/>
      <c r="J595" s="221">
        <f>ROUND(I595*H595,2)</f>
        <v>0</v>
      </c>
      <c r="K595" s="217" t="s">
        <v>148</v>
      </c>
      <c r="L595" s="47"/>
      <c r="M595" s="222" t="s">
        <v>19</v>
      </c>
      <c r="N595" s="223" t="s">
        <v>43</v>
      </c>
      <c r="O595" s="87"/>
      <c r="P595" s="224">
        <f>O595*H595</f>
        <v>0</v>
      </c>
      <c r="Q595" s="224">
        <v>9.0000000000000006E-05</v>
      </c>
      <c r="R595" s="224">
        <f>Q595*H595</f>
        <v>0.011664000000000001</v>
      </c>
      <c r="S595" s="224">
        <v>0</v>
      </c>
      <c r="T595" s="225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26" t="s">
        <v>149</v>
      </c>
      <c r="AT595" s="226" t="s">
        <v>144</v>
      </c>
      <c r="AU595" s="226" t="s">
        <v>164</v>
      </c>
      <c r="AY595" s="20" t="s">
        <v>142</v>
      </c>
      <c r="BE595" s="227">
        <f>IF(N595="základní",J595,0)</f>
        <v>0</v>
      </c>
      <c r="BF595" s="227">
        <f>IF(N595="snížená",J595,0)</f>
        <v>0</v>
      </c>
      <c r="BG595" s="227">
        <f>IF(N595="zákl. přenesená",J595,0)</f>
        <v>0</v>
      </c>
      <c r="BH595" s="227">
        <f>IF(N595="sníž. přenesená",J595,0)</f>
        <v>0</v>
      </c>
      <c r="BI595" s="227">
        <f>IF(N595="nulová",J595,0)</f>
        <v>0</v>
      </c>
      <c r="BJ595" s="20" t="s">
        <v>80</v>
      </c>
      <c r="BK595" s="227">
        <f>ROUND(I595*H595,2)</f>
        <v>0</v>
      </c>
      <c r="BL595" s="20" t="s">
        <v>149</v>
      </c>
      <c r="BM595" s="226" t="s">
        <v>1277</v>
      </c>
    </row>
    <row r="596" s="2" customFormat="1">
      <c r="A596" s="41"/>
      <c r="B596" s="42"/>
      <c r="C596" s="43"/>
      <c r="D596" s="228" t="s">
        <v>151</v>
      </c>
      <c r="E596" s="43"/>
      <c r="F596" s="229" t="s">
        <v>1276</v>
      </c>
      <c r="G596" s="43"/>
      <c r="H596" s="43"/>
      <c r="I596" s="230"/>
      <c r="J596" s="43"/>
      <c r="K596" s="43"/>
      <c r="L596" s="47"/>
      <c r="M596" s="231"/>
      <c r="N596" s="232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151</v>
      </c>
      <c r="AU596" s="20" t="s">
        <v>164</v>
      </c>
    </row>
    <row r="597" s="2" customFormat="1">
      <c r="A597" s="41"/>
      <c r="B597" s="42"/>
      <c r="C597" s="43"/>
      <c r="D597" s="233" t="s">
        <v>153</v>
      </c>
      <c r="E597" s="43"/>
      <c r="F597" s="234" t="s">
        <v>1278</v>
      </c>
      <c r="G597" s="43"/>
      <c r="H597" s="43"/>
      <c r="I597" s="230"/>
      <c r="J597" s="43"/>
      <c r="K597" s="43"/>
      <c r="L597" s="47"/>
      <c r="M597" s="231"/>
      <c r="N597" s="232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153</v>
      </c>
      <c r="AU597" s="20" t="s">
        <v>164</v>
      </c>
    </row>
    <row r="598" s="14" customFormat="1">
      <c r="A598" s="14"/>
      <c r="B598" s="245"/>
      <c r="C598" s="246"/>
      <c r="D598" s="228" t="s">
        <v>155</v>
      </c>
      <c r="E598" s="247" t="s">
        <v>19</v>
      </c>
      <c r="F598" s="248" t="s">
        <v>1279</v>
      </c>
      <c r="G598" s="246"/>
      <c r="H598" s="249">
        <v>129.59999999999999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5" t="s">
        <v>155</v>
      </c>
      <c r="AU598" s="255" t="s">
        <v>164</v>
      </c>
      <c r="AV598" s="14" t="s">
        <v>82</v>
      </c>
      <c r="AW598" s="14" t="s">
        <v>33</v>
      </c>
      <c r="AX598" s="14" t="s">
        <v>72</v>
      </c>
      <c r="AY598" s="255" t="s">
        <v>142</v>
      </c>
    </row>
    <row r="599" s="15" customFormat="1">
      <c r="A599" s="15"/>
      <c r="B599" s="274"/>
      <c r="C599" s="275"/>
      <c r="D599" s="228" t="s">
        <v>155</v>
      </c>
      <c r="E599" s="276" t="s">
        <v>19</v>
      </c>
      <c r="F599" s="277" t="s">
        <v>861</v>
      </c>
      <c r="G599" s="275"/>
      <c r="H599" s="278">
        <v>129.59999999999999</v>
      </c>
      <c r="I599" s="279"/>
      <c r="J599" s="275"/>
      <c r="K599" s="275"/>
      <c r="L599" s="280"/>
      <c r="M599" s="281"/>
      <c r="N599" s="282"/>
      <c r="O599" s="282"/>
      <c r="P599" s="282"/>
      <c r="Q599" s="282"/>
      <c r="R599" s="282"/>
      <c r="S599" s="282"/>
      <c r="T599" s="283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84" t="s">
        <v>155</v>
      </c>
      <c r="AU599" s="284" t="s">
        <v>164</v>
      </c>
      <c r="AV599" s="15" t="s">
        <v>149</v>
      </c>
      <c r="AW599" s="15" t="s">
        <v>33</v>
      </c>
      <c r="AX599" s="15" t="s">
        <v>80</v>
      </c>
      <c r="AY599" s="284" t="s">
        <v>142</v>
      </c>
    </row>
    <row r="600" s="2" customFormat="1" ht="38.55" customHeight="1">
      <c r="A600" s="41"/>
      <c r="B600" s="42"/>
      <c r="C600" s="257" t="s">
        <v>613</v>
      </c>
      <c r="D600" s="257" t="s">
        <v>279</v>
      </c>
      <c r="E600" s="258" t="s">
        <v>1280</v>
      </c>
      <c r="F600" s="259" t="s">
        <v>1281</v>
      </c>
      <c r="G600" s="260" t="s">
        <v>1232</v>
      </c>
      <c r="H600" s="261">
        <v>1</v>
      </c>
      <c r="I600" s="262"/>
      <c r="J600" s="263">
        <f>ROUND(I600*H600,2)</f>
        <v>0</v>
      </c>
      <c r="K600" s="259" t="s">
        <v>19</v>
      </c>
      <c r="L600" s="264"/>
      <c r="M600" s="265" t="s">
        <v>19</v>
      </c>
      <c r="N600" s="266" t="s">
        <v>43</v>
      </c>
      <c r="O600" s="87"/>
      <c r="P600" s="224">
        <f>O600*H600</f>
        <v>0</v>
      </c>
      <c r="Q600" s="224">
        <v>0</v>
      </c>
      <c r="R600" s="224">
        <f>Q600*H600</f>
        <v>0</v>
      </c>
      <c r="S600" s="224">
        <v>0</v>
      </c>
      <c r="T600" s="225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26" t="s">
        <v>202</v>
      </c>
      <c r="AT600" s="226" t="s">
        <v>279</v>
      </c>
      <c r="AU600" s="226" t="s">
        <v>164</v>
      </c>
      <c r="AY600" s="20" t="s">
        <v>142</v>
      </c>
      <c r="BE600" s="227">
        <f>IF(N600="základní",J600,0)</f>
        <v>0</v>
      </c>
      <c r="BF600" s="227">
        <f>IF(N600="snížená",J600,0)</f>
        <v>0</v>
      </c>
      <c r="BG600" s="227">
        <f>IF(N600="zákl. přenesená",J600,0)</f>
        <v>0</v>
      </c>
      <c r="BH600" s="227">
        <f>IF(N600="sníž. přenesená",J600,0)</f>
        <v>0</v>
      </c>
      <c r="BI600" s="227">
        <f>IF(N600="nulová",J600,0)</f>
        <v>0</v>
      </c>
      <c r="BJ600" s="20" t="s">
        <v>80</v>
      </c>
      <c r="BK600" s="227">
        <f>ROUND(I600*H600,2)</f>
        <v>0</v>
      </c>
      <c r="BL600" s="20" t="s">
        <v>149</v>
      </c>
      <c r="BM600" s="226" t="s">
        <v>1282</v>
      </c>
    </row>
    <row r="601" s="2" customFormat="1">
      <c r="A601" s="41"/>
      <c r="B601" s="42"/>
      <c r="C601" s="43"/>
      <c r="D601" s="228" t="s">
        <v>151</v>
      </c>
      <c r="E601" s="43"/>
      <c r="F601" s="229" t="s">
        <v>1283</v>
      </c>
      <c r="G601" s="43"/>
      <c r="H601" s="43"/>
      <c r="I601" s="230"/>
      <c r="J601" s="43"/>
      <c r="K601" s="43"/>
      <c r="L601" s="47"/>
      <c r="M601" s="231"/>
      <c r="N601" s="232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151</v>
      </c>
      <c r="AU601" s="20" t="s">
        <v>164</v>
      </c>
    </row>
    <row r="602" s="14" customFormat="1">
      <c r="A602" s="14"/>
      <c r="B602" s="245"/>
      <c r="C602" s="246"/>
      <c r="D602" s="228" t="s">
        <v>155</v>
      </c>
      <c r="E602" s="247" t="s">
        <v>19</v>
      </c>
      <c r="F602" s="248" t="s">
        <v>80</v>
      </c>
      <c r="G602" s="246"/>
      <c r="H602" s="249">
        <v>1</v>
      </c>
      <c r="I602" s="250"/>
      <c r="J602" s="246"/>
      <c r="K602" s="246"/>
      <c r="L602" s="251"/>
      <c r="M602" s="252"/>
      <c r="N602" s="253"/>
      <c r="O602" s="253"/>
      <c r="P602" s="253"/>
      <c r="Q602" s="253"/>
      <c r="R602" s="253"/>
      <c r="S602" s="253"/>
      <c r="T602" s="254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5" t="s">
        <v>155</v>
      </c>
      <c r="AU602" s="255" t="s">
        <v>164</v>
      </c>
      <c r="AV602" s="14" t="s">
        <v>82</v>
      </c>
      <c r="AW602" s="14" t="s">
        <v>33</v>
      </c>
      <c r="AX602" s="14" t="s">
        <v>72</v>
      </c>
      <c r="AY602" s="255" t="s">
        <v>142</v>
      </c>
    </row>
    <row r="603" s="15" customFormat="1">
      <c r="A603" s="15"/>
      <c r="B603" s="274"/>
      <c r="C603" s="275"/>
      <c r="D603" s="228" t="s">
        <v>155</v>
      </c>
      <c r="E603" s="276" t="s">
        <v>19</v>
      </c>
      <c r="F603" s="277" t="s">
        <v>861</v>
      </c>
      <c r="G603" s="275"/>
      <c r="H603" s="278">
        <v>1</v>
      </c>
      <c r="I603" s="279"/>
      <c r="J603" s="275"/>
      <c r="K603" s="275"/>
      <c r="L603" s="280"/>
      <c r="M603" s="281"/>
      <c r="N603" s="282"/>
      <c r="O603" s="282"/>
      <c r="P603" s="282"/>
      <c r="Q603" s="282"/>
      <c r="R603" s="282"/>
      <c r="S603" s="282"/>
      <c r="T603" s="283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84" t="s">
        <v>155</v>
      </c>
      <c r="AU603" s="284" t="s">
        <v>164</v>
      </c>
      <c r="AV603" s="15" t="s">
        <v>149</v>
      </c>
      <c r="AW603" s="15" t="s">
        <v>33</v>
      </c>
      <c r="AX603" s="15" t="s">
        <v>80</v>
      </c>
      <c r="AY603" s="284" t="s">
        <v>142</v>
      </c>
    </row>
    <row r="604" s="2" customFormat="1" ht="21.75" customHeight="1">
      <c r="A604" s="41"/>
      <c r="B604" s="42"/>
      <c r="C604" s="215" t="s">
        <v>620</v>
      </c>
      <c r="D604" s="215" t="s">
        <v>144</v>
      </c>
      <c r="E604" s="216" t="s">
        <v>1284</v>
      </c>
      <c r="F604" s="217" t="s">
        <v>1285</v>
      </c>
      <c r="G604" s="218" t="s">
        <v>220</v>
      </c>
      <c r="H604" s="219">
        <v>80</v>
      </c>
      <c r="I604" s="220"/>
      <c r="J604" s="221">
        <f>ROUND(I604*H604,2)</f>
        <v>0</v>
      </c>
      <c r="K604" s="217" t="s">
        <v>19</v>
      </c>
      <c r="L604" s="47"/>
      <c r="M604" s="222" t="s">
        <v>19</v>
      </c>
      <c r="N604" s="223" t="s">
        <v>43</v>
      </c>
      <c r="O604" s="87"/>
      <c r="P604" s="224">
        <f>O604*H604</f>
        <v>0</v>
      </c>
      <c r="Q604" s="224">
        <v>0</v>
      </c>
      <c r="R604" s="224">
        <f>Q604*H604</f>
        <v>0</v>
      </c>
      <c r="S604" s="224">
        <v>0</v>
      </c>
      <c r="T604" s="225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26" t="s">
        <v>149</v>
      </c>
      <c r="AT604" s="226" t="s">
        <v>144</v>
      </c>
      <c r="AU604" s="226" t="s">
        <v>164</v>
      </c>
      <c r="AY604" s="20" t="s">
        <v>142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20" t="s">
        <v>80</v>
      </c>
      <c r="BK604" s="227">
        <f>ROUND(I604*H604,2)</f>
        <v>0</v>
      </c>
      <c r="BL604" s="20" t="s">
        <v>149</v>
      </c>
      <c r="BM604" s="226" t="s">
        <v>1286</v>
      </c>
    </row>
    <row r="605" s="2" customFormat="1">
      <c r="A605" s="41"/>
      <c r="B605" s="42"/>
      <c r="C605" s="43"/>
      <c r="D605" s="228" t="s">
        <v>151</v>
      </c>
      <c r="E605" s="43"/>
      <c r="F605" s="229" t="s">
        <v>1285</v>
      </c>
      <c r="G605" s="43"/>
      <c r="H605" s="43"/>
      <c r="I605" s="230"/>
      <c r="J605" s="43"/>
      <c r="K605" s="43"/>
      <c r="L605" s="47"/>
      <c r="M605" s="231"/>
      <c r="N605" s="232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151</v>
      </c>
      <c r="AU605" s="20" t="s">
        <v>164</v>
      </c>
    </row>
    <row r="606" s="14" customFormat="1">
      <c r="A606" s="14"/>
      <c r="B606" s="245"/>
      <c r="C606" s="246"/>
      <c r="D606" s="228" t="s">
        <v>155</v>
      </c>
      <c r="E606" s="247" t="s">
        <v>19</v>
      </c>
      <c r="F606" s="248" t="s">
        <v>1287</v>
      </c>
      <c r="G606" s="246"/>
      <c r="H606" s="249">
        <v>80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155</v>
      </c>
      <c r="AU606" s="255" t="s">
        <v>164</v>
      </c>
      <c r="AV606" s="14" t="s">
        <v>82</v>
      </c>
      <c r="AW606" s="14" t="s">
        <v>33</v>
      </c>
      <c r="AX606" s="14" t="s">
        <v>72</v>
      </c>
      <c r="AY606" s="255" t="s">
        <v>142</v>
      </c>
    </row>
    <row r="607" s="15" customFormat="1">
      <c r="A607" s="15"/>
      <c r="B607" s="274"/>
      <c r="C607" s="275"/>
      <c r="D607" s="228" t="s">
        <v>155</v>
      </c>
      <c r="E607" s="276" t="s">
        <v>19</v>
      </c>
      <c r="F607" s="277" t="s">
        <v>861</v>
      </c>
      <c r="G607" s="275"/>
      <c r="H607" s="278">
        <v>80</v>
      </c>
      <c r="I607" s="279"/>
      <c r="J607" s="275"/>
      <c r="K607" s="275"/>
      <c r="L607" s="280"/>
      <c r="M607" s="281"/>
      <c r="N607" s="282"/>
      <c r="O607" s="282"/>
      <c r="P607" s="282"/>
      <c r="Q607" s="282"/>
      <c r="R607" s="282"/>
      <c r="S607" s="282"/>
      <c r="T607" s="283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84" t="s">
        <v>155</v>
      </c>
      <c r="AU607" s="284" t="s">
        <v>164</v>
      </c>
      <c r="AV607" s="15" t="s">
        <v>149</v>
      </c>
      <c r="AW607" s="15" t="s">
        <v>33</v>
      </c>
      <c r="AX607" s="15" t="s">
        <v>80</v>
      </c>
      <c r="AY607" s="284" t="s">
        <v>142</v>
      </c>
    </row>
    <row r="608" s="12" customFormat="1" ht="22.8" customHeight="1">
      <c r="A608" s="12"/>
      <c r="B608" s="199"/>
      <c r="C608" s="200"/>
      <c r="D608" s="201" t="s">
        <v>71</v>
      </c>
      <c r="E608" s="213" t="s">
        <v>654</v>
      </c>
      <c r="F608" s="213" t="s">
        <v>1288</v>
      </c>
      <c r="G608" s="200"/>
      <c r="H608" s="200"/>
      <c r="I608" s="203"/>
      <c r="J608" s="214">
        <f>BK608</f>
        <v>0</v>
      </c>
      <c r="K608" s="200"/>
      <c r="L608" s="205"/>
      <c r="M608" s="206"/>
      <c r="N608" s="207"/>
      <c r="O608" s="207"/>
      <c r="P608" s="208">
        <f>SUM(P609:P625)</f>
        <v>0</v>
      </c>
      <c r="Q608" s="207"/>
      <c r="R608" s="208">
        <f>SUM(R609:R625)</f>
        <v>0</v>
      </c>
      <c r="S608" s="207"/>
      <c r="T608" s="209">
        <f>SUM(T609:T625)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10" t="s">
        <v>80</v>
      </c>
      <c r="AT608" s="211" t="s">
        <v>71</v>
      </c>
      <c r="AU608" s="211" t="s">
        <v>80</v>
      </c>
      <c r="AY608" s="210" t="s">
        <v>142</v>
      </c>
      <c r="BK608" s="212">
        <f>SUM(BK609:BK625)</f>
        <v>0</v>
      </c>
    </row>
    <row r="609" s="2" customFormat="1" ht="24.15" customHeight="1">
      <c r="A609" s="41"/>
      <c r="B609" s="42"/>
      <c r="C609" s="215" t="s">
        <v>624</v>
      </c>
      <c r="D609" s="215" t="s">
        <v>144</v>
      </c>
      <c r="E609" s="216" t="s">
        <v>1289</v>
      </c>
      <c r="F609" s="217" t="s">
        <v>1290</v>
      </c>
      <c r="G609" s="218" t="s">
        <v>282</v>
      </c>
      <c r="H609" s="219">
        <v>0.48799999999999999</v>
      </c>
      <c r="I609" s="220"/>
      <c r="J609" s="221">
        <f>ROUND(I609*H609,2)</f>
        <v>0</v>
      </c>
      <c r="K609" s="217" t="s">
        <v>148</v>
      </c>
      <c r="L609" s="47"/>
      <c r="M609" s="222" t="s">
        <v>19</v>
      </c>
      <c r="N609" s="223" t="s">
        <v>43</v>
      </c>
      <c r="O609" s="87"/>
      <c r="P609" s="224">
        <f>O609*H609</f>
        <v>0</v>
      </c>
      <c r="Q609" s="224">
        <v>0</v>
      </c>
      <c r="R609" s="224">
        <f>Q609*H609</f>
        <v>0</v>
      </c>
      <c r="S609" s="224">
        <v>0</v>
      </c>
      <c r="T609" s="225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26" t="s">
        <v>149</v>
      </c>
      <c r="AT609" s="226" t="s">
        <v>144</v>
      </c>
      <c r="AU609" s="226" t="s">
        <v>82</v>
      </c>
      <c r="AY609" s="20" t="s">
        <v>142</v>
      </c>
      <c r="BE609" s="227">
        <f>IF(N609="základní",J609,0)</f>
        <v>0</v>
      </c>
      <c r="BF609" s="227">
        <f>IF(N609="snížená",J609,0)</f>
        <v>0</v>
      </c>
      <c r="BG609" s="227">
        <f>IF(N609="zákl. přenesená",J609,0)</f>
        <v>0</v>
      </c>
      <c r="BH609" s="227">
        <f>IF(N609="sníž. přenesená",J609,0)</f>
        <v>0</v>
      </c>
      <c r="BI609" s="227">
        <f>IF(N609="nulová",J609,0)</f>
        <v>0</v>
      </c>
      <c r="BJ609" s="20" t="s">
        <v>80</v>
      </c>
      <c r="BK609" s="227">
        <f>ROUND(I609*H609,2)</f>
        <v>0</v>
      </c>
      <c r="BL609" s="20" t="s">
        <v>149</v>
      </c>
      <c r="BM609" s="226" t="s">
        <v>1291</v>
      </c>
    </row>
    <row r="610" s="2" customFormat="1">
      <c r="A610" s="41"/>
      <c r="B610" s="42"/>
      <c r="C610" s="43"/>
      <c r="D610" s="228" t="s">
        <v>151</v>
      </c>
      <c r="E610" s="43"/>
      <c r="F610" s="229" t="s">
        <v>1290</v>
      </c>
      <c r="G610" s="43"/>
      <c r="H610" s="43"/>
      <c r="I610" s="230"/>
      <c r="J610" s="43"/>
      <c r="K610" s="43"/>
      <c r="L610" s="47"/>
      <c r="M610" s="231"/>
      <c r="N610" s="232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151</v>
      </c>
      <c r="AU610" s="20" t="s">
        <v>82</v>
      </c>
    </row>
    <row r="611" s="2" customFormat="1">
      <c r="A611" s="41"/>
      <c r="B611" s="42"/>
      <c r="C611" s="43"/>
      <c r="D611" s="233" t="s">
        <v>153</v>
      </c>
      <c r="E611" s="43"/>
      <c r="F611" s="234" t="s">
        <v>1292</v>
      </c>
      <c r="G611" s="43"/>
      <c r="H611" s="43"/>
      <c r="I611" s="230"/>
      <c r="J611" s="43"/>
      <c r="K611" s="43"/>
      <c r="L611" s="47"/>
      <c r="M611" s="231"/>
      <c r="N611" s="232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153</v>
      </c>
      <c r="AU611" s="20" t="s">
        <v>82</v>
      </c>
    </row>
    <row r="612" s="2" customFormat="1">
      <c r="A612" s="41"/>
      <c r="B612" s="42"/>
      <c r="C612" s="43"/>
      <c r="D612" s="228" t="s">
        <v>170</v>
      </c>
      <c r="E612" s="43"/>
      <c r="F612" s="256" t="s">
        <v>1293</v>
      </c>
      <c r="G612" s="43"/>
      <c r="H612" s="43"/>
      <c r="I612" s="230"/>
      <c r="J612" s="43"/>
      <c r="K612" s="43"/>
      <c r="L612" s="47"/>
      <c r="M612" s="231"/>
      <c r="N612" s="232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170</v>
      </c>
      <c r="AU612" s="20" t="s">
        <v>82</v>
      </c>
    </row>
    <row r="613" s="14" customFormat="1">
      <c r="A613" s="14"/>
      <c r="B613" s="245"/>
      <c r="C613" s="246"/>
      <c r="D613" s="228" t="s">
        <v>155</v>
      </c>
      <c r="E613" s="247" t="s">
        <v>19</v>
      </c>
      <c r="F613" s="248" t="s">
        <v>1294</v>
      </c>
      <c r="G613" s="246"/>
      <c r="H613" s="249">
        <v>0.48799999999999999</v>
      </c>
      <c r="I613" s="250"/>
      <c r="J613" s="246"/>
      <c r="K613" s="246"/>
      <c r="L613" s="251"/>
      <c r="M613" s="252"/>
      <c r="N613" s="253"/>
      <c r="O613" s="253"/>
      <c r="P613" s="253"/>
      <c r="Q613" s="253"/>
      <c r="R613" s="253"/>
      <c r="S613" s="253"/>
      <c r="T613" s="25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5" t="s">
        <v>155</v>
      </c>
      <c r="AU613" s="255" t="s">
        <v>82</v>
      </c>
      <c r="AV613" s="14" t="s">
        <v>82</v>
      </c>
      <c r="AW613" s="14" t="s">
        <v>33</v>
      </c>
      <c r="AX613" s="14" t="s">
        <v>72</v>
      </c>
      <c r="AY613" s="255" t="s">
        <v>142</v>
      </c>
    </row>
    <row r="614" s="15" customFormat="1">
      <c r="A614" s="15"/>
      <c r="B614" s="274"/>
      <c r="C614" s="275"/>
      <c r="D614" s="228" t="s">
        <v>155</v>
      </c>
      <c r="E614" s="276" t="s">
        <v>19</v>
      </c>
      <c r="F614" s="277" t="s">
        <v>861</v>
      </c>
      <c r="G614" s="275"/>
      <c r="H614" s="278">
        <v>0.48799999999999999</v>
      </c>
      <c r="I614" s="279"/>
      <c r="J614" s="275"/>
      <c r="K614" s="275"/>
      <c r="L614" s="280"/>
      <c r="M614" s="281"/>
      <c r="N614" s="282"/>
      <c r="O614" s="282"/>
      <c r="P614" s="282"/>
      <c r="Q614" s="282"/>
      <c r="R614" s="282"/>
      <c r="S614" s="282"/>
      <c r="T614" s="283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84" t="s">
        <v>155</v>
      </c>
      <c r="AU614" s="284" t="s">
        <v>82</v>
      </c>
      <c r="AV614" s="15" t="s">
        <v>149</v>
      </c>
      <c r="AW614" s="15" t="s">
        <v>33</v>
      </c>
      <c r="AX614" s="15" t="s">
        <v>80</v>
      </c>
      <c r="AY614" s="284" t="s">
        <v>142</v>
      </c>
    </row>
    <row r="615" s="2" customFormat="1" ht="24.15" customHeight="1">
      <c r="A615" s="41"/>
      <c r="B615" s="42"/>
      <c r="C615" s="215" t="s">
        <v>631</v>
      </c>
      <c r="D615" s="215" t="s">
        <v>144</v>
      </c>
      <c r="E615" s="216" t="s">
        <v>1295</v>
      </c>
      <c r="F615" s="217" t="s">
        <v>1296</v>
      </c>
      <c r="G615" s="218" t="s">
        <v>282</v>
      </c>
      <c r="H615" s="219">
        <v>0.48799999999999999</v>
      </c>
      <c r="I615" s="220"/>
      <c r="J615" s="221">
        <f>ROUND(I615*H615,2)</f>
        <v>0</v>
      </c>
      <c r="K615" s="217" t="s">
        <v>148</v>
      </c>
      <c r="L615" s="47"/>
      <c r="M615" s="222" t="s">
        <v>19</v>
      </c>
      <c r="N615" s="223" t="s">
        <v>43</v>
      </c>
      <c r="O615" s="87"/>
      <c r="P615" s="224">
        <f>O615*H615</f>
        <v>0</v>
      </c>
      <c r="Q615" s="224">
        <v>0</v>
      </c>
      <c r="R615" s="224">
        <f>Q615*H615</f>
        <v>0</v>
      </c>
      <c r="S615" s="224">
        <v>0</v>
      </c>
      <c r="T615" s="225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26" t="s">
        <v>149</v>
      </c>
      <c r="AT615" s="226" t="s">
        <v>144</v>
      </c>
      <c r="AU615" s="226" t="s">
        <v>82</v>
      </c>
      <c r="AY615" s="20" t="s">
        <v>142</v>
      </c>
      <c r="BE615" s="227">
        <f>IF(N615="základní",J615,0)</f>
        <v>0</v>
      </c>
      <c r="BF615" s="227">
        <f>IF(N615="snížená",J615,0)</f>
        <v>0</v>
      </c>
      <c r="BG615" s="227">
        <f>IF(N615="zákl. přenesená",J615,0)</f>
        <v>0</v>
      </c>
      <c r="BH615" s="227">
        <f>IF(N615="sníž. přenesená",J615,0)</f>
        <v>0</v>
      </c>
      <c r="BI615" s="227">
        <f>IF(N615="nulová",J615,0)</f>
        <v>0</v>
      </c>
      <c r="BJ615" s="20" t="s">
        <v>80</v>
      </c>
      <c r="BK615" s="227">
        <f>ROUND(I615*H615,2)</f>
        <v>0</v>
      </c>
      <c r="BL615" s="20" t="s">
        <v>149</v>
      </c>
      <c r="BM615" s="226" t="s">
        <v>1297</v>
      </c>
    </row>
    <row r="616" s="2" customFormat="1">
      <c r="A616" s="41"/>
      <c r="B616" s="42"/>
      <c r="C616" s="43"/>
      <c r="D616" s="228" t="s">
        <v>151</v>
      </c>
      <c r="E616" s="43"/>
      <c r="F616" s="229" t="s">
        <v>1296</v>
      </c>
      <c r="G616" s="43"/>
      <c r="H616" s="43"/>
      <c r="I616" s="230"/>
      <c r="J616" s="43"/>
      <c r="K616" s="43"/>
      <c r="L616" s="47"/>
      <c r="M616" s="231"/>
      <c r="N616" s="232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151</v>
      </c>
      <c r="AU616" s="20" t="s">
        <v>82</v>
      </c>
    </row>
    <row r="617" s="2" customFormat="1">
      <c r="A617" s="41"/>
      <c r="B617" s="42"/>
      <c r="C617" s="43"/>
      <c r="D617" s="233" t="s">
        <v>153</v>
      </c>
      <c r="E617" s="43"/>
      <c r="F617" s="234" t="s">
        <v>1298</v>
      </c>
      <c r="G617" s="43"/>
      <c r="H617" s="43"/>
      <c r="I617" s="230"/>
      <c r="J617" s="43"/>
      <c r="K617" s="43"/>
      <c r="L617" s="47"/>
      <c r="M617" s="231"/>
      <c r="N617" s="232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153</v>
      </c>
      <c r="AU617" s="20" t="s">
        <v>82</v>
      </c>
    </row>
    <row r="618" s="14" customFormat="1">
      <c r="A618" s="14"/>
      <c r="B618" s="245"/>
      <c r="C618" s="246"/>
      <c r="D618" s="228" t="s">
        <v>155</v>
      </c>
      <c r="E618" s="247" t="s">
        <v>19</v>
      </c>
      <c r="F618" s="248" t="s">
        <v>1294</v>
      </c>
      <c r="G618" s="246"/>
      <c r="H618" s="249">
        <v>0.48799999999999999</v>
      </c>
      <c r="I618" s="250"/>
      <c r="J618" s="246"/>
      <c r="K618" s="246"/>
      <c r="L618" s="251"/>
      <c r="M618" s="252"/>
      <c r="N618" s="253"/>
      <c r="O618" s="253"/>
      <c r="P618" s="253"/>
      <c r="Q618" s="253"/>
      <c r="R618" s="253"/>
      <c r="S618" s="253"/>
      <c r="T618" s="25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5" t="s">
        <v>155</v>
      </c>
      <c r="AU618" s="255" t="s">
        <v>82</v>
      </c>
      <c r="AV618" s="14" t="s">
        <v>82</v>
      </c>
      <c r="AW618" s="14" t="s">
        <v>33</v>
      </c>
      <c r="AX618" s="14" t="s">
        <v>72</v>
      </c>
      <c r="AY618" s="255" t="s">
        <v>142</v>
      </c>
    </row>
    <row r="619" s="15" customFormat="1">
      <c r="A619" s="15"/>
      <c r="B619" s="274"/>
      <c r="C619" s="275"/>
      <c r="D619" s="228" t="s">
        <v>155</v>
      </c>
      <c r="E619" s="276" t="s">
        <v>19</v>
      </c>
      <c r="F619" s="277" t="s">
        <v>861</v>
      </c>
      <c r="G619" s="275"/>
      <c r="H619" s="278">
        <v>0.48799999999999999</v>
      </c>
      <c r="I619" s="279"/>
      <c r="J619" s="275"/>
      <c r="K619" s="275"/>
      <c r="L619" s="280"/>
      <c r="M619" s="281"/>
      <c r="N619" s="282"/>
      <c r="O619" s="282"/>
      <c r="P619" s="282"/>
      <c r="Q619" s="282"/>
      <c r="R619" s="282"/>
      <c r="S619" s="282"/>
      <c r="T619" s="283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84" t="s">
        <v>155</v>
      </c>
      <c r="AU619" s="284" t="s">
        <v>82</v>
      </c>
      <c r="AV619" s="15" t="s">
        <v>149</v>
      </c>
      <c r="AW619" s="15" t="s">
        <v>33</v>
      </c>
      <c r="AX619" s="15" t="s">
        <v>80</v>
      </c>
      <c r="AY619" s="284" t="s">
        <v>142</v>
      </c>
    </row>
    <row r="620" s="2" customFormat="1" ht="24.15" customHeight="1">
      <c r="A620" s="41"/>
      <c r="B620" s="42"/>
      <c r="C620" s="215" t="s">
        <v>635</v>
      </c>
      <c r="D620" s="215" t="s">
        <v>144</v>
      </c>
      <c r="E620" s="216" t="s">
        <v>1299</v>
      </c>
      <c r="F620" s="217" t="s">
        <v>1300</v>
      </c>
      <c r="G620" s="218" t="s">
        <v>282</v>
      </c>
      <c r="H620" s="219">
        <v>9.2720000000000002</v>
      </c>
      <c r="I620" s="220"/>
      <c r="J620" s="221">
        <f>ROUND(I620*H620,2)</f>
        <v>0</v>
      </c>
      <c r="K620" s="217" t="s">
        <v>148</v>
      </c>
      <c r="L620" s="47"/>
      <c r="M620" s="222" t="s">
        <v>19</v>
      </c>
      <c r="N620" s="223" t="s">
        <v>43</v>
      </c>
      <c r="O620" s="87"/>
      <c r="P620" s="224">
        <f>O620*H620</f>
        <v>0</v>
      </c>
      <c r="Q620" s="224">
        <v>0</v>
      </c>
      <c r="R620" s="224">
        <f>Q620*H620</f>
        <v>0</v>
      </c>
      <c r="S620" s="224">
        <v>0</v>
      </c>
      <c r="T620" s="225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26" t="s">
        <v>149</v>
      </c>
      <c r="AT620" s="226" t="s">
        <v>144</v>
      </c>
      <c r="AU620" s="226" t="s">
        <v>82</v>
      </c>
      <c r="AY620" s="20" t="s">
        <v>142</v>
      </c>
      <c r="BE620" s="227">
        <f>IF(N620="základní",J620,0)</f>
        <v>0</v>
      </c>
      <c r="BF620" s="227">
        <f>IF(N620="snížená",J620,0)</f>
        <v>0</v>
      </c>
      <c r="BG620" s="227">
        <f>IF(N620="zákl. přenesená",J620,0)</f>
        <v>0</v>
      </c>
      <c r="BH620" s="227">
        <f>IF(N620="sníž. přenesená",J620,0)</f>
        <v>0</v>
      </c>
      <c r="BI620" s="227">
        <f>IF(N620="nulová",J620,0)</f>
        <v>0</v>
      </c>
      <c r="BJ620" s="20" t="s">
        <v>80</v>
      </c>
      <c r="BK620" s="227">
        <f>ROUND(I620*H620,2)</f>
        <v>0</v>
      </c>
      <c r="BL620" s="20" t="s">
        <v>149</v>
      </c>
      <c r="BM620" s="226" t="s">
        <v>1301</v>
      </c>
    </row>
    <row r="621" s="2" customFormat="1">
      <c r="A621" s="41"/>
      <c r="B621" s="42"/>
      <c r="C621" s="43"/>
      <c r="D621" s="228" t="s">
        <v>151</v>
      </c>
      <c r="E621" s="43"/>
      <c r="F621" s="229" t="s">
        <v>1300</v>
      </c>
      <c r="G621" s="43"/>
      <c r="H621" s="43"/>
      <c r="I621" s="230"/>
      <c r="J621" s="43"/>
      <c r="K621" s="43"/>
      <c r="L621" s="47"/>
      <c r="M621" s="231"/>
      <c r="N621" s="232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151</v>
      </c>
      <c r="AU621" s="20" t="s">
        <v>82</v>
      </c>
    </row>
    <row r="622" s="2" customFormat="1">
      <c r="A622" s="41"/>
      <c r="B622" s="42"/>
      <c r="C622" s="43"/>
      <c r="D622" s="233" t="s">
        <v>153</v>
      </c>
      <c r="E622" s="43"/>
      <c r="F622" s="234" t="s">
        <v>1302</v>
      </c>
      <c r="G622" s="43"/>
      <c r="H622" s="43"/>
      <c r="I622" s="230"/>
      <c r="J622" s="43"/>
      <c r="K622" s="43"/>
      <c r="L622" s="47"/>
      <c r="M622" s="231"/>
      <c r="N622" s="232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153</v>
      </c>
      <c r="AU622" s="20" t="s">
        <v>82</v>
      </c>
    </row>
    <row r="623" s="13" customFormat="1">
      <c r="A623" s="13"/>
      <c r="B623" s="235"/>
      <c r="C623" s="236"/>
      <c r="D623" s="228" t="s">
        <v>155</v>
      </c>
      <c r="E623" s="237" t="s">
        <v>19</v>
      </c>
      <c r="F623" s="238" t="s">
        <v>1303</v>
      </c>
      <c r="G623" s="236"/>
      <c r="H623" s="237" t="s">
        <v>19</v>
      </c>
      <c r="I623" s="239"/>
      <c r="J623" s="236"/>
      <c r="K623" s="236"/>
      <c r="L623" s="240"/>
      <c r="M623" s="241"/>
      <c r="N623" s="242"/>
      <c r="O623" s="242"/>
      <c r="P623" s="242"/>
      <c r="Q623" s="242"/>
      <c r="R623" s="242"/>
      <c r="S623" s="242"/>
      <c r="T623" s="24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4" t="s">
        <v>155</v>
      </c>
      <c r="AU623" s="244" t="s">
        <v>82</v>
      </c>
      <c r="AV623" s="13" t="s">
        <v>80</v>
      </c>
      <c r="AW623" s="13" t="s">
        <v>33</v>
      </c>
      <c r="AX623" s="13" t="s">
        <v>72</v>
      </c>
      <c r="AY623" s="244" t="s">
        <v>142</v>
      </c>
    </row>
    <row r="624" s="14" customFormat="1">
      <c r="A624" s="14"/>
      <c r="B624" s="245"/>
      <c r="C624" s="246"/>
      <c r="D624" s="228" t="s">
        <v>155</v>
      </c>
      <c r="E624" s="247" t="s">
        <v>19</v>
      </c>
      <c r="F624" s="248" t="s">
        <v>1304</v>
      </c>
      <c r="G624" s="246"/>
      <c r="H624" s="249">
        <v>9.2720000000000002</v>
      </c>
      <c r="I624" s="250"/>
      <c r="J624" s="246"/>
      <c r="K624" s="246"/>
      <c r="L624" s="251"/>
      <c r="M624" s="252"/>
      <c r="N624" s="253"/>
      <c r="O624" s="253"/>
      <c r="P624" s="253"/>
      <c r="Q624" s="253"/>
      <c r="R624" s="253"/>
      <c r="S624" s="253"/>
      <c r="T624" s="254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5" t="s">
        <v>155</v>
      </c>
      <c r="AU624" s="255" t="s">
        <v>82</v>
      </c>
      <c r="AV624" s="14" t="s">
        <v>82</v>
      </c>
      <c r="AW624" s="14" t="s">
        <v>33</v>
      </c>
      <c r="AX624" s="14" t="s">
        <v>72</v>
      </c>
      <c r="AY624" s="255" t="s">
        <v>142</v>
      </c>
    </row>
    <row r="625" s="15" customFormat="1">
      <c r="A625" s="15"/>
      <c r="B625" s="274"/>
      <c r="C625" s="275"/>
      <c r="D625" s="228" t="s">
        <v>155</v>
      </c>
      <c r="E625" s="276" t="s">
        <v>19</v>
      </c>
      <c r="F625" s="277" t="s">
        <v>861</v>
      </c>
      <c r="G625" s="275"/>
      <c r="H625" s="278">
        <v>9.2720000000000002</v>
      </c>
      <c r="I625" s="279"/>
      <c r="J625" s="275"/>
      <c r="K625" s="275"/>
      <c r="L625" s="280"/>
      <c r="M625" s="281"/>
      <c r="N625" s="282"/>
      <c r="O625" s="282"/>
      <c r="P625" s="282"/>
      <c r="Q625" s="282"/>
      <c r="R625" s="282"/>
      <c r="S625" s="282"/>
      <c r="T625" s="283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84" t="s">
        <v>155</v>
      </c>
      <c r="AU625" s="284" t="s">
        <v>82</v>
      </c>
      <c r="AV625" s="15" t="s">
        <v>149</v>
      </c>
      <c r="AW625" s="15" t="s">
        <v>33</v>
      </c>
      <c r="AX625" s="15" t="s">
        <v>80</v>
      </c>
      <c r="AY625" s="284" t="s">
        <v>142</v>
      </c>
    </row>
    <row r="626" s="12" customFormat="1" ht="22.8" customHeight="1">
      <c r="A626" s="12"/>
      <c r="B626" s="199"/>
      <c r="C626" s="200"/>
      <c r="D626" s="201" t="s">
        <v>71</v>
      </c>
      <c r="E626" s="213" t="s">
        <v>703</v>
      </c>
      <c r="F626" s="213" t="s">
        <v>704</v>
      </c>
      <c r="G626" s="200"/>
      <c r="H626" s="200"/>
      <c r="I626" s="203"/>
      <c r="J626" s="214">
        <f>BK626</f>
        <v>0</v>
      </c>
      <c r="K626" s="200"/>
      <c r="L626" s="205"/>
      <c r="M626" s="206"/>
      <c r="N626" s="207"/>
      <c r="O626" s="207"/>
      <c r="P626" s="208">
        <f>SUM(P627:P629)</f>
        <v>0</v>
      </c>
      <c r="Q626" s="207"/>
      <c r="R626" s="208">
        <f>SUM(R627:R629)</f>
        <v>0</v>
      </c>
      <c r="S626" s="207"/>
      <c r="T626" s="209">
        <f>SUM(T627:T629)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10" t="s">
        <v>80</v>
      </c>
      <c r="AT626" s="211" t="s">
        <v>71</v>
      </c>
      <c r="AU626" s="211" t="s">
        <v>80</v>
      </c>
      <c r="AY626" s="210" t="s">
        <v>142</v>
      </c>
      <c r="BK626" s="212">
        <f>SUM(BK627:BK629)</f>
        <v>0</v>
      </c>
    </row>
    <row r="627" s="2" customFormat="1" ht="24.15" customHeight="1">
      <c r="A627" s="41"/>
      <c r="B627" s="42"/>
      <c r="C627" s="215" t="s">
        <v>645</v>
      </c>
      <c r="D627" s="215" t="s">
        <v>144</v>
      </c>
      <c r="E627" s="216" t="s">
        <v>1305</v>
      </c>
      <c r="F627" s="217" t="s">
        <v>1306</v>
      </c>
      <c r="G627" s="218" t="s">
        <v>282</v>
      </c>
      <c r="H627" s="219">
        <v>119.78700000000001</v>
      </c>
      <c r="I627" s="220"/>
      <c r="J627" s="221">
        <f>ROUND(I627*H627,2)</f>
        <v>0</v>
      </c>
      <c r="K627" s="217" t="s">
        <v>148</v>
      </c>
      <c r="L627" s="47"/>
      <c r="M627" s="222" t="s">
        <v>19</v>
      </c>
      <c r="N627" s="223" t="s">
        <v>43</v>
      </c>
      <c r="O627" s="87"/>
      <c r="P627" s="224">
        <f>O627*H627</f>
        <v>0</v>
      </c>
      <c r="Q627" s="224">
        <v>0</v>
      </c>
      <c r="R627" s="224">
        <f>Q627*H627</f>
        <v>0</v>
      </c>
      <c r="S627" s="224">
        <v>0</v>
      </c>
      <c r="T627" s="225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26" t="s">
        <v>149</v>
      </c>
      <c r="AT627" s="226" t="s">
        <v>144</v>
      </c>
      <c r="AU627" s="226" t="s">
        <v>82</v>
      </c>
      <c r="AY627" s="20" t="s">
        <v>142</v>
      </c>
      <c r="BE627" s="227">
        <f>IF(N627="základní",J627,0)</f>
        <v>0</v>
      </c>
      <c r="BF627" s="227">
        <f>IF(N627="snížená",J627,0)</f>
        <v>0</v>
      </c>
      <c r="BG627" s="227">
        <f>IF(N627="zákl. přenesená",J627,0)</f>
        <v>0</v>
      </c>
      <c r="BH627" s="227">
        <f>IF(N627="sníž. přenesená",J627,0)</f>
        <v>0</v>
      </c>
      <c r="BI627" s="227">
        <f>IF(N627="nulová",J627,0)</f>
        <v>0</v>
      </c>
      <c r="BJ627" s="20" t="s">
        <v>80</v>
      </c>
      <c r="BK627" s="227">
        <f>ROUND(I627*H627,2)</f>
        <v>0</v>
      </c>
      <c r="BL627" s="20" t="s">
        <v>149</v>
      </c>
      <c r="BM627" s="226" t="s">
        <v>1307</v>
      </c>
    </row>
    <row r="628" s="2" customFormat="1">
      <c r="A628" s="41"/>
      <c r="B628" s="42"/>
      <c r="C628" s="43"/>
      <c r="D628" s="228" t="s">
        <v>151</v>
      </c>
      <c r="E628" s="43"/>
      <c r="F628" s="229" t="s">
        <v>1306</v>
      </c>
      <c r="G628" s="43"/>
      <c r="H628" s="43"/>
      <c r="I628" s="230"/>
      <c r="J628" s="43"/>
      <c r="K628" s="43"/>
      <c r="L628" s="47"/>
      <c r="M628" s="231"/>
      <c r="N628" s="232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151</v>
      </c>
      <c r="AU628" s="20" t="s">
        <v>82</v>
      </c>
    </row>
    <row r="629" s="2" customFormat="1">
      <c r="A629" s="41"/>
      <c r="B629" s="42"/>
      <c r="C629" s="43"/>
      <c r="D629" s="233" t="s">
        <v>153</v>
      </c>
      <c r="E629" s="43"/>
      <c r="F629" s="234" t="s">
        <v>1308</v>
      </c>
      <c r="G629" s="43"/>
      <c r="H629" s="43"/>
      <c r="I629" s="230"/>
      <c r="J629" s="43"/>
      <c r="K629" s="43"/>
      <c r="L629" s="47"/>
      <c r="M629" s="231"/>
      <c r="N629" s="232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153</v>
      </c>
      <c r="AU629" s="20" t="s">
        <v>82</v>
      </c>
    </row>
    <row r="630" s="12" customFormat="1" ht="25.92" customHeight="1">
      <c r="A630" s="12"/>
      <c r="B630" s="199"/>
      <c r="C630" s="200"/>
      <c r="D630" s="201" t="s">
        <v>71</v>
      </c>
      <c r="E630" s="202" t="s">
        <v>279</v>
      </c>
      <c r="F630" s="202" t="s">
        <v>1309</v>
      </c>
      <c r="G630" s="200"/>
      <c r="H630" s="200"/>
      <c r="I630" s="203"/>
      <c r="J630" s="204">
        <f>BK630</f>
        <v>0</v>
      </c>
      <c r="K630" s="200"/>
      <c r="L630" s="205"/>
      <c r="M630" s="206"/>
      <c r="N630" s="207"/>
      <c r="O630" s="207"/>
      <c r="P630" s="208">
        <f>P631</f>
        <v>0</v>
      </c>
      <c r="Q630" s="207"/>
      <c r="R630" s="208">
        <f>R631</f>
        <v>0.0019499999999999999</v>
      </c>
      <c r="S630" s="207"/>
      <c r="T630" s="209">
        <f>T631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10" t="s">
        <v>164</v>
      </c>
      <c r="AT630" s="211" t="s">
        <v>71</v>
      </c>
      <c r="AU630" s="211" t="s">
        <v>72</v>
      </c>
      <c r="AY630" s="210" t="s">
        <v>142</v>
      </c>
      <c r="BK630" s="212">
        <f>BK631</f>
        <v>0</v>
      </c>
    </row>
    <row r="631" s="12" customFormat="1" ht="22.8" customHeight="1">
      <c r="A631" s="12"/>
      <c r="B631" s="199"/>
      <c r="C631" s="200"/>
      <c r="D631" s="201" t="s">
        <v>71</v>
      </c>
      <c r="E631" s="213" t="s">
        <v>1310</v>
      </c>
      <c r="F631" s="213" t="s">
        <v>1311</v>
      </c>
      <c r="G631" s="200"/>
      <c r="H631" s="200"/>
      <c r="I631" s="203"/>
      <c r="J631" s="214">
        <f>BK631</f>
        <v>0</v>
      </c>
      <c r="K631" s="200"/>
      <c r="L631" s="205"/>
      <c r="M631" s="206"/>
      <c r="N631" s="207"/>
      <c r="O631" s="207"/>
      <c r="P631" s="208">
        <f>SUM(P632:P658)</f>
        <v>0</v>
      </c>
      <c r="Q631" s="207"/>
      <c r="R631" s="208">
        <f>SUM(R632:R658)</f>
        <v>0.0019499999999999999</v>
      </c>
      <c r="S631" s="207"/>
      <c r="T631" s="209">
        <f>SUM(T632:T658)</f>
        <v>0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10" t="s">
        <v>164</v>
      </c>
      <c r="AT631" s="211" t="s">
        <v>71</v>
      </c>
      <c r="AU631" s="211" t="s">
        <v>80</v>
      </c>
      <c r="AY631" s="210" t="s">
        <v>142</v>
      </c>
      <c r="BK631" s="212">
        <f>SUM(BK632:BK658)</f>
        <v>0</v>
      </c>
    </row>
    <row r="632" s="2" customFormat="1" ht="21.75" customHeight="1">
      <c r="A632" s="41"/>
      <c r="B632" s="42"/>
      <c r="C632" s="215" t="s">
        <v>656</v>
      </c>
      <c r="D632" s="215" t="s">
        <v>144</v>
      </c>
      <c r="E632" s="216" t="s">
        <v>1312</v>
      </c>
      <c r="F632" s="217" t="s">
        <v>1313</v>
      </c>
      <c r="G632" s="218" t="s">
        <v>220</v>
      </c>
      <c r="H632" s="219">
        <v>6</v>
      </c>
      <c r="I632" s="220"/>
      <c r="J632" s="221">
        <f>ROUND(I632*H632,2)</f>
        <v>0</v>
      </c>
      <c r="K632" s="217" t="s">
        <v>148</v>
      </c>
      <c r="L632" s="47"/>
      <c r="M632" s="222" t="s">
        <v>19</v>
      </c>
      <c r="N632" s="223" t="s">
        <v>43</v>
      </c>
      <c r="O632" s="87"/>
      <c r="P632" s="224">
        <f>O632*H632</f>
        <v>0</v>
      </c>
      <c r="Q632" s="224">
        <v>0</v>
      </c>
      <c r="R632" s="224">
        <f>Q632*H632</f>
        <v>0</v>
      </c>
      <c r="S632" s="224">
        <v>0</v>
      </c>
      <c r="T632" s="225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26" t="s">
        <v>598</v>
      </c>
      <c r="AT632" s="226" t="s">
        <v>144</v>
      </c>
      <c r="AU632" s="226" t="s">
        <v>82</v>
      </c>
      <c r="AY632" s="20" t="s">
        <v>142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20" t="s">
        <v>80</v>
      </c>
      <c r="BK632" s="227">
        <f>ROUND(I632*H632,2)</f>
        <v>0</v>
      </c>
      <c r="BL632" s="20" t="s">
        <v>598</v>
      </c>
      <c r="BM632" s="226" t="s">
        <v>1314</v>
      </c>
    </row>
    <row r="633" s="2" customFormat="1">
      <c r="A633" s="41"/>
      <c r="B633" s="42"/>
      <c r="C633" s="43"/>
      <c r="D633" s="228" t="s">
        <v>151</v>
      </c>
      <c r="E633" s="43"/>
      <c r="F633" s="229" t="s">
        <v>1313</v>
      </c>
      <c r="G633" s="43"/>
      <c r="H633" s="43"/>
      <c r="I633" s="230"/>
      <c r="J633" s="43"/>
      <c r="K633" s="43"/>
      <c r="L633" s="47"/>
      <c r="M633" s="231"/>
      <c r="N633" s="232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151</v>
      </c>
      <c r="AU633" s="20" t="s">
        <v>82</v>
      </c>
    </row>
    <row r="634" s="2" customFormat="1">
      <c r="A634" s="41"/>
      <c r="B634" s="42"/>
      <c r="C634" s="43"/>
      <c r="D634" s="233" t="s">
        <v>153</v>
      </c>
      <c r="E634" s="43"/>
      <c r="F634" s="234" t="s">
        <v>1315</v>
      </c>
      <c r="G634" s="43"/>
      <c r="H634" s="43"/>
      <c r="I634" s="230"/>
      <c r="J634" s="43"/>
      <c r="K634" s="43"/>
      <c r="L634" s="47"/>
      <c r="M634" s="231"/>
      <c r="N634" s="232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153</v>
      </c>
      <c r="AU634" s="20" t="s">
        <v>82</v>
      </c>
    </row>
    <row r="635" s="14" customFormat="1">
      <c r="A635" s="14"/>
      <c r="B635" s="245"/>
      <c r="C635" s="246"/>
      <c r="D635" s="228" t="s">
        <v>155</v>
      </c>
      <c r="E635" s="247" t="s">
        <v>19</v>
      </c>
      <c r="F635" s="248" t="s">
        <v>1316</v>
      </c>
      <c r="G635" s="246"/>
      <c r="H635" s="249">
        <v>6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5" t="s">
        <v>155</v>
      </c>
      <c r="AU635" s="255" t="s">
        <v>82</v>
      </c>
      <c r="AV635" s="14" t="s">
        <v>82</v>
      </c>
      <c r="AW635" s="14" t="s">
        <v>33</v>
      </c>
      <c r="AX635" s="14" t="s">
        <v>72</v>
      </c>
      <c r="AY635" s="255" t="s">
        <v>142</v>
      </c>
    </row>
    <row r="636" s="15" customFormat="1">
      <c r="A636" s="15"/>
      <c r="B636" s="274"/>
      <c r="C636" s="275"/>
      <c r="D636" s="228" t="s">
        <v>155</v>
      </c>
      <c r="E636" s="276" t="s">
        <v>19</v>
      </c>
      <c r="F636" s="277" t="s">
        <v>861</v>
      </c>
      <c r="G636" s="275"/>
      <c r="H636" s="278">
        <v>6</v>
      </c>
      <c r="I636" s="279"/>
      <c r="J636" s="275"/>
      <c r="K636" s="275"/>
      <c r="L636" s="280"/>
      <c r="M636" s="281"/>
      <c r="N636" s="282"/>
      <c r="O636" s="282"/>
      <c r="P636" s="282"/>
      <c r="Q636" s="282"/>
      <c r="R636" s="282"/>
      <c r="S636" s="282"/>
      <c r="T636" s="283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84" t="s">
        <v>155</v>
      </c>
      <c r="AU636" s="284" t="s">
        <v>82</v>
      </c>
      <c r="AV636" s="15" t="s">
        <v>149</v>
      </c>
      <c r="AW636" s="15" t="s">
        <v>33</v>
      </c>
      <c r="AX636" s="15" t="s">
        <v>80</v>
      </c>
      <c r="AY636" s="284" t="s">
        <v>142</v>
      </c>
    </row>
    <row r="637" s="2" customFormat="1" ht="24.15" customHeight="1">
      <c r="A637" s="41"/>
      <c r="B637" s="42"/>
      <c r="C637" s="215" t="s">
        <v>665</v>
      </c>
      <c r="D637" s="215" t="s">
        <v>144</v>
      </c>
      <c r="E637" s="216" t="s">
        <v>1317</v>
      </c>
      <c r="F637" s="217" t="s">
        <v>1318</v>
      </c>
      <c r="G637" s="218" t="s">
        <v>334</v>
      </c>
      <c r="H637" s="219">
        <v>7</v>
      </c>
      <c r="I637" s="220"/>
      <c r="J637" s="221">
        <f>ROUND(I637*H637,2)</f>
        <v>0</v>
      </c>
      <c r="K637" s="217" t="s">
        <v>148</v>
      </c>
      <c r="L637" s="47"/>
      <c r="M637" s="222" t="s">
        <v>19</v>
      </c>
      <c r="N637" s="223" t="s">
        <v>43</v>
      </c>
      <c r="O637" s="87"/>
      <c r="P637" s="224">
        <f>O637*H637</f>
        <v>0</v>
      </c>
      <c r="Q637" s="224">
        <v>1.0000000000000001E-05</v>
      </c>
      <c r="R637" s="224">
        <f>Q637*H637</f>
        <v>7.0000000000000007E-05</v>
      </c>
      <c r="S637" s="224">
        <v>0</v>
      </c>
      <c r="T637" s="225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26" t="s">
        <v>598</v>
      </c>
      <c r="AT637" s="226" t="s">
        <v>144</v>
      </c>
      <c r="AU637" s="226" t="s">
        <v>82</v>
      </c>
      <c r="AY637" s="20" t="s">
        <v>142</v>
      </c>
      <c r="BE637" s="227">
        <f>IF(N637="základní",J637,0)</f>
        <v>0</v>
      </c>
      <c r="BF637" s="227">
        <f>IF(N637="snížená",J637,0)</f>
        <v>0</v>
      </c>
      <c r="BG637" s="227">
        <f>IF(N637="zákl. přenesená",J637,0)</f>
        <v>0</v>
      </c>
      <c r="BH637" s="227">
        <f>IF(N637="sníž. přenesená",J637,0)</f>
        <v>0</v>
      </c>
      <c r="BI637" s="227">
        <f>IF(N637="nulová",J637,0)</f>
        <v>0</v>
      </c>
      <c r="BJ637" s="20" t="s">
        <v>80</v>
      </c>
      <c r="BK637" s="227">
        <f>ROUND(I637*H637,2)</f>
        <v>0</v>
      </c>
      <c r="BL637" s="20" t="s">
        <v>598</v>
      </c>
      <c r="BM637" s="226" t="s">
        <v>1319</v>
      </c>
    </row>
    <row r="638" s="2" customFormat="1">
      <c r="A638" s="41"/>
      <c r="B638" s="42"/>
      <c r="C638" s="43"/>
      <c r="D638" s="228" t="s">
        <v>151</v>
      </c>
      <c r="E638" s="43"/>
      <c r="F638" s="229" t="s">
        <v>1318</v>
      </c>
      <c r="G638" s="43"/>
      <c r="H638" s="43"/>
      <c r="I638" s="230"/>
      <c r="J638" s="43"/>
      <c r="K638" s="43"/>
      <c r="L638" s="47"/>
      <c r="M638" s="231"/>
      <c r="N638" s="232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151</v>
      </c>
      <c r="AU638" s="20" t="s">
        <v>82</v>
      </c>
    </row>
    <row r="639" s="2" customFormat="1">
      <c r="A639" s="41"/>
      <c r="B639" s="42"/>
      <c r="C639" s="43"/>
      <c r="D639" s="233" t="s">
        <v>153</v>
      </c>
      <c r="E639" s="43"/>
      <c r="F639" s="234" t="s">
        <v>1320</v>
      </c>
      <c r="G639" s="43"/>
      <c r="H639" s="43"/>
      <c r="I639" s="230"/>
      <c r="J639" s="43"/>
      <c r="K639" s="43"/>
      <c r="L639" s="47"/>
      <c r="M639" s="231"/>
      <c r="N639" s="232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153</v>
      </c>
      <c r="AU639" s="20" t="s">
        <v>82</v>
      </c>
    </row>
    <row r="640" s="14" customFormat="1">
      <c r="A640" s="14"/>
      <c r="B640" s="245"/>
      <c r="C640" s="246"/>
      <c r="D640" s="228" t="s">
        <v>155</v>
      </c>
      <c r="E640" s="247" t="s">
        <v>19</v>
      </c>
      <c r="F640" s="248" t="s">
        <v>1321</v>
      </c>
      <c r="G640" s="246"/>
      <c r="H640" s="249">
        <v>7</v>
      </c>
      <c r="I640" s="250"/>
      <c r="J640" s="246"/>
      <c r="K640" s="246"/>
      <c r="L640" s="251"/>
      <c r="M640" s="252"/>
      <c r="N640" s="253"/>
      <c r="O640" s="253"/>
      <c r="P640" s="253"/>
      <c r="Q640" s="253"/>
      <c r="R640" s="253"/>
      <c r="S640" s="253"/>
      <c r="T640" s="25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5" t="s">
        <v>155</v>
      </c>
      <c r="AU640" s="255" t="s">
        <v>82</v>
      </c>
      <c r="AV640" s="14" t="s">
        <v>82</v>
      </c>
      <c r="AW640" s="14" t="s">
        <v>33</v>
      </c>
      <c r="AX640" s="14" t="s">
        <v>72</v>
      </c>
      <c r="AY640" s="255" t="s">
        <v>142</v>
      </c>
    </row>
    <row r="641" s="15" customFormat="1">
      <c r="A641" s="15"/>
      <c r="B641" s="274"/>
      <c r="C641" s="275"/>
      <c r="D641" s="228" t="s">
        <v>155</v>
      </c>
      <c r="E641" s="276" t="s">
        <v>19</v>
      </c>
      <c r="F641" s="277" t="s">
        <v>861</v>
      </c>
      <c r="G641" s="275"/>
      <c r="H641" s="278">
        <v>7</v>
      </c>
      <c r="I641" s="279"/>
      <c r="J641" s="275"/>
      <c r="K641" s="275"/>
      <c r="L641" s="280"/>
      <c r="M641" s="281"/>
      <c r="N641" s="282"/>
      <c r="O641" s="282"/>
      <c r="P641" s="282"/>
      <c r="Q641" s="282"/>
      <c r="R641" s="282"/>
      <c r="S641" s="282"/>
      <c r="T641" s="283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84" t="s">
        <v>155</v>
      </c>
      <c r="AU641" s="284" t="s">
        <v>82</v>
      </c>
      <c r="AV641" s="15" t="s">
        <v>149</v>
      </c>
      <c r="AW641" s="15" t="s">
        <v>33</v>
      </c>
      <c r="AX641" s="15" t="s">
        <v>80</v>
      </c>
      <c r="AY641" s="284" t="s">
        <v>142</v>
      </c>
    </row>
    <row r="642" s="2" customFormat="1" ht="16.5" customHeight="1">
      <c r="A642" s="41"/>
      <c r="B642" s="42"/>
      <c r="C642" s="257" t="s">
        <v>671</v>
      </c>
      <c r="D642" s="257" t="s">
        <v>279</v>
      </c>
      <c r="E642" s="258" t="s">
        <v>1322</v>
      </c>
      <c r="F642" s="259" t="s">
        <v>1323</v>
      </c>
      <c r="G642" s="260" t="s">
        <v>334</v>
      </c>
      <c r="H642" s="261">
        <v>7</v>
      </c>
      <c r="I642" s="262"/>
      <c r="J642" s="263">
        <f>ROUND(I642*H642,2)</f>
        <v>0</v>
      </c>
      <c r="K642" s="259" t="s">
        <v>148</v>
      </c>
      <c r="L642" s="264"/>
      <c r="M642" s="265" t="s">
        <v>19</v>
      </c>
      <c r="N642" s="266" t="s">
        <v>43</v>
      </c>
      <c r="O642" s="87"/>
      <c r="P642" s="224">
        <f>O642*H642</f>
        <v>0</v>
      </c>
      <c r="Q642" s="224">
        <v>8.0000000000000007E-05</v>
      </c>
      <c r="R642" s="224">
        <f>Q642*H642</f>
        <v>0.00056000000000000006</v>
      </c>
      <c r="S642" s="224">
        <v>0</v>
      </c>
      <c r="T642" s="225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26" t="s">
        <v>1105</v>
      </c>
      <c r="AT642" s="226" t="s">
        <v>279</v>
      </c>
      <c r="AU642" s="226" t="s">
        <v>82</v>
      </c>
      <c r="AY642" s="20" t="s">
        <v>142</v>
      </c>
      <c r="BE642" s="227">
        <f>IF(N642="základní",J642,0)</f>
        <v>0</v>
      </c>
      <c r="BF642" s="227">
        <f>IF(N642="snížená",J642,0)</f>
        <v>0</v>
      </c>
      <c r="BG642" s="227">
        <f>IF(N642="zákl. přenesená",J642,0)</f>
        <v>0</v>
      </c>
      <c r="BH642" s="227">
        <f>IF(N642="sníž. přenesená",J642,0)</f>
        <v>0</v>
      </c>
      <c r="BI642" s="227">
        <f>IF(N642="nulová",J642,0)</f>
        <v>0</v>
      </c>
      <c r="BJ642" s="20" t="s">
        <v>80</v>
      </c>
      <c r="BK642" s="227">
        <f>ROUND(I642*H642,2)</f>
        <v>0</v>
      </c>
      <c r="BL642" s="20" t="s">
        <v>1105</v>
      </c>
      <c r="BM642" s="226" t="s">
        <v>1324</v>
      </c>
    </row>
    <row r="643" s="2" customFormat="1">
      <c r="A643" s="41"/>
      <c r="B643" s="42"/>
      <c r="C643" s="43"/>
      <c r="D643" s="228" t="s">
        <v>151</v>
      </c>
      <c r="E643" s="43"/>
      <c r="F643" s="229" t="s">
        <v>1323</v>
      </c>
      <c r="G643" s="43"/>
      <c r="H643" s="43"/>
      <c r="I643" s="230"/>
      <c r="J643" s="43"/>
      <c r="K643" s="43"/>
      <c r="L643" s="47"/>
      <c r="M643" s="231"/>
      <c r="N643" s="232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151</v>
      </c>
      <c r="AU643" s="20" t="s">
        <v>82</v>
      </c>
    </row>
    <row r="644" s="14" customFormat="1">
      <c r="A644" s="14"/>
      <c r="B644" s="245"/>
      <c r="C644" s="246"/>
      <c r="D644" s="228" t="s">
        <v>155</v>
      </c>
      <c r="E644" s="247" t="s">
        <v>19</v>
      </c>
      <c r="F644" s="248" t="s">
        <v>1325</v>
      </c>
      <c r="G644" s="246"/>
      <c r="H644" s="249">
        <v>7</v>
      </c>
      <c r="I644" s="250"/>
      <c r="J644" s="246"/>
      <c r="K644" s="246"/>
      <c r="L644" s="251"/>
      <c r="M644" s="252"/>
      <c r="N644" s="253"/>
      <c r="O644" s="253"/>
      <c r="P644" s="253"/>
      <c r="Q644" s="253"/>
      <c r="R644" s="253"/>
      <c r="S644" s="253"/>
      <c r="T644" s="25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5" t="s">
        <v>155</v>
      </c>
      <c r="AU644" s="255" t="s">
        <v>82</v>
      </c>
      <c r="AV644" s="14" t="s">
        <v>82</v>
      </c>
      <c r="AW644" s="14" t="s">
        <v>33</v>
      </c>
      <c r="AX644" s="14" t="s">
        <v>72</v>
      </c>
      <c r="AY644" s="255" t="s">
        <v>142</v>
      </c>
    </row>
    <row r="645" s="15" customFormat="1">
      <c r="A645" s="15"/>
      <c r="B645" s="274"/>
      <c r="C645" s="275"/>
      <c r="D645" s="228" t="s">
        <v>155</v>
      </c>
      <c r="E645" s="276" t="s">
        <v>19</v>
      </c>
      <c r="F645" s="277" t="s">
        <v>861</v>
      </c>
      <c r="G645" s="275"/>
      <c r="H645" s="278">
        <v>7</v>
      </c>
      <c r="I645" s="279"/>
      <c r="J645" s="275"/>
      <c r="K645" s="275"/>
      <c r="L645" s="280"/>
      <c r="M645" s="281"/>
      <c r="N645" s="282"/>
      <c r="O645" s="282"/>
      <c r="P645" s="282"/>
      <c r="Q645" s="282"/>
      <c r="R645" s="282"/>
      <c r="S645" s="282"/>
      <c r="T645" s="283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84" t="s">
        <v>155</v>
      </c>
      <c r="AU645" s="284" t="s">
        <v>82</v>
      </c>
      <c r="AV645" s="15" t="s">
        <v>149</v>
      </c>
      <c r="AW645" s="15" t="s">
        <v>33</v>
      </c>
      <c r="AX645" s="15" t="s">
        <v>80</v>
      </c>
      <c r="AY645" s="284" t="s">
        <v>142</v>
      </c>
    </row>
    <row r="646" s="2" customFormat="1" ht="16.5" customHeight="1">
      <c r="A646" s="41"/>
      <c r="B646" s="42"/>
      <c r="C646" s="215" t="s">
        <v>679</v>
      </c>
      <c r="D646" s="215" t="s">
        <v>144</v>
      </c>
      <c r="E646" s="216" t="s">
        <v>1326</v>
      </c>
      <c r="F646" s="217" t="s">
        <v>1327</v>
      </c>
      <c r="G646" s="218" t="s">
        <v>334</v>
      </c>
      <c r="H646" s="219">
        <v>2</v>
      </c>
      <c r="I646" s="220"/>
      <c r="J646" s="221">
        <f>ROUND(I646*H646,2)</f>
        <v>0</v>
      </c>
      <c r="K646" s="217" t="s">
        <v>148</v>
      </c>
      <c r="L646" s="47"/>
      <c r="M646" s="222" t="s">
        <v>19</v>
      </c>
      <c r="N646" s="223" t="s">
        <v>43</v>
      </c>
      <c r="O646" s="87"/>
      <c r="P646" s="224">
        <f>O646*H646</f>
        <v>0</v>
      </c>
      <c r="Q646" s="224">
        <v>0</v>
      </c>
      <c r="R646" s="224">
        <f>Q646*H646</f>
        <v>0</v>
      </c>
      <c r="S646" s="224">
        <v>0</v>
      </c>
      <c r="T646" s="225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26" t="s">
        <v>598</v>
      </c>
      <c r="AT646" s="226" t="s">
        <v>144</v>
      </c>
      <c r="AU646" s="226" t="s">
        <v>82</v>
      </c>
      <c r="AY646" s="20" t="s">
        <v>142</v>
      </c>
      <c r="BE646" s="227">
        <f>IF(N646="základní",J646,0)</f>
        <v>0</v>
      </c>
      <c r="BF646" s="227">
        <f>IF(N646="snížená",J646,0)</f>
        <v>0</v>
      </c>
      <c r="BG646" s="227">
        <f>IF(N646="zákl. přenesená",J646,0)</f>
        <v>0</v>
      </c>
      <c r="BH646" s="227">
        <f>IF(N646="sníž. přenesená",J646,0)</f>
        <v>0</v>
      </c>
      <c r="BI646" s="227">
        <f>IF(N646="nulová",J646,0)</f>
        <v>0</v>
      </c>
      <c r="BJ646" s="20" t="s">
        <v>80</v>
      </c>
      <c r="BK646" s="227">
        <f>ROUND(I646*H646,2)</f>
        <v>0</v>
      </c>
      <c r="BL646" s="20" t="s">
        <v>598</v>
      </c>
      <c r="BM646" s="226" t="s">
        <v>1328</v>
      </c>
    </row>
    <row r="647" s="2" customFormat="1">
      <c r="A647" s="41"/>
      <c r="B647" s="42"/>
      <c r="C647" s="43"/>
      <c r="D647" s="228" t="s">
        <v>151</v>
      </c>
      <c r="E647" s="43"/>
      <c r="F647" s="229" t="s">
        <v>1327</v>
      </c>
      <c r="G647" s="43"/>
      <c r="H647" s="43"/>
      <c r="I647" s="230"/>
      <c r="J647" s="43"/>
      <c r="K647" s="43"/>
      <c r="L647" s="47"/>
      <c r="M647" s="231"/>
      <c r="N647" s="232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151</v>
      </c>
      <c r="AU647" s="20" t="s">
        <v>82</v>
      </c>
    </row>
    <row r="648" s="2" customFormat="1">
      <c r="A648" s="41"/>
      <c r="B648" s="42"/>
      <c r="C648" s="43"/>
      <c r="D648" s="233" t="s">
        <v>153</v>
      </c>
      <c r="E648" s="43"/>
      <c r="F648" s="234" t="s">
        <v>1329</v>
      </c>
      <c r="G648" s="43"/>
      <c r="H648" s="43"/>
      <c r="I648" s="230"/>
      <c r="J648" s="43"/>
      <c r="K648" s="43"/>
      <c r="L648" s="47"/>
      <c r="M648" s="231"/>
      <c r="N648" s="232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153</v>
      </c>
      <c r="AU648" s="20" t="s">
        <v>82</v>
      </c>
    </row>
    <row r="649" s="14" customFormat="1">
      <c r="A649" s="14"/>
      <c r="B649" s="245"/>
      <c r="C649" s="246"/>
      <c r="D649" s="228" t="s">
        <v>155</v>
      </c>
      <c r="E649" s="247" t="s">
        <v>19</v>
      </c>
      <c r="F649" s="248" t="s">
        <v>1330</v>
      </c>
      <c r="G649" s="246"/>
      <c r="H649" s="249">
        <v>2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5" t="s">
        <v>155</v>
      </c>
      <c r="AU649" s="255" t="s">
        <v>82</v>
      </c>
      <c r="AV649" s="14" t="s">
        <v>82</v>
      </c>
      <c r="AW649" s="14" t="s">
        <v>33</v>
      </c>
      <c r="AX649" s="14" t="s">
        <v>72</v>
      </c>
      <c r="AY649" s="255" t="s">
        <v>142</v>
      </c>
    </row>
    <row r="650" s="15" customFormat="1">
      <c r="A650" s="15"/>
      <c r="B650" s="274"/>
      <c r="C650" s="275"/>
      <c r="D650" s="228" t="s">
        <v>155</v>
      </c>
      <c r="E650" s="276" t="s">
        <v>19</v>
      </c>
      <c r="F650" s="277" t="s">
        <v>861</v>
      </c>
      <c r="G650" s="275"/>
      <c r="H650" s="278">
        <v>2</v>
      </c>
      <c r="I650" s="279"/>
      <c r="J650" s="275"/>
      <c r="K650" s="275"/>
      <c r="L650" s="280"/>
      <c r="M650" s="281"/>
      <c r="N650" s="282"/>
      <c r="O650" s="282"/>
      <c r="P650" s="282"/>
      <c r="Q650" s="282"/>
      <c r="R650" s="282"/>
      <c r="S650" s="282"/>
      <c r="T650" s="283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84" t="s">
        <v>155</v>
      </c>
      <c r="AU650" s="284" t="s">
        <v>82</v>
      </c>
      <c r="AV650" s="15" t="s">
        <v>149</v>
      </c>
      <c r="AW650" s="15" t="s">
        <v>33</v>
      </c>
      <c r="AX650" s="15" t="s">
        <v>80</v>
      </c>
      <c r="AY650" s="284" t="s">
        <v>142</v>
      </c>
    </row>
    <row r="651" s="2" customFormat="1" ht="16.5" customHeight="1">
      <c r="A651" s="41"/>
      <c r="B651" s="42"/>
      <c r="C651" s="257" t="s">
        <v>686</v>
      </c>
      <c r="D651" s="257" t="s">
        <v>279</v>
      </c>
      <c r="E651" s="258" t="s">
        <v>1331</v>
      </c>
      <c r="F651" s="259" t="s">
        <v>1332</v>
      </c>
      <c r="G651" s="260" t="s">
        <v>334</v>
      </c>
      <c r="H651" s="261">
        <v>2</v>
      </c>
      <c r="I651" s="262"/>
      <c r="J651" s="263">
        <f>ROUND(I651*H651,2)</f>
        <v>0</v>
      </c>
      <c r="K651" s="259" t="s">
        <v>148</v>
      </c>
      <c r="L651" s="264"/>
      <c r="M651" s="265" t="s">
        <v>19</v>
      </c>
      <c r="N651" s="266" t="s">
        <v>43</v>
      </c>
      <c r="O651" s="87"/>
      <c r="P651" s="224">
        <f>O651*H651</f>
        <v>0</v>
      </c>
      <c r="Q651" s="224">
        <v>0.00066</v>
      </c>
      <c r="R651" s="224">
        <f>Q651*H651</f>
        <v>0.00132</v>
      </c>
      <c r="S651" s="224">
        <v>0</v>
      </c>
      <c r="T651" s="225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26" t="s">
        <v>1105</v>
      </c>
      <c r="AT651" s="226" t="s">
        <v>279</v>
      </c>
      <c r="AU651" s="226" t="s">
        <v>82</v>
      </c>
      <c r="AY651" s="20" t="s">
        <v>142</v>
      </c>
      <c r="BE651" s="227">
        <f>IF(N651="základní",J651,0)</f>
        <v>0</v>
      </c>
      <c r="BF651" s="227">
        <f>IF(N651="snížená",J651,0)</f>
        <v>0</v>
      </c>
      <c r="BG651" s="227">
        <f>IF(N651="zákl. přenesená",J651,0)</f>
        <v>0</v>
      </c>
      <c r="BH651" s="227">
        <f>IF(N651="sníž. přenesená",J651,0)</f>
        <v>0</v>
      </c>
      <c r="BI651" s="227">
        <f>IF(N651="nulová",J651,0)</f>
        <v>0</v>
      </c>
      <c r="BJ651" s="20" t="s">
        <v>80</v>
      </c>
      <c r="BK651" s="227">
        <f>ROUND(I651*H651,2)</f>
        <v>0</v>
      </c>
      <c r="BL651" s="20" t="s">
        <v>1105</v>
      </c>
      <c r="BM651" s="226" t="s">
        <v>1333</v>
      </c>
    </row>
    <row r="652" s="2" customFormat="1">
      <c r="A652" s="41"/>
      <c r="B652" s="42"/>
      <c r="C652" s="43"/>
      <c r="D652" s="228" t="s">
        <v>151</v>
      </c>
      <c r="E652" s="43"/>
      <c r="F652" s="229" t="s">
        <v>1332</v>
      </c>
      <c r="G652" s="43"/>
      <c r="H652" s="43"/>
      <c r="I652" s="230"/>
      <c r="J652" s="43"/>
      <c r="K652" s="43"/>
      <c r="L652" s="47"/>
      <c r="M652" s="231"/>
      <c r="N652" s="232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151</v>
      </c>
      <c r="AU652" s="20" t="s">
        <v>82</v>
      </c>
    </row>
    <row r="653" s="14" customFormat="1">
      <c r="A653" s="14"/>
      <c r="B653" s="245"/>
      <c r="C653" s="246"/>
      <c r="D653" s="228" t="s">
        <v>155</v>
      </c>
      <c r="E653" s="247" t="s">
        <v>19</v>
      </c>
      <c r="F653" s="248" t="s">
        <v>1330</v>
      </c>
      <c r="G653" s="246"/>
      <c r="H653" s="249">
        <v>2</v>
      </c>
      <c r="I653" s="250"/>
      <c r="J653" s="246"/>
      <c r="K653" s="246"/>
      <c r="L653" s="251"/>
      <c r="M653" s="252"/>
      <c r="N653" s="253"/>
      <c r="O653" s="253"/>
      <c r="P653" s="253"/>
      <c r="Q653" s="253"/>
      <c r="R653" s="253"/>
      <c r="S653" s="253"/>
      <c r="T653" s="25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5" t="s">
        <v>155</v>
      </c>
      <c r="AU653" s="255" t="s">
        <v>82</v>
      </c>
      <c r="AV653" s="14" t="s">
        <v>82</v>
      </c>
      <c r="AW653" s="14" t="s">
        <v>33</v>
      </c>
      <c r="AX653" s="14" t="s">
        <v>72</v>
      </c>
      <c r="AY653" s="255" t="s">
        <v>142</v>
      </c>
    </row>
    <row r="654" s="15" customFormat="1">
      <c r="A654" s="15"/>
      <c r="B654" s="274"/>
      <c r="C654" s="275"/>
      <c r="D654" s="228" t="s">
        <v>155</v>
      </c>
      <c r="E654" s="276" t="s">
        <v>19</v>
      </c>
      <c r="F654" s="277" t="s">
        <v>861</v>
      </c>
      <c r="G654" s="275"/>
      <c r="H654" s="278">
        <v>2</v>
      </c>
      <c r="I654" s="279"/>
      <c r="J654" s="275"/>
      <c r="K654" s="275"/>
      <c r="L654" s="280"/>
      <c r="M654" s="281"/>
      <c r="N654" s="282"/>
      <c r="O654" s="282"/>
      <c r="P654" s="282"/>
      <c r="Q654" s="282"/>
      <c r="R654" s="282"/>
      <c r="S654" s="282"/>
      <c r="T654" s="283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84" t="s">
        <v>155</v>
      </c>
      <c r="AU654" s="284" t="s">
        <v>82</v>
      </c>
      <c r="AV654" s="15" t="s">
        <v>149</v>
      </c>
      <c r="AW654" s="15" t="s">
        <v>33</v>
      </c>
      <c r="AX654" s="15" t="s">
        <v>80</v>
      </c>
      <c r="AY654" s="284" t="s">
        <v>142</v>
      </c>
    </row>
    <row r="655" s="2" customFormat="1" ht="16.5" customHeight="1">
      <c r="A655" s="41"/>
      <c r="B655" s="42"/>
      <c r="C655" s="215" t="s">
        <v>692</v>
      </c>
      <c r="D655" s="215" t="s">
        <v>144</v>
      </c>
      <c r="E655" s="216" t="s">
        <v>1334</v>
      </c>
      <c r="F655" s="217" t="s">
        <v>1335</v>
      </c>
      <c r="G655" s="218" t="s">
        <v>1336</v>
      </c>
      <c r="H655" s="219">
        <v>2</v>
      </c>
      <c r="I655" s="220"/>
      <c r="J655" s="221">
        <f>ROUND(I655*H655,2)</f>
        <v>0</v>
      </c>
      <c r="K655" s="217" t="s">
        <v>19</v>
      </c>
      <c r="L655" s="47"/>
      <c r="M655" s="222" t="s">
        <v>19</v>
      </c>
      <c r="N655" s="223" t="s">
        <v>43</v>
      </c>
      <c r="O655" s="87"/>
      <c r="P655" s="224">
        <f>O655*H655</f>
        <v>0</v>
      </c>
      <c r="Q655" s="224">
        <v>0</v>
      </c>
      <c r="R655" s="224">
        <f>Q655*H655</f>
        <v>0</v>
      </c>
      <c r="S655" s="224">
        <v>0</v>
      </c>
      <c r="T655" s="225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26" t="s">
        <v>149</v>
      </c>
      <c r="AT655" s="226" t="s">
        <v>144</v>
      </c>
      <c r="AU655" s="226" t="s">
        <v>82</v>
      </c>
      <c r="AY655" s="20" t="s">
        <v>142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20" t="s">
        <v>80</v>
      </c>
      <c r="BK655" s="227">
        <f>ROUND(I655*H655,2)</f>
        <v>0</v>
      </c>
      <c r="BL655" s="20" t="s">
        <v>149</v>
      </c>
      <c r="BM655" s="226" t="s">
        <v>1337</v>
      </c>
    </row>
    <row r="656" s="2" customFormat="1">
      <c r="A656" s="41"/>
      <c r="B656" s="42"/>
      <c r="C656" s="43"/>
      <c r="D656" s="228" t="s">
        <v>151</v>
      </c>
      <c r="E656" s="43"/>
      <c r="F656" s="229" t="s">
        <v>1335</v>
      </c>
      <c r="G656" s="43"/>
      <c r="H656" s="43"/>
      <c r="I656" s="230"/>
      <c r="J656" s="43"/>
      <c r="K656" s="43"/>
      <c r="L656" s="47"/>
      <c r="M656" s="231"/>
      <c r="N656" s="232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151</v>
      </c>
      <c r="AU656" s="20" t="s">
        <v>82</v>
      </c>
    </row>
    <row r="657" s="14" customFormat="1">
      <c r="A657" s="14"/>
      <c r="B657" s="245"/>
      <c r="C657" s="246"/>
      <c r="D657" s="228" t="s">
        <v>155</v>
      </c>
      <c r="E657" s="247" t="s">
        <v>19</v>
      </c>
      <c r="F657" s="248" t="s">
        <v>82</v>
      </c>
      <c r="G657" s="246"/>
      <c r="H657" s="249">
        <v>2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5" t="s">
        <v>155</v>
      </c>
      <c r="AU657" s="255" t="s">
        <v>82</v>
      </c>
      <c r="AV657" s="14" t="s">
        <v>82</v>
      </c>
      <c r="AW657" s="14" t="s">
        <v>33</v>
      </c>
      <c r="AX657" s="14" t="s">
        <v>72</v>
      </c>
      <c r="AY657" s="255" t="s">
        <v>142</v>
      </c>
    </row>
    <row r="658" s="15" customFormat="1">
      <c r="A658" s="15"/>
      <c r="B658" s="274"/>
      <c r="C658" s="275"/>
      <c r="D658" s="228" t="s">
        <v>155</v>
      </c>
      <c r="E658" s="276" t="s">
        <v>19</v>
      </c>
      <c r="F658" s="277" t="s">
        <v>861</v>
      </c>
      <c r="G658" s="275"/>
      <c r="H658" s="278">
        <v>2</v>
      </c>
      <c r="I658" s="279"/>
      <c r="J658" s="275"/>
      <c r="K658" s="275"/>
      <c r="L658" s="280"/>
      <c r="M658" s="296"/>
      <c r="N658" s="297"/>
      <c r="O658" s="297"/>
      <c r="P658" s="297"/>
      <c r="Q658" s="297"/>
      <c r="R658" s="297"/>
      <c r="S658" s="297"/>
      <c r="T658" s="298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84" t="s">
        <v>155</v>
      </c>
      <c r="AU658" s="284" t="s">
        <v>82</v>
      </c>
      <c r="AV658" s="15" t="s">
        <v>149</v>
      </c>
      <c r="AW658" s="15" t="s">
        <v>33</v>
      </c>
      <c r="AX658" s="15" t="s">
        <v>80</v>
      </c>
      <c r="AY658" s="284" t="s">
        <v>142</v>
      </c>
    </row>
    <row r="659" s="2" customFormat="1" ht="6.96" customHeight="1">
      <c r="A659" s="41"/>
      <c r="B659" s="62"/>
      <c r="C659" s="63"/>
      <c r="D659" s="63"/>
      <c r="E659" s="63"/>
      <c r="F659" s="63"/>
      <c r="G659" s="63"/>
      <c r="H659" s="63"/>
      <c r="I659" s="63"/>
      <c r="J659" s="63"/>
      <c r="K659" s="63"/>
      <c r="L659" s="47"/>
      <c r="M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</row>
  </sheetData>
  <sheetProtection sheet="1" autoFilter="0" formatColumns="0" formatRows="0" objects="1" scenarios="1" spinCount="100000" saltValue="5iZ1ea/+36PFNQZHX8zz0OQxGjpEMbvGzU2uaRWWw1q1sX9Q67q21SrlPGfylb8cSEHtMY7jZBCrx5Nph2h5OA==" hashValue="rqOoOaMTj5Rh8PWR3hxK1sth8YohNdfe9q2cNRC/BkeAJ6yqTKhXrYngaBTMEBXYg4f2R1ln1gHxj/O4qDnjDQ==" algorithmName="SHA-512" password="CC35"/>
  <autoFilter ref="C104:K6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3:H93"/>
    <mergeCell ref="E95:H95"/>
    <mergeCell ref="E97:H97"/>
    <mergeCell ref="L2:V2"/>
  </mergeCells>
  <hyperlinks>
    <hyperlink ref="F111" r:id="rId1" display="https://podminky.urs.cz/item/CS_URS_2025_01/115101201"/>
    <hyperlink ref="F117" r:id="rId2" display="https://podminky.urs.cz/item/CS_URS_2025_01/115101301"/>
    <hyperlink ref="F123" r:id="rId3" display="https://podminky.urs.cz/item/CS_URS_2025_01/119001405"/>
    <hyperlink ref="F137" r:id="rId4" display="https://podminky.urs.cz/item/CS_URS_2025_01/119001406"/>
    <hyperlink ref="F149" r:id="rId5" display="https://podminky.urs.cz/item/CS_URS_2025_01/119001421"/>
    <hyperlink ref="F161" r:id="rId6" display="https://podminky.urs.cz/item/CS_URS_2025_01/132254204"/>
    <hyperlink ref="F202" r:id="rId7" display="https://podminky.urs.cz/item/CS_URS_2025_01/132354204"/>
    <hyperlink ref="F208" r:id="rId8" display="https://podminky.urs.cz/item/CS_URS_2025_01/139001101"/>
    <hyperlink ref="F235" r:id="rId9" display="https://podminky.urs.cz/item/CS_URS_2025_01/151101101"/>
    <hyperlink ref="F272" r:id="rId10" display="https://podminky.urs.cz/item/CS_URS_2025_01/151101111"/>
    <hyperlink ref="F278" r:id="rId11" display="https://podminky.urs.cz/item/CS_URS_2025_01/162751117"/>
    <hyperlink ref="F285" r:id="rId12" display="https://podminky.urs.cz/item/CS_URS_2025_01/162751119"/>
    <hyperlink ref="F292" r:id="rId13" display="https://podminky.urs.cz/item/CS_URS_2025_01/162751137"/>
    <hyperlink ref="F299" r:id="rId14" display="https://podminky.urs.cz/item/CS_URS_2025_01/162751139"/>
    <hyperlink ref="F307" r:id="rId15" display="https://podminky.urs.cz/item/CS_URS_2025_01/171201231"/>
    <hyperlink ref="F313" r:id="rId16" display="https://podminky.urs.cz/item/CS_URS_2025_01/171251201"/>
    <hyperlink ref="F319" r:id="rId17" display="https://podminky.urs.cz/item/CS_URS_2025_01/174151101"/>
    <hyperlink ref="F331" r:id="rId18" display="https://podminky.urs.cz/item/CS_URS_2025_01/175151101"/>
    <hyperlink ref="F351" r:id="rId19" display="https://podminky.urs.cz/item/CS_URS_2025_01/358235114"/>
    <hyperlink ref="F359" r:id="rId20" display="https://podminky.urs.cz/item/CS_URS_2025_01/451572111"/>
    <hyperlink ref="F365" r:id="rId21" display="https://podminky.urs.cz/item/CS_URS_2025_01/452313131"/>
    <hyperlink ref="F374" r:id="rId22" display="https://podminky.urs.cz/item/CS_URS_2025_01/452353111"/>
    <hyperlink ref="F383" r:id="rId23" display="https://podminky.urs.cz/item/CS_URS_2025_01/452353112"/>
    <hyperlink ref="F403" r:id="rId24" display="https://podminky.urs.cz/item/CS_URS_2025_01/850245121"/>
    <hyperlink ref="F408" r:id="rId25" display="https://podminky.urs.cz/item/CS_URS_2025_01/857242122"/>
    <hyperlink ref="F422" r:id="rId26" display="https://podminky.urs.cz/item/CS_URS_2025_01/857244122"/>
    <hyperlink ref="F434" r:id="rId27" display="https://podminky.urs.cz/item/CS_URS_2025_01/871241211"/>
    <hyperlink ref="F453" r:id="rId28" display="https://podminky.urs.cz/item/CS_URS_2025_01/877241101"/>
    <hyperlink ref="F478" r:id="rId29" display="https://podminky.urs.cz/item/CS_URS_2025_01/877241110"/>
    <hyperlink ref="F490" r:id="rId30" display="https://podminky.urs.cz/item/CS_URS_2025_01/891241112"/>
    <hyperlink ref="F509" r:id="rId31" display="https://podminky.urs.cz/item/CS_URS_2025_01/891247112"/>
    <hyperlink ref="F520" r:id="rId32" display="https://podminky.urs.cz/item/CS_URS_2025_01/892241111"/>
    <hyperlink ref="F525" r:id="rId33" display="https://podminky.urs.cz/item/CS_URS_2025_01/892273122"/>
    <hyperlink ref="F530" r:id="rId34" display="https://podminky.urs.cz/item/CS_URS_2025_01/892372111"/>
    <hyperlink ref="F535" r:id="rId35" display="https://podminky.urs.cz/item/CS_URS_2025_01/894102111"/>
    <hyperlink ref="F545" r:id="rId36" display="https://podminky.urs.cz/item/CS_URS_2025_01/899401112"/>
    <hyperlink ref="F558" r:id="rId37" display="https://podminky.urs.cz/item/CS_URS_2025_01/899401113"/>
    <hyperlink ref="F571" r:id="rId38" display="https://podminky.urs.cz/item/CS_URS_2025_01/899713111"/>
    <hyperlink ref="F587" r:id="rId39" display="https://podminky.urs.cz/item/CS_URS_2025_01/899721111"/>
    <hyperlink ref="F597" r:id="rId40" display="https://podminky.urs.cz/item/CS_URS_2025_01/899722113"/>
    <hyperlink ref="F611" r:id="rId41" display="https://podminky.urs.cz/item/CS_URS_2025_01/997013863"/>
    <hyperlink ref="F617" r:id="rId42" display="https://podminky.urs.cz/item/CS_URS_2025_01/997221551"/>
    <hyperlink ref="F622" r:id="rId43" display="https://podminky.urs.cz/item/CS_URS_2025_01/997221559"/>
    <hyperlink ref="F629" r:id="rId44" display="https://podminky.urs.cz/item/CS_URS_2025_01/998276101"/>
    <hyperlink ref="F634" r:id="rId45" display="https://podminky.urs.cz/item/CS_URS_2025_01/230202072"/>
    <hyperlink ref="F639" r:id="rId46" display="https://podminky.urs.cz/item/CS_URS_2025_01/230202130"/>
    <hyperlink ref="F648" r:id="rId47" display="https://podminky.urs.cz/item/CS_URS_2025_01/2302022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82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Stavební úpravy ulice Valy v Třeboni – projektová dokumentace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831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832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1338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20. 2. 2025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834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835</v>
      </c>
      <c r="F23" s="41"/>
      <c r="G23" s="41"/>
      <c r="H23" s="41"/>
      <c r="I23" s="145" t="s">
        <v>28</v>
      </c>
      <c r="J23" s="136" t="s">
        <v>836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5" t="s">
        <v>28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ROUND((SUM(BE99:BE431)),  2)</f>
        <v>0</v>
      </c>
      <c r="G35" s="41"/>
      <c r="H35" s="41"/>
      <c r="I35" s="160">
        <v>0.20999999999999999</v>
      </c>
      <c r="J35" s="159">
        <f>ROUND(((SUM(BE99:BE431))*I35),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ROUND((SUM(BF99:BF431)),  2)</f>
        <v>0</v>
      </c>
      <c r="G36" s="41"/>
      <c r="H36" s="41"/>
      <c r="I36" s="160">
        <v>0.12</v>
      </c>
      <c r="J36" s="159">
        <f>ROUND(((SUM(BF99:BF431))*I36),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ROUND((SUM(BG99:BG431)),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ROUND((SUM(BH99:BH431)),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ROUND((SUM(BI99:BI431)),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Stavební úpravy ulice Valy v Třeboni – projektová dokumentace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831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832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301.2 - Vodovodní přípojky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Třeboň, ulice Valy</v>
      </c>
      <c r="G56" s="43"/>
      <c r="H56" s="43"/>
      <c r="I56" s="35" t="s">
        <v>23</v>
      </c>
      <c r="J56" s="75" t="str">
        <f>IF(J14="","",J14)</f>
        <v>20. 2. 2025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Třeboň</v>
      </c>
      <c r="G58" s="43"/>
      <c r="H58" s="43"/>
      <c r="I58" s="35" t="s">
        <v>31</v>
      </c>
      <c r="J58" s="39" t="str">
        <f>E23</f>
        <v>Ing. Jana Máchová - vodohospodářská projekce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9" customFormat="1" ht="24.96" customHeight="1">
      <c r="A64" s="9"/>
      <c r="B64" s="177"/>
      <c r="C64" s="178"/>
      <c r="D64" s="179" t="s">
        <v>118</v>
      </c>
      <c r="E64" s="180"/>
      <c r="F64" s="180"/>
      <c r="G64" s="180"/>
      <c r="H64" s="180"/>
      <c r="I64" s="180"/>
      <c r="J64" s="181">
        <f>J100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119</v>
      </c>
      <c r="E65" s="185"/>
      <c r="F65" s="185"/>
      <c r="G65" s="185"/>
      <c r="H65" s="185"/>
      <c r="I65" s="185"/>
      <c r="J65" s="186">
        <f>J101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837</v>
      </c>
      <c r="E66" s="185"/>
      <c r="F66" s="185"/>
      <c r="G66" s="185"/>
      <c r="H66" s="185"/>
      <c r="I66" s="185"/>
      <c r="J66" s="186">
        <f>J102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838</v>
      </c>
      <c r="E67" s="185"/>
      <c r="F67" s="185"/>
      <c r="G67" s="185"/>
      <c r="H67" s="185"/>
      <c r="I67" s="185"/>
      <c r="J67" s="186">
        <f>J135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839</v>
      </c>
      <c r="E68" s="185"/>
      <c r="F68" s="185"/>
      <c r="G68" s="185"/>
      <c r="H68" s="185"/>
      <c r="I68" s="185"/>
      <c r="J68" s="186">
        <f>J180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840</v>
      </c>
      <c r="E69" s="185"/>
      <c r="F69" s="185"/>
      <c r="G69" s="185"/>
      <c r="H69" s="185"/>
      <c r="I69" s="185"/>
      <c r="J69" s="186">
        <f>J198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841</v>
      </c>
      <c r="E70" s="185"/>
      <c r="F70" s="185"/>
      <c r="G70" s="185"/>
      <c r="H70" s="185"/>
      <c r="I70" s="185"/>
      <c r="J70" s="186">
        <f>J225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8"/>
      <c r="D71" s="184" t="s">
        <v>842</v>
      </c>
      <c r="E71" s="185"/>
      <c r="F71" s="185"/>
      <c r="G71" s="185"/>
      <c r="H71" s="185"/>
      <c r="I71" s="185"/>
      <c r="J71" s="186">
        <f>J266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121</v>
      </c>
      <c r="E72" s="185"/>
      <c r="F72" s="185"/>
      <c r="G72" s="185"/>
      <c r="H72" s="185"/>
      <c r="I72" s="185"/>
      <c r="J72" s="186">
        <f>J277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3"/>
      <c r="C73" s="128"/>
      <c r="D73" s="184" t="s">
        <v>845</v>
      </c>
      <c r="E73" s="185"/>
      <c r="F73" s="185"/>
      <c r="G73" s="185"/>
      <c r="H73" s="185"/>
      <c r="I73" s="185"/>
      <c r="J73" s="186">
        <f>J278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123</v>
      </c>
      <c r="E74" s="185"/>
      <c r="F74" s="185"/>
      <c r="G74" s="185"/>
      <c r="H74" s="185"/>
      <c r="I74" s="185"/>
      <c r="J74" s="186">
        <f>J313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3"/>
      <c r="C75" s="128"/>
      <c r="D75" s="184" t="s">
        <v>848</v>
      </c>
      <c r="E75" s="185"/>
      <c r="F75" s="185"/>
      <c r="G75" s="185"/>
      <c r="H75" s="185"/>
      <c r="I75" s="185"/>
      <c r="J75" s="186">
        <f>J314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83"/>
      <c r="C76" s="128"/>
      <c r="D76" s="184" t="s">
        <v>1339</v>
      </c>
      <c r="E76" s="185"/>
      <c r="F76" s="185"/>
      <c r="G76" s="185"/>
      <c r="H76" s="185"/>
      <c r="I76" s="185"/>
      <c r="J76" s="186">
        <f>J339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1340</v>
      </c>
      <c r="E77" s="185"/>
      <c r="F77" s="185"/>
      <c r="G77" s="185"/>
      <c r="H77" s="185"/>
      <c r="I77" s="185"/>
      <c r="J77" s="186">
        <f>J428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3" s="2" customFormat="1" ht="6.96" customHeight="1">
      <c r="A83" s="41"/>
      <c r="B83" s="64"/>
      <c r="C83" s="65"/>
      <c r="D83" s="65"/>
      <c r="E83" s="65"/>
      <c r="F83" s="65"/>
      <c r="G83" s="65"/>
      <c r="H83" s="65"/>
      <c r="I83" s="65"/>
      <c r="J83" s="65"/>
      <c r="K83" s="65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4.96" customHeight="1">
      <c r="A84" s="41"/>
      <c r="B84" s="42"/>
      <c r="C84" s="26" t="s">
        <v>127</v>
      </c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172" t="str">
        <f>E7</f>
        <v>Stavební úpravy ulice Valy v Třeboni – projektová dokumentace</v>
      </c>
      <c r="F87" s="35"/>
      <c r="G87" s="35"/>
      <c r="H87" s="35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" customFormat="1" ht="12" customHeight="1">
      <c r="B88" s="24"/>
      <c r="C88" s="35" t="s">
        <v>112</v>
      </c>
      <c r="D88" s="25"/>
      <c r="E88" s="25"/>
      <c r="F88" s="25"/>
      <c r="G88" s="25"/>
      <c r="H88" s="25"/>
      <c r="I88" s="25"/>
      <c r="J88" s="25"/>
      <c r="K88" s="25"/>
      <c r="L88" s="23"/>
    </row>
    <row r="89" s="2" customFormat="1" ht="16.5" customHeight="1">
      <c r="A89" s="41"/>
      <c r="B89" s="42"/>
      <c r="C89" s="43"/>
      <c r="D89" s="43"/>
      <c r="E89" s="172" t="s">
        <v>831</v>
      </c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832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E11</f>
        <v>SO 301.2 - Vodovodní přípojky</v>
      </c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21</v>
      </c>
      <c r="D93" s="43"/>
      <c r="E93" s="43"/>
      <c r="F93" s="30" t="str">
        <f>F14</f>
        <v>Třeboň, ulice Valy</v>
      </c>
      <c r="G93" s="43"/>
      <c r="H93" s="43"/>
      <c r="I93" s="35" t="s">
        <v>23</v>
      </c>
      <c r="J93" s="75" t="str">
        <f>IF(J14="","",J14)</f>
        <v>20. 2. 2025</v>
      </c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40.05" customHeight="1">
      <c r="A95" s="41"/>
      <c r="B95" s="42"/>
      <c r="C95" s="35" t="s">
        <v>25</v>
      </c>
      <c r="D95" s="43"/>
      <c r="E95" s="43"/>
      <c r="F95" s="30" t="str">
        <f>E17</f>
        <v>Město Třeboň</v>
      </c>
      <c r="G95" s="43"/>
      <c r="H95" s="43"/>
      <c r="I95" s="35" t="s">
        <v>31</v>
      </c>
      <c r="J95" s="39" t="str">
        <f>E23</f>
        <v>Ing. Jana Máchová - vodohospodářská projekce</v>
      </c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29</v>
      </c>
      <c r="D96" s="43"/>
      <c r="E96" s="43"/>
      <c r="F96" s="30" t="str">
        <f>IF(E20="","",E20)</f>
        <v>Vyplň údaj</v>
      </c>
      <c r="G96" s="43"/>
      <c r="H96" s="43"/>
      <c r="I96" s="35" t="s">
        <v>34</v>
      </c>
      <c r="J96" s="39" t="str">
        <f>E26</f>
        <v xml:space="preserve"> </v>
      </c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88"/>
      <c r="B98" s="189"/>
      <c r="C98" s="190" t="s">
        <v>128</v>
      </c>
      <c r="D98" s="191" t="s">
        <v>57</v>
      </c>
      <c r="E98" s="191" t="s">
        <v>53</v>
      </c>
      <c r="F98" s="191" t="s">
        <v>54</v>
      </c>
      <c r="G98" s="191" t="s">
        <v>129</v>
      </c>
      <c r="H98" s="191" t="s">
        <v>130</v>
      </c>
      <c r="I98" s="191" t="s">
        <v>131</v>
      </c>
      <c r="J98" s="191" t="s">
        <v>116</v>
      </c>
      <c r="K98" s="192" t="s">
        <v>132</v>
      </c>
      <c r="L98" s="193"/>
      <c r="M98" s="95" t="s">
        <v>19</v>
      </c>
      <c r="N98" s="96" t="s">
        <v>42</v>
      </c>
      <c r="O98" s="96" t="s">
        <v>133</v>
      </c>
      <c r="P98" s="96" t="s">
        <v>134</v>
      </c>
      <c r="Q98" s="96" t="s">
        <v>135</v>
      </c>
      <c r="R98" s="96" t="s">
        <v>136</v>
      </c>
      <c r="S98" s="96" t="s">
        <v>137</v>
      </c>
      <c r="T98" s="97" t="s">
        <v>138</v>
      </c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</row>
    <row r="99" s="2" customFormat="1" ht="22.8" customHeight="1">
      <c r="A99" s="41"/>
      <c r="B99" s="42"/>
      <c r="C99" s="102" t="s">
        <v>139</v>
      </c>
      <c r="D99" s="43"/>
      <c r="E99" s="43"/>
      <c r="F99" s="43"/>
      <c r="G99" s="43"/>
      <c r="H99" s="43"/>
      <c r="I99" s="43"/>
      <c r="J99" s="194">
        <f>BK99</f>
        <v>0</v>
      </c>
      <c r="K99" s="43"/>
      <c r="L99" s="47"/>
      <c r="M99" s="98"/>
      <c r="N99" s="195"/>
      <c r="O99" s="99"/>
      <c r="P99" s="196">
        <f>P100</f>
        <v>0</v>
      </c>
      <c r="Q99" s="99"/>
      <c r="R99" s="196">
        <f>R100</f>
        <v>19.80081715</v>
      </c>
      <c r="S99" s="99"/>
      <c r="T99" s="197">
        <f>T100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71</v>
      </c>
      <c r="AU99" s="20" t="s">
        <v>117</v>
      </c>
      <c r="BK99" s="198">
        <f>BK100</f>
        <v>0</v>
      </c>
    </row>
    <row r="100" s="12" customFormat="1" ht="25.92" customHeight="1">
      <c r="A100" s="12"/>
      <c r="B100" s="199"/>
      <c r="C100" s="200"/>
      <c r="D100" s="201" t="s">
        <v>71</v>
      </c>
      <c r="E100" s="202" t="s">
        <v>140</v>
      </c>
      <c r="F100" s="202" t="s">
        <v>141</v>
      </c>
      <c r="G100" s="200"/>
      <c r="H100" s="200"/>
      <c r="I100" s="203"/>
      <c r="J100" s="204">
        <f>BK100</f>
        <v>0</v>
      </c>
      <c r="K100" s="200"/>
      <c r="L100" s="205"/>
      <c r="M100" s="206"/>
      <c r="N100" s="207"/>
      <c r="O100" s="207"/>
      <c r="P100" s="208">
        <f>P101+P277+P313+P428</f>
        <v>0</v>
      </c>
      <c r="Q100" s="207"/>
      <c r="R100" s="208">
        <f>R101+R277+R313+R428</f>
        <v>19.80081715</v>
      </c>
      <c r="S100" s="207"/>
      <c r="T100" s="209">
        <f>T101+T277+T313+T428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80</v>
      </c>
      <c r="AT100" s="211" t="s">
        <v>71</v>
      </c>
      <c r="AU100" s="211" t="s">
        <v>72</v>
      </c>
      <c r="AY100" s="210" t="s">
        <v>142</v>
      </c>
      <c r="BK100" s="212">
        <f>BK101+BK277+BK313+BK428</f>
        <v>0</v>
      </c>
    </row>
    <row r="101" s="12" customFormat="1" ht="22.8" customHeight="1">
      <c r="A101" s="12"/>
      <c r="B101" s="199"/>
      <c r="C101" s="200"/>
      <c r="D101" s="201" t="s">
        <v>71</v>
      </c>
      <c r="E101" s="213" t="s">
        <v>80</v>
      </c>
      <c r="F101" s="213" t="s">
        <v>143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P102+P135+P180+P198+P225+P266</f>
        <v>0</v>
      </c>
      <c r="Q101" s="207"/>
      <c r="R101" s="208">
        <f>R102+R135+R180+R198+R225+R266</f>
        <v>16.547139999999999</v>
      </c>
      <c r="S101" s="207"/>
      <c r="T101" s="209">
        <f>T102+T135+T180+T198+T225+T266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80</v>
      </c>
      <c r="AT101" s="211" t="s">
        <v>71</v>
      </c>
      <c r="AU101" s="211" t="s">
        <v>80</v>
      </c>
      <c r="AY101" s="210" t="s">
        <v>142</v>
      </c>
      <c r="BK101" s="212">
        <f>BK102+BK135+BK180+BK198+BK225+BK266</f>
        <v>0</v>
      </c>
    </row>
    <row r="102" s="12" customFormat="1" ht="20.88" customHeight="1">
      <c r="A102" s="12"/>
      <c r="B102" s="199"/>
      <c r="C102" s="200"/>
      <c r="D102" s="201" t="s">
        <v>71</v>
      </c>
      <c r="E102" s="213" t="s">
        <v>225</v>
      </c>
      <c r="F102" s="213" t="s">
        <v>853</v>
      </c>
      <c r="G102" s="200"/>
      <c r="H102" s="200"/>
      <c r="I102" s="203"/>
      <c r="J102" s="214">
        <f>BK102</f>
        <v>0</v>
      </c>
      <c r="K102" s="200"/>
      <c r="L102" s="205"/>
      <c r="M102" s="206"/>
      <c r="N102" s="207"/>
      <c r="O102" s="207"/>
      <c r="P102" s="208">
        <f>SUM(P103:P134)</f>
        <v>0</v>
      </c>
      <c r="Q102" s="207"/>
      <c r="R102" s="208">
        <f>SUM(R103:R134)</f>
        <v>0.22284000000000001</v>
      </c>
      <c r="S102" s="207"/>
      <c r="T102" s="209">
        <f>SUM(T103:T134)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80</v>
      </c>
      <c r="AT102" s="211" t="s">
        <v>71</v>
      </c>
      <c r="AU102" s="211" t="s">
        <v>82</v>
      </c>
      <c r="AY102" s="210" t="s">
        <v>142</v>
      </c>
      <c r="BK102" s="212">
        <f>SUM(BK103:BK134)</f>
        <v>0</v>
      </c>
    </row>
    <row r="103" s="2" customFormat="1" ht="16.5" customHeight="1">
      <c r="A103" s="41"/>
      <c r="B103" s="42"/>
      <c r="C103" s="215" t="s">
        <v>80</v>
      </c>
      <c r="D103" s="215" t="s">
        <v>144</v>
      </c>
      <c r="E103" s="216" t="s">
        <v>854</v>
      </c>
      <c r="F103" s="217" t="s">
        <v>855</v>
      </c>
      <c r="G103" s="218" t="s">
        <v>856</v>
      </c>
      <c r="H103" s="219">
        <v>48</v>
      </c>
      <c r="I103" s="220"/>
      <c r="J103" s="221">
        <f>ROUND(I103*H103,2)</f>
        <v>0</v>
      </c>
      <c r="K103" s="217" t="s">
        <v>148</v>
      </c>
      <c r="L103" s="47"/>
      <c r="M103" s="222" t="s">
        <v>19</v>
      </c>
      <c r="N103" s="223" t="s">
        <v>43</v>
      </c>
      <c r="O103" s="87"/>
      <c r="P103" s="224">
        <f>O103*H103</f>
        <v>0</v>
      </c>
      <c r="Q103" s="224">
        <v>3.0000000000000001E-05</v>
      </c>
      <c r="R103" s="224">
        <f>Q103*H103</f>
        <v>0.0014400000000000001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149</v>
      </c>
      <c r="AT103" s="226" t="s">
        <v>144</v>
      </c>
      <c r="AU103" s="226" t="s">
        <v>164</v>
      </c>
      <c r="AY103" s="20" t="s">
        <v>142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80</v>
      </c>
      <c r="BK103" s="227">
        <f>ROUND(I103*H103,2)</f>
        <v>0</v>
      </c>
      <c r="BL103" s="20" t="s">
        <v>149</v>
      </c>
      <c r="BM103" s="226" t="s">
        <v>1341</v>
      </c>
    </row>
    <row r="104" s="2" customFormat="1">
      <c r="A104" s="41"/>
      <c r="B104" s="42"/>
      <c r="C104" s="43"/>
      <c r="D104" s="228" t="s">
        <v>151</v>
      </c>
      <c r="E104" s="43"/>
      <c r="F104" s="229" t="s">
        <v>855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151</v>
      </c>
      <c r="AU104" s="20" t="s">
        <v>164</v>
      </c>
    </row>
    <row r="105" s="2" customFormat="1">
      <c r="A105" s="41"/>
      <c r="B105" s="42"/>
      <c r="C105" s="43"/>
      <c r="D105" s="233" t="s">
        <v>153</v>
      </c>
      <c r="E105" s="43"/>
      <c r="F105" s="234" t="s">
        <v>858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153</v>
      </c>
      <c r="AU105" s="20" t="s">
        <v>164</v>
      </c>
    </row>
    <row r="106" s="14" customFormat="1">
      <c r="A106" s="14"/>
      <c r="B106" s="245"/>
      <c r="C106" s="246"/>
      <c r="D106" s="228" t="s">
        <v>155</v>
      </c>
      <c r="E106" s="247" t="s">
        <v>19</v>
      </c>
      <c r="F106" s="248" t="s">
        <v>1342</v>
      </c>
      <c r="G106" s="246"/>
      <c r="H106" s="249">
        <v>48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155</v>
      </c>
      <c r="AU106" s="255" t="s">
        <v>164</v>
      </c>
      <c r="AV106" s="14" t="s">
        <v>82</v>
      </c>
      <c r="AW106" s="14" t="s">
        <v>33</v>
      </c>
      <c r="AX106" s="14" t="s">
        <v>72</v>
      </c>
      <c r="AY106" s="255" t="s">
        <v>142</v>
      </c>
    </row>
    <row r="107" s="15" customFormat="1">
      <c r="A107" s="15"/>
      <c r="B107" s="274"/>
      <c r="C107" s="275"/>
      <c r="D107" s="228" t="s">
        <v>155</v>
      </c>
      <c r="E107" s="276" t="s">
        <v>19</v>
      </c>
      <c r="F107" s="277" t="s">
        <v>861</v>
      </c>
      <c r="G107" s="275"/>
      <c r="H107" s="278">
        <v>48</v>
      </c>
      <c r="I107" s="279"/>
      <c r="J107" s="275"/>
      <c r="K107" s="275"/>
      <c r="L107" s="280"/>
      <c r="M107" s="281"/>
      <c r="N107" s="282"/>
      <c r="O107" s="282"/>
      <c r="P107" s="282"/>
      <c r="Q107" s="282"/>
      <c r="R107" s="282"/>
      <c r="S107" s="282"/>
      <c r="T107" s="283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84" t="s">
        <v>155</v>
      </c>
      <c r="AU107" s="284" t="s">
        <v>164</v>
      </c>
      <c r="AV107" s="15" t="s">
        <v>149</v>
      </c>
      <c r="AW107" s="15" t="s">
        <v>33</v>
      </c>
      <c r="AX107" s="15" t="s">
        <v>80</v>
      </c>
      <c r="AY107" s="284" t="s">
        <v>142</v>
      </c>
    </row>
    <row r="108" s="2" customFormat="1" ht="24.15" customHeight="1">
      <c r="A108" s="41"/>
      <c r="B108" s="42"/>
      <c r="C108" s="215" t="s">
        <v>82</v>
      </c>
      <c r="D108" s="215" t="s">
        <v>144</v>
      </c>
      <c r="E108" s="216" t="s">
        <v>862</v>
      </c>
      <c r="F108" s="217" t="s">
        <v>863</v>
      </c>
      <c r="G108" s="218" t="s">
        <v>864</v>
      </c>
      <c r="H108" s="219">
        <v>6</v>
      </c>
      <c r="I108" s="220"/>
      <c r="J108" s="221">
        <f>ROUND(I108*H108,2)</f>
        <v>0</v>
      </c>
      <c r="K108" s="217" t="s">
        <v>148</v>
      </c>
      <c r="L108" s="47"/>
      <c r="M108" s="222" t="s">
        <v>19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149</v>
      </c>
      <c r="AT108" s="226" t="s">
        <v>144</v>
      </c>
      <c r="AU108" s="226" t="s">
        <v>164</v>
      </c>
      <c r="AY108" s="20" t="s">
        <v>142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80</v>
      </c>
      <c r="BK108" s="227">
        <f>ROUND(I108*H108,2)</f>
        <v>0</v>
      </c>
      <c r="BL108" s="20" t="s">
        <v>149</v>
      </c>
      <c r="BM108" s="226" t="s">
        <v>1343</v>
      </c>
    </row>
    <row r="109" s="2" customFormat="1">
      <c r="A109" s="41"/>
      <c r="B109" s="42"/>
      <c r="C109" s="43"/>
      <c r="D109" s="228" t="s">
        <v>151</v>
      </c>
      <c r="E109" s="43"/>
      <c r="F109" s="229" t="s">
        <v>863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151</v>
      </c>
      <c r="AU109" s="20" t="s">
        <v>164</v>
      </c>
    </row>
    <row r="110" s="2" customFormat="1">
      <c r="A110" s="41"/>
      <c r="B110" s="42"/>
      <c r="C110" s="43"/>
      <c r="D110" s="233" t="s">
        <v>153</v>
      </c>
      <c r="E110" s="43"/>
      <c r="F110" s="234" t="s">
        <v>866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153</v>
      </c>
      <c r="AU110" s="20" t="s">
        <v>164</v>
      </c>
    </row>
    <row r="111" s="14" customFormat="1">
      <c r="A111" s="14"/>
      <c r="B111" s="245"/>
      <c r="C111" s="246"/>
      <c r="D111" s="228" t="s">
        <v>155</v>
      </c>
      <c r="E111" s="247" t="s">
        <v>19</v>
      </c>
      <c r="F111" s="248" t="s">
        <v>1344</v>
      </c>
      <c r="G111" s="246"/>
      <c r="H111" s="249">
        <v>6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155</v>
      </c>
      <c r="AU111" s="255" t="s">
        <v>164</v>
      </c>
      <c r="AV111" s="14" t="s">
        <v>82</v>
      </c>
      <c r="AW111" s="14" t="s">
        <v>33</v>
      </c>
      <c r="AX111" s="14" t="s">
        <v>72</v>
      </c>
      <c r="AY111" s="255" t="s">
        <v>142</v>
      </c>
    </row>
    <row r="112" s="15" customFormat="1">
      <c r="A112" s="15"/>
      <c r="B112" s="274"/>
      <c r="C112" s="275"/>
      <c r="D112" s="228" t="s">
        <v>155</v>
      </c>
      <c r="E112" s="276" t="s">
        <v>19</v>
      </c>
      <c r="F112" s="277" t="s">
        <v>861</v>
      </c>
      <c r="G112" s="275"/>
      <c r="H112" s="278">
        <v>6</v>
      </c>
      <c r="I112" s="279"/>
      <c r="J112" s="275"/>
      <c r="K112" s="275"/>
      <c r="L112" s="280"/>
      <c r="M112" s="281"/>
      <c r="N112" s="282"/>
      <c r="O112" s="282"/>
      <c r="P112" s="282"/>
      <c r="Q112" s="282"/>
      <c r="R112" s="282"/>
      <c r="S112" s="282"/>
      <c r="T112" s="283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84" t="s">
        <v>155</v>
      </c>
      <c r="AU112" s="284" t="s">
        <v>164</v>
      </c>
      <c r="AV112" s="15" t="s">
        <v>149</v>
      </c>
      <c r="AW112" s="15" t="s">
        <v>33</v>
      </c>
      <c r="AX112" s="15" t="s">
        <v>80</v>
      </c>
      <c r="AY112" s="284" t="s">
        <v>142</v>
      </c>
    </row>
    <row r="113" s="2" customFormat="1" ht="37.8" customHeight="1">
      <c r="A113" s="41"/>
      <c r="B113" s="42"/>
      <c r="C113" s="215" t="s">
        <v>164</v>
      </c>
      <c r="D113" s="215" t="s">
        <v>144</v>
      </c>
      <c r="E113" s="216" t="s">
        <v>868</v>
      </c>
      <c r="F113" s="217" t="s">
        <v>869</v>
      </c>
      <c r="G113" s="218" t="s">
        <v>220</v>
      </c>
      <c r="H113" s="219">
        <v>2</v>
      </c>
      <c r="I113" s="220"/>
      <c r="J113" s="221">
        <f>ROUND(I113*H113,2)</f>
        <v>0</v>
      </c>
      <c r="K113" s="217" t="s">
        <v>148</v>
      </c>
      <c r="L113" s="47"/>
      <c r="M113" s="222" t="s">
        <v>19</v>
      </c>
      <c r="N113" s="223" t="s">
        <v>43</v>
      </c>
      <c r="O113" s="87"/>
      <c r="P113" s="224">
        <f>O113*H113</f>
        <v>0</v>
      </c>
      <c r="Q113" s="224">
        <v>0.036900000000000002</v>
      </c>
      <c r="R113" s="224">
        <f>Q113*H113</f>
        <v>0.073800000000000004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149</v>
      </c>
      <c r="AT113" s="226" t="s">
        <v>144</v>
      </c>
      <c r="AU113" s="226" t="s">
        <v>164</v>
      </c>
      <c r="AY113" s="20" t="s">
        <v>142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80</v>
      </c>
      <c r="BK113" s="227">
        <f>ROUND(I113*H113,2)</f>
        <v>0</v>
      </c>
      <c r="BL113" s="20" t="s">
        <v>149</v>
      </c>
      <c r="BM113" s="226" t="s">
        <v>1345</v>
      </c>
    </row>
    <row r="114" s="2" customFormat="1">
      <c r="A114" s="41"/>
      <c r="B114" s="42"/>
      <c r="C114" s="43"/>
      <c r="D114" s="228" t="s">
        <v>151</v>
      </c>
      <c r="E114" s="43"/>
      <c r="F114" s="229" t="s">
        <v>871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151</v>
      </c>
      <c r="AU114" s="20" t="s">
        <v>164</v>
      </c>
    </row>
    <row r="115" s="2" customFormat="1">
      <c r="A115" s="41"/>
      <c r="B115" s="42"/>
      <c r="C115" s="43"/>
      <c r="D115" s="233" t="s">
        <v>153</v>
      </c>
      <c r="E115" s="43"/>
      <c r="F115" s="234" t="s">
        <v>872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153</v>
      </c>
      <c r="AU115" s="20" t="s">
        <v>164</v>
      </c>
    </row>
    <row r="116" s="13" customFormat="1">
      <c r="A116" s="13"/>
      <c r="B116" s="235"/>
      <c r="C116" s="236"/>
      <c r="D116" s="228" t="s">
        <v>155</v>
      </c>
      <c r="E116" s="237" t="s">
        <v>19</v>
      </c>
      <c r="F116" s="238" t="s">
        <v>873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155</v>
      </c>
      <c r="AU116" s="244" t="s">
        <v>164</v>
      </c>
      <c r="AV116" s="13" t="s">
        <v>80</v>
      </c>
      <c r="AW116" s="13" t="s">
        <v>33</v>
      </c>
      <c r="AX116" s="13" t="s">
        <v>72</v>
      </c>
      <c r="AY116" s="244" t="s">
        <v>142</v>
      </c>
    </row>
    <row r="117" s="14" customFormat="1">
      <c r="A117" s="14"/>
      <c r="B117" s="245"/>
      <c r="C117" s="246"/>
      <c r="D117" s="228" t="s">
        <v>155</v>
      </c>
      <c r="E117" s="247" t="s">
        <v>19</v>
      </c>
      <c r="F117" s="248" t="s">
        <v>1346</v>
      </c>
      <c r="G117" s="246"/>
      <c r="H117" s="249">
        <v>1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155</v>
      </c>
      <c r="AU117" s="255" t="s">
        <v>164</v>
      </c>
      <c r="AV117" s="14" t="s">
        <v>82</v>
      </c>
      <c r="AW117" s="14" t="s">
        <v>33</v>
      </c>
      <c r="AX117" s="14" t="s">
        <v>72</v>
      </c>
      <c r="AY117" s="255" t="s">
        <v>142</v>
      </c>
    </row>
    <row r="118" s="14" customFormat="1">
      <c r="A118" s="14"/>
      <c r="B118" s="245"/>
      <c r="C118" s="246"/>
      <c r="D118" s="228" t="s">
        <v>155</v>
      </c>
      <c r="E118" s="247" t="s">
        <v>19</v>
      </c>
      <c r="F118" s="248" t="s">
        <v>1347</v>
      </c>
      <c r="G118" s="246"/>
      <c r="H118" s="249">
        <v>1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155</v>
      </c>
      <c r="AU118" s="255" t="s">
        <v>164</v>
      </c>
      <c r="AV118" s="14" t="s">
        <v>82</v>
      </c>
      <c r="AW118" s="14" t="s">
        <v>33</v>
      </c>
      <c r="AX118" s="14" t="s">
        <v>72</v>
      </c>
      <c r="AY118" s="255" t="s">
        <v>142</v>
      </c>
    </row>
    <row r="119" s="14" customFormat="1">
      <c r="A119" s="14"/>
      <c r="B119" s="245"/>
      <c r="C119" s="246"/>
      <c r="D119" s="228" t="s">
        <v>155</v>
      </c>
      <c r="E119" s="247" t="s">
        <v>19</v>
      </c>
      <c r="F119" s="248" t="s">
        <v>1348</v>
      </c>
      <c r="G119" s="246"/>
      <c r="H119" s="249">
        <v>0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155</v>
      </c>
      <c r="AU119" s="255" t="s">
        <v>164</v>
      </c>
      <c r="AV119" s="14" t="s">
        <v>82</v>
      </c>
      <c r="AW119" s="14" t="s">
        <v>33</v>
      </c>
      <c r="AX119" s="14" t="s">
        <v>72</v>
      </c>
      <c r="AY119" s="255" t="s">
        <v>142</v>
      </c>
    </row>
    <row r="120" s="14" customFormat="1">
      <c r="A120" s="14"/>
      <c r="B120" s="245"/>
      <c r="C120" s="246"/>
      <c r="D120" s="228" t="s">
        <v>155</v>
      </c>
      <c r="E120" s="247" t="s">
        <v>19</v>
      </c>
      <c r="F120" s="248" t="s">
        <v>1349</v>
      </c>
      <c r="G120" s="246"/>
      <c r="H120" s="249">
        <v>0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155</v>
      </c>
      <c r="AU120" s="255" t="s">
        <v>164</v>
      </c>
      <c r="AV120" s="14" t="s">
        <v>82</v>
      </c>
      <c r="AW120" s="14" t="s">
        <v>33</v>
      </c>
      <c r="AX120" s="14" t="s">
        <v>72</v>
      </c>
      <c r="AY120" s="255" t="s">
        <v>142</v>
      </c>
    </row>
    <row r="121" s="14" customFormat="1">
      <c r="A121" s="14"/>
      <c r="B121" s="245"/>
      <c r="C121" s="246"/>
      <c r="D121" s="228" t="s">
        <v>155</v>
      </c>
      <c r="E121" s="247" t="s">
        <v>19</v>
      </c>
      <c r="F121" s="248" t="s">
        <v>1350</v>
      </c>
      <c r="G121" s="246"/>
      <c r="H121" s="249">
        <v>0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155</v>
      </c>
      <c r="AU121" s="255" t="s">
        <v>164</v>
      </c>
      <c r="AV121" s="14" t="s">
        <v>82</v>
      </c>
      <c r="AW121" s="14" t="s">
        <v>33</v>
      </c>
      <c r="AX121" s="14" t="s">
        <v>72</v>
      </c>
      <c r="AY121" s="255" t="s">
        <v>142</v>
      </c>
    </row>
    <row r="122" s="14" customFormat="1">
      <c r="A122" s="14"/>
      <c r="B122" s="245"/>
      <c r="C122" s="246"/>
      <c r="D122" s="228" t="s">
        <v>155</v>
      </c>
      <c r="E122" s="247" t="s">
        <v>19</v>
      </c>
      <c r="F122" s="248" t="s">
        <v>1351</v>
      </c>
      <c r="G122" s="246"/>
      <c r="H122" s="249">
        <v>0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5" t="s">
        <v>155</v>
      </c>
      <c r="AU122" s="255" t="s">
        <v>164</v>
      </c>
      <c r="AV122" s="14" t="s">
        <v>82</v>
      </c>
      <c r="AW122" s="14" t="s">
        <v>33</v>
      </c>
      <c r="AX122" s="14" t="s">
        <v>72</v>
      </c>
      <c r="AY122" s="255" t="s">
        <v>142</v>
      </c>
    </row>
    <row r="123" s="15" customFormat="1">
      <c r="A123" s="15"/>
      <c r="B123" s="274"/>
      <c r="C123" s="275"/>
      <c r="D123" s="228" t="s">
        <v>155</v>
      </c>
      <c r="E123" s="276" t="s">
        <v>19</v>
      </c>
      <c r="F123" s="277" t="s">
        <v>861</v>
      </c>
      <c r="G123" s="275"/>
      <c r="H123" s="278">
        <v>2</v>
      </c>
      <c r="I123" s="279"/>
      <c r="J123" s="275"/>
      <c r="K123" s="275"/>
      <c r="L123" s="280"/>
      <c r="M123" s="281"/>
      <c r="N123" s="282"/>
      <c r="O123" s="282"/>
      <c r="P123" s="282"/>
      <c r="Q123" s="282"/>
      <c r="R123" s="282"/>
      <c r="S123" s="282"/>
      <c r="T123" s="28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84" t="s">
        <v>155</v>
      </c>
      <c r="AU123" s="284" t="s">
        <v>164</v>
      </c>
      <c r="AV123" s="15" t="s">
        <v>149</v>
      </c>
      <c r="AW123" s="15" t="s">
        <v>33</v>
      </c>
      <c r="AX123" s="15" t="s">
        <v>80</v>
      </c>
      <c r="AY123" s="284" t="s">
        <v>142</v>
      </c>
    </row>
    <row r="124" s="2" customFormat="1" ht="37.8" customHeight="1">
      <c r="A124" s="41"/>
      <c r="B124" s="42"/>
      <c r="C124" s="215" t="s">
        <v>149</v>
      </c>
      <c r="D124" s="215" t="s">
        <v>144</v>
      </c>
      <c r="E124" s="216" t="s">
        <v>892</v>
      </c>
      <c r="F124" s="217" t="s">
        <v>869</v>
      </c>
      <c r="G124" s="218" t="s">
        <v>220</v>
      </c>
      <c r="H124" s="219">
        <v>4</v>
      </c>
      <c r="I124" s="220"/>
      <c r="J124" s="221">
        <f>ROUND(I124*H124,2)</f>
        <v>0</v>
      </c>
      <c r="K124" s="217" t="s">
        <v>148</v>
      </c>
      <c r="L124" s="47"/>
      <c r="M124" s="222" t="s">
        <v>19</v>
      </c>
      <c r="N124" s="223" t="s">
        <v>43</v>
      </c>
      <c r="O124" s="87"/>
      <c r="P124" s="224">
        <f>O124*H124</f>
        <v>0</v>
      </c>
      <c r="Q124" s="224">
        <v>0.036900000000000002</v>
      </c>
      <c r="R124" s="224">
        <f>Q124*H124</f>
        <v>0.14760000000000001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149</v>
      </c>
      <c r="AT124" s="226" t="s">
        <v>144</v>
      </c>
      <c r="AU124" s="226" t="s">
        <v>164</v>
      </c>
      <c r="AY124" s="20" t="s">
        <v>142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80</v>
      </c>
      <c r="BK124" s="227">
        <f>ROUND(I124*H124,2)</f>
        <v>0</v>
      </c>
      <c r="BL124" s="20" t="s">
        <v>149</v>
      </c>
      <c r="BM124" s="226" t="s">
        <v>1352</v>
      </c>
    </row>
    <row r="125" s="2" customFormat="1">
      <c r="A125" s="41"/>
      <c r="B125" s="42"/>
      <c r="C125" s="43"/>
      <c r="D125" s="228" t="s">
        <v>151</v>
      </c>
      <c r="E125" s="43"/>
      <c r="F125" s="229" t="s">
        <v>894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151</v>
      </c>
      <c r="AU125" s="20" t="s">
        <v>164</v>
      </c>
    </row>
    <row r="126" s="2" customFormat="1">
      <c r="A126" s="41"/>
      <c r="B126" s="42"/>
      <c r="C126" s="43"/>
      <c r="D126" s="233" t="s">
        <v>153</v>
      </c>
      <c r="E126" s="43"/>
      <c r="F126" s="234" t="s">
        <v>895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153</v>
      </c>
      <c r="AU126" s="20" t="s">
        <v>164</v>
      </c>
    </row>
    <row r="127" s="13" customFormat="1">
      <c r="A127" s="13"/>
      <c r="B127" s="235"/>
      <c r="C127" s="236"/>
      <c r="D127" s="228" t="s">
        <v>155</v>
      </c>
      <c r="E127" s="237" t="s">
        <v>19</v>
      </c>
      <c r="F127" s="238" t="s">
        <v>1353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155</v>
      </c>
      <c r="AU127" s="244" t="s">
        <v>164</v>
      </c>
      <c r="AV127" s="13" t="s">
        <v>80</v>
      </c>
      <c r="AW127" s="13" t="s">
        <v>33</v>
      </c>
      <c r="AX127" s="13" t="s">
        <v>72</v>
      </c>
      <c r="AY127" s="244" t="s">
        <v>142</v>
      </c>
    </row>
    <row r="128" s="14" customFormat="1">
      <c r="A128" s="14"/>
      <c r="B128" s="245"/>
      <c r="C128" s="246"/>
      <c r="D128" s="228" t="s">
        <v>155</v>
      </c>
      <c r="E128" s="247" t="s">
        <v>19</v>
      </c>
      <c r="F128" s="248" t="s">
        <v>1354</v>
      </c>
      <c r="G128" s="246"/>
      <c r="H128" s="249">
        <v>0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155</v>
      </c>
      <c r="AU128" s="255" t="s">
        <v>164</v>
      </c>
      <c r="AV128" s="14" t="s">
        <v>82</v>
      </c>
      <c r="AW128" s="14" t="s">
        <v>33</v>
      </c>
      <c r="AX128" s="14" t="s">
        <v>72</v>
      </c>
      <c r="AY128" s="255" t="s">
        <v>142</v>
      </c>
    </row>
    <row r="129" s="14" customFormat="1">
      <c r="A129" s="14"/>
      <c r="B129" s="245"/>
      <c r="C129" s="246"/>
      <c r="D129" s="228" t="s">
        <v>155</v>
      </c>
      <c r="E129" s="247" t="s">
        <v>19</v>
      </c>
      <c r="F129" s="248" t="s">
        <v>1355</v>
      </c>
      <c r="G129" s="246"/>
      <c r="H129" s="249">
        <v>0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155</v>
      </c>
      <c r="AU129" s="255" t="s">
        <v>164</v>
      </c>
      <c r="AV129" s="14" t="s">
        <v>82</v>
      </c>
      <c r="AW129" s="14" t="s">
        <v>33</v>
      </c>
      <c r="AX129" s="14" t="s">
        <v>72</v>
      </c>
      <c r="AY129" s="255" t="s">
        <v>142</v>
      </c>
    </row>
    <row r="130" s="14" customFormat="1">
      <c r="A130" s="14"/>
      <c r="B130" s="245"/>
      <c r="C130" s="246"/>
      <c r="D130" s="228" t="s">
        <v>155</v>
      </c>
      <c r="E130" s="247" t="s">
        <v>19</v>
      </c>
      <c r="F130" s="248" t="s">
        <v>1356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155</v>
      </c>
      <c r="AU130" s="255" t="s">
        <v>164</v>
      </c>
      <c r="AV130" s="14" t="s">
        <v>82</v>
      </c>
      <c r="AW130" s="14" t="s">
        <v>33</v>
      </c>
      <c r="AX130" s="14" t="s">
        <v>72</v>
      </c>
      <c r="AY130" s="255" t="s">
        <v>142</v>
      </c>
    </row>
    <row r="131" s="14" customFormat="1">
      <c r="A131" s="14"/>
      <c r="B131" s="245"/>
      <c r="C131" s="246"/>
      <c r="D131" s="228" t="s">
        <v>155</v>
      </c>
      <c r="E131" s="247" t="s">
        <v>19</v>
      </c>
      <c r="F131" s="248" t="s">
        <v>1357</v>
      </c>
      <c r="G131" s="246"/>
      <c r="H131" s="249">
        <v>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155</v>
      </c>
      <c r="AU131" s="255" t="s">
        <v>164</v>
      </c>
      <c r="AV131" s="14" t="s">
        <v>82</v>
      </c>
      <c r="AW131" s="14" t="s">
        <v>33</v>
      </c>
      <c r="AX131" s="14" t="s">
        <v>72</v>
      </c>
      <c r="AY131" s="255" t="s">
        <v>142</v>
      </c>
    </row>
    <row r="132" s="14" customFormat="1">
      <c r="A132" s="14"/>
      <c r="B132" s="245"/>
      <c r="C132" s="246"/>
      <c r="D132" s="228" t="s">
        <v>155</v>
      </c>
      <c r="E132" s="247" t="s">
        <v>19</v>
      </c>
      <c r="F132" s="248" t="s">
        <v>1358</v>
      </c>
      <c r="G132" s="246"/>
      <c r="H132" s="249">
        <v>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155</v>
      </c>
      <c r="AU132" s="255" t="s">
        <v>164</v>
      </c>
      <c r="AV132" s="14" t="s">
        <v>82</v>
      </c>
      <c r="AW132" s="14" t="s">
        <v>33</v>
      </c>
      <c r="AX132" s="14" t="s">
        <v>72</v>
      </c>
      <c r="AY132" s="255" t="s">
        <v>142</v>
      </c>
    </row>
    <row r="133" s="14" customFormat="1">
      <c r="A133" s="14"/>
      <c r="B133" s="245"/>
      <c r="C133" s="246"/>
      <c r="D133" s="228" t="s">
        <v>155</v>
      </c>
      <c r="E133" s="247" t="s">
        <v>19</v>
      </c>
      <c r="F133" s="248" t="s">
        <v>1359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155</v>
      </c>
      <c r="AU133" s="255" t="s">
        <v>164</v>
      </c>
      <c r="AV133" s="14" t="s">
        <v>82</v>
      </c>
      <c r="AW133" s="14" t="s">
        <v>33</v>
      </c>
      <c r="AX133" s="14" t="s">
        <v>72</v>
      </c>
      <c r="AY133" s="255" t="s">
        <v>142</v>
      </c>
    </row>
    <row r="134" s="15" customFormat="1">
      <c r="A134" s="15"/>
      <c r="B134" s="274"/>
      <c r="C134" s="275"/>
      <c r="D134" s="228" t="s">
        <v>155</v>
      </c>
      <c r="E134" s="276" t="s">
        <v>19</v>
      </c>
      <c r="F134" s="277" t="s">
        <v>861</v>
      </c>
      <c r="G134" s="275"/>
      <c r="H134" s="278">
        <v>4</v>
      </c>
      <c r="I134" s="279"/>
      <c r="J134" s="275"/>
      <c r="K134" s="275"/>
      <c r="L134" s="280"/>
      <c r="M134" s="281"/>
      <c r="N134" s="282"/>
      <c r="O134" s="282"/>
      <c r="P134" s="282"/>
      <c r="Q134" s="282"/>
      <c r="R134" s="282"/>
      <c r="S134" s="282"/>
      <c r="T134" s="28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84" t="s">
        <v>155</v>
      </c>
      <c r="AU134" s="284" t="s">
        <v>164</v>
      </c>
      <c r="AV134" s="15" t="s">
        <v>149</v>
      </c>
      <c r="AW134" s="15" t="s">
        <v>33</v>
      </c>
      <c r="AX134" s="15" t="s">
        <v>80</v>
      </c>
      <c r="AY134" s="284" t="s">
        <v>142</v>
      </c>
    </row>
    <row r="135" s="12" customFormat="1" ht="20.88" customHeight="1">
      <c r="A135" s="12"/>
      <c r="B135" s="199"/>
      <c r="C135" s="200"/>
      <c r="D135" s="201" t="s">
        <v>71</v>
      </c>
      <c r="E135" s="213" t="s">
        <v>238</v>
      </c>
      <c r="F135" s="213" t="s">
        <v>900</v>
      </c>
      <c r="G135" s="200"/>
      <c r="H135" s="200"/>
      <c r="I135" s="203"/>
      <c r="J135" s="214">
        <f>BK135</f>
        <v>0</v>
      </c>
      <c r="K135" s="200"/>
      <c r="L135" s="205"/>
      <c r="M135" s="206"/>
      <c r="N135" s="207"/>
      <c r="O135" s="207"/>
      <c r="P135" s="208">
        <f>SUM(P136:P179)</f>
        <v>0</v>
      </c>
      <c r="Q135" s="207"/>
      <c r="R135" s="208">
        <f>SUM(R136:R179)</f>
        <v>0</v>
      </c>
      <c r="S135" s="207"/>
      <c r="T135" s="209">
        <f>SUM(T136:T179)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80</v>
      </c>
      <c r="AT135" s="211" t="s">
        <v>71</v>
      </c>
      <c r="AU135" s="211" t="s">
        <v>82</v>
      </c>
      <c r="AY135" s="210" t="s">
        <v>142</v>
      </c>
      <c r="BK135" s="212">
        <f>SUM(BK136:BK179)</f>
        <v>0</v>
      </c>
    </row>
    <row r="136" s="2" customFormat="1" ht="24.15" customHeight="1">
      <c r="A136" s="41"/>
      <c r="B136" s="42"/>
      <c r="C136" s="215" t="s">
        <v>179</v>
      </c>
      <c r="D136" s="215" t="s">
        <v>144</v>
      </c>
      <c r="E136" s="216" t="s">
        <v>1360</v>
      </c>
      <c r="F136" s="217" t="s">
        <v>1361</v>
      </c>
      <c r="G136" s="218" t="s">
        <v>241</v>
      </c>
      <c r="H136" s="219">
        <v>14.375</v>
      </c>
      <c r="I136" s="220"/>
      <c r="J136" s="221">
        <f>ROUND(I136*H136,2)</f>
        <v>0</v>
      </c>
      <c r="K136" s="217" t="s">
        <v>148</v>
      </c>
      <c r="L136" s="47"/>
      <c r="M136" s="222" t="s">
        <v>19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149</v>
      </c>
      <c r="AT136" s="226" t="s">
        <v>144</v>
      </c>
      <c r="AU136" s="226" t="s">
        <v>164</v>
      </c>
      <c r="AY136" s="20" t="s">
        <v>142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80</v>
      </c>
      <c r="BK136" s="227">
        <f>ROUND(I136*H136,2)</f>
        <v>0</v>
      </c>
      <c r="BL136" s="20" t="s">
        <v>149</v>
      </c>
      <c r="BM136" s="226" t="s">
        <v>1362</v>
      </c>
    </row>
    <row r="137" s="2" customFormat="1">
      <c r="A137" s="41"/>
      <c r="B137" s="42"/>
      <c r="C137" s="43"/>
      <c r="D137" s="228" t="s">
        <v>151</v>
      </c>
      <c r="E137" s="43"/>
      <c r="F137" s="229" t="s">
        <v>1361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151</v>
      </c>
      <c r="AU137" s="20" t="s">
        <v>164</v>
      </c>
    </row>
    <row r="138" s="2" customFormat="1">
      <c r="A138" s="41"/>
      <c r="B138" s="42"/>
      <c r="C138" s="43"/>
      <c r="D138" s="233" t="s">
        <v>153</v>
      </c>
      <c r="E138" s="43"/>
      <c r="F138" s="234" t="s">
        <v>1363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153</v>
      </c>
      <c r="AU138" s="20" t="s">
        <v>164</v>
      </c>
    </row>
    <row r="139" s="13" customFormat="1">
      <c r="A139" s="13"/>
      <c r="B139" s="235"/>
      <c r="C139" s="236"/>
      <c r="D139" s="228" t="s">
        <v>155</v>
      </c>
      <c r="E139" s="237" t="s">
        <v>19</v>
      </c>
      <c r="F139" s="238" t="s">
        <v>1364</v>
      </c>
      <c r="G139" s="236"/>
      <c r="H139" s="237" t="s">
        <v>19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155</v>
      </c>
      <c r="AU139" s="244" t="s">
        <v>164</v>
      </c>
      <c r="AV139" s="13" t="s">
        <v>80</v>
      </c>
      <c r="AW139" s="13" t="s">
        <v>33</v>
      </c>
      <c r="AX139" s="13" t="s">
        <v>72</v>
      </c>
      <c r="AY139" s="244" t="s">
        <v>142</v>
      </c>
    </row>
    <row r="140" s="14" customFormat="1">
      <c r="A140" s="14"/>
      <c r="B140" s="245"/>
      <c r="C140" s="246"/>
      <c r="D140" s="228" t="s">
        <v>155</v>
      </c>
      <c r="E140" s="247" t="s">
        <v>19</v>
      </c>
      <c r="F140" s="248" t="s">
        <v>1365</v>
      </c>
      <c r="G140" s="246"/>
      <c r="H140" s="249">
        <v>4.875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155</v>
      </c>
      <c r="AU140" s="255" t="s">
        <v>164</v>
      </c>
      <c r="AV140" s="14" t="s">
        <v>82</v>
      </c>
      <c r="AW140" s="14" t="s">
        <v>33</v>
      </c>
      <c r="AX140" s="14" t="s">
        <v>72</v>
      </c>
      <c r="AY140" s="255" t="s">
        <v>142</v>
      </c>
    </row>
    <row r="141" s="14" customFormat="1">
      <c r="A141" s="14"/>
      <c r="B141" s="245"/>
      <c r="C141" s="246"/>
      <c r="D141" s="228" t="s">
        <v>155</v>
      </c>
      <c r="E141" s="247" t="s">
        <v>19</v>
      </c>
      <c r="F141" s="248" t="s">
        <v>1366</v>
      </c>
      <c r="G141" s="246"/>
      <c r="H141" s="249">
        <v>3.25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155</v>
      </c>
      <c r="AU141" s="255" t="s">
        <v>164</v>
      </c>
      <c r="AV141" s="14" t="s">
        <v>82</v>
      </c>
      <c r="AW141" s="14" t="s">
        <v>33</v>
      </c>
      <c r="AX141" s="14" t="s">
        <v>72</v>
      </c>
      <c r="AY141" s="255" t="s">
        <v>142</v>
      </c>
    </row>
    <row r="142" s="14" customFormat="1">
      <c r="A142" s="14"/>
      <c r="B142" s="245"/>
      <c r="C142" s="246"/>
      <c r="D142" s="228" t="s">
        <v>155</v>
      </c>
      <c r="E142" s="247" t="s">
        <v>19</v>
      </c>
      <c r="F142" s="248" t="s">
        <v>1367</v>
      </c>
      <c r="G142" s="246"/>
      <c r="H142" s="249">
        <v>1.375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155</v>
      </c>
      <c r="AU142" s="255" t="s">
        <v>164</v>
      </c>
      <c r="AV142" s="14" t="s">
        <v>82</v>
      </c>
      <c r="AW142" s="14" t="s">
        <v>33</v>
      </c>
      <c r="AX142" s="14" t="s">
        <v>72</v>
      </c>
      <c r="AY142" s="255" t="s">
        <v>142</v>
      </c>
    </row>
    <row r="143" s="14" customFormat="1">
      <c r="A143" s="14"/>
      <c r="B143" s="245"/>
      <c r="C143" s="246"/>
      <c r="D143" s="228" t="s">
        <v>155</v>
      </c>
      <c r="E143" s="247" t="s">
        <v>19</v>
      </c>
      <c r="F143" s="248" t="s">
        <v>1368</v>
      </c>
      <c r="G143" s="246"/>
      <c r="H143" s="249">
        <v>1.375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155</v>
      </c>
      <c r="AU143" s="255" t="s">
        <v>164</v>
      </c>
      <c r="AV143" s="14" t="s">
        <v>82</v>
      </c>
      <c r="AW143" s="14" t="s">
        <v>33</v>
      </c>
      <c r="AX143" s="14" t="s">
        <v>72</v>
      </c>
      <c r="AY143" s="255" t="s">
        <v>142</v>
      </c>
    </row>
    <row r="144" s="14" customFormat="1">
      <c r="A144" s="14"/>
      <c r="B144" s="245"/>
      <c r="C144" s="246"/>
      <c r="D144" s="228" t="s">
        <v>155</v>
      </c>
      <c r="E144" s="247" t="s">
        <v>19</v>
      </c>
      <c r="F144" s="248" t="s">
        <v>1369</v>
      </c>
      <c r="G144" s="246"/>
      <c r="H144" s="249">
        <v>1.75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155</v>
      </c>
      <c r="AU144" s="255" t="s">
        <v>164</v>
      </c>
      <c r="AV144" s="14" t="s">
        <v>82</v>
      </c>
      <c r="AW144" s="14" t="s">
        <v>33</v>
      </c>
      <c r="AX144" s="14" t="s">
        <v>72</v>
      </c>
      <c r="AY144" s="255" t="s">
        <v>142</v>
      </c>
    </row>
    <row r="145" s="14" customFormat="1">
      <c r="A145" s="14"/>
      <c r="B145" s="245"/>
      <c r="C145" s="246"/>
      <c r="D145" s="228" t="s">
        <v>155</v>
      </c>
      <c r="E145" s="247" t="s">
        <v>19</v>
      </c>
      <c r="F145" s="248" t="s">
        <v>1370</v>
      </c>
      <c r="G145" s="246"/>
      <c r="H145" s="249">
        <v>1.75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155</v>
      </c>
      <c r="AU145" s="255" t="s">
        <v>164</v>
      </c>
      <c r="AV145" s="14" t="s">
        <v>82</v>
      </c>
      <c r="AW145" s="14" t="s">
        <v>33</v>
      </c>
      <c r="AX145" s="14" t="s">
        <v>72</v>
      </c>
      <c r="AY145" s="255" t="s">
        <v>142</v>
      </c>
    </row>
    <row r="146" s="16" customFormat="1">
      <c r="A146" s="16"/>
      <c r="B146" s="285"/>
      <c r="C146" s="286"/>
      <c r="D146" s="228" t="s">
        <v>155</v>
      </c>
      <c r="E146" s="287" t="s">
        <v>19</v>
      </c>
      <c r="F146" s="288" t="s">
        <v>880</v>
      </c>
      <c r="G146" s="286"/>
      <c r="H146" s="289">
        <v>14.375</v>
      </c>
      <c r="I146" s="290"/>
      <c r="J146" s="286"/>
      <c r="K146" s="286"/>
      <c r="L146" s="291"/>
      <c r="M146" s="292"/>
      <c r="N146" s="293"/>
      <c r="O146" s="293"/>
      <c r="P146" s="293"/>
      <c r="Q146" s="293"/>
      <c r="R146" s="293"/>
      <c r="S146" s="293"/>
      <c r="T146" s="294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95" t="s">
        <v>155</v>
      </c>
      <c r="AU146" s="295" t="s">
        <v>164</v>
      </c>
      <c r="AV146" s="16" t="s">
        <v>164</v>
      </c>
      <c r="AW146" s="16" t="s">
        <v>33</v>
      </c>
      <c r="AX146" s="16" t="s">
        <v>72</v>
      </c>
      <c r="AY146" s="295" t="s">
        <v>142</v>
      </c>
    </row>
    <row r="147" s="15" customFormat="1">
      <c r="A147" s="15"/>
      <c r="B147" s="274"/>
      <c r="C147" s="275"/>
      <c r="D147" s="228" t="s">
        <v>155</v>
      </c>
      <c r="E147" s="276" t="s">
        <v>19</v>
      </c>
      <c r="F147" s="277" t="s">
        <v>861</v>
      </c>
      <c r="G147" s="275"/>
      <c r="H147" s="278">
        <v>14.375</v>
      </c>
      <c r="I147" s="279"/>
      <c r="J147" s="275"/>
      <c r="K147" s="275"/>
      <c r="L147" s="280"/>
      <c r="M147" s="281"/>
      <c r="N147" s="282"/>
      <c r="O147" s="282"/>
      <c r="P147" s="282"/>
      <c r="Q147" s="282"/>
      <c r="R147" s="282"/>
      <c r="S147" s="282"/>
      <c r="T147" s="28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4" t="s">
        <v>155</v>
      </c>
      <c r="AU147" s="284" t="s">
        <v>164</v>
      </c>
      <c r="AV147" s="15" t="s">
        <v>149</v>
      </c>
      <c r="AW147" s="15" t="s">
        <v>33</v>
      </c>
      <c r="AX147" s="15" t="s">
        <v>80</v>
      </c>
      <c r="AY147" s="284" t="s">
        <v>142</v>
      </c>
    </row>
    <row r="148" s="2" customFormat="1" ht="24.15" customHeight="1">
      <c r="A148" s="41"/>
      <c r="B148" s="42"/>
      <c r="C148" s="215" t="s">
        <v>186</v>
      </c>
      <c r="D148" s="215" t="s">
        <v>144</v>
      </c>
      <c r="E148" s="216" t="s">
        <v>1371</v>
      </c>
      <c r="F148" s="217" t="s">
        <v>1372</v>
      </c>
      <c r="G148" s="218" t="s">
        <v>241</v>
      </c>
      <c r="H148" s="219">
        <v>14.375</v>
      </c>
      <c r="I148" s="220"/>
      <c r="J148" s="221">
        <f>ROUND(I148*H148,2)</f>
        <v>0</v>
      </c>
      <c r="K148" s="217" t="s">
        <v>148</v>
      </c>
      <c r="L148" s="47"/>
      <c r="M148" s="222" t="s">
        <v>19</v>
      </c>
      <c r="N148" s="223" t="s">
        <v>43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149</v>
      </c>
      <c r="AT148" s="226" t="s">
        <v>144</v>
      </c>
      <c r="AU148" s="226" t="s">
        <v>164</v>
      </c>
      <c r="AY148" s="20" t="s">
        <v>142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80</v>
      </c>
      <c r="BK148" s="227">
        <f>ROUND(I148*H148,2)</f>
        <v>0</v>
      </c>
      <c r="BL148" s="20" t="s">
        <v>149</v>
      </c>
      <c r="BM148" s="226" t="s">
        <v>1373</v>
      </c>
    </row>
    <row r="149" s="2" customFormat="1">
      <c r="A149" s="41"/>
      <c r="B149" s="42"/>
      <c r="C149" s="43"/>
      <c r="D149" s="228" t="s">
        <v>151</v>
      </c>
      <c r="E149" s="43"/>
      <c r="F149" s="229" t="s">
        <v>1372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151</v>
      </c>
      <c r="AU149" s="20" t="s">
        <v>164</v>
      </c>
    </row>
    <row r="150" s="2" customFormat="1">
      <c r="A150" s="41"/>
      <c r="B150" s="42"/>
      <c r="C150" s="43"/>
      <c r="D150" s="233" t="s">
        <v>153</v>
      </c>
      <c r="E150" s="43"/>
      <c r="F150" s="234" t="s">
        <v>1374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153</v>
      </c>
      <c r="AU150" s="20" t="s">
        <v>164</v>
      </c>
    </row>
    <row r="151" s="13" customFormat="1">
      <c r="A151" s="13"/>
      <c r="B151" s="235"/>
      <c r="C151" s="236"/>
      <c r="D151" s="228" t="s">
        <v>155</v>
      </c>
      <c r="E151" s="237" t="s">
        <v>19</v>
      </c>
      <c r="F151" s="238" t="s">
        <v>1364</v>
      </c>
      <c r="G151" s="236"/>
      <c r="H151" s="237" t="s">
        <v>19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155</v>
      </c>
      <c r="AU151" s="244" t="s">
        <v>164</v>
      </c>
      <c r="AV151" s="13" t="s">
        <v>80</v>
      </c>
      <c r="AW151" s="13" t="s">
        <v>33</v>
      </c>
      <c r="AX151" s="13" t="s">
        <v>72</v>
      </c>
      <c r="AY151" s="244" t="s">
        <v>142</v>
      </c>
    </row>
    <row r="152" s="14" customFormat="1">
      <c r="A152" s="14"/>
      <c r="B152" s="245"/>
      <c r="C152" s="246"/>
      <c r="D152" s="228" t="s">
        <v>155</v>
      </c>
      <c r="E152" s="247" t="s">
        <v>19</v>
      </c>
      <c r="F152" s="248" t="s">
        <v>1365</v>
      </c>
      <c r="G152" s="246"/>
      <c r="H152" s="249">
        <v>4.875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155</v>
      </c>
      <c r="AU152" s="255" t="s">
        <v>164</v>
      </c>
      <c r="AV152" s="14" t="s">
        <v>82</v>
      </c>
      <c r="AW152" s="14" t="s">
        <v>33</v>
      </c>
      <c r="AX152" s="14" t="s">
        <v>72</v>
      </c>
      <c r="AY152" s="255" t="s">
        <v>142</v>
      </c>
    </row>
    <row r="153" s="14" customFormat="1">
      <c r="A153" s="14"/>
      <c r="B153" s="245"/>
      <c r="C153" s="246"/>
      <c r="D153" s="228" t="s">
        <v>155</v>
      </c>
      <c r="E153" s="247" t="s">
        <v>19</v>
      </c>
      <c r="F153" s="248" t="s">
        <v>1366</v>
      </c>
      <c r="G153" s="246"/>
      <c r="H153" s="249">
        <v>3.25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155</v>
      </c>
      <c r="AU153" s="255" t="s">
        <v>164</v>
      </c>
      <c r="AV153" s="14" t="s">
        <v>82</v>
      </c>
      <c r="AW153" s="14" t="s">
        <v>33</v>
      </c>
      <c r="AX153" s="14" t="s">
        <v>72</v>
      </c>
      <c r="AY153" s="255" t="s">
        <v>142</v>
      </c>
    </row>
    <row r="154" s="14" customFormat="1">
      <c r="A154" s="14"/>
      <c r="B154" s="245"/>
      <c r="C154" s="246"/>
      <c r="D154" s="228" t="s">
        <v>155</v>
      </c>
      <c r="E154" s="247" t="s">
        <v>19</v>
      </c>
      <c r="F154" s="248" t="s">
        <v>1367</v>
      </c>
      <c r="G154" s="246"/>
      <c r="H154" s="249">
        <v>1.375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155</v>
      </c>
      <c r="AU154" s="255" t="s">
        <v>164</v>
      </c>
      <c r="AV154" s="14" t="s">
        <v>82</v>
      </c>
      <c r="AW154" s="14" t="s">
        <v>33</v>
      </c>
      <c r="AX154" s="14" t="s">
        <v>72</v>
      </c>
      <c r="AY154" s="255" t="s">
        <v>142</v>
      </c>
    </row>
    <row r="155" s="14" customFormat="1">
      <c r="A155" s="14"/>
      <c r="B155" s="245"/>
      <c r="C155" s="246"/>
      <c r="D155" s="228" t="s">
        <v>155</v>
      </c>
      <c r="E155" s="247" t="s">
        <v>19</v>
      </c>
      <c r="F155" s="248" t="s">
        <v>1368</v>
      </c>
      <c r="G155" s="246"/>
      <c r="H155" s="249">
        <v>1.375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155</v>
      </c>
      <c r="AU155" s="255" t="s">
        <v>164</v>
      </c>
      <c r="AV155" s="14" t="s">
        <v>82</v>
      </c>
      <c r="AW155" s="14" t="s">
        <v>33</v>
      </c>
      <c r="AX155" s="14" t="s">
        <v>72</v>
      </c>
      <c r="AY155" s="255" t="s">
        <v>142</v>
      </c>
    </row>
    <row r="156" s="14" customFormat="1">
      <c r="A156" s="14"/>
      <c r="B156" s="245"/>
      <c r="C156" s="246"/>
      <c r="D156" s="228" t="s">
        <v>155</v>
      </c>
      <c r="E156" s="247" t="s">
        <v>19</v>
      </c>
      <c r="F156" s="248" t="s">
        <v>1369</v>
      </c>
      <c r="G156" s="246"/>
      <c r="H156" s="249">
        <v>1.75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155</v>
      </c>
      <c r="AU156" s="255" t="s">
        <v>164</v>
      </c>
      <c r="AV156" s="14" t="s">
        <v>82</v>
      </c>
      <c r="AW156" s="14" t="s">
        <v>33</v>
      </c>
      <c r="AX156" s="14" t="s">
        <v>72</v>
      </c>
      <c r="AY156" s="255" t="s">
        <v>142</v>
      </c>
    </row>
    <row r="157" s="14" customFormat="1">
      <c r="A157" s="14"/>
      <c r="B157" s="245"/>
      <c r="C157" s="246"/>
      <c r="D157" s="228" t="s">
        <v>155</v>
      </c>
      <c r="E157" s="247" t="s">
        <v>19</v>
      </c>
      <c r="F157" s="248" t="s">
        <v>1370</v>
      </c>
      <c r="G157" s="246"/>
      <c r="H157" s="249">
        <v>1.75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155</v>
      </c>
      <c r="AU157" s="255" t="s">
        <v>164</v>
      </c>
      <c r="AV157" s="14" t="s">
        <v>82</v>
      </c>
      <c r="AW157" s="14" t="s">
        <v>33</v>
      </c>
      <c r="AX157" s="14" t="s">
        <v>72</v>
      </c>
      <c r="AY157" s="255" t="s">
        <v>142</v>
      </c>
    </row>
    <row r="158" s="16" customFormat="1">
      <c r="A158" s="16"/>
      <c r="B158" s="285"/>
      <c r="C158" s="286"/>
      <c r="D158" s="228" t="s">
        <v>155</v>
      </c>
      <c r="E158" s="287" t="s">
        <v>19</v>
      </c>
      <c r="F158" s="288" t="s">
        <v>880</v>
      </c>
      <c r="G158" s="286"/>
      <c r="H158" s="289">
        <v>14.375</v>
      </c>
      <c r="I158" s="290"/>
      <c r="J158" s="286"/>
      <c r="K158" s="286"/>
      <c r="L158" s="291"/>
      <c r="M158" s="292"/>
      <c r="N158" s="293"/>
      <c r="O158" s="293"/>
      <c r="P158" s="293"/>
      <c r="Q158" s="293"/>
      <c r="R158" s="293"/>
      <c r="S158" s="293"/>
      <c r="T158" s="294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5" t="s">
        <v>155</v>
      </c>
      <c r="AU158" s="295" t="s">
        <v>164</v>
      </c>
      <c r="AV158" s="16" t="s">
        <v>164</v>
      </c>
      <c r="AW158" s="16" t="s">
        <v>33</v>
      </c>
      <c r="AX158" s="16" t="s">
        <v>72</v>
      </c>
      <c r="AY158" s="295" t="s">
        <v>142</v>
      </c>
    </row>
    <row r="159" s="15" customFormat="1">
      <c r="A159" s="15"/>
      <c r="B159" s="274"/>
      <c r="C159" s="275"/>
      <c r="D159" s="228" t="s">
        <v>155</v>
      </c>
      <c r="E159" s="276" t="s">
        <v>19</v>
      </c>
      <c r="F159" s="277" t="s">
        <v>861</v>
      </c>
      <c r="G159" s="275"/>
      <c r="H159" s="278">
        <v>14.375</v>
      </c>
      <c r="I159" s="279"/>
      <c r="J159" s="275"/>
      <c r="K159" s="275"/>
      <c r="L159" s="280"/>
      <c r="M159" s="281"/>
      <c r="N159" s="282"/>
      <c r="O159" s="282"/>
      <c r="P159" s="282"/>
      <c r="Q159" s="282"/>
      <c r="R159" s="282"/>
      <c r="S159" s="282"/>
      <c r="T159" s="28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4" t="s">
        <v>155</v>
      </c>
      <c r="AU159" s="284" t="s">
        <v>164</v>
      </c>
      <c r="AV159" s="15" t="s">
        <v>149</v>
      </c>
      <c r="AW159" s="15" t="s">
        <v>33</v>
      </c>
      <c r="AX159" s="15" t="s">
        <v>80</v>
      </c>
      <c r="AY159" s="284" t="s">
        <v>142</v>
      </c>
    </row>
    <row r="160" s="2" customFormat="1" ht="24.15" customHeight="1">
      <c r="A160" s="41"/>
      <c r="B160" s="42"/>
      <c r="C160" s="215" t="s">
        <v>195</v>
      </c>
      <c r="D160" s="215" t="s">
        <v>144</v>
      </c>
      <c r="E160" s="216" t="s">
        <v>942</v>
      </c>
      <c r="F160" s="217" t="s">
        <v>943</v>
      </c>
      <c r="G160" s="218" t="s">
        <v>241</v>
      </c>
      <c r="H160" s="219">
        <v>8.0099999999999998</v>
      </c>
      <c r="I160" s="220"/>
      <c r="J160" s="221">
        <f>ROUND(I160*H160,2)</f>
        <v>0</v>
      </c>
      <c r="K160" s="217" t="s">
        <v>148</v>
      </c>
      <c r="L160" s="47"/>
      <c r="M160" s="222" t="s">
        <v>19</v>
      </c>
      <c r="N160" s="223" t="s">
        <v>43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149</v>
      </c>
      <c r="AT160" s="226" t="s">
        <v>144</v>
      </c>
      <c r="AU160" s="226" t="s">
        <v>164</v>
      </c>
      <c r="AY160" s="20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80</v>
      </c>
      <c r="BK160" s="227">
        <f>ROUND(I160*H160,2)</f>
        <v>0</v>
      </c>
      <c r="BL160" s="20" t="s">
        <v>149</v>
      </c>
      <c r="BM160" s="226" t="s">
        <v>1375</v>
      </c>
    </row>
    <row r="161" s="2" customFormat="1">
      <c r="A161" s="41"/>
      <c r="B161" s="42"/>
      <c r="C161" s="43"/>
      <c r="D161" s="228" t="s">
        <v>151</v>
      </c>
      <c r="E161" s="43"/>
      <c r="F161" s="229" t="s">
        <v>943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151</v>
      </c>
      <c r="AU161" s="20" t="s">
        <v>164</v>
      </c>
    </row>
    <row r="162" s="2" customFormat="1">
      <c r="A162" s="41"/>
      <c r="B162" s="42"/>
      <c r="C162" s="43"/>
      <c r="D162" s="233" t="s">
        <v>153</v>
      </c>
      <c r="E162" s="43"/>
      <c r="F162" s="234" t="s">
        <v>945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153</v>
      </c>
      <c r="AU162" s="20" t="s">
        <v>164</v>
      </c>
    </row>
    <row r="163" s="13" customFormat="1">
      <c r="A163" s="13"/>
      <c r="B163" s="235"/>
      <c r="C163" s="236"/>
      <c r="D163" s="228" t="s">
        <v>155</v>
      </c>
      <c r="E163" s="237" t="s">
        <v>19</v>
      </c>
      <c r="F163" s="238" t="s">
        <v>873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155</v>
      </c>
      <c r="AU163" s="244" t="s">
        <v>164</v>
      </c>
      <c r="AV163" s="13" t="s">
        <v>80</v>
      </c>
      <c r="AW163" s="13" t="s">
        <v>33</v>
      </c>
      <c r="AX163" s="13" t="s">
        <v>72</v>
      </c>
      <c r="AY163" s="244" t="s">
        <v>142</v>
      </c>
    </row>
    <row r="164" s="14" customFormat="1">
      <c r="A164" s="14"/>
      <c r="B164" s="245"/>
      <c r="C164" s="246"/>
      <c r="D164" s="228" t="s">
        <v>155</v>
      </c>
      <c r="E164" s="247" t="s">
        <v>19</v>
      </c>
      <c r="F164" s="248" t="s">
        <v>1376</v>
      </c>
      <c r="G164" s="246"/>
      <c r="H164" s="249">
        <v>1.47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155</v>
      </c>
      <c r="AU164" s="255" t="s">
        <v>164</v>
      </c>
      <c r="AV164" s="14" t="s">
        <v>82</v>
      </c>
      <c r="AW164" s="14" t="s">
        <v>33</v>
      </c>
      <c r="AX164" s="14" t="s">
        <v>72</v>
      </c>
      <c r="AY164" s="255" t="s">
        <v>142</v>
      </c>
    </row>
    <row r="165" s="14" customFormat="1">
      <c r="A165" s="14"/>
      <c r="B165" s="245"/>
      <c r="C165" s="246"/>
      <c r="D165" s="228" t="s">
        <v>155</v>
      </c>
      <c r="E165" s="247" t="s">
        <v>19</v>
      </c>
      <c r="F165" s="248" t="s">
        <v>1377</v>
      </c>
      <c r="G165" s="246"/>
      <c r="H165" s="249">
        <v>1.5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155</v>
      </c>
      <c r="AU165" s="255" t="s">
        <v>164</v>
      </c>
      <c r="AV165" s="14" t="s">
        <v>82</v>
      </c>
      <c r="AW165" s="14" t="s">
        <v>33</v>
      </c>
      <c r="AX165" s="14" t="s">
        <v>72</v>
      </c>
      <c r="AY165" s="255" t="s">
        <v>142</v>
      </c>
    </row>
    <row r="166" s="14" customFormat="1">
      <c r="A166" s="14"/>
      <c r="B166" s="245"/>
      <c r="C166" s="246"/>
      <c r="D166" s="228" t="s">
        <v>155</v>
      </c>
      <c r="E166" s="247" t="s">
        <v>19</v>
      </c>
      <c r="F166" s="248" t="s">
        <v>1348</v>
      </c>
      <c r="G166" s="246"/>
      <c r="H166" s="249">
        <v>0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155</v>
      </c>
      <c r="AU166" s="255" t="s">
        <v>164</v>
      </c>
      <c r="AV166" s="14" t="s">
        <v>82</v>
      </c>
      <c r="AW166" s="14" t="s">
        <v>33</v>
      </c>
      <c r="AX166" s="14" t="s">
        <v>72</v>
      </c>
      <c r="AY166" s="255" t="s">
        <v>142</v>
      </c>
    </row>
    <row r="167" s="14" customFormat="1">
      <c r="A167" s="14"/>
      <c r="B167" s="245"/>
      <c r="C167" s="246"/>
      <c r="D167" s="228" t="s">
        <v>155</v>
      </c>
      <c r="E167" s="247" t="s">
        <v>19</v>
      </c>
      <c r="F167" s="248" t="s">
        <v>1349</v>
      </c>
      <c r="G167" s="246"/>
      <c r="H167" s="249">
        <v>0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155</v>
      </c>
      <c r="AU167" s="255" t="s">
        <v>164</v>
      </c>
      <c r="AV167" s="14" t="s">
        <v>82</v>
      </c>
      <c r="AW167" s="14" t="s">
        <v>33</v>
      </c>
      <c r="AX167" s="14" t="s">
        <v>72</v>
      </c>
      <c r="AY167" s="255" t="s">
        <v>142</v>
      </c>
    </row>
    <row r="168" s="14" customFormat="1">
      <c r="A168" s="14"/>
      <c r="B168" s="245"/>
      <c r="C168" s="246"/>
      <c r="D168" s="228" t="s">
        <v>155</v>
      </c>
      <c r="E168" s="247" t="s">
        <v>19</v>
      </c>
      <c r="F168" s="248" t="s">
        <v>1350</v>
      </c>
      <c r="G168" s="246"/>
      <c r="H168" s="249">
        <v>0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155</v>
      </c>
      <c r="AU168" s="255" t="s">
        <v>164</v>
      </c>
      <c r="AV168" s="14" t="s">
        <v>82</v>
      </c>
      <c r="AW168" s="14" t="s">
        <v>33</v>
      </c>
      <c r="AX168" s="14" t="s">
        <v>72</v>
      </c>
      <c r="AY168" s="255" t="s">
        <v>142</v>
      </c>
    </row>
    <row r="169" s="14" customFormat="1">
      <c r="A169" s="14"/>
      <c r="B169" s="245"/>
      <c r="C169" s="246"/>
      <c r="D169" s="228" t="s">
        <v>155</v>
      </c>
      <c r="E169" s="247" t="s">
        <v>19</v>
      </c>
      <c r="F169" s="248" t="s">
        <v>1351</v>
      </c>
      <c r="G169" s="246"/>
      <c r="H169" s="249">
        <v>0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155</v>
      </c>
      <c r="AU169" s="255" t="s">
        <v>164</v>
      </c>
      <c r="AV169" s="14" t="s">
        <v>82</v>
      </c>
      <c r="AW169" s="14" t="s">
        <v>33</v>
      </c>
      <c r="AX169" s="14" t="s">
        <v>72</v>
      </c>
      <c r="AY169" s="255" t="s">
        <v>142</v>
      </c>
    </row>
    <row r="170" s="16" customFormat="1">
      <c r="A170" s="16"/>
      <c r="B170" s="285"/>
      <c r="C170" s="286"/>
      <c r="D170" s="228" t="s">
        <v>155</v>
      </c>
      <c r="E170" s="287" t="s">
        <v>19</v>
      </c>
      <c r="F170" s="288" t="s">
        <v>880</v>
      </c>
      <c r="G170" s="286"/>
      <c r="H170" s="289">
        <v>2.9699999999999998</v>
      </c>
      <c r="I170" s="290"/>
      <c r="J170" s="286"/>
      <c r="K170" s="286"/>
      <c r="L170" s="291"/>
      <c r="M170" s="292"/>
      <c r="N170" s="293"/>
      <c r="O170" s="293"/>
      <c r="P170" s="293"/>
      <c r="Q170" s="293"/>
      <c r="R170" s="293"/>
      <c r="S170" s="293"/>
      <c r="T170" s="294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95" t="s">
        <v>155</v>
      </c>
      <c r="AU170" s="295" t="s">
        <v>164</v>
      </c>
      <c r="AV170" s="16" t="s">
        <v>164</v>
      </c>
      <c r="AW170" s="16" t="s">
        <v>33</v>
      </c>
      <c r="AX170" s="16" t="s">
        <v>72</v>
      </c>
      <c r="AY170" s="295" t="s">
        <v>142</v>
      </c>
    </row>
    <row r="171" s="13" customFormat="1">
      <c r="A171" s="13"/>
      <c r="B171" s="235"/>
      <c r="C171" s="236"/>
      <c r="D171" s="228" t="s">
        <v>155</v>
      </c>
      <c r="E171" s="237" t="s">
        <v>19</v>
      </c>
      <c r="F171" s="238" t="s">
        <v>1353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155</v>
      </c>
      <c r="AU171" s="244" t="s">
        <v>164</v>
      </c>
      <c r="AV171" s="13" t="s">
        <v>80</v>
      </c>
      <c r="AW171" s="13" t="s">
        <v>33</v>
      </c>
      <c r="AX171" s="13" t="s">
        <v>72</v>
      </c>
      <c r="AY171" s="244" t="s">
        <v>142</v>
      </c>
    </row>
    <row r="172" s="14" customFormat="1">
      <c r="A172" s="14"/>
      <c r="B172" s="245"/>
      <c r="C172" s="246"/>
      <c r="D172" s="228" t="s">
        <v>155</v>
      </c>
      <c r="E172" s="247" t="s">
        <v>19</v>
      </c>
      <c r="F172" s="248" t="s">
        <v>1354</v>
      </c>
      <c r="G172" s="246"/>
      <c r="H172" s="249">
        <v>0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155</v>
      </c>
      <c r="AU172" s="255" t="s">
        <v>164</v>
      </c>
      <c r="AV172" s="14" t="s">
        <v>82</v>
      </c>
      <c r="AW172" s="14" t="s">
        <v>33</v>
      </c>
      <c r="AX172" s="14" t="s">
        <v>72</v>
      </c>
      <c r="AY172" s="255" t="s">
        <v>142</v>
      </c>
    </row>
    <row r="173" s="14" customFormat="1">
      <c r="A173" s="14"/>
      <c r="B173" s="245"/>
      <c r="C173" s="246"/>
      <c r="D173" s="228" t="s">
        <v>155</v>
      </c>
      <c r="E173" s="247" t="s">
        <v>19</v>
      </c>
      <c r="F173" s="248" t="s">
        <v>1355</v>
      </c>
      <c r="G173" s="246"/>
      <c r="H173" s="249">
        <v>0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155</v>
      </c>
      <c r="AU173" s="255" t="s">
        <v>164</v>
      </c>
      <c r="AV173" s="14" t="s">
        <v>82</v>
      </c>
      <c r="AW173" s="14" t="s">
        <v>33</v>
      </c>
      <c r="AX173" s="14" t="s">
        <v>72</v>
      </c>
      <c r="AY173" s="255" t="s">
        <v>142</v>
      </c>
    </row>
    <row r="174" s="14" customFormat="1">
      <c r="A174" s="14"/>
      <c r="B174" s="245"/>
      <c r="C174" s="246"/>
      <c r="D174" s="228" t="s">
        <v>155</v>
      </c>
      <c r="E174" s="247" t="s">
        <v>19</v>
      </c>
      <c r="F174" s="248" t="s">
        <v>1378</v>
      </c>
      <c r="G174" s="246"/>
      <c r="H174" s="249">
        <v>1.5449999999999999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155</v>
      </c>
      <c r="AU174" s="255" t="s">
        <v>164</v>
      </c>
      <c r="AV174" s="14" t="s">
        <v>82</v>
      </c>
      <c r="AW174" s="14" t="s">
        <v>33</v>
      </c>
      <c r="AX174" s="14" t="s">
        <v>72</v>
      </c>
      <c r="AY174" s="255" t="s">
        <v>142</v>
      </c>
    </row>
    <row r="175" s="14" customFormat="1">
      <c r="A175" s="14"/>
      <c r="B175" s="245"/>
      <c r="C175" s="246"/>
      <c r="D175" s="228" t="s">
        <v>155</v>
      </c>
      <c r="E175" s="247" t="s">
        <v>19</v>
      </c>
      <c r="F175" s="248" t="s">
        <v>1379</v>
      </c>
      <c r="G175" s="246"/>
      <c r="H175" s="249">
        <v>1.5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155</v>
      </c>
      <c r="AU175" s="255" t="s">
        <v>164</v>
      </c>
      <c r="AV175" s="14" t="s">
        <v>82</v>
      </c>
      <c r="AW175" s="14" t="s">
        <v>33</v>
      </c>
      <c r="AX175" s="14" t="s">
        <v>72</v>
      </c>
      <c r="AY175" s="255" t="s">
        <v>142</v>
      </c>
    </row>
    <row r="176" s="14" customFormat="1">
      <c r="A176" s="14"/>
      <c r="B176" s="245"/>
      <c r="C176" s="246"/>
      <c r="D176" s="228" t="s">
        <v>155</v>
      </c>
      <c r="E176" s="247" t="s">
        <v>19</v>
      </c>
      <c r="F176" s="248" t="s">
        <v>1380</v>
      </c>
      <c r="G176" s="246"/>
      <c r="H176" s="249">
        <v>1.5149999999999999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155</v>
      </c>
      <c r="AU176" s="255" t="s">
        <v>164</v>
      </c>
      <c r="AV176" s="14" t="s">
        <v>82</v>
      </c>
      <c r="AW176" s="14" t="s">
        <v>33</v>
      </c>
      <c r="AX176" s="14" t="s">
        <v>72</v>
      </c>
      <c r="AY176" s="255" t="s">
        <v>142</v>
      </c>
    </row>
    <row r="177" s="14" customFormat="1">
      <c r="A177" s="14"/>
      <c r="B177" s="245"/>
      <c r="C177" s="246"/>
      <c r="D177" s="228" t="s">
        <v>155</v>
      </c>
      <c r="E177" s="247" t="s">
        <v>19</v>
      </c>
      <c r="F177" s="248" t="s">
        <v>1381</v>
      </c>
      <c r="G177" s="246"/>
      <c r="H177" s="249">
        <v>0.47999999999999998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155</v>
      </c>
      <c r="AU177" s="255" t="s">
        <v>164</v>
      </c>
      <c r="AV177" s="14" t="s">
        <v>82</v>
      </c>
      <c r="AW177" s="14" t="s">
        <v>33</v>
      </c>
      <c r="AX177" s="14" t="s">
        <v>72</v>
      </c>
      <c r="AY177" s="255" t="s">
        <v>142</v>
      </c>
    </row>
    <row r="178" s="16" customFormat="1">
      <c r="A178" s="16"/>
      <c r="B178" s="285"/>
      <c r="C178" s="286"/>
      <c r="D178" s="228" t="s">
        <v>155</v>
      </c>
      <c r="E178" s="287" t="s">
        <v>19</v>
      </c>
      <c r="F178" s="288" t="s">
        <v>880</v>
      </c>
      <c r="G178" s="286"/>
      <c r="H178" s="289">
        <v>5.0399999999999991</v>
      </c>
      <c r="I178" s="290"/>
      <c r="J178" s="286"/>
      <c r="K178" s="286"/>
      <c r="L178" s="291"/>
      <c r="M178" s="292"/>
      <c r="N178" s="293"/>
      <c r="O178" s="293"/>
      <c r="P178" s="293"/>
      <c r="Q178" s="293"/>
      <c r="R178" s="293"/>
      <c r="S178" s="293"/>
      <c r="T178" s="294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95" t="s">
        <v>155</v>
      </c>
      <c r="AU178" s="295" t="s">
        <v>164</v>
      </c>
      <c r="AV178" s="16" t="s">
        <v>164</v>
      </c>
      <c r="AW178" s="16" t="s">
        <v>33</v>
      </c>
      <c r="AX178" s="16" t="s">
        <v>72</v>
      </c>
      <c r="AY178" s="295" t="s">
        <v>142</v>
      </c>
    </row>
    <row r="179" s="15" customFormat="1">
      <c r="A179" s="15"/>
      <c r="B179" s="274"/>
      <c r="C179" s="275"/>
      <c r="D179" s="228" t="s">
        <v>155</v>
      </c>
      <c r="E179" s="276" t="s">
        <v>19</v>
      </c>
      <c r="F179" s="277" t="s">
        <v>861</v>
      </c>
      <c r="G179" s="275"/>
      <c r="H179" s="278">
        <v>8.0099999999999998</v>
      </c>
      <c r="I179" s="279"/>
      <c r="J179" s="275"/>
      <c r="K179" s="275"/>
      <c r="L179" s="280"/>
      <c r="M179" s="281"/>
      <c r="N179" s="282"/>
      <c r="O179" s="282"/>
      <c r="P179" s="282"/>
      <c r="Q179" s="282"/>
      <c r="R179" s="282"/>
      <c r="S179" s="282"/>
      <c r="T179" s="28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4" t="s">
        <v>155</v>
      </c>
      <c r="AU179" s="284" t="s">
        <v>164</v>
      </c>
      <c r="AV179" s="15" t="s">
        <v>149</v>
      </c>
      <c r="AW179" s="15" t="s">
        <v>33</v>
      </c>
      <c r="AX179" s="15" t="s">
        <v>80</v>
      </c>
      <c r="AY179" s="284" t="s">
        <v>142</v>
      </c>
    </row>
    <row r="180" s="12" customFormat="1" ht="20.88" customHeight="1">
      <c r="A180" s="12"/>
      <c r="B180" s="199"/>
      <c r="C180" s="200"/>
      <c r="D180" s="201" t="s">
        <v>71</v>
      </c>
      <c r="E180" s="213" t="s">
        <v>255</v>
      </c>
      <c r="F180" s="213" t="s">
        <v>960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SUM(P181:P197)</f>
        <v>0</v>
      </c>
      <c r="Q180" s="207"/>
      <c r="R180" s="208">
        <f>SUM(R181:R197)</f>
        <v>0.048300000000000003</v>
      </c>
      <c r="S180" s="207"/>
      <c r="T180" s="209">
        <f>SUM(T181:T197)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80</v>
      </c>
      <c r="AT180" s="211" t="s">
        <v>71</v>
      </c>
      <c r="AU180" s="211" t="s">
        <v>82</v>
      </c>
      <c r="AY180" s="210" t="s">
        <v>142</v>
      </c>
      <c r="BK180" s="212">
        <f>SUM(BK181:BK197)</f>
        <v>0</v>
      </c>
    </row>
    <row r="181" s="2" customFormat="1" ht="21.75" customHeight="1">
      <c r="A181" s="41"/>
      <c r="B181" s="42"/>
      <c r="C181" s="215" t="s">
        <v>202</v>
      </c>
      <c r="D181" s="215" t="s">
        <v>144</v>
      </c>
      <c r="E181" s="216" t="s">
        <v>961</v>
      </c>
      <c r="F181" s="217" t="s">
        <v>962</v>
      </c>
      <c r="G181" s="218" t="s">
        <v>147</v>
      </c>
      <c r="H181" s="219">
        <v>57.5</v>
      </c>
      <c r="I181" s="220"/>
      <c r="J181" s="221">
        <f>ROUND(I181*H181,2)</f>
        <v>0</v>
      </c>
      <c r="K181" s="217" t="s">
        <v>148</v>
      </c>
      <c r="L181" s="47"/>
      <c r="M181" s="222" t="s">
        <v>19</v>
      </c>
      <c r="N181" s="223" t="s">
        <v>43</v>
      </c>
      <c r="O181" s="87"/>
      <c r="P181" s="224">
        <f>O181*H181</f>
        <v>0</v>
      </c>
      <c r="Q181" s="224">
        <v>0.00084000000000000003</v>
      </c>
      <c r="R181" s="224">
        <f>Q181*H181</f>
        <v>0.048300000000000003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149</v>
      </c>
      <c r="AT181" s="226" t="s">
        <v>144</v>
      </c>
      <c r="AU181" s="226" t="s">
        <v>164</v>
      </c>
      <c r="AY181" s="20" t="s">
        <v>142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80</v>
      </c>
      <c r="BK181" s="227">
        <f>ROUND(I181*H181,2)</f>
        <v>0</v>
      </c>
      <c r="BL181" s="20" t="s">
        <v>149</v>
      </c>
      <c r="BM181" s="226" t="s">
        <v>1382</v>
      </c>
    </row>
    <row r="182" s="2" customFormat="1">
      <c r="A182" s="41"/>
      <c r="B182" s="42"/>
      <c r="C182" s="43"/>
      <c r="D182" s="228" t="s">
        <v>151</v>
      </c>
      <c r="E182" s="43"/>
      <c r="F182" s="229" t="s">
        <v>962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151</v>
      </c>
      <c r="AU182" s="20" t="s">
        <v>164</v>
      </c>
    </row>
    <row r="183" s="2" customFormat="1">
      <c r="A183" s="41"/>
      <c r="B183" s="42"/>
      <c r="C183" s="43"/>
      <c r="D183" s="233" t="s">
        <v>153</v>
      </c>
      <c r="E183" s="43"/>
      <c r="F183" s="234" t="s">
        <v>964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153</v>
      </c>
      <c r="AU183" s="20" t="s">
        <v>164</v>
      </c>
    </row>
    <row r="184" s="13" customFormat="1">
      <c r="A184" s="13"/>
      <c r="B184" s="235"/>
      <c r="C184" s="236"/>
      <c r="D184" s="228" t="s">
        <v>155</v>
      </c>
      <c r="E184" s="237" t="s">
        <v>19</v>
      </c>
      <c r="F184" s="238" t="s">
        <v>1383</v>
      </c>
      <c r="G184" s="236"/>
      <c r="H184" s="237" t="s">
        <v>19</v>
      </c>
      <c r="I184" s="239"/>
      <c r="J184" s="236"/>
      <c r="K184" s="236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155</v>
      </c>
      <c r="AU184" s="244" t="s">
        <v>164</v>
      </c>
      <c r="AV184" s="13" t="s">
        <v>80</v>
      </c>
      <c r="AW184" s="13" t="s">
        <v>33</v>
      </c>
      <c r="AX184" s="13" t="s">
        <v>72</v>
      </c>
      <c r="AY184" s="244" t="s">
        <v>142</v>
      </c>
    </row>
    <row r="185" s="14" customFormat="1">
      <c r="A185" s="14"/>
      <c r="B185" s="245"/>
      <c r="C185" s="246"/>
      <c r="D185" s="228" t="s">
        <v>155</v>
      </c>
      <c r="E185" s="247" t="s">
        <v>19</v>
      </c>
      <c r="F185" s="248" t="s">
        <v>1384</v>
      </c>
      <c r="G185" s="246"/>
      <c r="H185" s="249">
        <v>19.5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155</v>
      </c>
      <c r="AU185" s="255" t="s">
        <v>164</v>
      </c>
      <c r="AV185" s="14" t="s">
        <v>82</v>
      </c>
      <c r="AW185" s="14" t="s">
        <v>33</v>
      </c>
      <c r="AX185" s="14" t="s">
        <v>72</v>
      </c>
      <c r="AY185" s="255" t="s">
        <v>142</v>
      </c>
    </row>
    <row r="186" s="14" customFormat="1">
      <c r="A186" s="14"/>
      <c r="B186" s="245"/>
      <c r="C186" s="246"/>
      <c r="D186" s="228" t="s">
        <v>155</v>
      </c>
      <c r="E186" s="247" t="s">
        <v>19</v>
      </c>
      <c r="F186" s="248" t="s">
        <v>1385</v>
      </c>
      <c r="G186" s="246"/>
      <c r="H186" s="249">
        <v>13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155</v>
      </c>
      <c r="AU186" s="255" t="s">
        <v>164</v>
      </c>
      <c r="AV186" s="14" t="s">
        <v>82</v>
      </c>
      <c r="AW186" s="14" t="s">
        <v>33</v>
      </c>
      <c r="AX186" s="14" t="s">
        <v>72</v>
      </c>
      <c r="AY186" s="255" t="s">
        <v>142</v>
      </c>
    </row>
    <row r="187" s="14" customFormat="1">
      <c r="A187" s="14"/>
      <c r="B187" s="245"/>
      <c r="C187" s="246"/>
      <c r="D187" s="228" t="s">
        <v>155</v>
      </c>
      <c r="E187" s="247" t="s">
        <v>19</v>
      </c>
      <c r="F187" s="248" t="s">
        <v>1386</v>
      </c>
      <c r="G187" s="246"/>
      <c r="H187" s="249">
        <v>5.5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155</v>
      </c>
      <c r="AU187" s="255" t="s">
        <v>164</v>
      </c>
      <c r="AV187" s="14" t="s">
        <v>82</v>
      </c>
      <c r="AW187" s="14" t="s">
        <v>33</v>
      </c>
      <c r="AX187" s="14" t="s">
        <v>72</v>
      </c>
      <c r="AY187" s="255" t="s">
        <v>142</v>
      </c>
    </row>
    <row r="188" s="14" customFormat="1">
      <c r="A188" s="14"/>
      <c r="B188" s="245"/>
      <c r="C188" s="246"/>
      <c r="D188" s="228" t="s">
        <v>155</v>
      </c>
      <c r="E188" s="247" t="s">
        <v>19</v>
      </c>
      <c r="F188" s="248" t="s">
        <v>1387</v>
      </c>
      <c r="G188" s="246"/>
      <c r="H188" s="249">
        <v>5.5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155</v>
      </c>
      <c r="AU188" s="255" t="s">
        <v>164</v>
      </c>
      <c r="AV188" s="14" t="s">
        <v>82</v>
      </c>
      <c r="AW188" s="14" t="s">
        <v>33</v>
      </c>
      <c r="AX188" s="14" t="s">
        <v>72</v>
      </c>
      <c r="AY188" s="255" t="s">
        <v>142</v>
      </c>
    </row>
    <row r="189" s="14" customFormat="1">
      <c r="A189" s="14"/>
      <c r="B189" s="245"/>
      <c r="C189" s="246"/>
      <c r="D189" s="228" t="s">
        <v>155</v>
      </c>
      <c r="E189" s="247" t="s">
        <v>19</v>
      </c>
      <c r="F189" s="248" t="s">
        <v>1388</v>
      </c>
      <c r="G189" s="246"/>
      <c r="H189" s="249">
        <v>7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155</v>
      </c>
      <c r="AU189" s="255" t="s">
        <v>164</v>
      </c>
      <c r="AV189" s="14" t="s">
        <v>82</v>
      </c>
      <c r="AW189" s="14" t="s">
        <v>33</v>
      </c>
      <c r="AX189" s="14" t="s">
        <v>72</v>
      </c>
      <c r="AY189" s="255" t="s">
        <v>142</v>
      </c>
    </row>
    <row r="190" s="14" customFormat="1">
      <c r="A190" s="14"/>
      <c r="B190" s="245"/>
      <c r="C190" s="246"/>
      <c r="D190" s="228" t="s">
        <v>155</v>
      </c>
      <c r="E190" s="247" t="s">
        <v>19</v>
      </c>
      <c r="F190" s="248" t="s">
        <v>1389</v>
      </c>
      <c r="G190" s="246"/>
      <c r="H190" s="249">
        <v>7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155</v>
      </c>
      <c r="AU190" s="255" t="s">
        <v>164</v>
      </c>
      <c r="AV190" s="14" t="s">
        <v>82</v>
      </c>
      <c r="AW190" s="14" t="s">
        <v>33</v>
      </c>
      <c r="AX190" s="14" t="s">
        <v>72</v>
      </c>
      <c r="AY190" s="255" t="s">
        <v>142</v>
      </c>
    </row>
    <row r="191" s="16" customFormat="1">
      <c r="A191" s="16"/>
      <c r="B191" s="285"/>
      <c r="C191" s="286"/>
      <c r="D191" s="228" t="s">
        <v>155</v>
      </c>
      <c r="E191" s="287" t="s">
        <v>19</v>
      </c>
      <c r="F191" s="288" t="s">
        <v>880</v>
      </c>
      <c r="G191" s="286"/>
      <c r="H191" s="289">
        <v>57.5</v>
      </c>
      <c r="I191" s="290"/>
      <c r="J191" s="286"/>
      <c r="K191" s="286"/>
      <c r="L191" s="291"/>
      <c r="M191" s="292"/>
      <c r="N191" s="293"/>
      <c r="O191" s="293"/>
      <c r="P191" s="293"/>
      <c r="Q191" s="293"/>
      <c r="R191" s="293"/>
      <c r="S191" s="293"/>
      <c r="T191" s="294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95" t="s">
        <v>155</v>
      </c>
      <c r="AU191" s="295" t="s">
        <v>164</v>
      </c>
      <c r="AV191" s="16" t="s">
        <v>164</v>
      </c>
      <c r="AW191" s="16" t="s">
        <v>33</v>
      </c>
      <c r="AX191" s="16" t="s">
        <v>72</v>
      </c>
      <c r="AY191" s="295" t="s">
        <v>142</v>
      </c>
    </row>
    <row r="192" s="15" customFormat="1">
      <c r="A192" s="15"/>
      <c r="B192" s="274"/>
      <c r="C192" s="275"/>
      <c r="D192" s="228" t="s">
        <v>155</v>
      </c>
      <c r="E192" s="276" t="s">
        <v>19</v>
      </c>
      <c r="F192" s="277" t="s">
        <v>861</v>
      </c>
      <c r="G192" s="275"/>
      <c r="H192" s="278">
        <v>57.5</v>
      </c>
      <c r="I192" s="279"/>
      <c r="J192" s="275"/>
      <c r="K192" s="275"/>
      <c r="L192" s="280"/>
      <c r="M192" s="281"/>
      <c r="N192" s="282"/>
      <c r="O192" s="282"/>
      <c r="P192" s="282"/>
      <c r="Q192" s="282"/>
      <c r="R192" s="282"/>
      <c r="S192" s="282"/>
      <c r="T192" s="28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84" t="s">
        <v>155</v>
      </c>
      <c r="AU192" s="284" t="s">
        <v>164</v>
      </c>
      <c r="AV192" s="15" t="s">
        <v>149</v>
      </c>
      <c r="AW192" s="15" t="s">
        <v>33</v>
      </c>
      <c r="AX192" s="15" t="s">
        <v>80</v>
      </c>
      <c r="AY192" s="284" t="s">
        <v>142</v>
      </c>
    </row>
    <row r="193" s="2" customFormat="1" ht="24.15" customHeight="1">
      <c r="A193" s="41"/>
      <c r="B193" s="42"/>
      <c r="C193" s="215" t="s">
        <v>210</v>
      </c>
      <c r="D193" s="215" t="s">
        <v>144</v>
      </c>
      <c r="E193" s="216" t="s">
        <v>993</v>
      </c>
      <c r="F193" s="217" t="s">
        <v>994</v>
      </c>
      <c r="G193" s="218" t="s">
        <v>147</v>
      </c>
      <c r="H193" s="219">
        <v>57.5</v>
      </c>
      <c r="I193" s="220"/>
      <c r="J193" s="221">
        <f>ROUND(I193*H193,2)</f>
        <v>0</v>
      </c>
      <c r="K193" s="217" t="s">
        <v>148</v>
      </c>
      <c r="L193" s="47"/>
      <c r="M193" s="222" t="s">
        <v>19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149</v>
      </c>
      <c r="AT193" s="226" t="s">
        <v>144</v>
      </c>
      <c r="AU193" s="226" t="s">
        <v>164</v>
      </c>
      <c r="AY193" s="20" t="s">
        <v>142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80</v>
      </c>
      <c r="BK193" s="227">
        <f>ROUND(I193*H193,2)</f>
        <v>0</v>
      </c>
      <c r="BL193" s="20" t="s">
        <v>149</v>
      </c>
      <c r="BM193" s="226" t="s">
        <v>1390</v>
      </c>
    </row>
    <row r="194" s="2" customFormat="1">
      <c r="A194" s="41"/>
      <c r="B194" s="42"/>
      <c r="C194" s="43"/>
      <c r="D194" s="228" t="s">
        <v>151</v>
      </c>
      <c r="E194" s="43"/>
      <c r="F194" s="229" t="s">
        <v>994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151</v>
      </c>
      <c r="AU194" s="20" t="s">
        <v>164</v>
      </c>
    </row>
    <row r="195" s="2" customFormat="1">
      <c r="A195" s="41"/>
      <c r="B195" s="42"/>
      <c r="C195" s="43"/>
      <c r="D195" s="233" t="s">
        <v>153</v>
      </c>
      <c r="E195" s="43"/>
      <c r="F195" s="234" t="s">
        <v>996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153</v>
      </c>
      <c r="AU195" s="20" t="s">
        <v>164</v>
      </c>
    </row>
    <row r="196" s="14" customFormat="1">
      <c r="A196" s="14"/>
      <c r="B196" s="245"/>
      <c r="C196" s="246"/>
      <c r="D196" s="228" t="s">
        <v>155</v>
      </c>
      <c r="E196" s="247" t="s">
        <v>19</v>
      </c>
      <c r="F196" s="248" t="s">
        <v>1391</v>
      </c>
      <c r="G196" s="246"/>
      <c r="H196" s="249">
        <v>57.5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155</v>
      </c>
      <c r="AU196" s="255" t="s">
        <v>164</v>
      </c>
      <c r="AV196" s="14" t="s">
        <v>82</v>
      </c>
      <c r="AW196" s="14" t="s">
        <v>33</v>
      </c>
      <c r="AX196" s="14" t="s">
        <v>72</v>
      </c>
      <c r="AY196" s="255" t="s">
        <v>142</v>
      </c>
    </row>
    <row r="197" s="15" customFormat="1">
      <c r="A197" s="15"/>
      <c r="B197" s="274"/>
      <c r="C197" s="275"/>
      <c r="D197" s="228" t="s">
        <v>155</v>
      </c>
      <c r="E197" s="276" t="s">
        <v>19</v>
      </c>
      <c r="F197" s="277" t="s">
        <v>861</v>
      </c>
      <c r="G197" s="275"/>
      <c r="H197" s="278">
        <v>57.5</v>
      </c>
      <c r="I197" s="279"/>
      <c r="J197" s="275"/>
      <c r="K197" s="275"/>
      <c r="L197" s="280"/>
      <c r="M197" s="281"/>
      <c r="N197" s="282"/>
      <c r="O197" s="282"/>
      <c r="P197" s="282"/>
      <c r="Q197" s="282"/>
      <c r="R197" s="282"/>
      <c r="S197" s="282"/>
      <c r="T197" s="28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4" t="s">
        <v>155</v>
      </c>
      <c r="AU197" s="284" t="s">
        <v>164</v>
      </c>
      <c r="AV197" s="15" t="s">
        <v>149</v>
      </c>
      <c r="AW197" s="15" t="s">
        <v>33</v>
      </c>
      <c r="AX197" s="15" t="s">
        <v>80</v>
      </c>
      <c r="AY197" s="284" t="s">
        <v>142</v>
      </c>
    </row>
    <row r="198" s="12" customFormat="1" ht="20.88" customHeight="1">
      <c r="A198" s="12"/>
      <c r="B198" s="199"/>
      <c r="C198" s="200"/>
      <c r="D198" s="201" t="s">
        <v>71</v>
      </c>
      <c r="E198" s="213" t="s">
        <v>262</v>
      </c>
      <c r="F198" s="213" t="s">
        <v>998</v>
      </c>
      <c r="G198" s="200"/>
      <c r="H198" s="200"/>
      <c r="I198" s="203"/>
      <c r="J198" s="214">
        <f>BK198</f>
        <v>0</v>
      </c>
      <c r="K198" s="200"/>
      <c r="L198" s="205"/>
      <c r="M198" s="206"/>
      <c r="N198" s="207"/>
      <c r="O198" s="207"/>
      <c r="P198" s="208">
        <f>SUM(P199:P224)</f>
        <v>0</v>
      </c>
      <c r="Q198" s="207"/>
      <c r="R198" s="208">
        <f>SUM(R199:R224)</f>
        <v>0</v>
      </c>
      <c r="S198" s="207"/>
      <c r="T198" s="209">
        <f>SUM(T199:T224)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0" t="s">
        <v>80</v>
      </c>
      <c r="AT198" s="211" t="s">
        <v>71</v>
      </c>
      <c r="AU198" s="211" t="s">
        <v>82</v>
      </c>
      <c r="AY198" s="210" t="s">
        <v>142</v>
      </c>
      <c r="BK198" s="212">
        <f>SUM(BK199:BK224)</f>
        <v>0</v>
      </c>
    </row>
    <row r="199" s="2" customFormat="1" ht="37.8" customHeight="1">
      <c r="A199" s="41"/>
      <c r="B199" s="42"/>
      <c r="C199" s="215" t="s">
        <v>217</v>
      </c>
      <c r="D199" s="215" t="s">
        <v>144</v>
      </c>
      <c r="E199" s="216" t="s">
        <v>999</v>
      </c>
      <c r="F199" s="217" t="s">
        <v>1000</v>
      </c>
      <c r="G199" s="218" t="s">
        <v>241</v>
      </c>
      <c r="H199" s="219">
        <v>4.9450000000000003</v>
      </c>
      <c r="I199" s="220"/>
      <c r="J199" s="221">
        <f>ROUND(I199*H199,2)</f>
        <v>0</v>
      </c>
      <c r="K199" s="217" t="s">
        <v>148</v>
      </c>
      <c r="L199" s="47"/>
      <c r="M199" s="222" t="s">
        <v>19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149</v>
      </c>
      <c r="AT199" s="226" t="s">
        <v>144</v>
      </c>
      <c r="AU199" s="226" t="s">
        <v>164</v>
      </c>
      <c r="AY199" s="20" t="s">
        <v>142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80</v>
      </c>
      <c r="BK199" s="227">
        <f>ROUND(I199*H199,2)</f>
        <v>0</v>
      </c>
      <c r="BL199" s="20" t="s">
        <v>149</v>
      </c>
      <c r="BM199" s="226" t="s">
        <v>1392</v>
      </c>
    </row>
    <row r="200" s="2" customFormat="1">
      <c r="A200" s="41"/>
      <c r="B200" s="42"/>
      <c r="C200" s="43"/>
      <c r="D200" s="228" t="s">
        <v>151</v>
      </c>
      <c r="E200" s="43"/>
      <c r="F200" s="229" t="s">
        <v>1000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151</v>
      </c>
      <c r="AU200" s="20" t="s">
        <v>164</v>
      </c>
    </row>
    <row r="201" s="2" customFormat="1">
      <c r="A201" s="41"/>
      <c r="B201" s="42"/>
      <c r="C201" s="43"/>
      <c r="D201" s="233" t="s">
        <v>153</v>
      </c>
      <c r="E201" s="43"/>
      <c r="F201" s="234" t="s">
        <v>1002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153</v>
      </c>
      <c r="AU201" s="20" t="s">
        <v>164</v>
      </c>
    </row>
    <row r="202" s="14" customFormat="1">
      <c r="A202" s="14"/>
      <c r="B202" s="245"/>
      <c r="C202" s="246"/>
      <c r="D202" s="228" t="s">
        <v>155</v>
      </c>
      <c r="E202" s="247" t="s">
        <v>19</v>
      </c>
      <c r="F202" s="248" t="s">
        <v>1393</v>
      </c>
      <c r="G202" s="246"/>
      <c r="H202" s="249">
        <v>14.375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155</v>
      </c>
      <c r="AU202" s="255" t="s">
        <v>164</v>
      </c>
      <c r="AV202" s="14" t="s">
        <v>82</v>
      </c>
      <c r="AW202" s="14" t="s">
        <v>33</v>
      </c>
      <c r="AX202" s="14" t="s">
        <v>72</v>
      </c>
      <c r="AY202" s="255" t="s">
        <v>142</v>
      </c>
    </row>
    <row r="203" s="14" customFormat="1">
      <c r="A203" s="14"/>
      <c r="B203" s="245"/>
      <c r="C203" s="246"/>
      <c r="D203" s="228" t="s">
        <v>155</v>
      </c>
      <c r="E203" s="247" t="s">
        <v>19</v>
      </c>
      <c r="F203" s="248" t="s">
        <v>1394</v>
      </c>
      <c r="G203" s="246"/>
      <c r="H203" s="249">
        <v>-9.4299999999999997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155</v>
      </c>
      <c r="AU203" s="255" t="s">
        <v>164</v>
      </c>
      <c r="AV203" s="14" t="s">
        <v>82</v>
      </c>
      <c r="AW203" s="14" t="s">
        <v>33</v>
      </c>
      <c r="AX203" s="14" t="s">
        <v>72</v>
      </c>
      <c r="AY203" s="255" t="s">
        <v>142</v>
      </c>
    </row>
    <row r="204" s="16" customFormat="1">
      <c r="A204" s="16"/>
      <c r="B204" s="285"/>
      <c r="C204" s="286"/>
      <c r="D204" s="228" t="s">
        <v>155</v>
      </c>
      <c r="E204" s="287" t="s">
        <v>19</v>
      </c>
      <c r="F204" s="288" t="s">
        <v>880</v>
      </c>
      <c r="G204" s="286"/>
      <c r="H204" s="289">
        <v>4.9450000000000003</v>
      </c>
      <c r="I204" s="290"/>
      <c r="J204" s="286"/>
      <c r="K204" s="286"/>
      <c r="L204" s="291"/>
      <c r="M204" s="292"/>
      <c r="N204" s="293"/>
      <c r="O204" s="293"/>
      <c r="P204" s="293"/>
      <c r="Q204" s="293"/>
      <c r="R204" s="293"/>
      <c r="S204" s="293"/>
      <c r="T204" s="294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5" t="s">
        <v>155</v>
      </c>
      <c r="AU204" s="295" t="s">
        <v>164</v>
      </c>
      <c r="AV204" s="16" t="s">
        <v>164</v>
      </c>
      <c r="AW204" s="16" t="s">
        <v>33</v>
      </c>
      <c r="AX204" s="16" t="s">
        <v>72</v>
      </c>
      <c r="AY204" s="295" t="s">
        <v>142</v>
      </c>
    </row>
    <row r="205" s="15" customFormat="1">
      <c r="A205" s="15"/>
      <c r="B205" s="274"/>
      <c r="C205" s="275"/>
      <c r="D205" s="228" t="s">
        <v>155</v>
      </c>
      <c r="E205" s="276" t="s">
        <v>19</v>
      </c>
      <c r="F205" s="277" t="s">
        <v>861</v>
      </c>
      <c r="G205" s="275"/>
      <c r="H205" s="278">
        <v>4.9450000000000003</v>
      </c>
      <c r="I205" s="279"/>
      <c r="J205" s="275"/>
      <c r="K205" s="275"/>
      <c r="L205" s="280"/>
      <c r="M205" s="281"/>
      <c r="N205" s="282"/>
      <c r="O205" s="282"/>
      <c r="P205" s="282"/>
      <c r="Q205" s="282"/>
      <c r="R205" s="282"/>
      <c r="S205" s="282"/>
      <c r="T205" s="28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4" t="s">
        <v>155</v>
      </c>
      <c r="AU205" s="284" t="s">
        <v>164</v>
      </c>
      <c r="AV205" s="15" t="s">
        <v>149</v>
      </c>
      <c r="AW205" s="15" t="s">
        <v>33</v>
      </c>
      <c r="AX205" s="15" t="s">
        <v>80</v>
      </c>
      <c r="AY205" s="284" t="s">
        <v>142</v>
      </c>
    </row>
    <row r="206" s="2" customFormat="1" ht="37.8" customHeight="1">
      <c r="A206" s="41"/>
      <c r="B206" s="42"/>
      <c r="C206" s="215" t="s">
        <v>225</v>
      </c>
      <c r="D206" s="215" t="s">
        <v>144</v>
      </c>
      <c r="E206" s="216" t="s">
        <v>1005</v>
      </c>
      <c r="F206" s="217" t="s">
        <v>1006</v>
      </c>
      <c r="G206" s="218" t="s">
        <v>241</v>
      </c>
      <c r="H206" s="219">
        <v>49.450000000000003</v>
      </c>
      <c r="I206" s="220"/>
      <c r="J206" s="221">
        <f>ROUND(I206*H206,2)</f>
        <v>0</v>
      </c>
      <c r="K206" s="217" t="s">
        <v>148</v>
      </c>
      <c r="L206" s="47"/>
      <c r="M206" s="222" t="s">
        <v>19</v>
      </c>
      <c r="N206" s="223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149</v>
      </c>
      <c r="AT206" s="226" t="s">
        <v>144</v>
      </c>
      <c r="AU206" s="226" t="s">
        <v>164</v>
      </c>
      <c r="AY206" s="20" t="s">
        <v>142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80</v>
      </c>
      <c r="BK206" s="227">
        <f>ROUND(I206*H206,2)</f>
        <v>0</v>
      </c>
      <c r="BL206" s="20" t="s">
        <v>149</v>
      </c>
      <c r="BM206" s="226" t="s">
        <v>1395</v>
      </c>
    </row>
    <row r="207" s="2" customFormat="1">
      <c r="A207" s="41"/>
      <c r="B207" s="42"/>
      <c r="C207" s="43"/>
      <c r="D207" s="228" t="s">
        <v>151</v>
      </c>
      <c r="E207" s="43"/>
      <c r="F207" s="229" t="s">
        <v>1008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151</v>
      </c>
      <c r="AU207" s="20" t="s">
        <v>164</v>
      </c>
    </row>
    <row r="208" s="2" customFormat="1">
      <c r="A208" s="41"/>
      <c r="B208" s="42"/>
      <c r="C208" s="43"/>
      <c r="D208" s="233" t="s">
        <v>153</v>
      </c>
      <c r="E208" s="43"/>
      <c r="F208" s="234" t="s">
        <v>1009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153</v>
      </c>
      <c r="AU208" s="20" t="s">
        <v>164</v>
      </c>
    </row>
    <row r="209" s="13" customFormat="1">
      <c r="A209" s="13"/>
      <c r="B209" s="235"/>
      <c r="C209" s="236"/>
      <c r="D209" s="228" t="s">
        <v>155</v>
      </c>
      <c r="E209" s="237" t="s">
        <v>19</v>
      </c>
      <c r="F209" s="238" t="s">
        <v>1303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155</v>
      </c>
      <c r="AU209" s="244" t="s">
        <v>164</v>
      </c>
      <c r="AV209" s="13" t="s">
        <v>80</v>
      </c>
      <c r="AW209" s="13" t="s">
        <v>33</v>
      </c>
      <c r="AX209" s="13" t="s">
        <v>72</v>
      </c>
      <c r="AY209" s="244" t="s">
        <v>142</v>
      </c>
    </row>
    <row r="210" s="14" customFormat="1">
      <c r="A210" s="14"/>
      <c r="B210" s="245"/>
      <c r="C210" s="246"/>
      <c r="D210" s="228" t="s">
        <v>155</v>
      </c>
      <c r="E210" s="247" t="s">
        <v>19</v>
      </c>
      <c r="F210" s="248" t="s">
        <v>1396</v>
      </c>
      <c r="G210" s="246"/>
      <c r="H210" s="249">
        <v>49.450000000000003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155</v>
      </c>
      <c r="AU210" s="255" t="s">
        <v>164</v>
      </c>
      <c r="AV210" s="14" t="s">
        <v>82</v>
      </c>
      <c r="AW210" s="14" t="s">
        <v>33</v>
      </c>
      <c r="AX210" s="14" t="s">
        <v>72</v>
      </c>
      <c r="AY210" s="255" t="s">
        <v>142</v>
      </c>
    </row>
    <row r="211" s="15" customFormat="1">
      <c r="A211" s="15"/>
      <c r="B211" s="274"/>
      <c r="C211" s="275"/>
      <c r="D211" s="228" t="s">
        <v>155</v>
      </c>
      <c r="E211" s="276" t="s">
        <v>19</v>
      </c>
      <c r="F211" s="277" t="s">
        <v>861</v>
      </c>
      <c r="G211" s="275"/>
      <c r="H211" s="278">
        <v>49.450000000000003</v>
      </c>
      <c r="I211" s="279"/>
      <c r="J211" s="275"/>
      <c r="K211" s="275"/>
      <c r="L211" s="280"/>
      <c r="M211" s="281"/>
      <c r="N211" s="282"/>
      <c r="O211" s="282"/>
      <c r="P211" s="282"/>
      <c r="Q211" s="282"/>
      <c r="R211" s="282"/>
      <c r="S211" s="282"/>
      <c r="T211" s="28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4" t="s">
        <v>155</v>
      </c>
      <c r="AU211" s="284" t="s">
        <v>164</v>
      </c>
      <c r="AV211" s="15" t="s">
        <v>149</v>
      </c>
      <c r="AW211" s="15" t="s">
        <v>33</v>
      </c>
      <c r="AX211" s="15" t="s">
        <v>80</v>
      </c>
      <c r="AY211" s="284" t="s">
        <v>142</v>
      </c>
    </row>
    <row r="212" s="2" customFormat="1" ht="37.8" customHeight="1">
      <c r="A212" s="41"/>
      <c r="B212" s="42"/>
      <c r="C212" s="215" t="s">
        <v>8</v>
      </c>
      <c r="D212" s="215" t="s">
        <v>144</v>
      </c>
      <c r="E212" s="216" t="s">
        <v>1012</v>
      </c>
      <c r="F212" s="217" t="s">
        <v>1013</v>
      </c>
      <c r="G212" s="218" t="s">
        <v>241</v>
      </c>
      <c r="H212" s="219">
        <v>4.9450000000000003</v>
      </c>
      <c r="I212" s="220"/>
      <c r="J212" s="221">
        <f>ROUND(I212*H212,2)</f>
        <v>0</v>
      </c>
      <c r="K212" s="217" t="s">
        <v>148</v>
      </c>
      <c r="L212" s="47"/>
      <c r="M212" s="222" t="s">
        <v>19</v>
      </c>
      <c r="N212" s="223" t="s">
        <v>43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149</v>
      </c>
      <c r="AT212" s="226" t="s">
        <v>144</v>
      </c>
      <c r="AU212" s="226" t="s">
        <v>164</v>
      </c>
      <c r="AY212" s="20" t="s">
        <v>142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80</v>
      </c>
      <c r="BK212" s="227">
        <f>ROUND(I212*H212,2)</f>
        <v>0</v>
      </c>
      <c r="BL212" s="20" t="s">
        <v>149</v>
      </c>
      <c r="BM212" s="226" t="s">
        <v>1397</v>
      </c>
    </row>
    <row r="213" s="2" customFormat="1">
      <c r="A213" s="41"/>
      <c r="B213" s="42"/>
      <c r="C213" s="43"/>
      <c r="D213" s="228" t="s">
        <v>151</v>
      </c>
      <c r="E213" s="43"/>
      <c r="F213" s="229" t="s">
        <v>1013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151</v>
      </c>
      <c r="AU213" s="20" t="s">
        <v>164</v>
      </c>
    </row>
    <row r="214" s="2" customFormat="1">
      <c r="A214" s="41"/>
      <c r="B214" s="42"/>
      <c r="C214" s="43"/>
      <c r="D214" s="233" t="s">
        <v>153</v>
      </c>
      <c r="E214" s="43"/>
      <c r="F214" s="234" t="s">
        <v>1015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153</v>
      </c>
      <c r="AU214" s="20" t="s">
        <v>164</v>
      </c>
    </row>
    <row r="215" s="14" customFormat="1">
      <c r="A215" s="14"/>
      <c r="B215" s="245"/>
      <c r="C215" s="246"/>
      <c r="D215" s="228" t="s">
        <v>155</v>
      </c>
      <c r="E215" s="247" t="s">
        <v>19</v>
      </c>
      <c r="F215" s="248" t="s">
        <v>1398</v>
      </c>
      <c r="G215" s="246"/>
      <c r="H215" s="249">
        <v>14.375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155</v>
      </c>
      <c r="AU215" s="255" t="s">
        <v>164</v>
      </c>
      <c r="AV215" s="14" t="s">
        <v>82</v>
      </c>
      <c r="AW215" s="14" t="s">
        <v>33</v>
      </c>
      <c r="AX215" s="14" t="s">
        <v>72</v>
      </c>
      <c r="AY215" s="255" t="s">
        <v>142</v>
      </c>
    </row>
    <row r="216" s="14" customFormat="1">
      <c r="A216" s="14"/>
      <c r="B216" s="245"/>
      <c r="C216" s="246"/>
      <c r="D216" s="228" t="s">
        <v>155</v>
      </c>
      <c r="E216" s="247" t="s">
        <v>19</v>
      </c>
      <c r="F216" s="248" t="s">
        <v>1399</v>
      </c>
      <c r="G216" s="246"/>
      <c r="H216" s="249">
        <v>-9.4299999999999997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155</v>
      </c>
      <c r="AU216" s="255" t="s">
        <v>164</v>
      </c>
      <c r="AV216" s="14" t="s">
        <v>82</v>
      </c>
      <c r="AW216" s="14" t="s">
        <v>33</v>
      </c>
      <c r="AX216" s="14" t="s">
        <v>72</v>
      </c>
      <c r="AY216" s="255" t="s">
        <v>142</v>
      </c>
    </row>
    <row r="217" s="16" customFormat="1">
      <c r="A217" s="16"/>
      <c r="B217" s="285"/>
      <c r="C217" s="286"/>
      <c r="D217" s="228" t="s">
        <v>155</v>
      </c>
      <c r="E217" s="287" t="s">
        <v>19</v>
      </c>
      <c r="F217" s="288" t="s">
        <v>880</v>
      </c>
      <c r="G217" s="286"/>
      <c r="H217" s="289">
        <v>4.9450000000000003</v>
      </c>
      <c r="I217" s="290"/>
      <c r="J217" s="286"/>
      <c r="K217" s="286"/>
      <c r="L217" s="291"/>
      <c r="M217" s="292"/>
      <c r="N217" s="293"/>
      <c r="O217" s="293"/>
      <c r="P217" s="293"/>
      <c r="Q217" s="293"/>
      <c r="R217" s="293"/>
      <c r="S217" s="293"/>
      <c r="T217" s="29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95" t="s">
        <v>155</v>
      </c>
      <c r="AU217" s="295" t="s">
        <v>164</v>
      </c>
      <c r="AV217" s="16" t="s">
        <v>164</v>
      </c>
      <c r="AW217" s="16" t="s">
        <v>33</v>
      </c>
      <c r="AX217" s="16" t="s">
        <v>72</v>
      </c>
      <c r="AY217" s="295" t="s">
        <v>142</v>
      </c>
    </row>
    <row r="218" s="15" customFormat="1">
      <c r="A218" s="15"/>
      <c r="B218" s="274"/>
      <c r="C218" s="275"/>
      <c r="D218" s="228" t="s">
        <v>155</v>
      </c>
      <c r="E218" s="276" t="s">
        <v>19</v>
      </c>
      <c r="F218" s="277" t="s">
        <v>861</v>
      </c>
      <c r="G218" s="275"/>
      <c r="H218" s="278">
        <v>4.9450000000000003</v>
      </c>
      <c r="I218" s="279"/>
      <c r="J218" s="275"/>
      <c r="K218" s="275"/>
      <c r="L218" s="280"/>
      <c r="M218" s="281"/>
      <c r="N218" s="282"/>
      <c r="O218" s="282"/>
      <c r="P218" s="282"/>
      <c r="Q218" s="282"/>
      <c r="R218" s="282"/>
      <c r="S218" s="282"/>
      <c r="T218" s="28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4" t="s">
        <v>155</v>
      </c>
      <c r="AU218" s="284" t="s">
        <v>164</v>
      </c>
      <c r="AV218" s="15" t="s">
        <v>149</v>
      </c>
      <c r="AW218" s="15" t="s">
        <v>33</v>
      </c>
      <c r="AX218" s="15" t="s">
        <v>80</v>
      </c>
      <c r="AY218" s="284" t="s">
        <v>142</v>
      </c>
    </row>
    <row r="219" s="2" customFormat="1" ht="37.8" customHeight="1">
      <c r="A219" s="41"/>
      <c r="B219" s="42"/>
      <c r="C219" s="215" t="s">
        <v>238</v>
      </c>
      <c r="D219" s="215" t="s">
        <v>144</v>
      </c>
      <c r="E219" s="216" t="s">
        <v>1017</v>
      </c>
      <c r="F219" s="217" t="s">
        <v>1018</v>
      </c>
      <c r="G219" s="218" t="s">
        <v>241</v>
      </c>
      <c r="H219" s="219">
        <v>49.450000000000003</v>
      </c>
      <c r="I219" s="220"/>
      <c r="J219" s="221">
        <f>ROUND(I219*H219,2)</f>
        <v>0</v>
      </c>
      <c r="K219" s="217" t="s">
        <v>148</v>
      </c>
      <c r="L219" s="47"/>
      <c r="M219" s="222" t="s">
        <v>19</v>
      </c>
      <c r="N219" s="223" t="s">
        <v>43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149</v>
      </c>
      <c r="AT219" s="226" t="s">
        <v>144</v>
      </c>
      <c r="AU219" s="226" t="s">
        <v>164</v>
      </c>
      <c r="AY219" s="20" t="s">
        <v>142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80</v>
      </c>
      <c r="BK219" s="227">
        <f>ROUND(I219*H219,2)</f>
        <v>0</v>
      </c>
      <c r="BL219" s="20" t="s">
        <v>149</v>
      </c>
      <c r="BM219" s="226" t="s">
        <v>1400</v>
      </c>
    </row>
    <row r="220" s="2" customFormat="1">
      <c r="A220" s="41"/>
      <c r="B220" s="42"/>
      <c r="C220" s="43"/>
      <c r="D220" s="228" t="s">
        <v>151</v>
      </c>
      <c r="E220" s="43"/>
      <c r="F220" s="229" t="s">
        <v>1020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151</v>
      </c>
      <c r="AU220" s="20" t="s">
        <v>164</v>
      </c>
    </row>
    <row r="221" s="2" customFormat="1">
      <c r="A221" s="41"/>
      <c r="B221" s="42"/>
      <c r="C221" s="43"/>
      <c r="D221" s="233" t="s">
        <v>153</v>
      </c>
      <c r="E221" s="43"/>
      <c r="F221" s="234" t="s">
        <v>1021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153</v>
      </c>
      <c r="AU221" s="20" t="s">
        <v>164</v>
      </c>
    </row>
    <row r="222" s="13" customFormat="1">
      <c r="A222" s="13"/>
      <c r="B222" s="235"/>
      <c r="C222" s="236"/>
      <c r="D222" s="228" t="s">
        <v>155</v>
      </c>
      <c r="E222" s="237" t="s">
        <v>19</v>
      </c>
      <c r="F222" s="238" t="s">
        <v>1303</v>
      </c>
      <c r="G222" s="236"/>
      <c r="H222" s="237" t="s">
        <v>19</v>
      </c>
      <c r="I222" s="239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155</v>
      </c>
      <c r="AU222" s="244" t="s">
        <v>164</v>
      </c>
      <c r="AV222" s="13" t="s">
        <v>80</v>
      </c>
      <c r="AW222" s="13" t="s">
        <v>33</v>
      </c>
      <c r="AX222" s="13" t="s">
        <v>72</v>
      </c>
      <c r="AY222" s="244" t="s">
        <v>142</v>
      </c>
    </row>
    <row r="223" s="14" customFormat="1">
      <c r="A223" s="14"/>
      <c r="B223" s="245"/>
      <c r="C223" s="246"/>
      <c r="D223" s="228" t="s">
        <v>155</v>
      </c>
      <c r="E223" s="247" t="s">
        <v>19</v>
      </c>
      <c r="F223" s="248" t="s">
        <v>1401</v>
      </c>
      <c r="G223" s="246"/>
      <c r="H223" s="249">
        <v>49.450000000000003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155</v>
      </c>
      <c r="AU223" s="255" t="s">
        <v>164</v>
      </c>
      <c r="AV223" s="14" t="s">
        <v>82</v>
      </c>
      <c r="AW223" s="14" t="s">
        <v>33</v>
      </c>
      <c r="AX223" s="14" t="s">
        <v>72</v>
      </c>
      <c r="AY223" s="255" t="s">
        <v>142</v>
      </c>
    </row>
    <row r="224" s="15" customFormat="1">
      <c r="A224" s="15"/>
      <c r="B224" s="274"/>
      <c r="C224" s="275"/>
      <c r="D224" s="228" t="s">
        <v>155</v>
      </c>
      <c r="E224" s="276" t="s">
        <v>19</v>
      </c>
      <c r="F224" s="277" t="s">
        <v>861</v>
      </c>
      <c r="G224" s="275"/>
      <c r="H224" s="278">
        <v>49.450000000000003</v>
      </c>
      <c r="I224" s="279"/>
      <c r="J224" s="275"/>
      <c r="K224" s="275"/>
      <c r="L224" s="280"/>
      <c r="M224" s="281"/>
      <c r="N224" s="282"/>
      <c r="O224" s="282"/>
      <c r="P224" s="282"/>
      <c r="Q224" s="282"/>
      <c r="R224" s="282"/>
      <c r="S224" s="282"/>
      <c r="T224" s="28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4" t="s">
        <v>155</v>
      </c>
      <c r="AU224" s="284" t="s">
        <v>164</v>
      </c>
      <c r="AV224" s="15" t="s">
        <v>149</v>
      </c>
      <c r="AW224" s="15" t="s">
        <v>33</v>
      </c>
      <c r="AX224" s="15" t="s">
        <v>80</v>
      </c>
      <c r="AY224" s="284" t="s">
        <v>142</v>
      </c>
    </row>
    <row r="225" s="12" customFormat="1" ht="20.88" customHeight="1">
      <c r="A225" s="12"/>
      <c r="B225" s="199"/>
      <c r="C225" s="200"/>
      <c r="D225" s="201" t="s">
        <v>71</v>
      </c>
      <c r="E225" s="213" t="s">
        <v>269</v>
      </c>
      <c r="F225" s="213" t="s">
        <v>1023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SUM(P226:P265)</f>
        <v>0</v>
      </c>
      <c r="Q225" s="207"/>
      <c r="R225" s="208">
        <f>SUM(R226:R265)</f>
        <v>16.276</v>
      </c>
      <c r="S225" s="207"/>
      <c r="T225" s="209">
        <f>SUM(T226:T265)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80</v>
      </c>
      <c r="AT225" s="211" t="s">
        <v>71</v>
      </c>
      <c r="AU225" s="211" t="s">
        <v>82</v>
      </c>
      <c r="AY225" s="210" t="s">
        <v>142</v>
      </c>
      <c r="BK225" s="212">
        <f>SUM(BK226:BK265)</f>
        <v>0</v>
      </c>
    </row>
    <row r="226" s="2" customFormat="1" ht="24.15" customHeight="1">
      <c r="A226" s="41"/>
      <c r="B226" s="42"/>
      <c r="C226" s="215" t="s">
        <v>246</v>
      </c>
      <c r="D226" s="215" t="s">
        <v>144</v>
      </c>
      <c r="E226" s="216" t="s">
        <v>286</v>
      </c>
      <c r="F226" s="217" t="s">
        <v>289</v>
      </c>
      <c r="G226" s="218" t="s">
        <v>282</v>
      </c>
      <c r="H226" s="219">
        <v>16.565999999999999</v>
      </c>
      <c r="I226" s="220"/>
      <c r="J226" s="221">
        <f>ROUND(I226*H226,2)</f>
        <v>0</v>
      </c>
      <c r="K226" s="217" t="s">
        <v>148</v>
      </c>
      <c r="L226" s="47"/>
      <c r="M226" s="222" t="s">
        <v>19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149</v>
      </c>
      <c r="AT226" s="226" t="s">
        <v>144</v>
      </c>
      <c r="AU226" s="226" t="s">
        <v>164</v>
      </c>
      <c r="AY226" s="20" t="s">
        <v>142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80</v>
      </c>
      <c r="BK226" s="227">
        <f>ROUND(I226*H226,2)</f>
        <v>0</v>
      </c>
      <c r="BL226" s="20" t="s">
        <v>149</v>
      </c>
      <c r="BM226" s="226" t="s">
        <v>1402</v>
      </c>
    </row>
    <row r="227" s="2" customFormat="1">
      <c r="A227" s="41"/>
      <c r="B227" s="42"/>
      <c r="C227" s="43"/>
      <c r="D227" s="228" t="s">
        <v>151</v>
      </c>
      <c r="E227" s="43"/>
      <c r="F227" s="229" t="s">
        <v>289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151</v>
      </c>
      <c r="AU227" s="20" t="s">
        <v>164</v>
      </c>
    </row>
    <row r="228" s="2" customFormat="1">
      <c r="A228" s="41"/>
      <c r="B228" s="42"/>
      <c r="C228" s="43"/>
      <c r="D228" s="233" t="s">
        <v>153</v>
      </c>
      <c r="E228" s="43"/>
      <c r="F228" s="234" t="s">
        <v>290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153</v>
      </c>
      <c r="AU228" s="20" t="s">
        <v>164</v>
      </c>
    </row>
    <row r="229" s="14" customFormat="1">
      <c r="A229" s="14"/>
      <c r="B229" s="245"/>
      <c r="C229" s="246"/>
      <c r="D229" s="228" t="s">
        <v>155</v>
      </c>
      <c r="E229" s="247" t="s">
        <v>19</v>
      </c>
      <c r="F229" s="248" t="s">
        <v>1403</v>
      </c>
      <c r="G229" s="246"/>
      <c r="H229" s="249">
        <v>7.9119999999999999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155</v>
      </c>
      <c r="AU229" s="255" t="s">
        <v>164</v>
      </c>
      <c r="AV229" s="14" t="s">
        <v>82</v>
      </c>
      <c r="AW229" s="14" t="s">
        <v>33</v>
      </c>
      <c r="AX229" s="14" t="s">
        <v>72</v>
      </c>
      <c r="AY229" s="255" t="s">
        <v>142</v>
      </c>
    </row>
    <row r="230" s="14" customFormat="1">
      <c r="A230" s="14"/>
      <c r="B230" s="245"/>
      <c r="C230" s="246"/>
      <c r="D230" s="228" t="s">
        <v>155</v>
      </c>
      <c r="E230" s="247" t="s">
        <v>19</v>
      </c>
      <c r="F230" s="248" t="s">
        <v>1404</v>
      </c>
      <c r="G230" s="246"/>
      <c r="H230" s="249">
        <v>8.6539999999999999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155</v>
      </c>
      <c r="AU230" s="255" t="s">
        <v>164</v>
      </c>
      <c r="AV230" s="14" t="s">
        <v>82</v>
      </c>
      <c r="AW230" s="14" t="s">
        <v>33</v>
      </c>
      <c r="AX230" s="14" t="s">
        <v>72</v>
      </c>
      <c r="AY230" s="255" t="s">
        <v>142</v>
      </c>
    </row>
    <row r="231" s="16" customFormat="1">
      <c r="A231" s="16"/>
      <c r="B231" s="285"/>
      <c r="C231" s="286"/>
      <c r="D231" s="228" t="s">
        <v>155</v>
      </c>
      <c r="E231" s="287" t="s">
        <v>19</v>
      </c>
      <c r="F231" s="288" t="s">
        <v>880</v>
      </c>
      <c r="G231" s="286"/>
      <c r="H231" s="289">
        <v>16.565999999999999</v>
      </c>
      <c r="I231" s="290"/>
      <c r="J231" s="286"/>
      <c r="K231" s="286"/>
      <c r="L231" s="291"/>
      <c r="M231" s="292"/>
      <c r="N231" s="293"/>
      <c r="O231" s="293"/>
      <c r="P231" s="293"/>
      <c r="Q231" s="293"/>
      <c r="R231" s="293"/>
      <c r="S231" s="293"/>
      <c r="T231" s="294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95" t="s">
        <v>155</v>
      </c>
      <c r="AU231" s="295" t="s">
        <v>164</v>
      </c>
      <c r="AV231" s="16" t="s">
        <v>164</v>
      </c>
      <c r="AW231" s="16" t="s">
        <v>33</v>
      </c>
      <c r="AX231" s="16" t="s">
        <v>72</v>
      </c>
      <c r="AY231" s="295" t="s">
        <v>142</v>
      </c>
    </row>
    <row r="232" s="15" customFormat="1">
      <c r="A232" s="15"/>
      <c r="B232" s="274"/>
      <c r="C232" s="275"/>
      <c r="D232" s="228" t="s">
        <v>155</v>
      </c>
      <c r="E232" s="276" t="s">
        <v>19</v>
      </c>
      <c r="F232" s="277" t="s">
        <v>861</v>
      </c>
      <c r="G232" s="275"/>
      <c r="H232" s="278">
        <v>16.565999999999999</v>
      </c>
      <c r="I232" s="279"/>
      <c r="J232" s="275"/>
      <c r="K232" s="275"/>
      <c r="L232" s="280"/>
      <c r="M232" s="281"/>
      <c r="N232" s="282"/>
      <c r="O232" s="282"/>
      <c r="P232" s="282"/>
      <c r="Q232" s="282"/>
      <c r="R232" s="282"/>
      <c r="S232" s="282"/>
      <c r="T232" s="28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84" t="s">
        <v>155</v>
      </c>
      <c r="AU232" s="284" t="s">
        <v>164</v>
      </c>
      <c r="AV232" s="15" t="s">
        <v>149</v>
      </c>
      <c r="AW232" s="15" t="s">
        <v>33</v>
      </c>
      <c r="AX232" s="15" t="s">
        <v>80</v>
      </c>
      <c r="AY232" s="284" t="s">
        <v>142</v>
      </c>
    </row>
    <row r="233" s="2" customFormat="1" ht="24.15" customHeight="1">
      <c r="A233" s="41"/>
      <c r="B233" s="42"/>
      <c r="C233" s="215" t="s">
        <v>255</v>
      </c>
      <c r="D233" s="215" t="s">
        <v>144</v>
      </c>
      <c r="E233" s="216" t="s">
        <v>1027</v>
      </c>
      <c r="F233" s="217" t="s">
        <v>1028</v>
      </c>
      <c r="G233" s="218" t="s">
        <v>241</v>
      </c>
      <c r="H233" s="219">
        <v>9.8900000000000006</v>
      </c>
      <c r="I233" s="220"/>
      <c r="J233" s="221">
        <f>ROUND(I233*H233,2)</f>
        <v>0</v>
      </c>
      <c r="K233" s="217" t="s">
        <v>148</v>
      </c>
      <c r="L233" s="47"/>
      <c r="M233" s="222" t="s">
        <v>19</v>
      </c>
      <c r="N233" s="223" t="s">
        <v>43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149</v>
      </c>
      <c r="AT233" s="226" t="s">
        <v>144</v>
      </c>
      <c r="AU233" s="226" t="s">
        <v>164</v>
      </c>
      <c r="AY233" s="20" t="s">
        <v>142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80</v>
      </c>
      <c r="BK233" s="227">
        <f>ROUND(I233*H233,2)</f>
        <v>0</v>
      </c>
      <c r="BL233" s="20" t="s">
        <v>149</v>
      </c>
      <c r="BM233" s="226" t="s">
        <v>1405</v>
      </c>
    </row>
    <row r="234" s="2" customFormat="1">
      <c r="A234" s="41"/>
      <c r="B234" s="42"/>
      <c r="C234" s="43"/>
      <c r="D234" s="228" t="s">
        <v>151</v>
      </c>
      <c r="E234" s="43"/>
      <c r="F234" s="229" t="s">
        <v>1028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151</v>
      </c>
      <c r="AU234" s="20" t="s">
        <v>164</v>
      </c>
    </row>
    <row r="235" s="2" customFormat="1">
      <c r="A235" s="41"/>
      <c r="B235" s="42"/>
      <c r="C235" s="43"/>
      <c r="D235" s="233" t="s">
        <v>153</v>
      </c>
      <c r="E235" s="43"/>
      <c r="F235" s="234" t="s">
        <v>1030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153</v>
      </c>
      <c r="AU235" s="20" t="s">
        <v>164</v>
      </c>
    </row>
    <row r="236" s="14" customFormat="1">
      <c r="A236" s="14"/>
      <c r="B236" s="245"/>
      <c r="C236" s="246"/>
      <c r="D236" s="228" t="s">
        <v>155</v>
      </c>
      <c r="E236" s="247" t="s">
        <v>19</v>
      </c>
      <c r="F236" s="248" t="s">
        <v>1406</v>
      </c>
      <c r="G236" s="246"/>
      <c r="H236" s="249">
        <v>4.9450000000000003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155</v>
      </c>
      <c r="AU236" s="255" t="s">
        <v>164</v>
      </c>
      <c r="AV236" s="14" t="s">
        <v>82</v>
      </c>
      <c r="AW236" s="14" t="s">
        <v>33</v>
      </c>
      <c r="AX236" s="14" t="s">
        <v>72</v>
      </c>
      <c r="AY236" s="255" t="s">
        <v>142</v>
      </c>
    </row>
    <row r="237" s="14" customFormat="1">
      <c r="A237" s="14"/>
      <c r="B237" s="245"/>
      <c r="C237" s="246"/>
      <c r="D237" s="228" t="s">
        <v>155</v>
      </c>
      <c r="E237" s="247" t="s">
        <v>19</v>
      </c>
      <c r="F237" s="248" t="s">
        <v>1407</v>
      </c>
      <c r="G237" s="246"/>
      <c r="H237" s="249">
        <v>4.9450000000000003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155</v>
      </c>
      <c r="AU237" s="255" t="s">
        <v>164</v>
      </c>
      <c r="AV237" s="14" t="s">
        <v>82</v>
      </c>
      <c r="AW237" s="14" t="s">
        <v>33</v>
      </c>
      <c r="AX237" s="14" t="s">
        <v>72</v>
      </c>
      <c r="AY237" s="255" t="s">
        <v>142</v>
      </c>
    </row>
    <row r="238" s="16" customFormat="1">
      <c r="A238" s="16"/>
      <c r="B238" s="285"/>
      <c r="C238" s="286"/>
      <c r="D238" s="228" t="s">
        <v>155</v>
      </c>
      <c r="E238" s="287" t="s">
        <v>19</v>
      </c>
      <c r="F238" s="288" t="s">
        <v>880</v>
      </c>
      <c r="G238" s="286"/>
      <c r="H238" s="289">
        <v>9.8900000000000006</v>
      </c>
      <c r="I238" s="290"/>
      <c r="J238" s="286"/>
      <c r="K238" s="286"/>
      <c r="L238" s="291"/>
      <c r="M238" s="292"/>
      <c r="N238" s="293"/>
      <c r="O238" s="293"/>
      <c r="P238" s="293"/>
      <c r="Q238" s="293"/>
      <c r="R238" s="293"/>
      <c r="S238" s="293"/>
      <c r="T238" s="294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5" t="s">
        <v>155</v>
      </c>
      <c r="AU238" s="295" t="s">
        <v>164</v>
      </c>
      <c r="AV238" s="16" t="s">
        <v>164</v>
      </c>
      <c r="AW238" s="16" t="s">
        <v>33</v>
      </c>
      <c r="AX238" s="16" t="s">
        <v>72</v>
      </c>
      <c r="AY238" s="295" t="s">
        <v>142</v>
      </c>
    </row>
    <row r="239" s="15" customFormat="1">
      <c r="A239" s="15"/>
      <c r="B239" s="274"/>
      <c r="C239" s="275"/>
      <c r="D239" s="228" t="s">
        <v>155</v>
      </c>
      <c r="E239" s="276" t="s">
        <v>19</v>
      </c>
      <c r="F239" s="277" t="s">
        <v>861</v>
      </c>
      <c r="G239" s="275"/>
      <c r="H239" s="278">
        <v>9.8900000000000006</v>
      </c>
      <c r="I239" s="279"/>
      <c r="J239" s="275"/>
      <c r="K239" s="275"/>
      <c r="L239" s="280"/>
      <c r="M239" s="281"/>
      <c r="N239" s="282"/>
      <c r="O239" s="282"/>
      <c r="P239" s="282"/>
      <c r="Q239" s="282"/>
      <c r="R239" s="282"/>
      <c r="S239" s="282"/>
      <c r="T239" s="28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84" t="s">
        <v>155</v>
      </c>
      <c r="AU239" s="284" t="s">
        <v>164</v>
      </c>
      <c r="AV239" s="15" t="s">
        <v>149</v>
      </c>
      <c r="AW239" s="15" t="s">
        <v>33</v>
      </c>
      <c r="AX239" s="15" t="s">
        <v>80</v>
      </c>
      <c r="AY239" s="284" t="s">
        <v>142</v>
      </c>
    </row>
    <row r="240" s="2" customFormat="1" ht="24.15" customHeight="1">
      <c r="A240" s="41"/>
      <c r="B240" s="42"/>
      <c r="C240" s="215" t="s">
        <v>262</v>
      </c>
      <c r="D240" s="215" t="s">
        <v>144</v>
      </c>
      <c r="E240" s="216" t="s">
        <v>1033</v>
      </c>
      <c r="F240" s="217" t="s">
        <v>1034</v>
      </c>
      <c r="G240" s="218" t="s">
        <v>241</v>
      </c>
      <c r="H240" s="219">
        <v>18.859999999999999</v>
      </c>
      <c r="I240" s="220"/>
      <c r="J240" s="221">
        <f>ROUND(I240*H240,2)</f>
        <v>0</v>
      </c>
      <c r="K240" s="217" t="s">
        <v>148</v>
      </c>
      <c r="L240" s="47"/>
      <c r="M240" s="222" t="s">
        <v>19</v>
      </c>
      <c r="N240" s="223" t="s">
        <v>43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149</v>
      </c>
      <c r="AT240" s="226" t="s">
        <v>144</v>
      </c>
      <c r="AU240" s="226" t="s">
        <v>164</v>
      </c>
      <c r="AY240" s="20" t="s">
        <v>142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80</v>
      </c>
      <c r="BK240" s="227">
        <f>ROUND(I240*H240,2)</f>
        <v>0</v>
      </c>
      <c r="BL240" s="20" t="s">
        <v>149</v>
      </c>
      <c r="BM240" s="226" t="s">
        <v>1408</v>
      </c>
    </row>
    <row r="241" s="2" customFormat="1">
      <c r="A241" s="41"/>
      <c r="B241" s="42"/>
      <c r="C241" s="43"/>
      <c r="D241" s="228" t="s">
        <v>151</v>
      </c>
      <c r="E241" s="43"/>
      <c r="F241" s="229" t="s">
        <v>1034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151</v>
      </c>
      <c r="AU241" s="20" t="s">
        <v>164</v>
      </c>
    </row>
    <row r="242" s="2" customFormat="1">
      <c r="A242" s="41"/>
      <c r="B242" s="42"/>
      <c r="C242" s="43"/>
      <c r="D242" s="233" t="s">
        <v>153</v>
      </c>
      <c r="E242" s="43"/>
      <c r="F242" s="234" t="s">
        <v>1036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153</v>
      </c>
      <c r="AU242" s="20" t="s">
        <v>164</v>
      </c>
    </row>
    <row r="243" s="14" customFormat="1">
      <c r="A243" s="14"/>
      <c r="B243" s="245"/>
      <c r="C243" s="246"/>
      <c r="D243" s="228" t="s">
        <v>155</v>
      </c>
      <c r="E243" s="247" t="s">
        <v>19</v>
      </c>
      <c r="F243" s="248" t="s">
        <v>1409</v>
      </c>
      <c r="G243" s="246"/>
      <c r="H243" s="249">
        <v>28.75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155</v>
      </c>
      <c r="AU243" s="255" t="s">
        <v>164</v>
      </c>
      <c r="AV243" s="14" t="s">
        <v>82</v>
      </c>
      <c r="AW243" s="14" t="s">
        <v>33</v>
      </c>
      <c r="AX243" s="14" t="s">
        <v>72</v>
      </c>
      <c r="AY243" s="255" t="s">
        <v>142</v>
      </c>
    </row>
    <row r="244" s="16" customFormat="1">
      <c r="A244" s="16"/>
      <c r="B244" s="285"/>
      <c r="C244" s="286"/>
      <c r="D244" s="228" t="s">
        <v>155</v>
      </c>
      <c r="E244" s="287" t="s">
        <v>19</v>
      </c>
      <c r="F244" s="288" t="s">
        <v>880</v>
      </c>
      <c r="G244" s="286"/>
      <c r="H244" s="289">
        <v>28.75</v>
      </c>
      <c r="I244" s="290"/>
      <c r="J244" s="286"/>
      <c r="K244" s="286"/>
      <c r="L244" s="291"/>
      <c r="M244" s="292"/>
      <c r="N244" s="293"/>
      <c r="O244" s="293"/>
      <c r="P244" s="293"/>
      <c r="Q244" s="293"/>
      <c r="R244" s="293"/>
      <c r="S244" s="293"/>
      <c r="T244" s="294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95" t="s">
        <v>155</v>
      </c>
      <c r="AU244" s="295" t="s">
        <v>164</v>
      </c>
      <c r="AV244" s="16" t="s">
        <v>164</v>
      </c>
      <c r="AW244" s="16" t="s">
        <v>33</v>
      </c>
      <c r="AX244" s="16" t="s">
        <v>72</v>
      </c>
      <c r="AY244" s="295" t="s">
        <v>142</v>
      </c>
    </row>
    <row r="245" s="14" customFormat="1">
      <c r="A245" s="14"/>
      <c r="B245" s="245"/>
      <c r="C245" s="246"/>
      <c r="D245" s="228" t="s">
        <v>155</v>
      </c>
      <c r="E245" s="247" t="s">
        <v>19</v>
      </c>
      <c r="F245" s="248" t="s">
        <v>1410</v>
      </c>
      <c r="G245" s="246"/>
      <c r="H245" s="249">
        <v>-2.2999999999999998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155</v>
      </c>
      <c r="AU245" s="255" t="s">
        <v>164</v>
      </c>
      <c r="AV245" s="14" t="s">
        <v>82</v>
      </c>
      <c r="AW245" s="14" t="s">
        <v>33</v>
      </c>
      <c r="AX245" s="14" t="s">
        <v>72</v>
      </c>
      <c r="AY245" s="255" t="s">
        <v>142</v>
      </c>
    </row>
    <row r="246" s="14" customFormat="1">
      <c r="A246" s="14"/>
      <c r="B246" s="245"/>
      <c r="C246" s="246"/>
      <c r="D246" s="228" t="s">
        <v>155</v>
      </c>
      <c r="E246" s="247" t="s">
        <v>19</v>
      </c>
      <c r="F246" s="248" t="s">
        <v>1411</v>
      </c>
      <c r="G246" s="246"/>
      <c r="H246" s="249">
        <v>-7.5700000000000003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155</v>
      </c>
      <c r="AU246" s="255" t="s">
        <v>164</v>
      </c>
      <c r="AV246" s="14" t="s">
        <v>82</v>
      </c>
      <c r="AW246" s="14" t="s">
        <v>33</v>
      </c>
      <c r="AX246" s="14" t="s">
        <v>72</v>
      </c>
      <c r="AY246" s="255" t="s">
        <v>142</v>
      </c>
    </row>
    <row r="247" s="14" customFormat="1">
      <c r="A247" s="14"/>
      <c r="B247" s="245"/>
      <c r="C247" s="246"/>
      <c r="D247" s="228" t="s">
        <v>155</v>
      </c>
      <c r="E247" s="247" t="s">
        <v>19</v>
      </c>
      <c r="F247" s="248" t="s">
        <v>1412</v>
      </c>
      <c r="G247" s="246"/>
      <c r="H247" s="249">
        <v>-0.02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155</v>
      </c>
      <c r="AU247" s="255" t="s">
        <v>164</v>
      </c>
      <c r="AV247" s="14" t="s">
        <v>82</v>
      </c>
      <c r="AW247" s="14" t="s">
        <v>33</v>
      </c>
      <c r="AX247" s="14" t="s">
        <v>72</v>
      </c>
      <c r="AY247" s="255" t="s">
        <v>142</v>
      </c>
    </row>
    <row r="248" s="16" customFormat="1">
      <c r="A248" s="16"/>
      <c r="B248" s="285"/>
      <c r="C248" s="286"/>
      <c r="D248" s="228" t="s">
        <v>155</v>
      </c>
      <c r="E248" s="287" t="s">
        <v>19</v>
      </c>
      <c r="F248" s="288" t="s">
        <v>880</v>
      </c>
      <c r="G248" s="286"/>
      <c r="H248" s="289">
        <v>-9.8900000000000006</v>
      </c>
      <c r="I248" s="290"/>
      <c r="J248" s="286"/>
      <c r="K248" s="286"/>
      <c r="L248" s="291"/>
      <c r="M248" s="292"/>
      <c r="N248" s="293"/>
      <c r="O248" s="293"/>
      <c r="P248" s="293"/>
      <c r="Q248" s="293"/>
      <c r="R248" s="293"/>
      <c r="S248" s="293"/>
      <c r="T248" s="294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95" t="s">
        <v>155</v>
      </c>
      <c r="AU248" s="295" t="s">
        <v>164</v>
      </c>
      <c r="AV248" s="16" t="s">
        <v>164</v>
      </c>
      <c r="AW248" s="16" t="s">
        <v>33</v>
      </c>
      <c r="AX248" s="16" t="s">
        <v>72</v>
      </c>
      <c r="AY248" s="295" t="s">
        <v>142</v>
      </c>
    </row>
    <row r="249" s="15" customFormat="1">
      <c r="A249" s="15"/>
      <c r="B249" s="274"/>
      <c r="C249" s="275"/>
      <c r="D249" s="228" t="s">
        <v>155</v>
      </c>
      <c r="E249" s="276" t="s">
        <v>19</v>
      </c>
      <c r="F249" s="277" t="s">
        <v>861</v>
      </c>
      <c r="G249" s="275"/>
      <c r="H249" s="278">
        <v>18.859999999999999</v>
      </c>
      <c r="I249" s="279"/>
      <c r="J249" s="275"/>
      <c r="K249" s="275"/>
      <c r="L249" s="280"/>
      <c r="M249" s="281"/>
      <c r="N249" s="282"/>
      <c r="O249" s="282"/>
      <c r="P249" s="282"/>
      <c r="Q249" s="282"/>
      <c r="R249" s="282"/>
      <c r="S249" s="282"/>
      <c r="T249" s="28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4" t="s">
        <v>155</v>
      </c>
      <c r="AU249" s="284" t="s">
        <v>164</v>
      </c>
      <c r="AV249" s="15" t="s">
        <v>149</v>
      </c>
      <c r="AW249" s="15" t="s">
        <v>33</v>
      </c>
      <c r="AX249" s="15" t="s">
        <v>80</v>
      </c>
      <c r="AY249" s="284" t="s">
        <v>142</v>
      </c>
    </row>
    <row r="250" s="2" customFormat="1" ht="37.8" customHeight="1">
      <c r="A250" s="41"/>
      <c r="B250" s="42"/>
      <c r="C250" s="215" t="s">
        <v>269</v>
      </c>
      <c r="D250" s="215" t="s">
        <v>144</v>
      </c>
      <c r="E250" s="216" t="s">
        <v>1041</v>
      </c>
      <c r="F250" s="217" t="s">
        <v>1042</v>
      </c>
      <c r="G250" s="218" t="s">
        <v>241</v>
      </c>
      <c r="H250" s="219">
        <v>7.5700000000000003</v>
      </c>
      <c r="I250" s="220"/>
      <c r="J250" s="221">
        <f>ROUND(I250*H250,2)</f>
        <v>0</v>
      </c>
      <c r="K250" s="217" t="s">
        <v>148</v>
      </c>
      <c r="L250" s="47"/>
      <c r="M250" s="222" t="s">
        <v>19</v>
      </c>
      <c r="N250" s="223" t="s">
        <v>43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149</v>
      </c>
      <c r="AT250" s="226" t="s">
        <v>144</v>
      </c>
      <c r="AU250" s="226" t="s">
        <v>164</v>
      </c>
      <c r="AY250" s="20" t="s">
        <v>142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80</v>
      </c>
      <c r="BK250" s="227">
        <f>ROUND(I250*H250,2)</f>
        <v>0</v>
      </c>
      <c r="BL250" s="20" t="s">
        <v>149</v>
      </c>
      <c r="BM250" s="226" t="s">
        <v>1413</v>
      </c>
    </row>
    <row r="251" s="2" customFormat="1">
      <c r="A251" s="41"/>
      <c r="B251" s="42"/>
      <c r="C251" s="43"/>
      <c r="D251" s="228" t="s">
        <v>151</v>
      </c>
      <c r="E251" s="43"/>
      <c r="F251" s="229" t="s">
        <v>1042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151</v>
      </c>
      <c r="AU251" s="20" t="s">
        <v>164</v>
      </c>
    </row>
    <row r="252" s="2" customFormat="1">
      <c r="A252" s="41"/>
      <c r="B252" s="42"/>
      <c r="C252" s="43"/>
      <c r="D252" s="233" t="s">
        <v>153</v>
      </c>
      <c r="E252" s="43"/>
      <c r="F252" s="234" t="s">
        <v>1044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153</v>
      </c>
      <c r="AU252" s="20" t="s">
        <v>164</v>
      </c>
    </row>
    <row r="253" s="14" customFormat="1">
      <c r="A253" s="14"/>
      <c r="B253" s="245"/>
      <c r="C253" s="246"/>
      <c r="D253" s="228" t="s">
        <v>155</v>
      </c>
      <c r="E253" s="247" t="s">
        <v>19</v>
      </c>
      <c r="F253" s="248" t="s">
        <v>1414</v>
      </c>
      <c r="G253" s="246"/>
      <c r="H253" s="249">
        <v>2.5739999999999998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155</v>
      </c>
      <c r="AU253" s="255" t="s">
        <v>164</v>
      </c>
      <c r="AV253" s="14" t="s">
        <v>82</v>
      </c>
      <c r="AW253" s="14" t="s">
        <v>33</v>
      </c>
      <c r="AX253" s="14" t="s">
        <v>72</v>
      </c>
      <c r="AY253" s="255" t="s">
        <v>142</v>
      </c>
    </row>
    <row r="254" s="14" customFormat="1">
      <c r="A254" s="14"/>
      <c r="B254" s="245"/>
      <c r="C254" s="246"/>
      <c r="D254" s="228" t="s">
        <v>155</v>
      </c>
      <c r="E254" s="247" t="s">
        <v>19</v>
      </c>
      <c r="F254" s="248" t="s">
        <v>1415</v>
      </c>
      <c r="G254" s="246"/>
      <c r="H254" s="249">
        <v>1.716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155</v>
      </c>
      <c r="AU254" s="255" t="s">
        <v>164</v>
      </c>
      <c r="AV254" s="14" t="s">
        <v>82</v>
      </c>
      <c r="AW254" s="14" t="s">
        <v>33</v>
      </c>
      <c r="AX254" s="14" t="s">
        <v>72</v>
      </c>
      <c r="AY254" s="255" t="s">
        <v>142</v>
      </c>
    </row>
    <row r="255" s="14" customFormat="1">
      <c r="A255" s="14"/>
      <c r="B255" s="245"/>
      <c r="C255" s="246"/>
      <c r="D255" s="228" t="s">
        <v>155</v>
      </c>
      <c r="E255" s="247" t="s">
        <v>19</v>
      </c>
      <c r="F255" s="248" t="s">
        <v>1416</v>
      </c>
      <c r="G255" s="246"/>
      <c r="H255" s="249">
        <v>0.72599999999999998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155</v>
      </c>
      <c r="AU255" s="255" t="s">
        <v>164</v>
      </c>
      <c r="AV255" s="14" t="s">
        <v>82</v>
      </c>
      <c r="AW255" s="14" t="s">
        <v>33</v>
      </c>
      <c r="AX255" s="14" t="s">
        <v>72</v>
      </c>
      <c r="AY255" s="255" t="s">
        <v>142</v>
      </c>
    </row>
    <row r="256" s="14" customFormat="1">
      <c r="A256" s="14"/>
      <c r="B256" s="245"/>
      <c r="C256" s="246"/>
      <c r="D256" s="228" t="s">
        <v>155</v>
      </c>
      <c r="E256" s="247" t="s">
        <v>19</v>
      </c>
      <c r="F256" s="248" t="s">
        <v>1417</v>
      </c>
      <c r="G256" s="246"/>
      <c r="H256" s="249">
        <v>0.72599999999999998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155</v>
      </c>
      <c r="AU256" s="255" t="s">
        <v>164</v>
      </c>
      <c r="AV256" s="14" t="s">
        <v>82</v>
      </c>
      <c r="AW256" s="14" t="s">
        <v>33</v>
      </c>
      <c r="AX256" s="14" t="s">
        <v>72</v>
      </c>
      <c r="AY256" s="255" t="s">
        <v>142</v>
      </c>
    </row>
    <row r="257" s="14" customFormat="1">
      <c r="A257" s="14"/>
      <c r="B257" s="245"/>
      <c r="C257" s="246"/>
      <c r="D257" s="228" t="s">
        <v>155</v>
      </c>
      <c r="E257" s="247" t="s">
        <v>19</v>
      </c>
      <c r="F257" s="248" t="s">
        <v>1418</v>
      </c>
      <c r="G257" s="246"/>
      <c r="H257" s="249">
        <v>0.92400000000000004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155</v>
      </c>
      <c r="AU257" s="255" t="s">
        <v>164</v>
      </c>
      <c r="AV257" s="14" t="s">
        <v>82</v>
      </c>
      <c r="AW257" s="14" t="s">
        <v>33</v>
      </c>
      <c r="AX257" s="14" t="s">
        <v>72</v>
      </c>
      <c r="AY257" s="255" t="s">
        <v>142</v>
      </c>
    </row>
    <row r="258" s="14" customFormat="1">
      <c r="A258" s="14"/>
      <c r="B258" s="245"/>
      <c r="C258" s="246"/>
      <c r="D258" s="228" t="s">
        <v>155</v>
      </c>
      <c r="E258" s="247" t="s">
        <v>19</v>
      </c>
      <c r="F258" s="248" t="s">
        <v>1419</v>
      </c>
      <c r="G258" s="246"/>
      <c r="H258" s="249">
        <v>0.92400000000000004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155</v>
      </c>
      <c r="AU258" s="255" t="s">
        <v>164</v>
      </c>
      <c r="AV258" s="14" t="s">
        <v>82</v>
      </c>
      <c r="AW258" s="14" t="s">
        <v>33</v>
      </c>
      <c r="AX258" s="14" t="s">
        <v>72</v>
      </c>
      <c r="AY258" s="255" t="s">
        <v>142</v>
      </c>
    </row>
    <row r="259" s="14" customFormat="1">
      <c r="A259" s="14"/>
      <c r="B259" s="245"/>
      <c r="C259" s="246"/>
      <c r="D259" s="228" t="s">
        <v>155</v>
      </c>
      <c r="E259" s="247" t="s">
        <v>19</v>
      </c>
      <c r="F259" s="248" t="s">
        <v>1420</v>
      </c>
      <c r="G259" s="246"/>
      <c r="H259" s="249">
        <v>-0.02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155</v>
      </c>
      <c r="AU259" s="255" t="s">
        <v>164</v>
      </c>
      <c r="AV259" s="14" t="s">
        <v>82</v>
      </c>
      <c r="AW259" s="14" t="s">
        <v>33</v>
      </c>
      <c r="AX259" s="14" t="s">
        <v>72</v>
      </c>
      <c r="AY259" s="255" t="s">
        <v>142</v>
      </c>
    </row>
    <row r="260" s="16" customFormat="1">
      <c r="A260" s="16"/>
      <c r="B260" s="285"/>
      <c r="C260" s="286"/>
      <c r="D260" s="228" t="s">
        <v>155</v>
      </c>
      <c r="E260" s="287" t="s">
        <v>19</v>
      </c>
      <c r="F260" s="288" t="s">
        <v>880</v>
      </c>
      <c r="G260" s="286"/>
      <c r="H260" s="289">
        <v>7.5700000000000012</v>
      </c>
      <c r="I260" s="290"/>
      <c r="J260" s="286"/>
      <c r="K260" s="286"/>
      <c r="L260" s="291"/>
      <c r="M260" s="292"/>
      <c r="N260" s="293"/>
      <c r="O260" s="293"/>
      <c r="P260" s="293"/>
      <c r="Q260" s="293"/>
      <c r="R260" s="293"/>
      <c r="S260" s="293"/>
      <c r="T260" s="294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95" t="s">
        <v>155</v>
      </c>
      <c r="AU260" s="295" t="s">
        <v>164</v>
      </c>
      <c r="AV260" s="16" t="s">
        <v>164</v>
      </c>
      <c r="AW260" s="16" t="s">
        <v>33</v>
      </c>
      <c r="AX260" s="16" t="s">
        <v>72</v>
      </c>
      <c r="AY260" s="295" t="s">
        <v>142</v>
      </c>
    </row>
    <row r="261" s="15" customFormat="1">
      <c r="A261" s="15"/>
      <c r="B261" s="274"/>
      <c r="C261" s="275"/>
      <c r="D261" s="228" t="s">
        <v>155</v>
      </c>
      <c r="E261" s="276" t="s">
        <v>19</v>
      </c>
      <c r="F261" s="277" t="s">
        <v>861</v>
      </c>
      <c r="G261" s="275"/>
      <c r="H261" s="278">
        <v>7.5700000000000012</v>
      </c>
      <c r="I261" s="279"/>
      <c r="J261" s="275"/>
      <c r="K261" s="275"/>
      <c r="L261" s="280"/>
      <c r="M261" s="281"/>
      <c r="N261" s="282"/>
      <c r="O261" s="282"/>
      <c r="P261" s="282"/>
      <c r="Q261" s="282"/>
      <c r="R261" s="282"/>
      <c r="S261" s="282"/>
      <c r="T261" s="28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4" t="s">
        <v>155</v>
      </c>
      <c r="AU261" s="284" t="s">
        <v>164</v>
      </c>
      <c r="AV261" s="15" t="s">
        <v>149</v>
      </c>
      <c r="AW261" s="15" t="s">
        <v>33</v>
      </c>
      <c r="AX261" s="15" t="s">
        <v>80</v>
      </c>
      <c r="AY261" s="284" t="s">
        <v>142</v>
      </c>
    </row>
    <row r="262" s="2" customFormat="1" ht="16.5" customHeight="1">
      <c r="A262" s="41"/>
      <c r="B262" s="42"/>
      <c r="C262" s="257" t="s">
        <v>278</v>
      </c>
      <c r="D262" s="257" t="s">
        <v>279</v>
      </c>
      <c r="E262" s="258" t="s">
        <v>1048</v>
      </c>
      <c r="F262" s="259" t="s">
        <v>1049</v>
      </c>
      <c r="G262" s="260" t="s">
        <v>282</v>
      </c>
      <c r="H262" s="261">
        <v>16.276</v>
      </c>
      <c r="I262" s="262"/>
      <c r="J262" s="263">
        <f>ROUND(I262*H262,2)</f>
        <v>0</v>
      </c>
      <c r="K262" s="259" t="s">
        <v>148</v>
      </c>
      <c r="L262" s="264"/>
      <c r="M262" s="265" t="s">
        <v>19</v>
      </c>
      <c r="N262" s="266" t="s">
        <v>43</v>
      </c>
      <c r="O262" s="87"/>
      <c r="P262" s="224">
        <f>O262*H262</f>
        <v>0</v>
      </c>
      <c r="Q262" s="224">
        <v>1</v>
      </c>
      <c r="R262" s="224">
        <f>Q262*H262</f>
        <v>16.276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202</v>
      </c>
      <c r="AT262" s="226" t="s">
        <v>279</v>
      </c>
      <c r="AU262" s="226" t="s">
        <v>164</v>
      </c>
      <c r="AY262" s="20" t="s">
        <v>142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80</v>
      </c>
      <c r="BK262" s="227">
        <f>ROUND(I262*H262,2)</f>
        <v>0</v>
      </c>
      <c r="BL262" s="20" t="s">
        <v>149</v>
      </c>
      <c r="BM262" s="226" t="s">
        <v>1421</v>
      </c>
    </row>
    <row r="263" s="2" customFormat="1">
      <c r="A263" s="41"/>
      <c r="B263" s="42"/>
      <c r="C263" s="43"/>
      <c r="D263" s="228" t="s">
        <v>151</v>
      </c>
      <c r="E263" s="43"/>
      <c r="F263" s="229" t="s">
        <v>1049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151</v>
      </c>
      <c r="AU263" s="20" t="s">
        <v>164</v>
      </c>
    </row>
    <row r="264" s="14" customFormat="1">
      <c r="A264" s="14"/>
      <c r="B264" s="245"/>
      <c r="C264" s="246"/>
      <c r="D264" s="228" t="s">
        <v>155</v>
      </c>
      <c r="E264" s="247" t="s">
        <v>19</v>
      </c>
      <c r="F264" s="248" t="s">
        <v>1422</v>
      </c>
      <c r="G264" s="246"/>
      <c r="H264" s="249">
        <v>16.276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155</v>
      </c>
      <c r="AU264" s="255" t="s">
        <v>164</v>
      </c>
      <c r="AV264" s="14" t="s">
        <v>82</v>
      </c>
      <c r="AW264" s="14" t="s">
        <v>33</v>
      </c>
      <c r="AX264" s="14" t="s">
        <v>72</v>
      </c>
      <c r="AY264" s="255" t="s">
        <v>142</v>
      </c>
    </row>
    <row r="265" s="15" customFormat="1">
      <c r="A265" s="15"/>
      <c r="B265" s="274"/>
      <c r="C265" s="275"/>
      <c r="D265" s="228" t="s">
        <v>155</v>
      </c>
      <c r="E265" s="276" t="s">
        <v>19</v>
      </c>
      <c r="F265" s="277" t="s">
        <v>861</v>
      </c>
      <c r="G265" s="275"/>
      <c r="H265" s="278">
        <v>16.276</v>
      </c>
      <c r="I265" s="279"/>
      <c r="J265" s="275"/>
      <c r="K265" s="275"/>
      <c r="L265" s="280"/>
      <c r="M265" s="281"/>
      <c r="N265" s="282"/>
      <c r="O265" s="282"/>
      <c r="P265" s="282"/>
      <c r="Q265" s="282"/>
      <c r="R265" s="282"/>
      <c r="S265" s="282"/>
      <c r="T265" s="283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4" t="s">
        <v>155</v>
      </c>
      <c r="AU265" s="284" t="s">
        <v>164</v>
      </c>
      <c r="AV265" s="15" t="s">
        <v>149</v>
      </c>
      <c r="AW265" s="15" t="s">
        <v>33</v>
      </c>
      <c r="AX265" s="15" t="s">
        <v>80</v>
      </c>
      <c r="AY265" s="284" t="s">
        <v>142</v>
      </c>
    </row>
    <row r="266" s="12" customFormat="1" ht="20.88" customHeight="1">
      <c r="A266" s="12"/>
      <c r="B266" s="199"/>
      <c r="C266" s="200"/>
      <c r="D266" s="201" t="s">
        <v>71</v>
      </c>
      <c r="E266" s="213" t="s">
        <v>278</v>
      </c>
      <c r="F266" s="213" t="s">
        <v>1052</v>
      </c>
      <c r="G266" s="200"/>
      <c r="H266" s="200"/>
      <c r="I266" s="203"/>
      <c r="J266" s="214">
        <f>BK266</f>
        <v>0</v>
      </c>
      <c r="K266" s="200"/>
      <c r="L266" s="205"/>
      <c r="M266" s="206"/>
      <c r="N266" s="207"/>
      <c r="O266" s="207"/>
      <c r="P266" s="208">
        <f>SUM(P267:P276)</f>
        <v>0</v>
      </c>
      <c r="Q266" s="207"/>
      <c r="R266" s="208">
        <f>SUM(R267:R276)</f>
        <v>0</v>
      </c>
      <c r="S266" s="207"/>
      <c r="T266" s="209">
        <f>SUM(T267:T276)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0" t="s">
        <v>80</v>
      </c>
      <c r="AT266" s="211" t="s">
        <v>71</v>
      </c>
      <c r="AU266" s="211" t="s">
        <v>82</v>
      </c>
      <c r="AY266" s="210" t="s">
        <v>142</v>
      </c>
      <c r="BK266" s="212">
        <f>SUM(BK267:BK276)</f>
        <v>0</v>
      </c>
    </row>
    <row r="267" s="2" customFormat="1" ht="16.5" customHeight="1">
      <c r="A267" s="41"/>
      <c r="B267" s="42"/>
      <c r="C267" s="215" t="s">
        <v>285</v>
      </c>
      <c r="D267" s="215" t="s">
        <v>144</v>
      </c>
      <c r="E267" s="216" t="s">
        <v>1053</v>
      </c>
      <c r="F267" s="217" t="s">
        <v>1054</v>
      </c>
      <c r="G267" s="218" t="s">
        <v>147</v>
      </c>
      <c r="H267" s="219">
        <v>23</v>
      </c>
      <c r="I267" s="220"/>
      <c r="J267" s="221">
        <f>ROUND(I267*H267,2)</f>
        <v>0</v>
      </c>
      <c r="K267" s="217" t="s">
        <v>19</v>
      </c>
      <c r="L267" s="47"/>
      <c r="M267" s="222" t="s">
        <v>19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149</v>
      </c>
      <c r="AT267" s="226" t="s">
        <v>144</v>
      </c>
      <c r="AU267" s="226" t="s">
        <v>164</v>
      </c>
      <c r="AY267" s="20" t="s">
        <v>142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80</v>
      </c>
      <c r="BK267" s="227">
        <f>ROUND(I267*H267,2)</f>
        <v>0</v>
      </c>
      <c r="BL267" s="20" t="s">
        <v>149</v>
      </c>
      <c r="BM267" s="226" t="s">
        <v>1423</v>
      </c>
    </row>
    <row r="268" s="2" customFormat="1">
      <c r="A268" s="41"/>
      <c r="B268" s="42"/>
      <c r="C268" s="43"/>
      <c r="D268" s="228" t="s">
        <v>151</v>
      </c>
      <c r="E268" s="43"/>
      <c r="F268" s="229" t="s">
        <v>1054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151</v>
      </c>
      <c r="AU268" s="20" t="s">
        <v>164</v>
      </c>
    </row>
    <row r="269" s="14" customFormat="1">
      <c r="A269" s="14"/>
      <c r="B269" s="245"/>
      <c r="C269" s="246"/>
      <c r="D269" s="228" t="s">
        <v>155</v>
      </c>
      <c r="E269" s="247" t="s">
        <v>19</v>
      </c>
      <c r="F269" s="248" t="s">
        <v>1424</v>
      </c>
      <c r="G269" s="246"/>
      <c r="H269" s="249">
        <v>7.7999999999999998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155</v>
      </c>
      <c r="AU269" s="255" t="s">
        <v>164</v>
      </c>
      <c r="AV269" s="14" t="s">
        <v>82</v>
      </c>
      <c r="AW269" s="14" t="s">
        <v>33</v>
      </c>
      <c r="AX269" s="14" t="s">
        <v>72</v>
      </c>
      <c r="AY269" s="255" t="s">
        <v>142</v>
      </c>
    </row>
    <row r="270" s="14" customFormat="1">
      <c r="A270" s="14"/>
      <c r="B270" s="245"/>
      <c r="C270" s="246"/>
      <c r="D270" s="228" t="s">
        <v>155</v>
      </c>
      <c r="E270" s="247" t="s">
        <v>19</v>
      </c>
      <c r="F270" s="248" t="s">
        <v>1425</v>
      </c>
      <c r="G270" s="246"/>
      <c r="H270" s="249">
        <v>5.2000000000000002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155</v>
      </c>
      <c r="AU270" s="255" t="s">
        <v>164</v>
      </c>
      <c r="AV270" s="14" t="s">
        <v>82</v>
      </c>
      <c r="AW270" s="14" t="s">
        <v>33</v>
      </c>
      <c r="AX270" s="14" t="s">
        <v>72</v>
      </c>
      <c r="AY270" s="255" t="s">
        <v>142</v>
      </c>
    </row>
    <row r="271" s="14" customFormat="1">
      <c r="A271" s="14"/>
      <c r="B271" s="245"/>
      <c r="C271" s="246"/>
      <c r="D271" s="228" t="s">
        <v>155</v>
      </c>
      <c r="E271" s="247" t="s">
        <v>19</v>
      </c>
      <c r="F271" s="248" t="s">
        <v>1426</v>
      </c>
      <c r="G271" s="246"/>
      <c r="H271" s="249">
        <v>2.2000000000000002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155</v>
      </c>
      <c r="AU271" s="255" t="s">
        <v>164</v>
      </c>
      <c r="AV271" s="14" t="s">
        <v>82</v>
      </c>
      <c r="AW271" s="14" t="s">
        <v>33</v>
      </c>
      <c r="AX271" s="14" t="s">
        <v>72</v>
      </c>
      <c r="AY271" s="255" t="s">
        <v>142</v>
      </c>
    </row>
    <row r="272" s="14" customFormat="1">
      <c r="A272" s="14"/>
      <c r="B272" s="245"/>
      <c r="C272" s="246"/>
      <c r="D272" s="228" t="s">
        <v>155</v>
      </c>
      <c r="E272" s="247" t="s">
        <v>19</v>
      </c>
      <c r="F272" s="248" t="s">
        <v>1427</v>
      </c>
      <c r="G272" s="246"/>
      <c r="H272" s="249">
        <v>2.2000000000000002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155</v>
      </c>
      <c r="AU272" s="255" t="s">
        <v>164</v>
      </c>
      <c r="AV272" s="14" t="s">
        <v>82</v>
      </c>
      <c r="AW272" s="14" t="s">
        <v>33</v>
      </c>
      <c r="AX272" s="14" t="s">
        <v>72</v>
      </c>
      <c r="AY272" s="255" t="s">
        <v>142</v>
      </c>
    </row>
    <row r="273" s="14" customFormat="1">
      <c r="A273" s="14"/>
      <c r="B273" s="245"/>
      <c r="C273" s="246"/>
      <c r="D273" s="228" t="s">
        <v>155</v>
      </c>
      <c r="E273" s="247" t="s">
        <v>19</v>
      </c>
      <c r="F273" s="248" t="s">
        <v>1428</v>
      </c>
      <c r="G273" s="246"/>
      <c r="H273" s="249">
        <v>2.7999999999999998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155</v>
      </c>
      <c r="AU273" s="255" t="s">
        <v>164</v>
      </c>
      <c r="AV273" s="14" t="s">
        <v>82</v>
      </c>
      <c r="AW273" s="14" t="s">
        <v>33</v>
      </c>
      <c r="AX273" s="14" t="s">
        <v>72</v>
      </c>
      <c r="AY273" s="255" t="s">
        <v>142</v>
      </c>
    </row>
    <row r="274" s="14" customFormat="1">
      <c r="A274" s="14"/>
      <c r="B274" s="245"/>
      <c r="C274" s="246"/>
      <c r="D274" s="228" t="s">
        <v>155</v>
      </c>
      <c r="E274" s="247" t="s">
        <v>19</v>
      </c>
      <c r="F274" s="248" t="s">
        <v>1429</v>
      </c>
      <c r="G274" s="246"/>
      <c r="H274" s="249">
        <v>2.7999999999999998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155</v>
      </c>
      <c r="AU274" s="255" t="s">
        <v>164</v>
      </c>
      <c r="AV274" s="14" t="s">
        <v>82</v>
      </c>
      <c r="AW274" s="14" t="s">
        <v>33</v>
      </c>
      <c r="AX274" s="14" t="s">
        <v>72</v>
      </c>
      <c r="AY274" s="255" t="s">
        <v>142</v>
      </c>
    </row>
    <row r="275" s="16" customFormat="1">
      <c r="A275" s="16"/>
      <c r="B275" s="285"/>
      <c r="C275" s="286"/>
      <c r="D275" s="228" t="s">
        <v>155</v>
      </c>
      <c r="E275" s="287" t="s">
        <v>19</v>
      </c>
      <c r="F275" s="288" t="s">
        <v>880</v>
      </c>
      <c r="G275" s="286"/>
      <c r="H275" s="289">
        <v>23</v>
      </c>
      <c r="I275" s="290"/>
      <c r="J275" s="286"/>
      <c r="K275" s="286"/>
      <c r="L275" s="291"/>
      <c r="M275" s="292"/>
      <c r="N275" s="293"/>
      <c r="O275" s="293"/>
      <c r="P275" s="293"/>
      <c r="Q275" s="293"/>
      <c r="R275" s="293"/>
      <c r="S275" s="293"/>
      <c r="T275" s="294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95" t="s">
        <v>155</v>
      </c>
      <c r="AU275" s="295" t="s">
        <v>164</v>
      </c>
      <c r="AV275" s="16" t="s">
        <v>164</v>
      </c>
      <c r="AW275" s="16" t="s">
        <v>33</v>
      </c>
      <c r="AX275" s="16" t="s">
        <v>72</v>
      </c>
      <c r="AY275" s="295" t="s">
        <v>142</v>
      </c>
    </row>
    <row r="276" s="15" customFormat="1">
      <c r="A276" s="15"/>
      <c r="B276" s="274"/>
      <c r="C276" s="275"/>
      <c r="D276" s="228" t="s">
        <v>155</v>
      </c>
      <c r="E276" s="276" t="s">
        <v>19</v>
      </c>
      <c r="F276" s="277" t="s">
        <v>861</v>
      </c>
      <c r="G276" s="275"/>
      <c r="H276" s="278">
        <v>23</v>
      </c>
      <c r="I276" s="279"/>
      <c r="J276" s="275"/>
      <c r="K276" s="275"/>
      <c r="L276" s="280"/>
      <c r="M276" s="281"/>
      <c r="N276" s="282"/>
      <c r="O276" s="282"/>
      <c r="P276" s="282"/>
      <c r="Q276" s="282"/>
      <c r="R276" s="282"/>
      <c r="S276" s="282"/>
      <c r="T276" s="28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84" t="s">
        <v>155</v>
      </c>
      <c r="AU276" s="284" t="s">
        <v>164</v>
      </c>
      <c r="AV276" s="15" t="s">
        <v>149</v>
      </c>
      <c r="AW276" s="15" t="s">
        <v>33</v>
      </c>
      <c r="AX276" s="15" t="s">
        <v>80</v>
      </c>
      <c r="AY276" s="284" t="s">
        <v>142</v>
      </c>
    </row>
    <row r="277" s="12" customFormat="1" ht="22.8" customHeight="1">
      <c r="A277" s="12"/>
      <c r="B277" s="199"/>
      <c r="C277" s="200"/>
      <c r="D277" s="201" t="s">
        <v>71</v>
      </c>
      <c r="E277" s="213" t="s">
        <v>149</v>
      </c>
      <c r="F277" s="213" t="s">
        <v>376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P278</f>
        <v>0</v>
      </c>
      <c r="Q277" s="207"/>
      <c r="R277" s="208">
        <f>R278</f>
        <v>0.010624000000000002</v>
      </c>
      <c r="S277" s="207"/>
      <c r="T277" s="209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80</v>
      </c>
      <c r="AT277" s="211" t="s">
        <v>71</v>
      </c>
      <c r="AU277" s="211" t="s">
        <v>80</v>
      </c>
      <c r="AY277" s="210" t="s">
        <v>142</v>
      </c>
      <c r="BK277" s="212">
        <f>BK278</f>
        <v>0</v>
      </c>
    </row>
    <row r="278" s="12" customFormat="1" ht="20.88" customHeight="1">
      <c r="A278" s="12"/>
      <c r="B278" s="199"/>
      <c r="C278" s="200"/>
      <c r="D278" s="201" t="s">
        <v>71</v>
      </c>
      <c r="E278" s="213" t="s">
        <v>477</v>
      </c>
      <c r="F278" s="213" t="s">
        <v>1066</v>
      </c>
      <c r="G278" s="200"/>
      <c r="H278" s="200"/>
      <c r="I278" s="203"/>
      <c r="J278" s="214">
        <f>BK278</f>
        <v>0</v>
      </c>
      <c r="K278" s="200"/>
      <c r="L278" s="205"/>
      <c r="M278" s="206"/>
      <c r="N278" s="207"/>
      <c r="O278" s="207"/>
      <c r="P278" s="208">
        <f>SUM(P279:P312)</f>
        <v>0</v>
      </c>
      <c r="Q278" s="207"/>
      <c r="R278" s="208">
        <f>SUM(R279:R312)</f>
        <v>0.010624000000000002</v>
      </c>
      <c r="S278" s="207"/>
      <c r="T278" s="209">
        <f>SUM(T279:T312)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0" t="s">
        <v>80</v>
      </c>
      <c r="AT278" s="211" t="s">
        <v>71</v>
      </c>
      <c r="AU278" s="211" t="s">
        <v>82</v>
      </c>
      <c r="AY278" s="210" t="s">
        <v>142</v>
      </c>
      <c r="BK278" s="212">
        <f>SUM(BK279:BK312)</f>
        <v>0</v>
      </c>
    </row>
    <row r="279" s="2" customFormat="1" ht="21.75" customHeight="1">
      <c r="A279" s="41"/>
      <c r="B279" s="42"/>
      <c r="C279" s="215" t="s">
        <v>292</v>
      </c>
      <c r="D279" s="215" t="s">
        <v>144</v>
      </c>
      <c r="E279" s="216" t="s">
        <v>1067</v>
      </c>
      <c r="F279" s="217" t="s">
        <v>1068</v>
      </c>
      <c r="G279" s="218" t="s">
        <v>241</v>
      </c>
      <c r="H279" s="219">
        <v>2.2999999999999998</v>
      </c>
      <c r="I279" s="220"/>
      <c r="J279" s="221">
        <f>ROUND(I279*H279,2)</f>
        <v>0</v>
      </c>
      <c r="K279" s="217" t="s">
        <v>148</v>
      </c>
      <c r="L279" s="47"/>
      <c r="M279" s="222" t="s">
        <v>19</v>
      </c>
      <c r="N279" s="223" t="s">
        <v>43</v>
      </c>
      <c r="O279" s="87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149</v>
      </c>
      <c r="AT279" s="226" t="s">
        <v>144</v>
      </c>
      <c r="AU279" s="226" t="s">
        <v>164</v>
      </c>
      <c r="AY279" s="20" t="s">
        <v>142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80</v>
      </c>
      <c r="BK279" s="227">
        <f>ROUND(I279*H279,2)</f>
        <v>0</v>
      </c>
      <c r="BL279" s="20" t="s">
        <v>149</v>
      </c>
      <c r="BM279" s="226" t="s">
        <v>1430</v>
      </c>
    </row>
    <row r="280" s="2" customFormat="1">
      <c r="A280" s="41"/>
      <c r="B280" s="42"/>
      <c r="C280" s="43"/>
      <c r="D280" s="228" t="s">
        <v>151</v>
      </c>
      <c r="E280" s="43"/>
      <c r="F280" s="229" t="s">
        <v>1068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151</v>
      </c>
      <c r="AU280" s="20" t="s">
        <v>164</v>
      </c>
    </row>
    <row r="281" s="2" customFormat="1">
      <c r="A281" s="41"/>
      <c r="B281" s="42"/>
      <c r="C281" s="43"/>
      <c r="D281" s="233" t="s">
        <v>153</v>
      </c>
      <c r="E281" s="43"/>
      <c r="F281" s="234" t="s">
        <v>1070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153</v>
      </c>
      <c r="AU281" s="20" t="s">
        <v>164</v>
      </c>
    </row>
    <row r="282" s="14" customFormat="1">
      <c r="A282" s="14"/>
      <c r="B282" s="245"/>
      <c r="C282" s="246"/>
      <c r="D282" s="228" t="s">
        <v>155</v>
      </c>
      <c r="E282" s="247" t="s">
        <v>19</v>
      </c>
      <c r="F282" s="248" t="s">
        <v>1431</v>
      </c>
      <c r="G282" s="246"/>
      <c r="H282" s="249">
        <v>0.78000000000000003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155</v>
      </c>
      <c r="AU282" s="255" t="s">
        <v>164</v>
      </c>
      <c r="AV282" s="14" t="s">
        <v>82</v>
      </c>
      <c r="AW282" s="14" t="s">
        <v>33</v>
      </c>
      <c r="AX282" s="14" t="s">
        <v>72</v>
      </c>
      <c r="AY282" s="255" t="s">
        <v>142</v>
      </c>
    </row>
    <row r="283" s="14" customFormat="1">
      <c r="A283" s="14"/>
      <c r="B283" s="245"/>
      <c r="C283" s="246"/>
      <c r="D283" s="228" t="s">
        <v>155</v>
      </c>
      <c r="E283" s="247" t="s">
        <v>19</v>
      </c>
      <c r="F283" s="248" t="s">
        <v>1432</v>
      </c>
      <c r="G283" s="246"/>
      <c r="H283" s="249">
        <v>0.52000000000000002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155</v>
      </c>
      <c r="AU283" s="255" t="s">
        <v>164</v>
      </c>
      <c r="AV283" s="14" t="s">
        <v>82</v>
      </c>
      <c r="AW283" s="14" t="s">
        <v>33</v>
      </c>
      <c r="AX283" s="14" t="s">
        <v>72</v>
      </c>
      <c r="AY283" s="255" t="s">
        <v>142</v>
      </c>
    </row>
    <row r="284" s="14" customFormat="1">
      <c r="A284" s="14"/>
      <c r="B284" s="245"/>
      <c r="C284" s="246"/>
      <c r="D284" s="228" t="s">
        <v>155</v>
      </c>
      <c r="E284" s="247" t="s">
        <v>19</v>
      </c>
      <c r="F284" s="248" t="s">
        <v>1433</v>
      </c>
      <c r="G284" s="246"/>
      <c r="H284" s="249">
        <v>0.22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155</v>
      </c>
      <c r="AU284" s="255" t="s">
        <v>164</v>
      </c>
      <c r="AV284" s="14" t="s">
        <v>82</v>
      </c>
      <c r="AW284" s="14" t="s">
        <v>33</v>
      </c>
      <c r="AX284" s="14" t="s">
        <v>72</v>
      </c>
      <c r="AY284" s="255" t="s">
        <v>142</v>
      </c>
    </row>
    <row r="285" s="14" customFormat="1">
      <c r="A285" s="14"/>
      <c r="B285" s="245"/>
      <c r="C285" s="246"/>
      <c r="D285" s="228" t="s">
        <v>155</v>
      </c>
      <c r="E285" s="247" t="s">
        <v>19</v>
      </c>
      <c r="F285" s="248" t="s">
        <v>1434</v>
      </c>
      <c r="G285" s="246"/>
      <c r="H285" s="249">
        <v>0.22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155</v>
      </c>
      <c r="AU285" s="255" t="s">
        <v>164</v>
      </c>
      <c r="AV285" s="14" t="s">
        <v>82</v>
      </c>
      <c r="AW285" s="14" t="s">
        <v>33</v>
      </c>
      <c r="AX285" s="14" t="s">
        <v>72</v>
      </c>
      <c r="AY285" s="255" t="s">
        <v>142</v>
      </c>
    </row>
    <row r="286" s="14" customFormat="1">
      <c r="A286" s="14"/>
      <c r="B286" s="245"/>
      <c r="C286" s="246"/>
      <c r="D286" s="228" t="s">
        <v>155</v>
      </c>
      <c r="E286" s="247" t="s">
        <v>19</v>
      </c>
      <c r="F286" s="248" t="s">
        <v>1435</v>
      </c>
      <c r="G286" s="246"/>
      <c r="H286" s="249">
        <v>0.28000000000000003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155</v>
      </c>
      <c r="AU286" s="255" t="s">
        <v>164</v>
      </c>
      <c r="AV286" s="14" t="s">
        <v>82</v>
      </c>
      <c r="AW286" s="14" t="s">
        <v>33</v>
      </c>
      <c r="AX286" s="14" t="s">
        <v>72</v>
      </c>
      <c r="AY286" s="255" t="s">
        <v>142</v>
      </c>
    </row>
    <row r="287" s="14" customFormat="1">
      <c r="A287" s="14"/>
      <c r="B287" s="245"/>
      <c r="C287" s="246"/>
      <c r="D287" s="228" t="s">
        <v>155</v>
      </c>
      <c r="E287" s="247" t="s">
        <v>19</v>
      </c>
      <c r="F287" s="248" t="s">
        <v>1436</v>
      </c>
      <c r="G287" s="246"/>
      <c r="H287" s="249">
        <v>0.28000000000000003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155</v>
      </c>
      <c r="AU287" s="255" t="s">
        <v>164</v>
      </c>
      <c r="AV287" s="14" t="s">
        <v>82</v>
      </c>
      <c r="AW287" s="14" t="s">
        <v>33</v>
      </c>
      <c r="AX287" s="14" t="s">
        <v>72</v>
      </c>
      <c r="AY287" s="255" t="s">
        <v>142</v>
      </c>
    </row>
    <row r="288" s="16" customFormat="1">
      <c r="A288" s="16"/>
      <c r="B288" s="285"/>
      <c r="C288" s="286"/>
      <c r="D288" s="228" t="s">
        <v>155</v>
      </c>
      <c r="E288" s="287" t="s">
        <v>19</v>
      </c>
      <c r="F288" s="288" t="s">
        <v>880</v>
      </c>
      <c r="G288" s="286"/>
      <c r="H288" s="289">
        <v>2.2999999999999998</v>
      </c>
      <c r="I288" s="290"/>
      <c r="J288" s="286"/>
      <c r="K288" s="286"/>
      <c r="L288" s="291"/>
      <c r="M288" s="292"/>
      <c r="N288" s="293"/>
      <c r="O288" s="293"/>
      <c r="P288" s="293"/>
      <c r="Q288" s="293"/>
      <c r="R288" s="293"/>
      <c r="S288" s="293"/>
      <c r="T288" s="294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95" t="s">
        <v>155</v>
      </c>
      <c r="AU288" s="295" t="s">
        <v>164</v>
      </c>
      <c r="AV288" s="16" t="s">
        <v>164</v>
      </c>
      <c r="AW288" s="16" t="s">
        <v>33</v>
      </c>
      <c r="AX288" s="16" t="s">
        <v>72</v>
      </c>
      <c r="AY288" s="295" t="s">
        <v>142</v>
      </c>
    </row>
    <row r="289" s="15" customFormat="1">
      <c r="A289" s="15"/>
      <c r="B289" s="274"/>
      <c r="C289" s="275"/>
      <c r="D289" s="228" t="s">
        <v>155</v>
      </c>
      <c r="E289" s="276" t="s">
        <v>19</v>
      </c>
      <c r="F289" s="277" t="s">
        <v>861</v>
      </c>
      <c r="G289" s="275"/>
      <c r="H289" s="278">
        <v>2.2999999999999998</v>
      </c>
      <c r="I289" s="279"/>
      <c r="J289" s="275"/>
      <c r="K289" s="275"/>
      <c r="L289" s="280"/>
      <c r="M289" s="281"/>
      <c r="N289" s="282"/>
      <c r="O289" s="282"/>
      <c r="P289" s="282"/>
      <c r="Q289" s="282"/>
      <c r="R289" s="282"/>
      <c r="S289" s="282"/>
      <c r="T289" s="28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4" t="s">
        <v>155</v>
      </c>
      <c r="AU289" s="284" t="s">
        <v>164</v>
      </c>
      <c r="AV289" s="15" t="s">
        <v>149</v>
      </c>
      <c r="AW289" s="15" t="s">
        <v>33</v>
      </c>
      <c r="AX289" s="15" t="s">
        <v>80</v>
      </c>
      <c r="AY289" s="284" t="s">
        <v>142</v>
      </c>
    </row>
    <row r="290" s="2" customFormat="1" ht="24.15" customHeight="1">
      <c r="A290" s="41"/>
      <c r="B290" s="42"/>
      <c r="C290" s="215" t="s">
        <v>7</v>
      </c>
      <c r="D290" s="215" t="s">
        <v>144</v>
      </c>
      <c r="E290" s="216" t="s">
        <v>1073</v>
      </c>
      <c r="F290" s="217" t="s">
        <v>1074</v>
      </c>
      <c r="G290" s="218" t="s">
        <v>241</v>
      </c>
      <c r="H290" s="219">
        <v>0.10000000000000001</v>
      </c>
      <c r="I290" s="220"/>
      <c r="J290" s="221">
        <f>ROUND(I290*H290,2)</f>
        <v>0</v>
      </c>
      <c r="K290" s="217" t="s">
        <v>148</v>
      </c>
      <c r="L290" s="47"/>
      <c r="M290" s="222" t="s">
        <v>19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149</v>
      </c>
      <c r="AT290" s="226" t="s">
        <v>144</v>
      </c>
      <c r="AU290" s="226" t="s">
        <v>164</v>
      </c>
      <c r="AY290" s="20" t="s">
        <v>142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80</v>
      </c>
      <c r="BK290" s="227">
        <f>ROUND(I290*H290,2)</f>
        <v>0</v>
      </c>
      <c r="BL290" s="20" t="s">
        <v>149</v>
      </c>
      <c r="BM290" s="226" t="s">
        <v>1437</v>
      </c>
    </row>
    <row r="291" s="2" customFormat="1">
      <c r="A291" s="41"/>
      <c r="B291" s="42"/>
      <c r="C291" s="43"/>
      <c r="D291" s="228" t="s">
        <v>151</v>
      </c>
      <c r="E291" s="43"/>
      <c r="F291" s="229" t="s">
        <v>1074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151</v>
      </c>
      <c r="AU291" s="20" t="s">
        <v>164</v>
      </c>
    </row>
    <row r="292" s="2" customFormat="1">
      <c r="A292" s="41"/>
      <c r="B292" s="42"/>
      <c r="C292" s="43"/>
      <c r="D292" s="233" t="s">
        <v>153</v>
      </c>
      <c r="E292" s="43"/>
      <c r="F292" s="234" t="s">
        <v>1076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153</v>
      </c>
      <c r="AU292" s="20" t="s">
        <v>164</v>
      </c>
    </row>
    <row r="293" s="13" customFormat="1">
      <c r="A293" s="13"/>
      <c r="B293" s="235"/>
      <c r="C293" s="236"/>
      <c r="D293" s="228" t="s">
        <v>155</v>
      </c>
      <c r="E293" s="237" t="s">
        <v>19</v>
      </c>
      <c r="F293" s="238" t="s">
        <v>887</v>
      </c>
      <c r="G293" s="236"/>
      <c r="H293" s="237" t="s">
        <v>19</v>
      </c>
      <c r="I293" s="239"/>
      <c r="J293" s="236"/>
      <c r="K293" s="236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155</v>
      </c>
      <c r="AU293" s="244" t="s">
        <v>164</v>
      </c>
      <c r="AV293" s="13" t="s">
        <v>80</v>
      </c>
      <c r="AW293" s="13" t="s">
        <v>33</v>
      </c>
      <c r="AX293" s="13" t="s">
        <v>72</v>
      </c>
      <c r="AY293" s="244" t="s">
        <v>142</v>
      </c>
    </row>
    <row r="294" s="14" customFormat="1">
      <c r="A294" s="14"/>
      <c r="B294" s="245"/>
      <c r="C294" s="246"/>
      <c r="D294" s="228" t="s">
        <v>155</v>
      </c>
      <c r="E294" s="247" t="s">
        <v>19</v>
      </c>
      <c r="F294" s="248" t="s">
        <v>1438</v>
      </c>
      <c r="G294" s="246"/>
      <c r="H294" s="249">
        <v>0.10000000000000001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155</v>
      </c>
      <c r="AU294" s="255" t="s">
        <v>164</v>
      </c>
      <c r="AV294" s="14" t="s">
        <v>82</v>
      </c>
      <c r="AW294" s="14" t="s">
        <v>33</v>
      </c>
      <c r="AX294" s="14" t="s">
        <v>72</v>
      </c>
      <c r="AY294" s="255" t="s">
        <v>142</v>
      </c>
    </row>
    <row r="295" s="14" customFormat="1">
      <c r="A295" s="14"/>
      <c r="B295" s="245"/>
      <c r="C295" s="246"/>
      <c r="D295" s="228" t="s">
        <v>155</v>
      </c>
      <c r="E295" s="247" t="s">
        <v>19</v>
      </c>
      <c r="F295" s="248" t="s">
        <v>1439</v>
      </c>
      <c r="G295" s="246"/>
      <c r="H295" s="249">
        <v>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155</v>
      </c>
      <c r="AU295" s="255" t="s">
        <v>164</v>
      </c>
      <c r="AV295" s="14" t="s">
        <v>82</v>
      </c>
      <c r="AW295" s="14" t="s">
        <v>33</v>
      </c>
      <c r="AX295" s="14" t="s">
        <v>72</v>
      </c>
      <c r="AY295" s="255" t="s">
        <v>142</v>
      </c>
    </row>
    <row r="296" s="14" customFormat="1">
      <c r="A296" s="14"/>
      <c r="B296" s="245"/>
      <c r="C296" s="246"/>
      <c r="D296" s="228" t="s">
        <v>155</v>
      </c>
      <c r="E296" s="247" t="s">
        <v>19</v>
      </c>
      <c r="F296" s="248" t="s">
        <v>1079</v>
      </c>
      <c r="G296" s="246"/>
      <c r="H296" s="249">
        <v>0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155</v>
      </c>
      <c r="AU296" s="255" t="s">
        <v>164</v>
      </c>
      <c r="AV296" s="14" t="s">
        <v>82</v>
      </c>
      <c r="AW296" s="14" t="s">
        <v>33</v>
      </c>
      <c r="AX296" s="14" t="s">
        <v>72</v>
      </c>
      <c r="AY296" s="255" t="s">
        <v>142</v>
      </c>
    </row>
    <row r="297" s="14" customFormat="1">
      <c r="A297" s="14"/>
      <c r="B297" s="245"/>
      <c r="C297" s="246"/>
      <c r="D297" s="228" t="s">
        <v>155</v>
      </c>
      <c r="E297" s="247" t="s">
        <v>19</v>
      </c>
      <c r="F297" s="248" t="s">
        <v>1440</v>
      </c>
      <c r="G297" s="246"/>
      <c r="H297" s="249">
        <v>0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155</v>
      </c>
      <c r="AU297" s="255" t="s">
        <v>164</v>
      </c>
      <c r="AV297" s="14" t="s">
        <v>82</v>
      </c>
      <c r="AW297" s="14" t="s">
        <v>33</v>
      </c>
      <c r="AX297" s="14" t="s">
        <v>72</v>
      </c>
      <c r="AY297" s="255" t="s">
        <v>142</v>
      </c>
    </row>
    <row r="298" s="15" customFormat="1">
      <c r="A298" s="15"/>
      <c r="B298" s="274"/>
      <c r="C298" s="275"/>
      <c r="D298" s="228" t="s">
        <v>155</v>
      </c>
      <c r="E298" s="276" t="s">
        <v>19</v>
      </c>
      <c r="F298" s="277" t="s">
        <v>861</v>
      </c>
      <c r="G298" s="275"/>
      <c r="H298" s="278">
        <v>0.10000000000000001</v>
      </c>
      <c r="I298" s="279"/>
      <c r="J298" s="275"/>
      <c r="K298" s="275"/>
      <c r="L298" s="280"/>
      <c r="M298" s="281"/>
      <c r="N298" s="282"/>
      <c r="O298" s="282"/>
      <c r="P298" s="282"/>
      <c r="Q298" s="282"/>
      <c r="R298" s="282"/>
      <c r="S298" s="282"/>
      <c r="T298" s="28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4" t="s">
        <v>155</v>
      </c>
      <c r="AU298" s="284" t="s">
        <v>164</v>
      </c>
      <c r="AV298" s="15" t="s">
        <v>149</v>
      </c>
      <c r="AW298" s="15" t="s">
        <v>33</v>
      </c>
      <c r="AX298" s="15" t="s">
        <v>80</v>
      </c>
      <c r="AY298" s="284" t="s">
        <v>142</v>
      </c>
    </row>
    <row r="299" s="2" customFormat="1" ht="16.5" customHeight="1">
      <c r="A299" s="41"/>
      <c r="B299" s="42"/>
      <c r="C299" s="215" t="s">
        <v>305</v>
      </c>
      <c r="D299" s="215" t="s">
        <v>144</v>
      </c>
      <c r="E299" s="216" t="s">
        <v>1081</v>
      </c>
      <c r="F299" s="217" t="s">
        <v>1082</v>
      </c>
      <c r="G299" s="218" t="s">
        <v>147</v>
      </c>
      <c r="H299" s="219">
        <v>0.80000000000000004</v>
      </c>
      <c r="I299" s="220"/>
      <c r="J299" s="221">
        <f>ROUND(I299*H299,2)</f>
        <v>0</v>
      </c>
      <c r="K299" s="217" t="s">
        <v>148</v>
      </c>
      <c r="L299" s="47"/>
      <c r="M299" s="222" t="s">
        <v>19</v>
      </c>
      <c r="N299" s="223" t="s">
        <v>43</v>
      </c>
      <c r="O299" s="87"/>
      <c r="P299" s="224">
        <f>O299*H299</f>
        <v>0</v>
      </c>
      <c r="Q299" s="224">
        <v>0.01328</v>
      </c>
      <c r="R299" s="224">
        <f>Q299*H299</f>
        <v>0.010624000000000002</v>
      </c>
      <c r="S299" s="224">
        <v>0</v>
      </c>
      <c r="T299" s="225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6" t="s">
        <v>149</v>
      </c>
      <c r="AT299" s="226" t="s">
        <v>144</v>
      </c>
      <c r="AU299" s="226" t="s">
        <v>164</v>
      </c>
      <c r="AY299" s="20" t="s">
        <v>142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20" t="s">
        <v>80</v>
      </c>
      <c r="BK299" s="227">
        <f>ROUND(I299*H299,2)</f>
        <v>0</v>
      </c>
      <c r="BL299" s="20" t="s">
        <v>149</v>
      </c>
      <c r="BM299" s="226" t="s">
        <v>1441</v>
      </c>
    </row>
    <row r="300" s="2" customFormat="1">
      <c r="A300" s="41"/>
      <c r="B300" s="42"/>
      <c r="C300" s="43"/>
      <c r="D300" s="228" t="s">
        <v>151</v>
      </c>
      <c r="E300" s="43"/>
      <c r="F300" s="229" t="s">
        <v>1082</v>
      </c>
      <c r="G300" s="43"/>
      <c r="H300" s="43"/>
      <c r="I300" s="230"/>
      <c r="J300" s="43"/>
      <c r="K300" s="43"/>
      <c r="L300" s="47"/>
      <c r="M300" s="231"/>
      <c r="N300" s="232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151</v>
      </c>
      <c r="AU300" s="20" t="s">
        <v>164</v>
      </c>
    </row>
    <row r="301" s="2" customFormat="1">
      <c r="A301" s="41"/>
      <c r="B301" s="42"/>
      <c r="C301" s="43"/>
      <c r="D301" s="233" t="s">
        <v>153</v>
      </c>
      <c r="E301" s="43"/>
      <c r="F301" s="234" t="s">
        <v>1084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153</v>
      </c>
      <c r="AU301" s="20" t="s">
        <v>164</v>
      </c>
    </row>
    <row r="302" s="13" customFormat="1">
      <c r="A302" s="13"/>
      <c r="B302" s="235"/>
      <c r="C302" s="236"/>
      <c r="D302" s="228" t="s">
        <v>155</v>
      </c>
      <c r="E302" s="237" t="s">
        <v>19</v>
      </c>
      <c r="F302" s="238" t="s">
        <v>887</v>
      </c>
      <c r="G302" s="236"/>
      <c r="H302" s="237" t="s">
        <v>19</v>
      </c>
      <c r="I302" s="239"/>
      <c r="J302" s="236"/>
      <c r="K302" s="236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155</v>
      </c>
      <c r="AU302" s="244" t="s">
        <v>164</v>
      </c>
      <c r="AV302" s="13" t="s">
        <v>80</v>
      </c>
      <c r="AW302" s="13" t="s">
        <v>33</v>
      </c>
      <c r="AX302" s="13" t="s">
        <v>72</v>
      </c>
      <c r="AY302" s="244" t="s">
        <v>142</v>
      </c>
    </row>
    <row r="303" s="14" customFormat="1">
      <c r="A303" s="14"/>
      <c r="B303" s="245"/>
      <c r="C303" s="246"/>
      <c r="D303" s="228" t="s">
        <v>155</v>
      </c>
      <c r="E303" s="247" t="s">
        <v>19</v>
      </c>
      <c r="F303" s="248" t="s">
        <v>1442</v>
      </c>
      <c r="G303" s="246"/>
      <c r="H303" s="249">
        <v>0.80000000000000004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155</v>
      </c>
      <c r="AU303" s="255" t="s">
        <v>164</v>
      </c>
      <c r="AV303" s="14" t="s">
        <v>82</v>
      </c>
      <c r="AW303" s="14" t="s">
        <v>33</v>
      </c>
      <c r="AX303" s="14" t="s">
        <v>72</v>
      </c>
      <c r="AY303" s="255" t="s">
        <v>142</v>
      </c>
    </row>
    <row r="304" s="14" customFormat="1">
      <c r="A304" s="14"/>
      <c r="B304" s="245"/>
      <c r="C304" s="246"/>
      <c r="D304" s="228" t="s">
        <v>155</v>
      </c>
      <c r="E304" s="247" t="s">
        <v>19</v>
      </c>
      <c r="F304" s="248" t="s">
        <v>1439</v>
      </c>
      <c r="G304" s="246"/>
      <c r="H304" s="249">
        <v>0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155</v>
      </c>
      <c r="AU304" s="255" t="s">
        <v>164</v>
      </c>
      <c r="AV304" s="14" t="s">
        <v>82</v>
      </c>
      <c r="AW304" s="14" t="s">
        <v>33</v>
      </c>
      <c r="AX304" s="14" t="s">
        <v>72</v>
      </c>
      <c r="AY304" s="255" t="s">
        <v>142</v>
      </c>
    </row>
    <row r="305" s="14" customFormat="1">
      <c r="A305" s="14"/>
      <c r="B305" s="245"/>
      <c r="C305" s="246"/>
      <c r="D305" s="228" t="s">
        <v>155</v>
      </c>
      <c r="E305" s="247" t="s">
        <v>19</v>
      </c>
      <c r="F305" s="248" t="s">
        <v>1079</v>
      </c>
      <c r="G305" s="246"/>
      <c r="H305" s="249">
        <v>0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155</v>
      </c>
      <c r="AU305" s="255" t="s">
        <v>164</v>
      </c>
      <c r="AV305" s="14" t="s">
        <v>82</v>
      </c>
      <c r="AW305" s="14" t="s">
        <v>33</v>
      </c>
      <c r="AX305" s="14" t="s">
        <v>72</v>
      </c>
      <c r="AY305" s="255" t="s">
        <v>142</v>
      </c>
    </row>
    <row r="306" s="14" customFormat="1">
      <c r="A306" s="14"/>
      <c r="B306" s="245"/>
      <c r="C306" s="246"/>
      <c r="D306" s="228" t="s">
        <v>155</v>
      </c>
      <c r="E306" s="247" t="s">
        <v>19</v>
      </c>
      <c r="F306" s="248" t="s">
        <v>1440</v>
      </c>
      <c r="G306" s="246"/>
      <c r="H306" s="249">
        <v>0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155</v>
      </c>
      <c r="AU306" s="255" t="s">
        <v>164</v>
      </c>
      <c r="AV306" s="14" t="s">
        <v>82</v>
      </c>
      <c r="AW306" s="14" t="s">
        <v>33</v>
      </c>
      <c r="AX306" s="14" t="s">
        <v>72</v>
      </c>
      <c r="AY306" s="255" t="s">
        <v>142</v>
      </c>
    </row>
    <row r="307" s="15" customFormat="1">
      <c r="A307" s="15"/>
      <c r="B307" s="274"/>
      <c r="C307" s="275"/>
      <c r="D307" s="228" t="s">
        <v>155</v>
      </c>
      <c r="E307" s="276" t="s">
        <v>19</v>
      </c>
      <c r="F307" s="277" t="s">
        <v>861</v>
      </c>
      <c r="G307" s="275"/>
      <c r="H307" s="278">
        <v>0.80000000000000004</v>
      </c>
      <c r="I307" s="279"/>
      <c r="J307" s="275"/>
      <c r="K307" s="275"/>
      <c r="L307" s="280"/>
      <c r="M307" s="281"/>
      <c r="N307" s="282"/>
      <c r="O307" s="282"/>
      <c r="P307" s="282"/>
      <c r="Q307" s="282"/>
      <c r="R307" s="282"/>
      <c r="S307" s="282"/>
      <c r="T307" s="28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4" t="s">
        <v>155</v>
      </c>
      <c r="AU307" s="284" t="s">
        <v>164</v>
      </c>
      <c r="AV307" s="15" t="s">
        <v>149</v>
      </c>
      <c r="AW307" s="15" t="s">
        <v>33</v>
      </c>
      <c r="AX307" s="15" t="s">
        <v>80</v>
      </c>
      <c r="AY307" s="284" t="s">
        <v>142</v>
      </c>
    </row>
    <row r="308" s="2" customFormat="1" ht="16.5" customHeight="1">
      <c r="A308" s="41"/>
      <c r="B308" s="42"/>
      <c r="C308" s="215" t="s">
        <v>310</v>
      </c>
      <c r="D308" s="215" t="s">
        <v>144</v>
      </c>
      <c r="E308" s="216" t="s">
        <v>1088</v>
      </c>
      <c r="F308" s="217" t="s">
        <v>1089</v>
      </c>
      <c r="G308" s="218" t="s">
        <v>147</v>
      </c>
      <c r="H308" s="219">
        <v>5.5999999999999996</v>
      </c>
      <c r="I308" s="220"/>
      <c r="J308" s="221">
        <f>ROUND(I308*H308,2)</f>
        <v>0</v>
      </c>
      <c r="K308" s="217" t="s">
        <v>148</v>
      </c>
      <c r="L308" s="47"/>
      <c r="M308" s="222" t="s">
        <v>19</v>
      </c>
      <c r="N308" s="223" t="s">
        <v>43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149</v>
      </c>
      <c r="AT308" s="226" t="s">
        <v>144</v>
      </c>
      <c r="AU308" s="226" t="s">
        <v>164</v>
      </c>
      <c r="AY308" s="20" t="s">
        <v>142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80</v>
      </c>
      <c r="BK308" s="227">
        <f>ROUND(I308*H308,2)</f>
        <v>0</v>
      </c>
      <c r="BL308" s="20" t="s">
        <v>149</v>
      </c>
      <c r="BM308" s="226" t="s">
        <v>1443</v>
      </c>
    </row>
    <row r="309" s="2" customFormat="1">
      <c r="A309" s="41"/>
      <c r="B309" s="42"/>
      <c r="C309" s="43"/>
      <c r="D309" s="228" t="s">
        <v>151</v>
      </c>
      <c r="E309" s="43"/>
      <c r="F309" s="229" t="s">
        <v>1089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151</v>
      </c>
      <c r="AU309" s="20" t="s">
        <v>164</v>
      </c>
    </row>
    <row r="310" s="2" customFormat="1">
      <c r="A310" s="41"/>
      <c r="B310" s="42"/>
      <c r="C310" s="43"/>
      <c r="D310" s="233" t="s">
        <v>153</v>
      </c>
      <c r="E310" s="43"/>
      <c r="F310" s="234" t="s">
        <v>1091</v>
      </c>
      <c r="G310" s="43"/>
      <c r="H310" s="43"/>
      <c r="I310" s="230"/>
      <c r="J310" s="43"/>
      <c r="K310" s="43"/>
      <c r="L310" s="47"/>
      <c r="M310" s="231"/>
      <c r="N310" s="232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153</v>
      </c>
      <c r="AU310" s="20" t="s">
        <v>164</v>
      </c>
    </row>
    <row r="311" s="14" customFormat="1">
      <c r="A311" s="14"/>
      <c r="B311" s="245"/>
      <c r="C311" s="246"/>
      <c r="D311" s="228" t="s">
        <v>155</v>
      </c>
      <c r="E311" s="247" t="s">
        <v>19</v>
      </c>
      <c r="F311" s="248" t="s">
        <v>1092</v>
      </c>
      <c r="G311" s="246"/>
      <c r="H311" s="249">
        <v>5.5999999999999996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155</v>
      </c>
      <c r="AU311" s="255" t="s">
        <v>164</v>
      </c>
      <c r="AV311" s="14" t="s">
        <v>82</v>
      </c>
      <c r="AW311" s="14" t="s">
        <v>33</v>
      </c>
      <c r="AX311" s="14" t="s">
        <v>72</v>
      </c>
      <c r="AY311" s="255" t="s">
        <v>142</v>
      </c>
    </row>
    <row r="312" s="15" customFormat="1">
      <c r="A312" s="15"/>
      <c r="B312" s="274"/>
      <c r="C312" s="275"/>
      <c r="D312" s="228" t="s">
        <v>155</v>
      </c>
      <c r="E312" s="276" t="s">
        <v>19</v>
      </c>
      <c r="F312" s="277" t="s">
        <v>861</v>
      </c>
      <c r="G312" s="275"/>
      <c r="H312" s="278">
        <v>5.5999999999999996</v>
      </c>
      <c r="I312" s="279"/>
      <c r="J312" s="275"/>
      <c r="K312" s="275"/>
      <c r="L312" s="280"/>
      <c r="M312" s="281"/>
      <c r="N312" s="282"/>
      <c r="O312" s="282"/>
      <c r="P312" s="282"/>
      <c r="Q312" s="282"/>
      <c r="R312" s="282"/>
      <c r="S312" s="282"/>
      <c r="T312" s="28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84" t="s">
        <v>155</v>
      </c>
      <c r="AU312" s="284" t="s">
        <v>164</v>
      </c>
      <c r="AV312" s="15" t="s">
        <v>149</v>
      </c>
      <c r="AW312" s="15" t="s">
        <v>33</v>
      </c>
      <c r="AX312" s="15" t="s">
        <v>80</v>
      </c>
      <c r="AY312" s="284" t="s">
        <v>142</v>
      </c>
    </row>
    <row r="313" s="12" customFormat="1" ht="22.8" customHeight="1">
      <c r="A313" s="12"/>
      <c r="B313" s="199"/>
      <c r="C313" s="200"/>
      <c r="D313" s="201" t="s">
        <v>71</v>
      </c>
      <c r="E313" s="213" t="s">
        <v>202</v>
      </c>
      <c r="F313" s="213" t="s">
        <v>483</v>
      </c>
      <c r="G313" s="200"/>
      <c r="H313" s="200"/>
      <c r="I313" s="203"/>
      <c r="J313" s="214">
        <f>BK313</f>
        <v>0</v>
      </c>
      <c r="K313" s="200"/>
      <c r="L313" s="205"/>
      <c r="M313" s="206"/>
      <c r="N313" s="207"/>
      <c r="O313" s="207"/>
      <c r="P313" s="208">
        <f>P314+P339</f>
        <v>0</v>
      </c>
      <c r="Q313" s="207"/>
      <c r="R313" s="208">
        <f>R314+R339</f>
        <v>3.2430531500000002</v>
      </c>
      <c r="S313" s="207"/>
      <c r="T313" s="209">
        <f>T314+T339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0" t="s">
        <v>80</v>
      </c>
      <c r="AT313" s="211" t="s">
        <v>71</v>
      </c>
      <c r="AU313" s="211" t="s">
        <v>80</v>
      </c>
      <c r="AY313" s="210" t="s">
        <v>142</v>
      </c>
      <c r="BK313" s="212">
        <f>BK314+BK339</f>
        <v>0</v>
      </c>
    </row>
    <row r="314" s="12" customFormat="1" ht="20.88" customHeight="1">
      <c r="A314" s="12"/>
      <c r="B314" s="199"/>
      <c r="C314" s="200"/>
      <c r="D314" s="201" t="s">
        <v>71</v>
      </c>
      <c r="E314" s="213" t="s">
        <v>1137</v>
      </c>
      <c r="F314" s="213" t="s">
        <v>1138</v>
      </c>
      <c r="G314" s="200"/>
      <c r="H314" s="200"/>
      <c r="I314" s="203"/>
      <c r="J314" s="214">
        <f>BK314</f>
        <v>0</v>
      </c>
      <c r="K314" s="200"/>
      <c r="L314" s="205"/>
      <c r="M314" s="206"/>
      <c r="N314" s="207"/>
      <c r="O314" s="207"/>
      <c r="P314" s="208">
        <f>SUM(P315:P338)</f>
        <v>0</v>
      </c>
      <c r="Q314" s="207"/>
      <c r="R314" s="208">
        <f>SUM(R315:R338)</f>
        <v>0.0066631499999999996</v>
      </c>
      <c r="S314" s="207"/>
      <c r="T314" s="209">
        <f>SUM(T315:T338)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0" t="s">
        <v>80</v>
      </c>
      <c r="AT314" s="211" t="s">
        <v>71</v>
      </c>
      <c r="AU314" s="211" t="s">
        <v>82</v>
      </c>
      <c r="AY314" s="210" t="s">
        <v>142</v>
      </c>
      <c r="BK314" s="212">
        <f>SUM(BK315:BK338)</f>
        <v>0</v>
      </c>
    </row>
    <row r="315" s="2" customFormat="1" ht="24.15" customHeight="1">
      <c r="A315" s="41"/>
      <c r="B315" s="42"/>
      <c r="C315" s="215" t="s">
        <v>316</v>
      </c>
      <c r="D315" s="215" t="s">
        <v>144</v>
      </c>
      <c r="E315" s="216" t="s">
        <v>1444</v>
      </c>
      <c r="F315" s="217" t="s">
        <v>1445</v>
      </c>
      <c r="G315" s="218" t="s">
        <v>220</v>
      </c>
      <c r="H315" s="219">
        <v>23</v>
      </c>
      <c r="I315" s="220"/>
      <c r="J315" s="221">
        <f>ROUND(I315*H315,2)</f>
        <v>0</v>
      </c>
      <c r="K315" s="217" t="s">
        <v>148</v>
      </c>
      <c r="L315" s="47"/>
      <c r="M315" s="222" t="s">
        <v>19</v>
      </c>
      <c r="N315" s="223" t="s">
        <v>43</v>
      </c>
      <c r="O315" s="87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149</v>
      </c>
      <c r="AT315" s="226" t="s">
        <v>144</v>
      </c>
      <c r="AU315" s="226" t="s">
        <v>164</v>
      </c>
      <c r="AY315" s="20" t="s">
        <v>142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0" t="s">
        <v>80</v>
      </c>
      <c r="BK315" s="227">
        <f>ROUND(I315*H315,2)</f>
        <v>0</v>
      </c>
      <c r="BL315" s="20" t="s">
        <v>149</v>
      </c>
      <c r="BM315" s="226" t="s">
        <v>1446</v>
      </c>
    </row>
    <row r="316" s="2" customFormat="1">
      <c r="A316" s="41"/>
      <c r="B316" s="42"/>
      <c r="C316" s="43"/>
      <c r="D316" s="228" t="s">
        <v>151</v>
      </c>
      <c r="E316" s="43"/>
      <c r="F316" s="229" t="s">
        <v>1445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151</v>
      </c>
      <c r="AU316" s="20" t="s">
        <v>164</v>
      </c>
    </row>
    <row r="317" s="2" customFormat="1">
      <c r="A317" s="41"/>
      <c r="B317" s="42"/>
      <c r="C317" s="43"/>
      <c r="D317" s="233" t="s">
        <v>153</v>
      </c>
      <c r="E317" s="43"/>
      <c r="F317" s="234" t="s">
        <v>1447</v>
      </c>
      <c r="G317" s="43"/>
      <c r="H317" s="43"/>
      <c r="I317" s="230"/>
      <c r="J317" s="43"/>
      <c r="K317" s="43"/>
      <c r="L317" s="47"/>
      <c r="M317" s="231"/>
      <c r="N317" s="232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153</v>
      </c>
      <c r="AU317" s="20" t="s">
        <v>164</v>
      </c>
    </row>
    <row r="318" s="14" customFormat="1">
      <c r="A318" s="14"/>
      <c r="B318" s="245"/>
      <c r="C318" s="246"/>
      <c r="D318" s="228" t="s">
        <v>155</v>
      </c>
      <c r="E318" s="247" t="s">
        <v>19</v>
      </c>
      <c r="F318" s="248" t="s">
        <v>1448</v>
      </c>
      <c r="G318" s="246"/>
      <c r="H318" s="249">
        <v>7.7999999999999998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155</v>
      </c>
      <c r="AU318" s="255" t="s">
        <v>164</v>
      </c>
      <c r="AV318" s="14" t="s">
        <v>82</v>
      </c>
      <c r="AW318" s="14" t="s">
        <v>33</v>
      </c>
      <c r="AX318" s="14" t="s">
        <v>72</v>
      </c>
      <c r="AY318" s="255" t="s">
        <v>142</v>
      </c>
    </row>
    <row r="319" s="14" customFormat="1">
      <c r="A319" s="14"/>
      <c r="B319" s="245"/>
      <c r="C319" s="246"/>
      <c r="D319" s="228" t="s">
        <v>155</v>
      </c>
      <c r="E319" s="247" t="s">
        <v>19</v>
      </c>
      <c r="F319" s="248" t="s">
        <v>1449</v>
      </c>
      <c r="G319" s="246"/>
      <c r="H319" s="249">
        <v>5.2000000000000002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155</v>
      </c>
      <c r="AU319" s="255" t="s">
        <v>164</v>
      </c>
      <c r="AV319" s="14" t="s">
        <v>82</v>
      </c>
      <c r="AW319" s="14" t="s">
        <v>33</v>
      </c>
      <c r="AX319" s="14" t="s">
        <v>72</v>
      </c>
      <c r="AY319" s="255" t="s">
        <v>142</v>
      </c>
    </row>
    <row r="320" s="14" customFormat="1">
      <c r="A320" s="14"/>
      <c r="B320" s="245"/>
      <c r="C320" s="246"/>
      <c r="D320" s="228" t="s">
        <v>155</v>
      </c>
      <c r="E320" s="247" t="s">
        <v>19</v>
      </c>
      <c r="F320" s="248" t="s">
        <v>1450</v>
      </c>
      <c r="G320" s="246"/>
      <c r="H320" s="249">
        <v>2.2000000000000002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155</v>
      </c>
      <c r="AU320" s="255" t="s">
        <v>164</v>
      </c>
      <c r="AV320" s="14" t="s">
        <v>82</v>
      </c>
      <c r="AW320" s="14" t="s">
        <v>33</v>
      </c>
      <c r="AX320" s="14" t="s">
        <v>72</v>
      </c>
      <c r="AY320" s="255" t="s">
        <v>142</v>
      </c>
    </row>
    <row r="321" s="14" customFormat="1">
      <c r="A321" s="14"/>
      <c r="B321" s="245"/>
      <c r="C321" s="246"/>
      <c r="D321" s="228" t="s">
        <v>155</v>
      </c>
      <c r="E321" s="247" t="s">
        <v>19</v>
      </c>
      <c r="F321" s="248" t="s">
        <v>1451</v>
      </c>
      <c r="G321" s="246"/>
      <c r="H321" s="249">
        <v>2.2000000000000002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155</v>
      </c>
      <c r="AU321" s="255" t="s">
        <v>164</v>
      </c>
      <c r="AV321" s="14" t="s">
        <v>82</v>
      </c>
      <c r="AW321" s="14" t="s">
        <v>33</v>
      </c>
      <c r="AX321" s="14" t="s">
        <v>72</v>
      </c>
      <c r="AY321" s="255" t="s">
        <v>142</v>
      </c>
    </row>
    <row r="322" s="14" customFormat="1">
      <c r="A322" s="14"/>
      <c r="B322" s="245"/>
      <c r="C322" s="246"/>
      <c r="D322" s="228" t="s">
        <v>155</v>
      </c>
      <c r="E322" s="247" t="s">
        <v>19</v>
      </c>
      <c r="F322" s="248" t="s">
        <v>1452</v>
      </c>
      <c r="G322" s="246"/>
      <c r="H322" s="249">
        <v>2.7999999999999998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155</v>
      </c>
      <c r="AU322" s="255" t="s">
        <v>164</v>
      </c>
      <c r="AV322" s="14" t="s">
        <v>82</v>
      </c>
      <c r="AW322" s="14" t="s">
        <v>33</v>
      </c>
      <c r="AX322" s="14" t="s">
        <v>72</v>
      </c>
      <c r="AY322" s="255" t="s">
        <v>142</v>
      </c>
    </row>
    <row r="323" s="14" customFormat="1">
      <c r="A323" s="14"/>
      <c r="B323" s="245"/>
      <c r="C323" s="246"/>
      <c r="D323" s="228" t="s">
        <v>155</v>
      </c>
      <c r="E323" s="247" t="s">
        <v>19</v>
      </c>
      <c r="F323" s="248" t="s">
        <v>1453</v>
      </c>
      <c r="G323" s="246"/>
      <c r="H323" s="249">
        <v>2.7999999999999998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155</v>
      </c>
      <c r="AU323" s="255" t="s">
        <v>164</v>
      </c>
      <c r="AV323" s="14" t="s">
        <v>82</v>
      </c>
      <c r="AW323" s="14" t="s">
        <v>33</v>
      </c>
      <c r="AX323" s="14" t="s">
        <v>72</v>
      </c>
      <c r="AY323" s="255" t="s">
        <v>142</v>
      </c>
    </row>
    <row r="324" s="16" customFormat="1">
      <c r="A324" s="16"/>
      <c r="B324" s="285"/>
      <c r="C324" s="286"/>
      <c r="D324" s="228" t="s">
        <v>155</v>
      </c>
      <c r="E324" s="287" t="s">
        <v>19</v>
      </c>
      <c r="F324" s="288" t="s">
        <v>880</v>
      </c>
      <c r="G324" s="286"/>
      <c r="H324" s="289">
        <v>23</v>
      </c>
      <c r="I324" s="290"/>
      <c r="J324" s="286"/>
      <c r="K324" s="286"/>
      <c r="L324" s="291"/>
      <c r="M324" s="292"/>
      <c r="N324" s="293"/>
      <c r="O324" s="293"/>
      <c r="P324" s="293"/>
      <c r="Q324" s="293"/>
      <c r="R324" s="293"/>
      <c r="S324" s="293"/>
      <c r="T324" s="294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95" t="s">
        <v>155</v>
      </c>
      <c r="AU324" s="295" t="s">
        <v>164</v>
      </c>
      <c r="AV324" s="16" t="s">
        <v>164</v>
      </c>
      <c r="AW324" s="16" t="s">
        <v>33</v>
      </c>
      <c r="AX324" s="16" t="s">
        <v>72</v>
      </c>
      <c r="AY324" s="295" t="s">
        <v>142</v>
      </c>
    </row>
    <row r="325" s="15" customFormat="1">
      <c r="A325" s="15"/>
      <c r="B325" s="274"/>
      <c r="C325" s="275"/>
      <c r="D325" s="228" t="s">
        <v>155</v>
      </c>
      <c r="E325" s="276" t="s">
        <v>19</v>
      </c>
      <c r="F325" s="277" t="s">
        <v>861</v>
      </c>
      <c r="G325" s="275"/>
      <c r="H325" s="278">
        <v>23</v>
      </c>
      <c r="I325" s="279"/>
      <c r="J325" s="275"/>
      <c r="K325" s="275"/>
      <c r="L325" s="280"/>
      <c r="M325" s="281"/>
      <c r="N325" s="282"/>
      <c r="O325" s="282"/>
      <c r="P325" s="282"/>
      <c r="Q325" s="282"/>
      <c r="R325" s="282"/>
      <c r="S325" s="282"/>
      <c r="T325" s="28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84" t="s">
        <v>155</v>
      </c>
      <c r="AU325" s="284" t="s">
        <v>164</v>
      </c>
      <c r="AV325" s="15" t="s">
        <v>149</v>
      </c>
      <c r="AW325" s="15" t="s">
        <v>33</v>
      </c>
      <c r="AX325" s="15" t="s">
        <v>80</v>
      </c>
      <c r="AY325" s="284" t="s">
        <v>142</v>
      </c>
    </row>
    <row r="326" s="2" customFormat="1" ht="16.5" customHeight="1">
      <c r="A326" s="41"/>
      <c r="B326" s="42"/>
      <c r="C326" s="257" t="s">
        <v>324</v>
      </c>
      <c r="D326" s="257" t="s">
        <v>279</v>
      </c>
      <c r="E326" s="258" t="s">
        <v>1454</v>
      </c>
      <c r="F326" s="259" t="s">
        <v>1455</v>
      </c>
      <c r="G326" s="260" t="s">
        <v>220</v>
      </c>
      <c r="H326" s="261">
        <v>23.344999999999999</v>
      </c>
      <c r="I326" s="262"/>
      <c r="J326" s="263">
        <f>ROUND(I326*H326,2)</f>
        <v>0</v>
      </c>
      <c r="K326" s="259" t="s">
        <v>148</v>
      </c>
      <c r="L326" s="264"/>
      <c r="M326" s="265" t="s">
        <v>19</v>
      </c>
      <c r="N326" s="266" t="s">
        <v>43</v>
      </c>
      <c r="O326" s="87"/>
      <c r="P326" s="224">
        <f>O326*H326</f>
        <v>0</v>
      </c>
      <c r="Q326" s="224">
        <v>0.00027</v>
      </c>
      <c r="R326" s="224">
        <f>Q326*H326</f>
        <v>0.0063031499999999996</v>
      </c>
      <c r="S326" s="224">
        <v>0</v>
      </c>
      <c r="T326" s="225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6" t="s">
        <v>202</v>
      </c>
      <c r="AT326" s="226" t="s">
        <v>279</v>
      </c>
      <c r="AU326" s="226" t="s">
        <v>164</v>
      </c>
      <c r="AY326" s="20" t="s">
        <v>142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20" t="s">
        <v>80</v>
      </c>
      <c r="BK326" s="227">
        <f>ROUND(I326*H326,2)</f>
        <v>0</v>
      </c>
      <c r="BL326" s="20" t="s">
        <v>149</v>
      </c>
      <c r="BM326" s="226" t="s">
        <v>1456</v>
      </c>
    </row>
    <row r="327" s="2" customFormat="1">
      <c r="A327" s="41"/>
      <c r="B327" s="42"/>
      <c r="C327" s="43"/>
      <c r="D327" s="228" t="s">
        <v>151</v>
      </c>
      <c r="E327" s="43"/>
      <c r="F327" s="229" t="s">
        <v>1455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151</v>
      </c>
      <c r="AU327" s="20" t="s">
        <v>164</v>
      </c>
    </row>
    <row r="328" s="14" customFormat="1">
      <c r="A328" s="14"/>
      <c r="B328" s="245"/>
      <c r="C328" s="246"/>
      <c r="D328" s="228" t="s">
        <v>155</v>
      </c>
      <c r="E328" s="247" t="s">
        <v>19</v>
      </c>
      <c r="F328" s="248" t="s">
        <v>1457</v>
      </c>
      <c r="G328" s="246"/>
      <c r="H328" s="249">
        <v>23.344999999999999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155</v>
      </c>
      <c r="AU328" s="255" t="s">
        <v>164</v>
      </c>
      <c r="AV328" s="14" t="s">
        <v>82</v>
      </c>
      <c r="AW328" s="14" t="s">
        <v>33</v>
      </c>
      <c r="AX328" s="14" t="s">
        <v>72</v>
      </c>
      <c r="AY328" s="255" t="s">
        <v>142</v>
      </c>
    </row>
    <row r="329" s="15" customFormat="1">
      <c r="A329" s="15"/>
      <c r="B329" s="274"/>
      <c r="C329" s="275"/>
      <c r="D329" s="228" t="s">
        <v>155</v>
      </c>
      <c r="E329" s="276" t="s">
        <v>19</v>
      </c>
      <c r="F329" s="277" t="s">
        <v>861</v>
      </c>
      <c r="G329" s="275"/>
      <c r="H329" s="278">
        <v>23.344999999999999</v>
      </c>
      <c r="I329" s="279"/>
      <c r="J329" s="275"/>
      <c r="K329" s="275"/>
      <c r="L329" s="280"/>
      <c r="M329" s="281"/>
      <c r="N329" s="282"/>
      <c r="O329" s="282"/>
      <c r="P329" s="282"/>
      <c r="Q329" s="282"/>
      <c r="R329" s="282"/>
      <c r="S329" s="282"/>
      <c r="T329" s="283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84" t="s">
        <v>155</v>
      </c>
      <c r="AU329" s="284" t="s">
        <v>164</v>
      </c>
      <c r="AV329" s="15" t="s">
        <v>149</v>
      </c>
      <c r="AW329" s="15" t="s">
        <v>33</v>
      </c>
      <c r="AX329" s="15" t="s">
        <v>80</v>
      </c>
      <c r="AY329" s="284" t="s">
        <v>142</v>
      </c>
    </row>
    <row r="330" s="2" customFormat="1" ht="24.15" customHeight="1">
      <c r="A330" s="41"/>
      <c r="B330" s="42"/>
      <c r="C330" s="215" t="s">
        <v>331</v>
      </c>
      <c r="D330" s="215" t="s">
        <v>144</v>
      </c>
      <c r="E330" s="216" t="s">
        <v>1458</v>
      </c>
      <c r="F330" s="217" t="s">
        <v>1459</v>
      </c>
      <c r="G330" s="218" t="s">
        <v>334</v>
      </c>
      <c r="H330" s="219">
        <v>6</v>
      </c>
      <c r="I330" s="220"/>
      <c r="J330" s="221">
        <f>ROUND(I330*H330,2)</f>
        <v>0</v>
      </c>
      <c r="K330" s="217" t="s">
        <v>148</v>
      </c>
      <c r="L330" s="47"/>
      <c r="M330" s="222" t="s">
        <v>19</v>
      </c>
      <c r="N330" s="223" t="s">
        <v>43</v>
      </c>
      <c r="O330" s="87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149</v>
      </c>
      <c r="AT330" s="226" t="s">
        <v>144</v>
      </c>
      <c r="AU330" s="226" t="s">
        <v>164</v>
      </c>
      <c r="AY330" s="20" t="s">
        <v>142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80</v>
      </c>
      <c r="BK330" s="227">
        <f>ROUND(I330*H330,2)</f>
        <v>0</v>
      </c>
      <c r="BL330" s="20" t="s">
        <v>149</v>
      </c>
      <c r="BM330" s="226" t="s">
        <v>1460</v>
      </c>
    </row>
    <row r="331" s="2" customFormat="1">
      <c r="A331" s="41"/>
      <c r="B331" s="42"/>
      <c r="C331" s="43"/>
      <c r="D331" s="228" t="s">
        <v>151</v>
      </c>
      <c r="E331" s="43"/>
      <c r="F331" s="229" t="s">
        <v>1459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151</v>
      </c>
      <c r="AU331" s="20" t="s">
        <v>164</v>
      </c>
    </row>
    <row r="332" s="2" customFormat="1">
      <c r="A332" s="41"/>
      <c r="B332" s="42"/>
      <c r="C332" s="43"/>
      <c r="D332" s="233" t="s">
        <v>153</v>
      </c>
      <c r="E332" s="43"/>
      <c r="F332" s="234" t="s">
        <v>1461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153</v>
      </c>
      <c r="AU332" s="20" t="s">
        <v>164</v>
      </c>
    </row>
    <row r="333" s="14" customFormat="1">
      <c r="A333" s="14"/>
      <c r="B333" s="245"/>
      <c r="C333" s="246"/>
      <c r="D333" s="228" t="s">
        <v>155</v>
      </c>
      <c r="E333" s="247" t="s">
        <v>19</v>
      </c>
      <c r="F333" s="248" t="s">
        <v>1462</v>
      </c>
      <c r="G333" s="246"/>
      <c r="H333" s="249">
        <v>6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155</v>
      </c>
      <c r="AU333" s="255" t="s">
        <v>164</v>
      </c>
      <c r="AV333" s="14" t="s">
        <v>82</v>
      </c>
      <c r="AW333" s="14" t="s">
        <v>33</v>
      </c>
      <c r="AX333" s="14" t="s">
        <v>72</v>
      </c>
      <c r="AY333" s="255" t="s">
        <v>142</v>
      </c>
    </row>
    <row r="334" s="15" customFormat="1">
      <c r="A334" s="15"/>
      <c r="B334" s="274"/>
      <c r="C334" s="275"/>
      <c r="D334" s="228" t="s">
        <v>155</v>
      </c>
      <c r="E334" s="276" t="s">
        <v>19</v>
      </c>
      <c r="F334" s="277" t="s">
        <v>861</v>
      </c>
      <c r="G334" s="275"/>
      <c r="H334" s="278">
        <v>6</v>
      </c>
      <c r="I334" s="279"/>
      <c r="J334" s="275"/>
      <c r="K334" s="275"/>
      <c r="L334" s="280"/>
      <c r="M334" s="281"/>
      <c r="N334" s="282"/>
      <c r="O334" s="282"/>
      <c r="P334" s="282"/>
      <c r="Q334" s="282"/>
      <c r="R334" s="282"/>
      <c r="S334" s="282"/>
      <c r="T334" s="28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84" t="s">
        <v>155</v>
      </c>
      <c r="AU334" s="284" t="s">
        <v>164</v>
      </c>
      <c r="AV334" s="15" t="s">
        <v>149</v>
      </c>
      <c r="AW334" s="15" t="s">
        <v>33</v>
      </c>
      <c r="AX334" s="15" t="s">
        <v>80</v>
      </c>
      <c r="AY334" s="284" t="s">
        <v>142</v>
      </c>
    </row>
    <row r="335" s="2" customFormat="1" ht="16.5" customHeight="1">
      <c r="A335" s="41"/>
      <c r="B335" s="42"/>
      <c r="C335" s="257" t="s">
        <v>339</v>
      </c>
      <c r="D335" s="257" t="s">
        <v>279</v>
      </c>
      <c r="E335" s="258" t="s">
        <v>1463</v>
      </c>
      <c r="F335" s="259" t="s">
        <v>1464</v>
      </c>
      <c r="G335" s="260" t="s">
        <v>334</v>
      </c>
      <c r="H335" s="261">
        <v>6</v>
      </c>
      <c r="I335" s="262"/>
      <c r="J335" s="263">
        <f>ROUND(I335*H335,2)</f>
        <v>0</v>
      </c>
      <c r="K335" s="259" t="s">
        <v>148</v>
      </c>
      <c r="L335" s="264"/>
      <c r="M335" s="265" t="s">
        <v>19</v>
      </c>
      <c r="N335" s="266" t="s">
        <v>43</v>
      </c>
      <c r="O335" s="87"/>
      <c r="P335" s="224">
        <f>O335*H335</f>
        <v>0</v>
      </c>
      <c r="Q335" s="224">
        <v>6.0000000000000002E-05</v>
      </c>
      <c r="R335" s="224">
        <f>Q335*H335</f>
        <v>0.00036000000000000002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202</v>
      </c>
      <c r="AT335" s="226" t="s">
        <v>279</v>
      </c>
      <c r="AU335" s="226" t="s">
        <v>164</v>
      </c>
      <c r="AY335" s="20" t="s">
        <v>142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80</v>
      </c>
      <c r="BK335" s="227">
        <f>ROUND(I335*H335,2)</f>
        <v>0</v>
      </c>
      <c r="BL335" s="20" t="s">
        <v>149</v>
      </c>
      <c r="BM335" s="226" t="s">
        <v>1465</v>
      </c>
    </row>
    <row r="336" s="2" customFormat="1">
      <c r="A336" s="41"/>
      <c r="B336" s="42"/>
      <c r="C336" s="43"/>
      <c r="D336" s="228" t="s">
        <v>151</v>
      </c>
      <c r="E336" s="43"/>
      <c r="F336" s="229" t="s">
        <v>1464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151</v>
      </c>
      <c r="AU336" s="20" t="s">
        <v>164</v>
      </c>
    </row>
    <row r="337" s="14" customFormat="1">
      <c r="A337" s="14"/>
      <c r="B337" s="245"/>
      <c r="C337" s="246"/>
      <c r="D337" s="228" t="s">
        <v>155</v>
      </c>
      <c r="E337" s="247" t="s">
        <v>19</v>
      </c>
      <c r="F337" s="248" t="s">
        <v>1462</v>
      </c>
      <c r="G337" s="246"/>
      <c r="H337" s="249">
        <v>6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155</v>
      </c>
      <c r="AU337" s="255" t="s">
        <v>164</v>
      </c>
      <c r="AV337" s="14" t="s">
        <v>82</v>
      </c>
      <c r="AW337" s="14" t="s">
        <v>33</v>
      </c>
      <c r="AX337" s="14" t="s">
        <v>72</v>
      </c>
      <c r="AY337" s="255" t="s">
        <v>142</v>
      </c>
    </row>
    <row r="338" s="15" customFormat="1">
      <c r="A338" s="15"/>
      <c r="B338" s="274"/>
      <c r="C338" s="275"/>
      <c r="D338" s="228" t="s">
        <v>155</v>
      </c>
      <c r="E338" s="276" t="s">
        <v>19</v>
      </c>
      <c r="F338" s="277" t="s">
        <v>861</v>
      </c>
      <c r="G338" s="275"/>
      <c r="H338" s="278">
        <v>6</v>
      </c>
      <c r="I338" s="279"/>
      <c r="J338" s="275"/>
      <c r="K338" s="275"/>
      <c r="L338" s="280"/>
      <c r="M338" s="281"/>
      <c r="N338" s="282"/>
      <c r="O338" s="282"/>
      <c r="P338" s="282"/>
      <c r="Q338" s="282"/>
      <c r="R338" s="282"/>
      <c r="S338" s="282"/>
      <c r="T338" s="28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84" t="s">
        <v>155</v>
      </c>
      <c r="AU338" s="284" t="s">
        <v>164</v>
      </c>
      <c r="AV338" s="15" t="s">
        <v>149</v>
      </c>
      <c r="AW338" s="15" t="s">
        <v>33</v>
      </c>
      <c r="AX338" s="15" t="s">
        <v>80</v>
      </c>
      <c r="AY338" s="284" t="s">
        <v>142</v>
      </c>
    </row>
    <row r="339" s="12" customFormat="1" ht="20.88" customHeight="1">
      <c r="A339" s="12"/>
      <c r="B339" s="199"/>
      <c r="C339" s="200"/>
      <c r="D339" s="201" t="s">
        <v>71</v>
      </c>
      <c r="E339" s="213" t="s">
        <v>1188</v>
      </c>
      <c r="F339" s="213" t="s">
        <v>1466</v>
      </c>
      <c r="G339" s="200"/>
      <c r="H339" s="200"/>
      <c r="I339" s="203"/>
      <c r="J339" s="214">
        <f>BK339</f>
        <v>0</v>
      </c>
      <c r="K339" s="200"/>
      <c r="L339" s="205"/>
      <c r="M339" s="206"/>
      <c r="N339" s="207"/>
      <c r="O339" s="207"/>
      <c r="P339" s="208">
        <f>SUM(P340:P427)</f>
        <v>0</v>
      </c>
      <c r="Q339" s="207"/>
      <c r="R339" s="208">
        <f>SUM(R340:R427)</f>
        <v>3.2363900000000001</v>
      </c>
      <c r="S339" s="207"/>
      <c r="T339" s="209">
        <f>SUM(T340:T427)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0" t="s">
        <v>80</v>
      </c>
      <c r="AT339" s="211" t="s">
        <v>71</v>
      </c>
      <c r="AU339" s="211" t="s">
        <v>82</v>
      </c>
      <c r="AY339" s="210" t="s">
        <v>142</v>
      </c>
      <c r="BK339" s="212">
        <f>SUM(BK340:BK427)</f>
        <v>0</v>
      </c>
    </row>
    <row r="340" s="2" customFormat="1" ht="21.75" customHeight="1">
      <c r="A340" s="41"/>
      <c r="B340" s="42"/>
      <c r="C340" s="215" t="s">
        <v>346</v>
      </c>
      <c r="D340" s="215" t="s">
        <v>144</v>
      </c>
      <c r="E340" s="216" t="s">
        <v>1467</v>
      </c>
      <c r="F340" s="217" t="s">
        <v>1468</v>
      </c>
      <c r="G340" s="218" t="s">
        <v>334</v>
      </c>
      <c r="H340" s="219">
        <v>6</v>
      </c>
      <c r="I340" s="220"/>
      <c r="J340" s="221">
        <f>ROUND(I340*H340,2)</f>
        <v>0</v>
      </c>
      <c r="K340" s="217" t="s">
        <v>148</v>
      </c>
      <c r="L340" s="47"/>
      <c r="M340" s="222" t="s">
        <v>19</v>
      </c>
      <c r="N340" s="223" t="s">
        <v>43</v>
      </c>
      <c r="O340" s="87"/>
      <c r="P340" s="224">
        <f>O340*H340</f>
        <v>0</v>
      </c>
      <c r="Q340" s="224">
        <v>0.00016000000000000001</v>
      </c>
      <c r="R340" s="224">
        <f>Q340*H340</f>
        <v>0.00096000000000000013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149</v>
      </c>
      <c r="AT340" s="226" t="s">
        <v>144</v>
      </c>
      <c r="AU340" s="226" t="s">
        <v>164</v>
      </c>
      <c r="AY340" s="20" t="s">
        <v>142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80</v>
      </c>
      <c r="BK340" s="227">
        <f>ROUND(I340*H340,2)</f>
        <v>0</v>
      </c>
      <c r="BL340" s="20" t="s">
        <v>149</v>
      </c>
      <c r="BM340" s="226" t="s">
        <v>1469</v>
      </c>
    </row>
    <row r="341" s="2" customFormat="1">
      <c r="A341" s="41"/>
      <c r="B341" s="42"/>
      <c r="C341" s="43"/>
      <c r="D341" s="228" t="s">
        <v>151</v>
      </c>
      <c r="E341" s="43"/>
      <c r="F341" s="229" t="s">
        <v>1468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151</v>
      </c>
      <c r="AU341" s="20" t="s">
        <v>164</v>
      </c>
    </row>
    <row r="342" s="2" customFormat="1">
      <c r="A342" s="41"/>
      <c r="B342" s="42"/>
      <c r="C342" s="43"/>
      <c r="D342" s="233" t="s">
        <v>153</v>
      </c>
      <c r="E342" s="43"/>
      <c r="F342" s="234" t="s">
        <v>1470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153</v>
      </c>
      <c r="AU342" s="20" t="s">
        <v>164</v>
      </c>
    </row>
    <row r="343" s="14" customFormat="1">
      <c r="A343" s="14"/>
      <c r="B343" s="245"/>
      <c r="C343" s="246"/>
      <c r="D343" s="228" t="s">
        <v>155</v>
      </c>
      <c r="E343" s="247" t="s">
        <v>19</v>
      </c>
      <c r="F343" s="248" t="s">
        <v>1471</v>
      </c>
      <c r="G343" s="246"/>
      <c r="H343" s="249">
        <v>6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155</v>
      </c>
      <c r="AU343" s="255" t="s">
        <v>164</v>
      </c>
      <c r="AV343" s="14" t="s">
        <v>82</v>
      </c>
      <c r="AW343" s="14" t="s">
        <v>33</v>
      </c>
      <c r="AX343" s="14" t="s">
        <v>72</v>
      </c>
      <c r="AY343" s="255" t="s">
        <v>142</v>
      </c>
    </row>
    <row r="344" s="15" customFormat="1">
      <c r="A344" s="15"/>
      <c r="B344" s="274"/>
      <c r="C344" s="275"/>
      <c r="D344" s="228" t="s">
        <v>155</v>
      </c>
      <c r="E344" s="276" t="s">
        <v>19</v>
      </c>
      <c r="F344" s="277" t="s">
        <v>861</v>
      </c>
      <c r="G344" s="275"/>
      <c r="H344" s="278">
        <v>6</v>
      </c>
      <c r="I344" s="279"/>
      <c r="J344" s="275"/>
      <c r="K344" s="275"/>
      <c r="L344" s="280"/>
      <c r="M344" s="281"/>
      <c r="N344" s="282"/>
      <c r="O344" s="282"/>
      <c r="P344" s="282"/>
      <c r="Q344" s="282"/>
      <c r="R344" s="282"/>
      <c r="S344" s="282"/>
      <c r="T344" s="28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84" t="s">
        <v>155</v>
      </c>
      <c r="AU344" s="284" t="s">
        <v>164</v>
      </c>
      <c r="AV344" s="15" t="s">
        <v>149</v>
      </c>
      <c r="AW344" s="15" t="s">
        <v>33</v>
      </c>
      <c r="AX344" s="15" t="s">
        <v>80</v>
      </c>
      <c r="AY344" s="284" t="s">
        <v>142</v>
      </c>
    </row>
    <row r="345" s="2" customFormat="1" ht="16.5" customHeight="1">
      <c r="A345" s="41"/>
      <c r="B345" s="42"/>
      <c r="C345" s="257" t="s">
        <v>353</v>
      </c>
      <c r="D345" s="257" t="s">
        <v>279</v>
      </c>
      <c r="E345" s="258" t="s">
        <v>1472</v>
      </c>
      <c r="F345" s="259" t="s">
        <v>1473</v>
      </c>
      <c r="G345" s="260" t="s">
        <v>334</v>
      </c>
      <c r="H345" s="261">
        <v>6</v>
      </c>
      <c r="I345" s="262"/>
      <c r="J345" s="263">
        <f>ROUND(I345*H345,2)</f>
        <v>0</v>
      </c>
      <c r="K345" s="259" t="s">
        <v>148</v>
      </c>
      <c r="L345" s="264"/>
      <c r="M345" s="265" t="s">
        <v>19</v>
      </c>
      <c r="N345" s="266" t="s">
        <v>43</v>
      </c>
      <c r="O345" s="87"/>
      <c r="P345" s="224">
        <f>O345*H345</f>
        <v>0</v>
      </c>
      <c r="Q345" s="224">
        <v>0.0025999999999999999</v>
      </c>
      <c r="R345" s="224">
        <f>Q345*H345</f>
        <v>0.015599999999999999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202</v>
      </c>
      <c r="AT345" s="226" t="s">
        <v>279</v>
      </c>
      <c r="AU345" s="226" t="s">
        <v>164</v>
      </c>
      <c r="AY345" s="20" t="s">
        <v>142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80</v>
      </c>
      <c r="BK345" s="227">
        <f>ROUND(I345*H345,2)</f>
        <v>0</v>
      </c>
      <c r="BL345" s="20" t="s">
        <v>149</v>
      </c>
      <c r="BM345" s="226" t="s">
        <v>1474</v>
      </c>
    </row>
    <row r="346" s="2" customFormat="1">
      <c r="A346" s="41"/>
      <c r="B346" s="42"/>
      <c r="C346" s="43"/>
      <c r="D346" s="228" t="s">
        <v>151</v>
      </c>
      <c r="E346" s="43"/>
      <c r="F346" s="229" t="s">
        <v>1473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151</v>
      </c>
      <c r="AU346" s="20" t="s">
        <v>164</v>
      </c>
    </row>
    <row r="347" s="14" customFormat="1">
      <c r="A347" s="14"/>
      <c r="B347" s="245"/>
      <c r="C347" s="246"/>
      <c r="D347" s="228" t="s">
        <v>155</v>
      </c>
      <c r="E347" s="247" t="s">
        <v>19</v>
      </c>
      <c r="F347" s="248" t="s">
        <v>1471</v>
      </c>
      <c r="G347" s="246"/>
      <c r="H347" s="249">
        <v>6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155</v>
      </c>
      <c r="AU347" s="255" t="s">
        <v>164</v>
      </c>
      <c r="AV347" s="14" t="s">
        <v>82</v>
      </c>
      <c r="AW347" s="14" t="s">
        <v>33</v>
      </c>
      <c r="AX347" s="14" t="s">
        <v>72</v>
      </c>
      <c r="AY347" s="255" t="s">
        <v>142</v>
      </c>
    </row>
    <row r="348" s="15" customFormat="1">
      <c r="A348" s="15"/>
      <c r="B348" s="274"/>
      <c r="C348" s="275"/>
      <c r="D348" s="228" t="s">
        <v>155</v>
      </c>
      <c r="E348" s="276" t="s">
        <v>19</v>
      </c>
      <c r="F348" s="277" t="s">
        <v>861</v>
      </c>
      <c r="G348" s="275"/>
      <c r="H348" s="278">
        <v>6</v>
      </c>
      <c r="I348" s="279"/>
      <c r="J348" s="275"/>
      <c r="K348" s="275"/>
      <c r="L348" s="280"/>
      <c r="M348" s="281"/>
      <c r="N348" s="282"/>
      <c r="O348" s="282"/>
      <c r="P348" s="282"/>
      <c r="Q348" s="282"/>
      <c r="R348" s="282"/>
      <c r="S348" s="282"/>
      <c r="T348" s="283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4" t="s">
        <v>155</v>
      </c>
      <c r="AU348" s="284" t="s">
        <v>164</v>
      </c>
      <c r="AV348" s="15" t="s">
        <v>149</v>
      </c>
      <c r="AW348" s="15" t="s">
        <v>33</v>
      </c>
      <c r="AX348" s="15" t="s">
        <v>80</v>
      </c>
      <c r="AY348" s="284" t="s">
        <v>142</v>
      </c>
    </row>
    <row r="349" s="2" customFormat="1" ht="16.5" customHeight="1">
      <c r="A349" s="41"/>
      <c r="B349" s="42"/>
      <c r="C349" s="257" t="s">
        <v>362</v>
      </c>
      <c r="D349" s="257" t="s">
        <v>279</v>
      </c>
      <c r="E349" s="258" t="s">
        <v>1475</v>
      </c>
      <c r="F349" s="259" t="s">
        <v>1476</v>
      </c>
      <c r="G349" s="260" t="s">
        <v>334</v>
      </c>
      <c r="H349" s="261">
        <v>6</v>
      </c>
      <c r="I349" s="262"/>
      <c r="J349" s="263">
        <f>ROUND(I349*H349,2)</f>
        <v>0</v>
      </c>
      <c r="K349" s="259" t="s">
        <v>148</v>
      </c>
      <c r="L349" s="264"/>
      <c r="M349" s="265" t="s">
        <v>19</v>
      </c>
      <c r="N349" s="266" t="s">
        <v>43</v>
      </c>
      <c r="O349" s="87"/>
      <c r="P349" s="224">
        <f>O349*H349</f>
        <v>0</v>
      </c>
      <c r="Q349" s="224">
        <v>0.00010000000000000001</v>
      </c>
      <c r="R349" s="224">
        <f>Q349*H349</f>
        <v>0.00060000000000000006</v>
      </c>
      <c r="S349" s="224">
        <v>0</v>
      </c>
      <c r="T349" s="225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6" t="s">
        <v>1105</v>
      </c>
      <c r="AT349" s="226" t="s">
        <v>279</v>
      </c>
      <c r="AU349" s="226" t="s">
        <v>164</v>
      </c>
      <c r="AY349" s="20" t="s">
        <v>142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20" t="s">
        <v>80</v>
      </c>
      <c r="BK349" s="227">
        <f>ROUND(I349*H349,2)</f>
        <v>0</v>
      </c>
      <c r="BL349" s="20" t="s">
        <v>1105</v>
      </c>
      <c r="BM349" s="226" t="s">
        <v>1477</v>
      </c>
    </row>
    <row r="350" s="2" customFormat="1">
      <c r="A350" s="41"/>
      <c r="B350" s="42"/>
      <c r="C350" s="43"/>
      <c r="D350" s="228" t="s">
        <v>151</v>
      </c>
      <c r="E350" s="43"/>
      <c r="F350" s="229" t="s">
        <v>1476</v>
      </c>
      <c r="G350" s="43"/>
      <c r="H350" s="43"/>
      <c r="I350" s="230"/>
      <c r="J350" s="43"/>
      <c r="K350" s="43"/>
      <c r="L350" s="47"/>
      <c r="M350" s="231"/>
      <c r="N350" s="232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151</v>
      </c>
      <c r="AU350" s="20" t="s">
        <v>164</v>
      </c>
    </row>
    <row r="351" s="14" customFormat="1">
      <c r="A351" s="14"/>
      <c r="B351" s="245"/>
      <c r="C351" s="246"/>
      <c r="D351" s="228" t="s">
        <v>155</v>
      </c>
      <c r="E351" s="247" t="s">
        <v>19</v>
      </c>
      <c r="F351" s="248" t="s">
        <v>1478</v>
      </c>
      <c r="G351" s="246"/>
      <c r="H351" s="249">
        <v>6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155</v>
      </c>
      <c r="AU351" s="255" t="s">
        <v>164</v>
      </c>
      <c r="AV351" s="14" t="s">
        <v>82</v>
      </c>
      <c r="AW351" s="14" t="s">
        <v>33</v>
      </c>
      <c r="AX351" s="14" t="s">
        <v>72</v>
      </c>
      <c r="AY351" s="255" t="s">
        <v>142</v>
      </c>
    </row>
    <row r="352" s="15" customFormat="1">
      <c r="A352" s="15"/>
      <c r="B352" s="274"/>
      <c r="C352" s="275"/>
      <c r="D352" s="228" t="s">
        <v>155</v>
      </c>
      <c r="E352" s="276" t="s">
        <v>19</v>
      </c>
      <c r="F352" s="277" t="s">
        <v>861</v>
      </c>
      <c r="G352" s="275"/>
      <c r="H352" s="278">
        <v>6</v>
      </c>
      <c r="I352" s="279"/>
      <c r="J352" s="275"/>
      <c r="K352" s="275"/>
      <c r="L352" s="280"/>
      <c r="M352" s="281"/>
      <c r="N352" s="282"/>
      <c r="O352" s="282"/>
      <c r="P352" s="282"/>
      <c r="Q352" s="282"/>
      <c r="R352" s="282"/>
      <c r="S352" s="282"/>
      <c r="T352" s="28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84" t="s">
        <v>155</v>
      </c>
      <c r="AU352" s="284" t="s">
        <v>164</v>
      </c>
      <c r="AV352" s="15" t="s">
        <v>149</v>
      </c>
      <c r="AW352" s="15" t="s">
        <v>33</v>
      </c>
      <c r="AX352" s="15" t="s">
        <v>80</v>
      </c>
      <c r="AY352" s="284" t="s">
        <v>142</v>
      </c>
    </row>
    <row r="353" s="2" customFormat="1" ht="16.5" customHeight="1">
      <c r="A353" s="41"/>
      <c r="B353" s="42"/>
      <c r="C353" s="257" t="s">
        <v>368</v>
      </c>
      <c r="D353" s="257" t="s">
        <v>279</v>
      </c>
      <c r="E353" s="258" t="s">
        <v>1479</v>
      </c>
      <c r="F353" s="259" t="s">
        <v>1480</v>
      </c>
      <c r="G353" s="260" t="s">
        <v>334</v>
      </c>
      <c r="H353" s="261">
        <v>6</v>
      </c>
      <c r="I353" s="262"/>
      <c r="J353" s="263">
        <f>ROUND(I353*H353,2)</f>
        <v>0</v>
      </c>
      <c r="K353" s="259" t="s">
        <v>19</v>
      </c>
      <c r="L353" s="264"/>
      <c r="M353" s="265" t="s">
        <v>19</v>
      </c>
      <c r="N353" s="266" t="s">
        <v>43</v>
      </c>
      <c r="O353" s="87"/>
      <c r="P353" s="224">
        <f>O353*H353</f>
        <v>0</v>
      </c>
      <c r="Q353" s="224">
        <v>0.00031</v>
      </c>
      <c r="R353" s="224">
        <f>Q353*H353</f>
        <v>0.0018600000000000001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1105</v>
      </c>
      <c r="AT353" s="226" t="s">
        <v>279</v>
      </c>
      <c r="AU353" s="226" t="s">
        <v>164</v>
      </c>
      <c r="AY353" s="20" t="s">
        <v>142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80</v>
      </c>
      <c r="BK353" s="227">
        <f>ROUND(I353*H353,2)</f>
        <v>0</v>
      </c>
      <c r="BL353" s="20" t="s">
        <v>1105</v>
      </c>
      <c r="BM353" s="226" t="s">
        <v>1481</v>
      </c>
    </row>
    <row r="354" s="2" customFormat="1">
      <c r="A354" s="41"/>
      <c r="B354" s="42"/>
      <c r="C354" s="43"/>
      <c r="D354" s="228" t="s">
        <v>151</v>
      </c>
      <c r="E354" s="43"/>
      <c r="F354" s="229" t="s">
        <v>1480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151</v>
      </c>
      <c r="AU354" s="20" t="s">
        <v>164</v>
      </c>
    </row>
    <row r="355" s="14" customFormat="1">
      <c r="A355" s="14"/>
      <c r="B355" s="245"/>
      <c r="C355" s="246"/>
      <c r="D355" s="228" t="s">
        <v>155</v>
      </c>
      <c r="E355" s="247" t="s">
        <v>19</v>
      </c>
      <c r="F355" s="248" t="s">
        <v>1482</v>
      </c>
      <c r="G355" s="246"/>
      <c r="H355" s="249">
        <v>6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155</v>
      </c>
      <c r="AU355" s="255" t="s">
        <v>164</v>
      </c>
      <c r="AV355" s="14" t="s">
        <v>82</v>
      </c>
      <c r="AW355" s="14" t="s">
        <v>33</v>
      </c>
      <c r="AX355" s="14" t="s">
        <v>72</v>
      </c>
      <c r="AY355" s="255" t="s">
        <v>142</v>
      </c>
    </row>
    <row r="356" s="15" customFormat="1">
      <c r="A356" s="15"/>
      <c r="B356" s="274"/>
      <c r="C356" s="275"/>
      <c r="D356" s="228" t="s">
        <v>155</v>
      </c>
      <c r="E356" s="276" t="s">
        <v>19</v>
      </c>
      <c r="F356" s="277" t="s">
        <v>861</v>
      </c>
      <c r="G356" s="275"/>
      <c r="H356" s="278">
        <v>6</v>
      </c>
      <c r="I356" s="279"/>
      <c r="J356" s="275"/>
      <c r="K356" s="275"/>
      <c r="L356" s="280"/>
      <c r="M356" s="281"/>
      <c r="N356" s="282"/>
      <c r="O356" s="282"/>
      <c r="P356" s="282"/>
      <c r="Q356" s="282"/>
      <c r="R356" s="282"/>
      <c r="S356" s="282"/>
      <c r="T356" s="28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84" t="s">
        <v>155</v>
      </c>
      <c r="AU356" s="284" t="s">
        <v>164</v>
      </c>
      <c r="AV356" s="15" t="s">
        <v>149</v>
      </c>
      <c r="AW356" s="15" t="s">
        <v>33</v>
      </c>
      <c r="AX356" s="15" t="s">
        <v>80</v>
      </c>
      <c r="AY356" s="284" t="s">
        <v>142</v>
      </c>
    </row>
    <row r="357" s="2" customFormat="1" ht="16.5" customHeight="1">
      <c r="A357" s="41"/>
      <c r="B357" s="42"/>
      <c r="C357" s="257" t="s">
        <v>377</v>
      </c>
      <c r="D357" s="257" t="s">
        <v>279</v>
      </c>
      <c r="E357" s="258" t="s">
        <v>1483</v>
      </c>
      <c r="F357" s="259" t="s">
        <v>1484</v>
      </c>
      <c r="G357" s="260" t="s">
        <v>334</v>
      </c>
      <c r="H357" s="261">
        <v>6</v>
      </c>
      <c r="I357" s="262"/>
      <c r="J357" s="263">
        <f>ROUND(I357*H357,2)</f>
        <v>0</v>
      </c>
      <c r="K357" s="259" t="s">
        <v>148</v>
      </c>
      <c r="L357" s="264"/>
      <c r="M357" s="265" t="s">
        <v>19</v>
      </c>
      <c r="N357" s="266" t="s">
        <v>43</v>
      </c>
      <c r="O357" s="87"/>
      <c r="P357" s="224">
        <f>O357*H357</f>
        <v>0</v>
      </c>
      <c r="Q357" s="224">
        <v>0.0050000000000000001</v>
      </c>
      <c r="R357" s="224">
        <f>Q357*H357</f>
        <v>0.029999999999999999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1105</v>
      </c>
      <c r="AT357" s="226" t="s">
        <v>279</v>
      </c>
      <c r="AU357" s="226" t="s">
        <v>164</v>
      </c>
      <c r="AY357" s="20" t="s">
        <v>142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80</v>
      </c>
      <c r="BK357" s="227">
        <f>ROUND(I357*H357,2)</f>
        <v>0</v>
      </c>
      <c r="BL357" s="20" t="s">
        <v>1105</v>
      </c>
      <c r="BM357" s="226" t="s">
        <v>1485</v>
      </c>
    </row>
    <row r="358" s="2" customFormat="1">
      <c r="A358" s="41"/>
      <c r="B358" s="42"/>
      <c r="C358" s="43"/>
      <c r="D358" s="228" t="s">
        <v>151</v>
      </c>
      <c r="E358" s="43"/>
      <c r="F358" s="229" t="s">
        <v>1484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151</v>
      </c>
      <c r="AU358" s="20" t="s">
        <v>164</v>
      </c>
    </row>
    <row r="359" s="14" customFormat="1">
      <c r="A359" s="14"/>
      <c r="B359" s="245"/>
      <c r="C359" s="246"/>
      <c r="D359" s="228" t="s">
        <v>155</v>
      </c>
      <c r="E359" s="247" t="s">
        <v>19</v>
      </c>
      <c r="F359" s="248" t="s">
        <v>1486</v>
      </c>
      <c r="G359" s="246"/>
      <c r="H359" s="249">
        <v>6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155</v>
      </c>
      <c r="AU359" s="255" t="s">
        <v>164</v>
      </c>
      <c r="AV359" s="14" t="s">
        <v>82</v>
      </c>
      <c r="AW359" s="14" t="s">
        <v>33</v>
      </c>
      <c r="AX359" s="14" t="s">
        <v>72</v>
      </c>
      <c r="AY359" s="255" t="s">
        <v>142</v>
      </c>
    </row>
    <row r="360" s="15" customFormat="1">
      <c r="A360" s="15"/>
      <c r="B360" s="274"/>
      <c r="C360" s="275"/>
      <c r="D360" s="228" t="s">
        <v>155</v>
      </c>
      <c r="E360" s="276" t="s">
        <v>19</v>
      </c>
      <c r="F360" s="277" t="s">
        <v>861</v>
      </c>
      <c r="G360" s="275"/>
      <c r="H360" s="278">
        <v>6</v>
      </c>
      <c r="I360" s="279"/>
      <c r="J360" s="275"/>
      <c r="K360" s="275"/>
      <c r="L360" s="280"/>
      <c r="M360" s="281"/>
      <c r="N360" s="282"/>
      <c r="O360" s="282"/>
      <c r="P360" s="282"/>
      <c r="Q360" s="282"/>
      <c r="R360" s="282"/>
      <c r="S360" s="282"/>
      <c r="T360" s="28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84" t="s">
        <v>155</v>
      </c>
      <c r="AU360" s="284" t="s">
        <v>164</v>
      </c>
      <c r="AV360" s="15" t="s">
        <v>149</v>
      </c>
      <c r="AW360" s="15" t="s">
        <v>33</v>
      </c>
      <c r="AX360" s="15" t="s">
        <v>80</v>
      </c>
      <c r="AY360" s="284" t="s">
        <v>142</v>
      </c>
    </row>
    <row r="361" s="2" customFormat="1" ht="24.15" customHeight="1">
      <c r="A361" s="41"/>
      <c r="B361" s="42"/>
      <c r="C361" s="215" t="s">
        <v>385</v>
      </c>
      <c r="D361" s="215" t="s">
        <v>144</v>
      </c>
      <c r="E361" s="216" t="s">
        <v>1487</v>
      </c>
      <c r="F361" s="217" t="s">
        <v>1488</v>
      </c>
      <c r="G361" s="218" t="s">
        <v>334</v>
      </c>
      <c r="H361" s="219">
        <v>6</v>
      </c>
      <c r="I361" s="220"/>
      <c r="J361" s="221">
        <f>ROUND(I361*H361,2)</f>
        <v>0</v>
      </c>
      <c r="K361" s="217" t="s">
        <v>148</v>
      </c>
      <c r="L361" s="47"/>
      <c r="M361" s="222" t="s">
        <v>19</v>
      </c>
      <c r="N361" s="223" t="s">
        <v>43</v>
      </c>
      <c r="O361" s="87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149</v>
      </c>
      <c r="AT361" s="226" t="s">
        <v>144</v>
      </c>
      <c r="AU361" s="226" t="s">
        <v>164</v>
      </c>
      <c r="AY361" s="20" t="s">
        <v>142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80</v>
      </c>
      <c r="BK361" s="227">
        <f>ROUND(I361*H361,2)</f>
        <v>0</v>
      </c>
      <c r="BL361" s="20" t="s">
        <v>149</v>
      </c>
      <c r="BM361" s="226" t="s">
        <v>1489</v>
      </c>
    </row>
    <row r="362" s="2" customFormat="1">
      <c r="A362" s="41"/>
      <c r="B362" s="42"/>
      <c r="C362" s="43"/>
      <c r="D362" s="228" t="s">
        <v>151</v>
      </c>
      <c r="E362" s="43"/>
      <c r="F362" s="229" t="s">
        <v>1488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151</v>
      </c>
      <c r="AU362" s="20" t="s">
        <v>164</v>
      </c>
    </row>
    <row r="363" s="2" customFormat="1">
      <c r="A363" s="41"/>
      <c r="B363" s="42"/>
      <c r="C363" s="43"/>
      <c r="D363" s="233" t="s">
        <v>153</v>
      </c>
      <c r="E363" s="43"/>
      <c r="F363" s="234" t="s">
        <v>1490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153</v>
      </c>
      <c r="AU363" s="20" t="s">
        <v>164</v>
      </c>
    </row>
    <row r="364" s="14" customFormat="1">
      <c r="A364" s="14"/>
      <c r="B364" s="245"/>
      <c r="C364" s="246"/>
      <c r="D364" s="228" t="s">
        <v>155</v>
      </c>
      <c r="E364" s="247" t="s">
        <v>19</v>
      </c>
      <c r="F364" s="248" t="s">
        <v>1491</v>
      </c>
      <c r="G364" s="246"/>
      <c r="H364" s="249">
        <v>6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155</v>
      </c>
      <c r="AU364" s="255" t="s">
        <v>164</v>
      </c>
      <c r="AV364" s="14" t="s">
        <v>82</v>
      </c>
      <c r="AW364" s="14" t="s">
        <v>33</v>
      </c>
      <c r="AX364" s="14" t="s">
        <v>72</v>
      </c>
      <c r="AY364" s="255" t="s">
        <v>142</v>
      </c>
    </row>
    <row r="365" s="15" customFormat="1">
      <c r="A365" s="15"/>
      <c r="B365" s="274"/>
      <c r="C365" s="275"/>
      <c r="D365" s="228" t="s">
        <v>155</v>
      </c>
      <c r="E365" s="276" t="s">
        <v>19</v>
      </c>
      <c r="F365" s="277" t="s">
        <v>861</v>
      </c>
      <c r="G365" s="275"/>
      <c r="H365" s="278">
        <v>6</v>
      </c>
      <c r="I365" s="279"/>
      <c r="J365" s="275"/>
      <c r="K365" s="275"/>
      <c r="L365" s="280"/>
      <c r="M365" s="281"/>
      <c r="N365" s="282"/>
      <c r="O365" s="282"/>
      <c r="P365" s="282"/>
      <c r="Q365" s="282"/>
      <c r="R365" s="282"/>
      <c r="S365" s="282"/>
      <c r="T365" s="28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84" t="s">
        <v>155</v>
      </c>
      <c r="AU365" s="284" t="s">
        <v>164</v>
      </c>
      <c r="AV365" s="15" t="s">
        <v>149</v>
      </c>
      <c r="AW365" s="15" t="s">
        <v>33</v>
      </c>
      <c r="AX365" s="15" t="s">
        <v>80</v>
      </c>
      <c r="AY365" s="284" t="s">
        <v>142</v>
      </c>
    </row>
    <row r="366" s="2" customFormat="1" ht="21.75" customHeight="1">
      <c r="A366" s="41"/>
      <c r="B366" s="42"/>
      <c r="C366" s="257" t="s">
        <v>398</v>
      </c>
      <c r="D366" s="257" t="s">
        <v>279</v>
      </c>
      <c r="E366" s="258" t="s">
        <v>1492</v>
      </c>
      <c r="F366" s="259" t="s">
        <v>1493</v>
      </c>
      <c r="G366" s="260" t="s">
        <v>334</v>
      </c>
      <c r="H366" s="261">
        <v>6</v>
      </c>
      <c r="I366" s="262"/>
      <c r="J366" s="263">
        <f>ROUND(I366*H366,2)</f>
        <v>0</v>
      </c>
      <c r="K366" s="259" t="s">
        <v>148</v>
      </c>
      <c r="L366" s="264"/>
      <c r="M366" s="265" t="s">
        <v>19</v>
      </c>
      <c r="N366" s="266" t="s">
        <v>43</v>
      </c>
      <c r="O366" s="87"/>
      <c r="P366" s="224">
        <f>O366*H366</f>
        <v>0</v>
      </c>
      <c r="Q366" s="224">
        <v>0.0019</v>
      </c>
      <c r="R366" s="224">
        <f>Q366*H366</f>
        <v>0.0114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202</v>
      </c>
      <c r="AT366" s="226" t="s">
        <v>279</v>
      </c>
      <c r="AU366" s="226" t="s">
        <v>164</v>
      </c>
      <c r="AY366" s="20" t="s">
        <v>142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80</v>
      </c>
      <c r="BK366" s="227">
        <f>ROUND(I366*H366,2)</f>
        <v>0</v>
      </c>
      <c r="BL366" s="20" t="s">
        <v>149</v>
      </c>
      <c r="BM366" s="226" t="s">
        <v>1494</v>
      </c>
    </row>
    <row r="367" s="2" customFormat="1">
      <c r="A367" s="41"/>
      <c r="B367" s="42"/>
      <c r="C367" s="43"/>
      <c r="D367" s="228" t="s">
        <v>151</v>
      </c>
      <c r="E367" s="43"/>
      <c r="F367" s="229" t="s">
        <v>1493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151</v>
      </c>
      <c r="AU367" s="20" t="s">
        <v>164</v>
      </c>
    </row>
    <row r="368" s="14" customFormat="1">
      <c r="A368" s="14"/>
      <c r="B368" s="245"/>
      <c r="C368" s="246"/>
      <c r="D368" s="228" t="s">
        <v>155</v>
      </c>
      <c r="E368" s="247" t="s">
        <v>19</v>
      </c>
      <c r="F368" s="248" t="s">
        <v>1491</v>
      </c>
      <c r="G368" s="246"/>
      <c r="H368" s="249">
        <v>6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155</v>
      </c>
      <c r="AU368" s="255" t="s">
        <v>164</v>
      </c>
      <c r="AV368" s="14" t="s">
        <v>82</v>
      </c>
      <c r="AW368" s="14" t="s">
        <v>33</v>
      </c>
      <c r="AX368" s="14" t="s">
        <v>72</v>
      </c>
      <c r="AY368" s="255" t="s">
        <v>142</v>
      </c>
    </row>
    <row r="369" s="15" customFormat="1">
      <c r="A369" s="15"/>
      <c r="B369" s="274"/>
      <c r="C369" s="275"/>
      <c r="D369" s="228" t="s">
        <v>155</v>
      </c>
      <c r="E369" s="276" t="s">
        <v>19</v>
      </c>
      <c r="F369" s="277" t="s">
        <v>861</v>
      </c>
      <c r="G369" s="275"/>
      <c r="H369" s="278">
        <v>6</v>
      </c>
      <c r="I369" s="279"/>
      <c r="J369" s="275"/>
      <c r="K369" s="275"/>
      <c r="L369" s="280"/>
      <c r="M369" s="281"/>
      <c r="N369" s="282"/>
      <c r="O369" s="282"/>
      <c r="P369" s="282"/>
      <c r="Q369" s="282"/>
      <c r="R369" s="282"/>
      <c r="S369" s="282"/>
      <c r="T369" s="28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84" t="s">
        <v>155</v>
      </c>
      <c r="AU369" s="284" t="s">
        <v>164</v>
      </c>
      <c r="AV369" s="15" t="s">
        <v>149</v>
      </c>
      <c r="AW369" s="15" t="s">
        <v>33</v>
      </c>
      <c r="AX369" s="15" t="s">
        <v>80</v>
      </c>
      <c r="AY369" s="284" t="s">
        <v>142</v>
      </c>
    </row>
    <row r="370" s="2" customFormat="1" ht="16.5" customHeight="1">
      <c r="A370" s="41"/>
      <c r="B370" s="42"/>
      <c r="C370" s="215" t="s">
        <v>410</v>
      </c>
      <c r="D370" s="215" t="s">
        <v>144</v>
      </c>
      <c r="E370" s="216" t="s">
        <v>1495</v>
      </c>
      <c r="F370" s="217" t="s">
        <v>1496</v>
      </c>
      <c r="G370" s="218" t="s">
        <v>220</v>
      </c>
      <c r="H370" s="219">
        <v>23</v>
      </c>
      <c r="I370" s="220"/>
      <c r="J370" s="221">
        <f>ROUND(I370*H370,2)</f>
        <v>0</v>
      </c>
      <c r="K370" s="217" t="s">
        <v>148</v>
      </c>
      <c r="L370" s="47"/>
      <c r="M370" s="222" t="s">
        <v>19</v>
      </c>
      <c r="N370" s="223" t="s">
        <v>43</v>
      </c>
      <c r="O370" s="87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149</v>
      </c>
      <c r="AT370" s="226" t="s">
        <v>144</v>
      </c>
      <c r="AU370" s="226" t="s">
        <v>164</v>
      </c>
      <c r="AY370" s="20" t="s">
        <v>142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80</v>
      </c>
      <c r="BK370" s="227">
        <f>ROUND(I370*H370,2)</f>
        <v>0</v>
      </c>
      <c r="BL370" s="20" t="s">
        <v>149</v>
      </c>
      <c r="BM370" s="226" t="s">
        <v>1497</v>
      </c>
    </row>
    <row r="371" s="2" customFormat="1">
      <c r="A371" s="41"/>
      <c r="B371" s="42"/>
      <c r="C371" s="43"/>
      <c r="D371" s="228" t="s">
        <v>151</v>
      </c>
      <c r="E371" s="43"/>
      <c r="F371" s="229" t="s">
        <v>1496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151</v>
      </c>
      <c r="AU371" s="20" t="s">
        <v>164</v>
      </c>
    </row>
    <row r="372" s="2" customFormat="1">
      <c r="A372" s="41"/>
      <c r="B372" s="42"/>
      <c r="C372" s="43"/>
      <c r="D372" s="233" t="s">
        <v>153</v>
      </c>
      <c r="E372" s="43"/>
      <c r="F372" s="234" t="s">
        <v>1498</v>
      </c>
      <c r="G372" s="43"/>
      <c r="H372" s="43"/>
      <c r="I372" s="230"/>
      <c r="J372" s="43"/>
      <c r="K372" s="43"/>
      <c r="L372" s="47"/>
      <c r="M372" s="231"/>
      <c r="N372" s="232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153</v>
      </c>
      <c r="AU372" s="20" t="s">
        <v>164</v>
      </c>
    </row>
    <row r="373" s="14" customFormat="1">
      <c r="A373" s="14"/>
      <c r="B373" s="245"/>
      <c r="C373" s="246"/>
      <c r="D373" s="228" t="s">
        <v>155</v>
      </c>
      <c r="E373" s="247" t="s">
        <v>19</v>
      </c>
      <c r="F373" s="248" t="s">
        <v>1448</v>
      </c>
      <c r="G373" s="246"/>
      <c r="H373" s="249">
        <v>7.7999999999999998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155</v>
      </c>
      <c r="AU373" s="255" t="s">
        <v>164</v>
      </c>
      <c r="AV373" s="14" t="s">
        <v>82</v>
      </c>
      <c r="AW373" s="14" t="s">
        <v>33</v>
      </c>
      <c r="AX373" s="14" t="s">
        <v>72</v>
      </c>
      <c r="AY373" s="255" t="s">
        <v>142</v>
      </c>
    </row>
    <row r="374" s="14" customFormat="1">
      <c r="A374" s="14"/>
      <c r="B374" s="245"/>
      <c r="C374" s="246"/>
      <c r="D374" s="228" t="s">
        <v>155</v>
      </c>
      <c r="E374" s="247" t="s">
        <v>19</v>
      </c>
      <c r="F374" s="248" t="s">
        <v>1449</v>
      </c>
      <c r="G374" s="246"/>
      <c r="H374" s="249">
        <v>5.2000000000000002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155</v>
      </c>
      <c r="AU374" s="255" t="s">
        <v>164</v>
      </c>
      <c r="AV374" s="14" t="s">
        <v>82</v>
      </c>
      <c r="AW374" s="14" t="s">
        <v>33</v>
      </c>
      <c r="AX374" s="14" t="s">
        <v>72</v>
      </c>
      <c r="AY374" s="255" t="s">
        <v>142</v>
      </c>
    </row>
    <row r="375" s="14" customFormat="1">
      <c r="A375" s="14"/>
      <c r="B375" s="245"/>
      <c r="C375" s="246"/>
      <c r="D375" s="228" t="s">
        <v>155</v>
      </c>
      <c r="E375" s="247" t="s">
        <v>19</v>
      </c>
      <c r="F375" s="248" t="s">
        <v>1450</v>
      </c>
      <c r="G375" s="246"/>
      <c r="H375" s="249">
        <v>2.2000000000000002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155</v>
      </c>
      <c r="AU375" s="255" t="s">
        <v>164</v>
      </c>
      <c r="AV375" s="14" t="s">
        <v>82</v>
      </c>
      <c r="AW375" s="14" t="s">
        <v>33</v>
      </c>
      <c r="AX375" s="14" t="s">
        <v>72</v>
      </c>
      <c r="AY375" s="255" t="s">
        <v>142</v>
      </c>
    </row>
    <row r="376" s="14" customFormat="1">
      <c r="A376" s="14"/>
      <c r="B376" s="245"/>
      <c r="C376" s="246"/>
      <c r="D376" s="228" t="s">
        <v>155</v>
      </c>
      <c r="E376" s="247" t="s">
        <v>19</v>
      </c>
      <c r="F376" s="248" t="s">
        <v>1451</v>
      </c>
      <c r="G376" s="246"/>
      <c r="H376" s="249">
        <v>2.2000000000000002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155</v>
      </c>
      <c r="AU376" s="255" t="s">
        <v>164</v>
      </c>
      <c r="AV376" s="14" t="s">
        <v>82</v>
      </c>
      <c r="AW376" s="14" t="s">
        <v>33</v>
      </c>
      <c r="AX376" s="14" t="s">
        <v>72</v>
      </c>
      <c r="AY376" s="255" t="s">
        <v>142</v>
      </c>
    </row>
    <row r="377" s="14" customFormat="1">
      <c r="A377" s="14"/>
      <c r="B377" s="245"/>
      <c r="C377" s="246"/>
      <c r="D377" s="228" t="s">
        <v>155</v>
      </c>
      <c r="E377" s="247" t="s">
        <v>19</v>
      </c>
      <c r="F377" s="248" t="s">
        <v>1452</v>
      </c>
      <c r="G377" s="246"/>
      <c r="H377" s="249">
        <v>2.7999999999999998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155</v>
      </c>
      <c r="AU377" s="255" t="s">
        <v>164</v>
      </c>
      <c r="AV377" s="14" t="s">
        <v>82</v>
      </c>
      <c r="AW377" s="14" t="s">
        <v>33</v>
      </c>
      <c r="AX377" s="14" t="s">
        <v>72</v>
      </c>
      <c r="AY377" s="255" t="s">
        <v>142</v>
      </c>
    </row>
    <row r="378" s="14" customFormat="1">
      <c r="A378" s="14"/>
      <c r="B378" s="245"/>
      <c r="C378" s="246"/>
      <c r="D378" s="228" t="s">
        <v>155</v>
      </c>
      <c r="E378" s="247" t="s">
        <v>19</v>
      </c>
      <c r="F378" s="248" t="s">
        <v>1453</v>
      </c>
      <c r="G378" s="246"/>
      <c r="H378" s="249">
        <v>2.7999999999999998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155</v>
      </c>
      <c r="AU378" s="255" t="s">
        <v>164</v>
      </c>
      <c r="AV378" s="14" t="s">
        <v>82</v>
      </c>
      <c r="AW378" s="14" t="s">
        <v>33</v>
      </c>
      <c r="AX378" s="14" t="s">
        <v>72</v>
      </c>
      <c r="AY378" s="255" t="s">
        <v>142</v>
      </c>
    </row>
    <row r="379" s="16" customFormat="1">
      <c r="A379" s="16"/>
      <c r="B379" s="285"/>
      <c r="C379" s="286"/>
      <c r="D379" s="228" t="s">
        <v>155</v>
      </c>
      <c r="E379" s="287" t="s">
        <v>19</v>
      </c>
      <c r="F379" s="288" t="s">
        <v>880</v>
      </c>
      <c r="G379" s="286"/>
      <c r="H379" s="289">
        <v>23</v>
      </c>
      <c r="I379" s="290"/>
      <c r="J379" s="286"/>
      <c r="K379" s="286"/>
      <c r="L379" s="291"/>
      <c r="M379" s="292"/>
      <c r="N379" s="293"/>
      <c r="O379" s="293"/>
      <c r="P379" s="293"/>
      <c r="Q379" s="293"/>
      <c r="R379" s="293"/>
      <c r="S379" s="293"/>
      <c r="T379" s="294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95" t="s">
        <v>155</v>
      </c>
      <c r="AU379" s="295" t="s">
        <v>164</v>
      </c>
      <c r="AV379" s="16" t="s">
        <v>164</v>
      </c>
      <c r="AW379" s="16" t="s">
        <v>33</v>
      </c>
      <c r="AX379" s="16" t="s">
        <v>72</v>
      </c>
      <c r="AY379" s="295" t="s">
        <v>142</v>
      </c>
    </row>
    <row r="380" s="15" customFormat="1">
      <c r="A380" s="15"/>
      <c r="B380" s="274"/>
      <c r="C380" s="275"/>
      <c r="D380" s="228" t="s">
        <v>155</v>
      </c>
      <c r="E380" s="276" t="s">
        <v>19</v>
      </c>
      <c r="F380" s="277" t="s">
        <v>861</v>
      </c>
      <c r="G380" s="275"/>
      <c r="H380" s="278">
        <v>23</v>
      </c>
      <c r="I380" s="279"/>
      <c r="J380" s="275"/>
      <c r="K380" s="275"/>
      <c r="L380" s="280"/>
      <c r="M380" s="281"/>
      <c r="N380" s="282"/>
      <c r="O380" s="282"/>
      <c r="P380" s="282"/>
      <c r="Q380" s="282"/>
      <c r="R380" s="282"/>
      <c r="S380" s="282"/>
      <c r="T380" s="28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84" t="s">
        <v>155</v>
      </c>
      <c r="AU380" s="284" t="s">
        <v>164</v>
      </c>
      <c r="AV380" s="15" t="s">
        <v>149</v>
      </c>
      <c r="AW380" s="15" t="s">
        <v>33</v>
      </c>
      <c r="AX380" s="15" t="s">
        <v>80</v>
      </c>
      <c r="AY380" s="284" t="s">
        <v>142</v>
      </c>
    </row>
    <row r="381" s="2" customFormat="1" ht="16.5" customHeight="1">
      <c r="A381" s="41"/>
      <c r="B381" s="42"/>
      <c r="C381" s="215" t="s">
        <v>419</v>
      </c>
      <c r="D381" s="215" t="s">
        <v>144</v>
      </c>
      <c r="E381" s="216" t="s">
        <v>1212</v>
      </c>
      <c r="F381" s="217" t="s">
        <v>1213</v>
      </c>
      <c r="G381" s="218" t="s">
        <v>220</v>
      </c>
      <c r="H381" s="219">
        <v>23</v>
      </c>
      <c r="I381" s="220"/>
      <c r="J381" s="221">
        <f>ROUND(I381*H381,2)</f>
        <v>0</v>
      </c>
      <c r="K381" s="217" t="s">
        <v>148</v>
      </c>
      <c r="L381" s="47"/>
      <c r="M381" s="222" t="s">
        <v>19</v>
      </c>
      <c r="N381" s="223" t="s">
        <v>43</v>
      </c>
      <c r="O381" s="87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149</v>
      </c>
      <c r="AT381" s="226" t="s">
        <v>144</v>
      </c>
      <c r="AU381" s="226" t="s">
        <v>164</v>
      </c>
      <c r="AY381" s="20" t="s">
        <v>142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80</v>
      </c>
      <c r="BK381" s="227">
        <f>ROUND(I381*H381,2)</f>
        <v>0</v>
      </c>
      <c r="BL381" s="20" t="s">
        <v>149</v>
      </c>
      <c r="BM381" s="226" t="s">
        <v>1499</v>
      </c>
    </row>
    <row r="382" s="2" customFormat="1">
      <c r="A382" s="41"/>
      <c r="B382" s="42"/>
      <c r="C382" s="43"/>
      <c r="D382" s="228" t="s">
        <v>151</v>
      </c>
      <c r="E382" s="43"/>
      <c r="F382" s="229" t="s">
        <v>1213</v>
      </c>
      <c r="G382" s="43"/>
      <c r="H382" s="43"/>
      <c r="I382" s="230"/>
      <c r="J382" s="43"/>
      <c r="K382" s="43"/>
      <c r="L382" s="47"/>
      <c r="M382" s="231"/>
      <c r="N382" s="232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151</v>
      </c>
      <c r="AU382" s="20" t="s">
        <v>164</v>
      </c>
    </row>
    <row r="383" s="2" customFormat="1">
      <c r="A383" s="41"/>
      <c r="B383" s="42"/>
      <c r="C383" s="43"/>
      <c r="D383" s="233" t="s">
        <v>153</v>
      </c>
      <c r="E383" s="43"/>
      <c r="F383" s="234" t="s">
        <v>1215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153</v>
      </c>
      <c r="AU383" s="20" t="s">
        <v>164</v>
      </c>
    </row>
    <row r="384" s="14" customFormat="1">
      <c r="A384" s="14"/>
      <c r="B384" s="245"/>
      <c r="C384" s="246"/>
      <c r="D384" s="228" t="s">
        <v>155</v>
      </c>
      <c r="E384" s="247" t="s">
        <v>19</v>
      </c>
      <c r="F384" s="248" t="s">
        <v>1500</v>
      </c>
      <c r="G384" s="246"/>
      <c r="H384" s="249">
        <v>23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155</v>
      </c>
      <c r="AU384" s="255" t="s">
        <v>164</v>
      </c>
      <c r="AV384" s="14" t="s">
        <v>82</v>
      </c>
      <c r="AW384" s="14" t="s">
        <v>33</v>
      </c>
      <c r="AX384" s="14" t="s">
        <v>72</v>
      </c>
      <c r="AY384" s="255" t="s">
        <v>142</v>
      </c>
    </row>
    <row r="385" s="15" customFormat="1">
      <c r="A385" s="15"/>
      <c r="B385" s="274"/>
      <c r="C385" s="275"/>
      <c r="D385" s="228" t="s">
        <v>155</v>
      </c>
      <c r="E385" s="276" t="s">
        <v>19</v>
      </c>
      <c r="F385" s="277" t="s">
        <v>861</v>
      </c>
      <c r="G385" s="275"/>
      <c r="H385" s="278">
        <v>23</v>
      </c>
      <c r="I385" s="279"/>
      <c r="J385" s="275"/>
      <c r="K385" s="275"/>
      <c r="L385" s="280"/>
      <c r="M385" s="281"/>
      <c r="N385" s="282"/>
      <c r="O385" s="282"/>
      <c r="P385" s="282"/>
      <c r="Q385" s="282"/>
      <c r="R385" s="282"/>
      <c r="S385" s="282"/>
      <c r="T385" s="283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84" t="s">
        <v>155</v>
      </c>
      <c r="AU385" s="284" t="s">
        <v>164</v>
      </c>
      <c r="AV385" s="15" t="s">
        <v>149</v>
      </c>
      <c r="AW385" s="15" t="s">
        <v>33</v>
      </c>
      <c r="AX385" s="15" t="s">
        <v>80</v>
      </c>
      <c r="AY385" s="284" t="s">
        <v>142</v>
      </c>
    </row>
    <row r="386" s="2" customFormat="1" ht="16.5" customHeight="1">
      <c r="A386" s="41"/>
      <c r="B386" s="42"/>
      <c r="C386" s="215" t="s">
        <v>426</v>
      </c>
      <c r="D386" s="215" t="s">
        <v>144</v>
      </c>
      <c r="E386" s="216" t="s">
        <v>1220</v>
      </c>
      <c r="F386" s="217" t="s">
        <v>1221</v>
      </c>
      <c r="G386" s="218" t="s">
        <v>334</v>
      </c>
      <c r="H386" s="219">
        <v>6</v>
      </c>
      <c r="I386" s="220"/>
      <c r="J386" s="221">
        <f>ROUND(I386*H386,2)</f>
        <v>0</v>
      </c>
      <c r="K386" s="217" t="s">
        <v>148</v>
      </c>
      <c r="L386" s="47"/>
      <c r="M386" s="222" t="s">
        <v>19</v>
      </c>
      <c r="N386" s="223" t="s">
        <v>43</v>
      </c>
      <c r="O386" s="87"/>
      <c r="P386" s="224">
        <f>O386*H386</f>
        <v>0</v>
      </c>
      <c r="Q386" s="224">
        <v>0.45937</v>
      </c>
      <c r="R386" s="224">
        <f>Q386*H386</f>
        <v>2.7562199999999999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149</v>
      </c>
      <c r="AT386" s="226" t="s">
        <v>144</v>
      </c>
      <c r="AU386" s="226" t="s">
        <v>164</v>
      </c>
      <c r="AY386" s="20" t="s">
        <v>142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80</v>
      </c>
      <c r="BK386" s="227">
        <f>ROUND(I386*H386,2)</f>
        <v>0</v>
      </c>
      <c r="BL386" s="20" t="s">
        <v>149</v>
      </c>
      <c r="BM386" s="226" t="s">
        <v>1501</v>
      </c>
    </row>
    <row r="387" s="2" customFormat="1">
      <c r="A387" s="41"/>
      <c r="B387" s="42"/>
      <c r="C387" s="43"/>
      <c r="D387" s="228" t="s">
        <v>151</v>
      </c>
      <c r="E387" s="43"/>
      <c r="F387" s="229" t="s">
        <v>1221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151</v>
      </c>
      <c r="AU387" s="20" t="s">
        <v>164</v>
      </c>
    </row>
    <row r="388" s="2" customFormat="1">
      <c r="A388" s="41"/>
      <c r="B388" s="42"/>
      <c r="C388" s="43"/>
      <c r="D388" s="233" t="s">
        <v>153</v>
      </c>
      <c r="E388" s="43"/>
      <c r="F388" s="234" t="s">
        <v>1223</v>
      </c>
      <c r="G388" s="43"/>
      <c r="H388" s="43"/>
      <c r="I388" s="230"/>
      <c r="J388" s="43"/>
      <c r="K388" s="43"/>
      <c r="L388" s="47"/>
      <c r="M388" s="231"/>
      <c r="N388" s="232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153</v>
      </c>
      <c r="AU388" s="20" t="s">
        <v>164</v>
      </c>
    </row>
    <row r="389" s="14" customFormat="1">
      <c r="A389" s="14"/>
      <c r="B389" s="245"/>
      <c r="C389" s="246"/>
      <c r="D389" s="228" t="s">
        <v>155</v>
      </c>
      <c r="E389" s="247" t="s">
        <v>19</v>
      </c>
      <c r="F389" s="248" t="s">
        <v>186</v>
      </c>
      <c r="G389" s="246"/>
      <c r="H389" s="249">
        <v>6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155</v>
      </c>
      <c r="AU389" s="255" t="s">
        <v>164</v>
      </c>
      <c r="AV389" s="14" t="s">
        <v>82</v>
      </c>
      <c r="AW389" s="14" t="s">
        <v>33</v>
      </c>
      <c r="AX389" s="14" t="s">
        <v>72</v>
      </c>
      <c r="AY389" s="255" t="s">
        <v>142</v>
      </c>
    </row>
    <row r="390" s="15" customFormat="1">
      <c r="A390" s="15"/>
      <c r="B390" s="274"/>
      <c r="C390" s="275"/>
      <c r="D390" s="228" t="s">
        <v>155</v>
      </c>
      <c r="E390" s="276" t="s">
        <v>19</v>
      </c>
      <c r="F390" s="277" t="s">
        <v>861</v>
      </c>
      <c r="G390" s="275"/>
      <c r="H390" s="278">
        <v>6</v>
      </c>
      <c r="I390" s="279"/>
      <c r="J390" s="275"/>
      <c r="K390" s="275"/>
      <c r="L390" s="280"/>
      <c r="M390" s="281"/>
      <c r="N390" s="282"/>
      <c r="O390" s="282"/>
      <c r="P390" s="282"/>
      <c r="Q390" s="282"/>
      <c r="R390" s="282"/>
      <c r="S390" s="282"/>
      <c r="T390" s="28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84" t="s">
        <v>155</v>
      </c>
      <c r="AU390" s="284" t="s">
        <v>164</v>
      </c>
      <c r="AV390" s="15" t="s">
        <v>149</v>
      </c>
      <c r="AW390" s="15" t="s">
        <v>33</v>
      </c>
      <c r="AX390" s="15" t="s">
        <v>80</v>
      </c>
      <c r="AY390" s="284" t="s">
        <v>142</v>
      </c>
    </row>
    <row r="391" s="2" customFormat="1" ht="16.5" customHeight="1">
      <c r="A391" s="41"/>
      <c r="B391" s="42"/>
      <c r="C391" s="215" t="s">
        <v>432</v>
      </c>
      <c r="D391" s="215" t="s">
        <v>144</v>
      </c>
      <c r="E391" s="216" t="s">
        <v>1230</v>
      </c>
      <c r="F391" s="217" t="s">
        <v>1231</v>
      </c>
      <c r="G391" s="218" t="s">
        <v>1232</v>
      </c>
      <c r="H391" s="219">
        <v>1</v>
      </c>
      <c r="I391" s="220"/>
      <c r="J391" s="221">
        <f>ROUND(I391*H391,2)</f>
        <v>0</v>
      </c>
      <c r="K391" s="217" t="s">
        <v>19</v>
      </c>
      <c r="L391" s="47"/>
      <c r="M391" s="222" t="s">
        <v>19</v>
      </c>
      <c r="N391" s="223" t="s">
        <v>43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149</v>
      </c>
      <c r="AT391" s="226" t="s">
        <v>144</v>
      </c>
      <c r="AU391" s="226" t="s">
        <v>164</v>
      </c>
      <c r="AY391" s="20" t="s">
        <v>142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80</v>
      </c>
      <c r="BK391" s="227">
        <f>ROUND(I391*H391,2)</f>
        <v>0</v>
      </c>
      <c r="BL391" s="20" t="s">
        <v>149</v>
      </c>
      <c r="BM391" s="226" t="s">
        <v>1502</v>
      </c>
    </row>
    <row r="392" s="2" customFormat="1">
      <c r="A392" s="41"/>
      <c r="B392" s="42"/>
      <c r="C392" s="43"/>
      <c r="D392" s="228" t="s">
        <v>151</v>
      </c>
      <c r="E392" s="43"/>
      <c r="F392" s="229" t="s">
        <v>1231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151</v>
      </c>
      <c r="AU392" s="20" t="s">
        <v>164</v>
      </c>
    </row>
    <row r="393" s="14" customFormat="1">
      <c r="A393" s="14"/>
      <c r="B393" s="245"/>
      <c r="C393" s="246"/>
      <c r="D393" s="228" t="s">
        <v>155</v>
      </c>
      <c r="E393" s="247" t="s">
        <v>19</v>
      </c>
      <c r="F393" s="248" t="s">
        <v>80</v>
      </c>
      <c r="G393" s="246"/>
      <c r="H393" s="249">
        <v>1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155</v>
      </c>
      <c r="AU393" s="255" t="s">
        <v>164</v>
      </c>
      <c r="AV393" s="14" t="s">
        <v>82</v>
      </c>
      <c r="AW393" s="14" t="s">
        <v>33</v>
      </c>
      <c r="AX393" s="14" t="s">
        <v>72</v>
      </c>
      <c r="AY393" s="255" t="s">
        <v>142</v>
      </c>
    </row>
    <row r="394" s="15" customFormat="1">
      <c r="A394" s="15"/>
      <c r="B394" s="274"/>
      <c r="C394" s="275"/>
      <c r="D394" s="228" t="s">
        <v>155</v>
      </c>
      <c r="E394" s="276" t="s">
        <v>19</v>
      </c>
      <c r="F394" s="277" t="s">
        <v>861</v>
      </c>
      <c r="G394" s="275"/>
      <c r="H394" s="278">
        <v>1</v>
      </c>
      <c r="I394" s="279"/>
      <c r="J394" s="275"/>
      <c r="K394" s="275"/>
      <c r="L394" s="280"/>
      <c r="M394" s="281"/>
      <c r="N394" s="282"/>
      <c r="O394" s="282"/>
      <c r="P394" s="282"/>
      <c r="Q394" s="282"/>
      <c r="R394" s="282"/>
      <c r="S394" s="282"/>
      <c r="T394" s="28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4" t="s">
        <v>155</v>
      </c>
      <c r="AU394" s="284" t="s">
        <v>164</v>
      </c>
      <c r="AV394" s="15" t="s">
        <v>149</v>
      </c>
      <c r="AW394" s="15" t="s">
        <v>33</v>
      </c>
      <c r="AX394" s="15" t="s">
        <v>80</v>
      </c>
      <c r="AY394" s="284" t="s">
        <v>142</v>
      </c>
    </row>
    <row r="395" s="2" customFormat="1" ht="16.5" customHeight="1">
      <c r="A395" s="41"/>
      <c r="B395" s="42"/>
      <c r="C395" s="215" t="s">
        <v>440</v>
      </c>
      <c r="D395" s="215" t="s">
        <v>144</v>
      </c>
      <c r="E395" s="216" t="s">
        <v>1234</v>
      </c>
      <c r="F395" s="217" t="s">
        <v>1235</v>
      </c>
      <c r="G395" s="218" t="s">
        <v>334</v>
      </c>
      <c r="H395" s="219">
        <v>6</v>
      </c>
      <c r="I395" s="220"/>
      <c r="J395" s="221">
        <f>ROUND(I395*H395,2)</f>
        <v>0</v>
      </c>
      <c r="K395" s="217" t="s">
        <v>148</v>
      </c>
      <c r="L395" s="47"/>
      <c r="M395" s="222" t="s">
        <v>19</v>
      </c>
      <c r="N395" s="223" t="s">
        <v>43</v>
      </c>
      <c r="O395" s="87"/>
      <c r="P395" s="224">
        <f>O395*H395</f>
        <v>0</v>
      </c>
      <c r="Q395" s="224">
        <v>0.040000000000000001</v>
      </c>
      <c r="R395" s="224">
        <f>Q395*H395</f>
        <v>0.23999999999999999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149</v>
      </c>
      <c r="AT395" s="226" t="s">
        <v>144</v>
      </c>
      <c r="AU395" s="226" t="s">
        <v>164</v>
      </c>
      <c r="AY395" s="20" t="s">
        <v>142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80</v>
      </c>
      <c r="BK395" s="227">
        <f>ROUND(I395*H395,2)</f>
        <v>0</v>
      </c>
      <c r="BL395" s="20" t="s">
        <v>149</v>
      </c>
      <c r="BM395" s="226" t="s">
        <v>1503</v>
      </c>
    </row>
    <row r="396" s="2" customFormat="1">
      <c r="A396" s="41"/>
      <c r="B396" s="42"/>
      <c r="C396" s="43"/>
      <c r="D396" s="228" t="s">
        <v>151</v>
      </c>
      <c r="E396" s="43"/>
      <c r="F396" s="229" t="s">
        <v>1235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151</v>
      </c>
      <c r="AU396" s="20" t="s">
        <v>164</v>
      </c>
    </row>
    <row r="397" s="2" customFormat="1">
      <c r="A397" s="41"/>
      <c r="B397" s="42"/>
      <c r="C397" s="43"/>
      <c r="D397" s="233" t="s">
        <v>153</v>
      </c>
      <c r="E397" s="43"/>
      <c r="F397" s="234" t="s">
        <v>1237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153</v>
      </c>
      <c r="AU397" s="20" t="s">
        <v>164</v>
      </c>
    </row>
    <row r="398" s="14" customFormat="1">
      <c r="A398" s="14"/>
      <c r="B398" s="245"/>
      <c r="C398" s="246"/>
      <c r="D398" s="228" t="s">
        <v>155</v>
      </c>
      <c r="E398" s="247" t="s">
        <v>19</v>
      </c>
      <c r="F398" s="248" t="s">
        <v>1462</v>
      </c>
      <c r="G398" s="246"/>
      <c r="H398" s="249">
        <v>6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155</v>
      </c>
      <c r="AU398" s="255" t="s">
        <v>164</v>
      </c>
      <c r="AV398" s="14" t="s">
        <v>82</v>
      </c>
      <c r="AW398" s="14" t="s">
        <v>33</v>
      </c>
      <c r="AX398" s="14" t="s">
        <v>72</v>
      </c>
      <c r="AY398" s="255" t="s">
        <v>142</v>
      </c>
    </row>
    <row r="399" s="15" customFormat="1">
      <c r="A399" s="15"/>
      <c r="B399" s="274"/>
      <c r="C399" s="275"/>
      <c r="D399" s="228" t="s">
        <v>155</v>
      </c>
      <c r="E399" s="276" t="s">
        <v>19</v>
      </c>
      <c r="F399" s="277" t="s">
        <v>861</v>
      </c>
      <c r="G399" s="275"/>
      <c r="H399" s="278">
        <v>6</v>
      </c>
      <c r="I399" s="279"/>
      <c r="J399" s="275"/>
      <c r="K399" s="275"/>
      <c r="L399" s="280"/>
      <c r="M399" s="281"/>
      <c r="N399" s="282"/>
      <c r="O399" s="282"/>
      <c r="P399" s="282"/>
      <c r="Q399" s="282"/>
      <c r="R399" s="282"/>
      <c r="S399" s="282"/>
      <c r="T399" s="283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84" t="s">
        <v>155</v>
      </c>
      <c r="AU399" s="284" t="s">
        <v>164</v>
      </c>
      <c r="AV399" s="15" t="s">
        <v>149</v>
      </c>
      <c r="AW399" s="15" t="s">
        <v>33</v>
      </c>
      <c r="AX399" s="15" t="s">
        <v>80</v>
      </c>
      <c r="AY399" s="284" t="s">
        <v>142</v>
      </c>
    </row>
    <row r="400" s="2" customFormat="1" ht="16.5" customHeight="1">
      <c r="A400" s="41"/>
      <c r="B400" s="42"/>
      <c r="C400" s="257" t="s">
        <v>445</v>
      </c>
      <c r="D400" s="257" t="s">
        <v>279</v>
      </c>
      <c r="E400" s="258" t="s">
        <v>1239</v>
      </c>
      <c r="F400" s="259" t="s">
        <v>1240</v>
      </c>
      <c r="G400" s="260" t="s">
        <v>334</v>
      </c>
      <c r="H400" s="261">
        <v>6</v>
      </c>
      <c r="I400" s="262"/>
      <c r="J400" s="263">
        <f>ROUND(I400*H400,2)</f>
        <v>0</v>
      </c>
      <c r="K400" s="259" t="s">
        <v>148</v>
      </c>
      <c r="L400" s="264"/>
      <c r="M400" s="265" t="s">
        <v>19</v>
      </c>
      <c r="N400" s="266" t="s">
        <v>43</v>
      </c>
      <c r="O400" s="87"/>
      <c r="P400" s="224">
        <f>O400*H400</f>
        <v>0</v>
      </c>
      <c r="Q400" s="224">
        <v>0.013299999999999999</v>
      </c>
      <c r="R400" s="224">
        <f>Q400*H400</f>
        <v>0.079799999999999996</v>
      </c>
      <c r="S400" s="224">
        <v>0</v>
      </c>
      <c r="T400" s="225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6" t="s">
        <v>1105</v>
      </c>
      <c r="AT400" s="226" t="s">
        <v>279</v>
      </c>
      <c r="AU400" s="226" t="s">
        <v>164</v>
      </c>
      <c r="AY400" s="20" t="s">
        <v>142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20" t="s">
        <v>80</v>
      </c>
      <c r="BK400" s="227">
        <f>ROUND(I400*H400,2)</f>
        <v>0</v>
      </c>
      <c r="BL400" s="20" t="s">
        <v>1105</v>
      </c>
      <c r="BM400" s="226" t="s">
        <v>1504</v>
      </c>
    </row>
    <row r="401" s="2" customFormat="1">
      <c r="A401" s="41"/>
      <c r="B401" s="42"/>
      <c r="C401" s="43"/>
      <c r="D401" s="228" t="s">
        <v>151</v>
      </c>
      <c r="E401" s="43"/>
      <c r="F401" s="229" t="s">
        <v>1240</v>
      </c>
      <c r="G401" s="43"/>
      <c r="H401" s="43"/>
      <c r="I401" s="230"/>
      <c r="J401" s="43"/>
      <c r="K401" s="43"/>
      <c r="L401" s="47"/>
      <c r="M401" s="231"/>
      <c r="N401" s="232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151</v>
      </c>
      <c r="AU401" s="20" t="s">
        <v>164</v>
      </c>
    </row>
    <row r="402" s="14" customFormat="1">
      <c r="A402" s="14"/>
      <c r="B402" s="245"/>
      <c r="C402" s="246"/>
      <c r="D402" s="228" t="s">
        <v>155</v>
      </c>
      <c r="E402" s="247" t="s">
        <v>19</v>
      </c>
      <c r="F402" s="248" t="s">
        <v>1462</v>
      </c>
      <c r="G402" s="246"/>
      <c r="H402" s="249">
        <v>6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155</v>
      </c>
      <c r="AU402" s="255" t="s">
        <v>164</v>
      </c>
      <c r="AV402" s="14" t="s">
        <v>82</v>
      </c>
      <c r="AW402" s="14" t="s">
        <v>33</v>
      </c>
      <c r="AX402" s="14" t="s">
        <v>72</v>
      </c>
      <c r="AY402" s="255" t="s">
        <v>142</v>
      </c>
    </row>
    <row r="403" s="15" customFormat="1">
      <c r="A403" s="15"/>
      <c r="B403" s="274"/>
      <c r="C403" s="275"/>
      <c r="D403" s="228" t="s">
        <v>155</v>
      </c>
      <c r="E403" s="276" t="s">
        <v>19</v>
      </c>
      <c r="F403" s="277" t="s">
        <v>861</v>
      </c>
      <c r="G403" s="275"/>
      <c r="H403" s="278">
        <v>6</v>
      </c>
      <c r="I403" s="279"/>
      <c r="J403" s="275"/>
      <c r="K403" s="275"/>
      <c r="L403" s="280"/>
      <c r="M403" s="281"/>
      <c r="N403" s="282"/>
      <c r="O403" s="282"/>
      <c r="P403" s="282"/>
      <c r="Q403" s="282"/>
      <c r="R403" s="282"/>
      <c r="S403" s="282"/>
      <c r="T403" s="28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84" t="s">
        <v>155</v>
      </c>
      <c r="AU403" s="284" t="s">
        <v>164</v>
      </c>
      <c r="AV403" s="15" t="s">
        <v>149</v>
      </c>
      <c r="AW403" s="15" t="s">
        <v>33</v>
      </c>
      <c r="AX403" s="15" t="s">
        <v>80</v>
      </c>
      <c r="AY403" s="284" t="s">
        <v>142</v>
      </c>
    </row>
    <row r="404" s="2" customFormat="1" ht="16.5" customHeight="1">
      <c r="A404" s="41"/>
      <c r="B404" s="42"/>
      <c r="C404" s="257" t="s">
        <v>450</v>
      </c>
      <c r="D404" s="257" t="s">
        <v>279</v>
      </c>
      <c r="E404" s="258" t="s">
        <v>1242</v>
      </c>
      <c r="F404" s="259" t="s">
        <v>1243</v>
      </c>
      <c r="G404" s="260" t="s">
        <v>334</v>
      </c>
      <c r="H404" s="261">
        <v>6</v>
      </c>
      <c r="I404" s="262"/>
      <c r="J404" s="263">
        <f>ROUND(I404*H404,2)</f>
        <v>0</v>
      </c>
      <c r="K404" s="259" t="s">
        <v>148</v>
      </c>
      <c r="L404" s="264"/>
      <c r="M404" s="265" t="s">
        <v>19</v>
      </c>
      <c r="N404" s="266" t="s">
        <v>43</v>
      </c>
      <c r="O404" s="87"/>
      <c r="P404" s="224">
        <f>O404*H404</f>
        <v>0</v>
      </c>
      <c r="Q404" s="224">
        <v>0.00029999999999999997</v>
      </c>
      <c r="R404" s="224">
        <f>Q404*H404</f>
        <v>0.0018</v>
      </c>
      <c r="S404" s="224">
        <v>0</v>
      </c>
      <c r="T404" s="225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6" t="s">
        <v>202</v>
      </c>
      <c r="AT404" s="226" t="s">
        <v>279</v>
      </c>
      <c r="AU404" s="226" t="s">
        <v>164</v>
      </c>
      <c r="AY404" s="20" t="s">
        <v>142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0" t="s">
        <v>80</v>
      </c>
      <c r="BK404" s="227">
        <f>ROUND(I404*H404,2)</f>
        <v>0</v>
      </c>
      <c r="BL404" s="20" t="s">
        <v>149</v>
      </c>
      <c r="BM404" s="226" t="s">
        <v>1505</v>
      </c>
    </row>
    <row r="405" s="2" customFormat="1">
      <c r="A405" s="41"/>
      <c r="B405" s="42"/>
      <c r="C405" s="43"/>
      <c r="D405" s="228" t="s">
        <v>151</v>
      </c>
      <c r="E405" s="43"/>
      <c r="F405" s="229" t="s">
        <v>1243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151</v>
      </c>
      <c r="AU405" s="20" t="s">
        <v>164</v>
      </c>
    </row>
    <row r="406" s="14" customFormat="1">
      <c r="A406" s="14"/>
      <c r="B406" s="245"/>
      <c r="C406" s="246"/>
      <c r="D406" s="228" t="s">
        <v>155</v>
      </c>
      <c r="E406" s="247" t="s">
        <v>19</v>
      </c>
      <c r="F406" s="248" t="s">
        <v>1462</v>
      </c>
      <c r="G406" s="246"/>
      <c r="H406" s="249">
        <v>6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155</v>
      </c>
      <c r="AU406" s="255" t="s">
        <v>164</v>
      </c>
      <c r="AV406" s="14" t="s">
        <v>82</v>
      </c>
      <c r="AW406" s="14" t="s">
        <v>33</v>
      </c>
      <c r="AX406" s="14" t="s">
        <v>72</v>
      </c>
      <c r="AY406" s="255" t="s">
        <v>142</v>
      </c>
    </row>
    <row r="407" s="15" customFormat="1">
      <c r="A407" s="15"/>
      <c r="B407" s="274"/>
      <c r="C407" s="275"/>
      <c r="D407" s="228" t="s">
        <v>155</v>
      </c>
      <c r="E407" s="276" t="s">
        <v>19</v>
      </c>
      <c r="F407" s="277" t="s">
        <v>861</v>
      </c>
      <c r="G407" s="275"/>
      <c r="H407" s="278">
        <v>6</v>
      </c>
      <c r="I407" s="279"/>
      <c r="J407" s="275"/>
      <c r="K407" s="275"/>
      <c r="L407" s="280"/>
      <c r="M407" s="281"/>
      <c r="N407" s="282"/>
      <c r="O407" s="282"/>
      <c r="P407" s="282"/>
      <c r="Q407" s="282"/>
      <c r="R407" s="282"/>
      <c r="S407" s="282"/>
      <c r="T407" s="283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84" t="s">
        <v>155</v>
      </c>
      <c r="AU407" s="284" t="s">
        <v>164</v>
      </c>
      <c r="AV407" s="15" t="s">
        <v>149</v>
      </c>
      <c r="AW407" s="15" t="s">
        <v>33</v>
      </c>
      <c r="AX407" s="15" t="s">
        <v>80</v>
      </c>
      <c r="AY407" s="284" t="s">
        <v>142</v>
      </c>
    </row>
    <row r="408" s="2" customFormat="1" ht="16.5" customHeight="1">
      <c r="A408" s="41"/>
      <c r="B408" s="42"/>
      <c r="C408" s="215" t="s">
        <v>459</v>
      </c>
      <c r="D408" s="215" t="s">
        <v>144</v>
      </c>
      <c r="E408" s="216" t="s">
        <v>1267</v>
      </c>
      <c r="F408" s="217" t="s">
        <v>1268</v>
      </c>
      <c r="G408" s="218" t="s">
        <v>220</v>
      </c>
      <c r="H408" s="219">
        <v>32</v>
      </c>
      <c r="I408" s="220"/>
      <c r="J408" s="221">
        <f>ROUND(I408*H408,2)</f>
        <v>0</v>
      </c>
      <c r="K408" s="217" t="s">
        <v>148</v>
      </c>
      <c r="L408" s="47"/>
      <c r="M408" s="222" t="s">
        <v>19</v>
      </c>
      <c r="N408" s="223" t="s">
        <v>43</v>
      </c>
      <c r="O408" s="87"/>
      <c r="P408" s="224">
        <f>O408*H408</f>
        <v>0</v>
      </c>
      <c r="Q408" s="224">
        <v>0.00019000000000000001</v>
      </c>
      <c r="R408" s="224">
        <f>Q408*H408</f>
        <v>0.0060800000000000003</v>
      </c>
      <c r="S408" s="224">
        <v>0</v>
      </c>
      <c r="T408" s="225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6" t="s">
        <v>149</v>
      </c>
      <c r="AT408" s="226" t="s">
        <v>144</v>
      </c>
      <c r="AU408" s="226" t="s">
        <v>164</v>
      </c>
      <c r="AY408" s="20" t="s">
        <v>142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20" t="s">
        <v>80</v>
      </c>
      <c r="BK408" s="227">
        <f>ROUND(I408*H408,2)</f>
        <v>0</v>
      </c>
      <c r="BL408" s="20" t="s">
        <v>149</v>
      </c>
      <c r="BM408" s="226" t="s">
        <v>1506</v>
      </c>
    </row>
    <row r="409" s="2" customFormat="1">
      <c r="A409" s="41"/>
      <c r="B409" s="42"/>
      <c r="C409" s="43"/>
      <c r="D409" s="228" t="s">
        <v>151</v>
      </c>
      <c r="E409" s="43"/>
      <c r="F409" s="229" t="s">
        <v>1268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151</v>
      </c>
      <c r="AU409" s="20" t="s">
        <v>164</v>
      </c>
    </row>
    <row r="410" s="2" customFormat="1">
      <c r="A410" s="41"/>
      <c r="B410" s="42"/>
      <c r="C410" s="43"/>
      <c r="D410" s="233" t="s">
        <v>153</v>
      </c>
      <c r="E410" s="43"/>
      <c r="F410" s="234" t="s">
        <v>1270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153</v>
      </c>
      <c r="AU410" s="20" t="s">
        <v>164</v>
      </c>
    </row>
    <row r="411" s="14" customFormat="1">
      <c r="A411" s="14"/>
      <c r="B411" s="245"/>
      <c r="C411" s="246"/>
      <c r="D411" s="228" t="s">
        <v>155</v>
      </c>
      <c r="E411" s="247" t="s">
        <v>19</v>
      </c>
      <c r="F411" s="248" t="s">
        <v>1500</v>
      </c>
      <c r="G411" s="246"/>
      <c r="H411" s="249">
        <v>23</v>
      </c>
      <c r="I411" s="250"/>
      <c r="J411" s="246"/>
      <c r="K411" s="246"/>
      <c r="L411" s="251"/>
      <c r="M411" s="252"/>
      <c r="N411" s="253"/>
      <c r="O411" s="253"/>
      <c r="P411" s="253"/>
      <c r="Q411" s="253"/>
      <c r="R411" s="253"/>
      <c r="S411" s="253"/>
      <c r="T411" s="25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5" t="s">
        <v>155</v>
      </c>
      <c r="AU411" s="255" t="s">
        <v>164</v>
      </c>
      <c r="AV411" s="14" t="s">
        <v>82</v>
      </c>
      <c r="AW411" s="14" t="s">
        <v>33</v>
      </c>
      <c r="AX411" s="14" t="s">
        <v>72</v>
      </c>
      <c r="AY411" s="255" t="s">
        <v>142</v>
      </c>
    </row>
    <row r="412" s="14" customFormat="1">
      <c r="A412" s="14"/>
      <c r="B412" s="245"/>
      <c r="C412" s="246"/>
      <c r="D412" s="228" t="s">
        <v>155</v>
      </c>
      <c r="E412" s="247" t="s">
        <v>19</v>
      </c>
      <c r="F412" s="248" t="s">
        <v>1507</v>
      </c>
      <c r="G412" s="246"/>
      <c r="H412" s="249">
        <v>9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155</v>
      </c>
      <c r="AU412" s="255" t="s">
        <v>164</v>
      </c>
      <c r="AV412" s="14" t="s">
        <v>82</v>
      </c>
      <c r="AW412" s="14" t="s">
        <v>33</v>
      </c>
      <c r="AX412" s="14" t="s">
        <v>72</v>
      </c>
      <c r="AY412" s="255" t="s">
        <v>142</v>
      </c>
    </row>
    <row r="413" s="15" customFormat="1">
      <c r="A413" s="15"/>
      <c r="B413" s="274"/>
      <c r="C413" s="275"/>
      <c r="D413" s="228" t="s">
        <v>155</v>
      </c>
      <c r="E413" s="276" t="s">
        <v>19</v>
      </c>
      <c r="F413" s="277" t="s">
        <v>861</v>
      </c>
      <c r="G413" s="275"/>
      <c r="H413" s="278">
        <v>32</v>
      </c>
      <c r="I413" s="279"/>
      <c r="J413" s="275"/>
      <c r="K413" s="275"/>
      <c r="L413" s="280"/>
      <c r="M413" s="281"/>
      <c r="N413" s="282"/>
      <c r="O413" s="282"/>
      <c r="P413" s="282"/>
      <c r="Q413" s="282"/>
      <c r="R413" s="282"/>
      <c r="S413" s="282"/>
      <c r="T413" s="28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84" t="s">
        <v>155</v>
      </c>
      <c r="AU413" s="284" t="s">
        <v>164</v>
      </c>
      <c r="AV413" s="15" t="s">
        <v>149</v>
      </c>
      <c r="AW413" s="15" t="s">
        <v>33</v>
      </c>
      <c r="AX413" s="15" t="s">
        <v>80</v>
      </c>
      <c r="AY413" s="284" t="s">
        <v>142</v>
      </c>
    </row>
    <row r="414" s="2" customFormat="1" ht="16.5" customHeight="1">
      <c r="A414" s="41"/>
      <c r="B414" s="42"/>
      <c r="C414" s="215" t="s">
        <v>464</v>
      </c>
      <c r="D414" s="215" t="s">
        <v>144</v>
      </c>
      <c r="E414" s="216" t="s">
        <v>1272</v>
      </c>
      <c r="F414" s="217" t="s">
        <v>1273</v>
      </c>
      <c r="G414" s="218" t="s">
        <v>1232</v>
      </c>
      <c r="H414" s="219">
        <v>1</v>
      </c>
      <c r="I414" s="220"/>
      <c r="J414" s="221">
        <f>ROUND(I414*H414,2)</f>
        <v>0</v>
      </c>
      <c r="K414" s="217" t="s">
        <v>19</v>
      </c>
      <c r="L414" s="47"/>
      <c r="M414" s="222" t="s">
        <v>19</v>
      </c>
      <c r="N414" s="223" t="s">
        <v>43</v>
      </c>
      <c r="O414" s="87"/>
      <c r="P414" s="224">
        <f>O414*H414</f>
        <v>0</v>
      </c>
      <c r="Q414" s="224">
        <v>0</v>
      </c>
      <c r="R414" s="224">
        <f>Q414*H414</f>
        <v>0</v>
      </c>
      <c r="S414" s="224">
        <v>0</v>
      </c>
      <c r="T414" s="225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6" t="s">
        <v>149</v>
      </c>
      <c r="AT414" s="226" t="s">
        <v>144</v>
      </c>
      <c r="AU414" s="226" t="s">
        <v>164</v>
      </c>
      <c r="AY414" s="20" t="s">
        <v>142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20" t="s">
        <v>80</v>
      </c>
      <c r="BK414" s="227">
        <f>ROUND(I414*H414,2)</f>
        <v>0</v>
      </c>
      <c r="BL414" s="20" t="s">
        <v>149</v>
      </c>
      <c r="BM414" s="226" t="s">
        <v>1508</v>
      </c>
    </row>
    <row r="415" s="2" customFormat="1">
      <c r="A415" s="41"/>
      <c r="B415" s="42"/>
      <c r="C415" s="43"/>
      <c r="D415" s="228" t="s">
        <v>151</v>
      </c>
      <c r="E415" s="43"/>
      <c r="F415" s="229" t="s">
        <v>1273</v>
      </c>
      <c r="G415" s="43"/>
      <c r="H415" s="43"/>
      <c r="I415" s="230"/>
      <c r="J415" s="43"/>
      <c r="K415" s="43"/>
      <c r="L415" s="47"/>
      <c r="M415" s="231"/>
      <c r="N415" s="232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151</v>
      </c>
      <c r="AU415" s="20" t="s">
        <v>164</v>
      </c>
    </row>
    <row r="416" s="14" customFormat="1">
      <c r="A416" s="14"/>
      <c r="B416" s="245"/>
      <c r="C416" s="246"/>
      <c r="D416" s="228" t="s">
        <v>155</v>
      </c>
      <c r="E416" s="247" t="s">
        <v>19</v>
      </c>
      <c r="F416" s="248" t="s">
        <v>80</v>
      </c>
      <c r="G416" s="246"/>
      <c r="H416" s="249">
        <v>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155</v>
      </c>
      <c r="AU416" s="255" t="s">
        <v>164</v>
      </c>
      <c r="AV416" s="14" t="s">
        <v>82</v>
      </c>
      <c r="AW416" s="14" t="s">
        <v>33</v>
      </c>
      <c r="AX416" s="14" t="s">
        <v>72</v>
      </c>
      <c r="AY416" s="255" t="s">
        <v>142</v>
      </c>
    </row>
    <row r="417" s="15" customFormat="1">
      <c r="A417" s="15"/>
      <c r="B417" s="274"/>
      <c r="C417" s="275"/>
      <c r="D417" s="228" t="s">
        <v>155</v>
      </c>
      <c r="E417" s="276" t="s">
        <v>19</v>
      </c>
      <c r="F417" s="277" t="s">
        <v>861</v>
      </c>
      <c r="G417" s="275"/>
      <c r="H417" s="278">
        <v>1</v>
      </c>
      <c r="I417" s="279"/>
      <c r="J417" s="275"/>
      <c r="K417" s="275"/>
      <c r="L417" s="280"/>
      <c r="M417" s="281"/>
      <c r="N417" s="282"/>
      <c r="O417" s="282"/>
      <c r="P417" s="282"/>
      <c r="Q417" s="282"/>
      <c r="R417" s="282"/>
      <c r="S417" s="282"/>
      <c r="T417" s="28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84" t="s">
        <v>155</v>
      </c>
      <c r="AU417" s="284" t="s">
        <v>164</v>
      </c>
      <c r="AV417" s="15" t="s">
        <v>149</v>
      </c>
      <c r="AW417" s="15" t="s">
        <v>33</v>
      </c>
      <c r="AX417" s="15" t="s">
        <v>80</v>
      </c>
      <c r="AY417" s="284" t="s">
        <v>142</v>
      </c>
    </row>
    <row r="418" s="2" customFormat="1" ht="16.5" customHeight="1">
      <c r="A418" s="41"/>
      <c r="B418" s="42"/>
      <c r="C418" s="215" t="s">
        <v>469</v>
      </c>
      <c r="D418" s="215" t="s">
        <v>144</v>
      </c>
      <c r="E418" s="216" t="s">
        <v>1275</v>
      </c>
      <c r="F418" s="217" t="s">
        <v>1276</v>
      </c>
      <c r="G418" s="218" t="s">
        <v>220</v>
      </c>
      <c r="H418" s="219">
        <v>23</v>
      </c>
      <c r="I418" s="220"/>
      <c r="J418" s="221">
        <f>ROUND(I418*H418,2)</f>
        <v>0</v>
      </c>
      <c r="K418" s="217" t="s">
        <v>148</v>
      </c>
      <c r="L418" s="47"/>
      <c r="M418" s="222" t="s">
        <v>19</v>
      </c>
      <c r="N418" s="223" t="s">
        <v>43</v>
      </c>
      <c r="O418" s="87"/>
      <c r="P418" s="224">
        <f>O418*H418</f>
        <v>0</v>
      </c>
      <c r="Q418" s="224">
        <v>9.0000000000000006E-05</v>
      </c>
      <c r="R418" s="224">
        <f>Q418*H418</f>
        <v>0.0020700000000000002</v>
      </c>
      <c r="S418" s="224">
        <v>0</v>
      </c>
      <c r="T418" s="225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6" t="s">
        <v>149</v>
      </c>
      <c r="AT418" s="226" t="s">
        <v>144</v>
      </c>
      <c r="AU418" s="226" t="s">
        <v>164</v>
      </c>
      <c r="AY418" s="20" t="s">
        <v>142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20" t="s">
        <v>80</v>
      </c>
      <c r="BK418" s="227">
        <f>ROUND(I418*H418,2)</f>
        <v>0</v>
      </c>
      <c r="BL418" s="20" t="s">
        <v>149</v>
      </c>
      <c r="BM418" s="226" t="s">
        <v>1509</v>
      </c>
    </row>
    <row r="419" s="2" customFormat="1">
      <c r="A419" s="41"/>
      <c r="B419" s="42"/>
      <c r="C419" s="43"/>
      <c r="D419" s="228" t="s">
        <v>151</v>
      </c>
      <c r="E419" s="43"/>
      <c r="F419" s="229" t="s">
        <v>1276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151</v>
      </c>
      <c r="AU419" s="20" t="s">
        <v>164</v>
      </c>
    </row>
    <row r="420" s="2" customFormat="1">
      <c r="A420" s="41"/>
      <c r="B420" s="42"/>
      <c r="C420" s="43"/>
      <c r="D420" s="233" t="s">
        <v>153</v>
      </c>
      <c r="E420" s="43"/>
      <c r="F420" s="234" t="s">
        <v>1278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153</v>
      </c>
      <c r="AU420" s="20" t="s">
        <v>164</v>
      </c>
    </row>
    <row r="421" s="14" customFormat="1">
      <c r="A421" s="14"/>
      <c r="B421" s="245"/>
      <c r="C421" s="246"/>
      <c r="D421" s="228" t="s">
        <v>155</v>
      </c>
      <c r="E421" s="247" t="s">
        <v>19</v>
      </c>
      <c r="F421" s="248" t="s">
        <v>1510</v>
      </c>
      <c r="G421" s="246"/>
      <c r="H421" s="249">
        <v>23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155</v>
      </c>
      <c r="AU421" s="255" t="s">
        <v>164</v>
      </c>
      <c r="AV421" s="14" t="s">
        <v>82</v>
      </c>
      <c r="AW421" s="14" t="s">
        <v>33</v>
      </c>
      <c r="AX421" s="14" t="s">
        <v>72</v>
      </c>
      <c r="AY421" s="255" t="s">
        <v>142</v>
      </c>
    </row>
    <row r="422" s="16" customFormat="1">
      <c r="A422" s="16"/>
      <c r="B422" s="285"/>
      <c r="C422" s="286"/>
      <c r="D422" s="228" t="s">
        <v>155</v>
      </c>
      <c r="E422" s="287" t="s">
        <v>19</v>
      </c>
      <c r="F422" s="288" t="s">
        <v>880</v>
      </c>
      <c r="G422" s="286"/>
      <c r="H422" s="289">
        <v>23</v>
      </c>
      <c r="I422" s="290"/>
      <c r="J422" s="286"/>
      <c r="K422" s="286"/>
      <c r="L422" s="291"/>
      <c r="M422" s="292"/>
      <c r="N422" s="293"/>
      <c r="O422" s="293"/>
      <c r="P422" s="293"/>
      <c r="Q422" s="293"/>
      <c r="R422" s="293"/>
      <c r="S422" s="293"/>
      <c r="T422" s="294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95" t="s">
        <v>155</v>
      </c>
      <c r="AU422" s="295" t="s">
        <v>164</v>
      </c>
      <c r="AV422" s="16" t="s">
        <v>164</v>
      </c>
      <c r="AW422" s="16" t="s">
        <v>33</v>
      </c>
      <c r="AX422" s="16" t="s">
        <v>72</v>
      </c>
      <c r="AY422" s="295" t="s">
        <v>142</v>
      </c>
    </row>
    <row r="423" s="15" customFormat="1">
      <c r="A423" s="15"/>
      <c r="B423" s="274"/>
      <c r="C423" s="275"/>
      <c r="D423" s="228" t="s">
        <v>155</v>
      </c>
      <c r="E423" s="276" t="s">
        <v>19</v>
      </c>
      <c r="F423" s="277" t="s">
        <v>861</v>
      </c>
      <c r="G423" s="275"/>
      <c r="H423" s="278">
        <v>23</v>
      </c>
      <c r="I423" s="279"/>
      <c r="J423" s="275"/>
      <c r="K423" s="275"/>
      <c r="L423" s="280"/>
      <c r="M423" s="281"/>
      <c r="N423" s="282"/>
      <c r="O423" s="282"/>
      <c r="P423" s="282"/>
      <c r="Q423" s="282"/>
      <c r="R423" s="282"/>
      <c r="S423" s="282"/>
      <c r="T423" s="28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84" t="s">
        <v>155</v>
      </c>
      <c r="AU423" s="284" t="s">
        <v>164</v>
      </c>
      <c r="AV423" s="15" t="s">
        <v>149</v>
      </c>
      <c r="AW423" s="15" t="s">
        <v>33</v>
      </c>
      <c r="AX423" s="15" t="s">
        <v>80</v>
      </c>
      <c r="AY423" s="284" t="s">
        <v>142</v>
      </c>
    </row>
    <row r="424" s="2" customFormat="1" ht="24.15" customHeight="1">
      <c r="A424" s="41"/>
      <c r="B424" s="42"/>
      <c r="C424" s="215" t="s">
        <v>477</v>
      </c>
      <c r="D424" s="215" t="s">
        <v>144</v>
      </c>
      <c r="E424" s="216" t="s">
        <v>1511</v>
      </c>
      <c r="F424" s="217" t="s">
        <v>1512</v>
      </c>
      <c r="G424" s="218" t="s">
        <v>1336</v>
      </c>
      <c r="H424" s="219">
        <v>6</v>
      </c>
      <c r="I424" s="220"/>
      <c r="J424" s="221">
        <f>ROUND(I424*H424,2)</f>
        <v>0</v>
      </c>
      <c r="K424" s="217" t="s">
        <v>19</v>
      </c>
      <c r="L424" s="47"/>
      <c r="M424" s="222" t="s">
        <v>19</v>
      </c>
      <c r="N424" s="223" t="s">
        <v>43</v>
      </c>
      <c r="O424" s="87"/>
      <c r="P424" s="224">
        <f>O424*H424</f>
        <v>0</v>
      </c>
      <c r="Q424" s="224">
        <v>0.014999999999999999</v>
      </c>
      <c r="R424" s="224">
        <f>Q424*H424</f>
        <v>0.089999999999999997</v>
      </c>
      <c r="S424" s="224">
        <v>0</v>
      </c>
      <c r="T424" s="225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6" t="s">
        <v>149</v>
      </c>
      <c r="AT424" s="226" t="s">
        <v>144</v>
      </c>
      <c r="AU424" s="226" t="s">
        <v>164</v>
      </c>
      <c r="AY424" s="20" t="s">
        <v>142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20" t="s">
        <v>80</v>
      </c>
      <c r="BK424" s="227">
        <f>ROUND(I424*H424,2)</f>
        <v>0</v>
      </c>
      <c r="BL424" s="20" t="s">
        <v>149</v>
      </c>
      <c r="BM424" s="226" t="s">
        <v>1513</v>
      </c>
    </row>
    <row r="425" s="2" customFormat="1">
      <c r="A425" s="41"/>
      <c r="B425" s="42"/>
      <c r="C425" s="43"/>
      <c r="D425" s="228" t="s">
        <v>151</v>
      </c>
      <c r="E425" s="43"/>
      <c r="F425" s="229" t="s">
        <v>1512</v>
      </c>
      <c r="G425" s="43"/>
      <c r="H425" s="43"/>
      <c r="I425" s="230"/>
      <c r="J425" s="43"/>
      <c r="K425" s="43"/>
      <c r="L425" s="47"/>
      <c r="M425" s="231"/>
      <c r="N425" s="232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151</v>
      </c>
      <c r="AU425" s="20" t="s">
        <v>164</v>
      </c>
    </row>
    <row r="426" s="14" customFormat="1">
      <c r="A426" s="14"/>
      <c r="B426" s="245"/>
      <c r="C426" s="246"/>
      <c r="D426" s="228" t="s">
        <v>155</v>
      </c>
      <c r="E426" s="247" t="s">
        <v>19</v>
      </c>
      <c r="F426" s="248" t="s">
        <v>1462</v>
      </c>
      <c r="G426" s="246"/>
      <c r="H426" s="249">
        <v>6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155</v>
      </c>
      <c r="AU426" s="255" t="s">
        <v>164</v>
      </c>
      <c r="AV426" s="14" t="s">
        <v>82</v>
      </c>
      <c r="AW426" s="14" t="s">
        <v>33</v>
      </c>
      <c r="AX426" s="14" t="s">
        <v>72</v>
      </c>
      <c r="AY426" s="255" t="s">
        <v>142</v>
      </c>
    </row>
    <row r="427" s="15" customFormat="1">
      <c r="A427" s="15"/>
      <c r="B427" s="274"/>
      <c r="C427" s="275"/>
      <c r="D427" s="228" t="s">
        <v>155</v>
      </c>
      <c r="E427" s="276" t="s">
        <v>19</v>
      </c>
      <c r="F427" s="277" t="s">
        <v>861</v>
      </c>
      <c r="G427" s="275"/>
      <c r="H427" s="278">
        <v>6</v>
      </c>
      <c r="I427" s="279"/>
      <c r="J427" s="275"/>
      <c r="K427" s="275"/>
      <c r="L427" s="280"/>
      <c r="M427" s="281"/>
      <c r="N427" s="282"/>
      <c r="O427" s="282"/>
      <c r="P427" s="282"/>
      <c r="Q427" s="282"/>
      <c r="R427" s="282"/>
      <c r="S427" s="282"/>
      <c r="T427" s="28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84" t="s">
        <v>155</v>
      </c>
      <c r="AU427" s="284" t="s">
        <v>164</v>
      </c>
      <c r="AV427" s="15" t="s">
        <v>149</v>
      </c>
      <c r="AW427" s="15" t="s">
        <v>33</v>
      </c>
      <c r="AX427" s="15" t="s">
        <v>80</v>
      </c>
      <c r="AY427" s="284" t="s">
        <v>142</v>
      </c>
    </row>
    <row r="428" s="12" customFormat="1" ht="22.8" customHeight="1">
      <c r="A428" s="12"/>
      <c r="B428" s="199"/>
      <c r="C428" s="200"/>
      <c r="D428" s="201" t="s">
        <v>71</v>
      </c>
      <c r="E428" s="213" t="s">
        <v>1514</v>
      </c>
      <c r="F428" s="213" t="s">
        <v>1515</v>
      </c>
      <c r="G428" s="200"/>
      <c r="H428" s="200"/>
      <c r="I428" s="203"/>
      <c r="J428" s="214">
        <f>BK428</f>
        <v>0</v>
      </c>
      <c r="K428" s="200"/>
      <c r="L428" s="205"/>
      <c r="M428" s="206"/>
      <c r="N428" s="207"/>
      <c r="O428" s="207"/>
      <c r="P428" s="208">
        <f>SUM(P429:P431)</f>
        <v>0</v>
      </c>
      <c r="Q428" s="207"/>
      <c r="R428" s="208">
        <f>SUM(R429:R431)</f>
        <v>0</v>
      </c>
      <c r="S428" s="207"/>
      <c r="T428" s="209">
        <f>SUM(T429:T431)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0" t="s">
        <v>80</v>
      </c>
      <c r="AT428" s="211" t="s">
        <v>71</v>
      </c>
      <c r="AU428" s="211" t="s">
        <v>80</v>
      </c>
      <c r="AY428" s="210" t="s">
        <v>142</v>
      </c>
      <c r="BK428" s="212">
        <f>SUM(BK429:BK431)</f>
        <v>0</v>
      </c>
    </row>
    <row r="429" s="2" customFormat="1" ht="24.15" customHeight="1">
      <c r="A429" s="41"/>
      <c r="B429" s="42"/>
      <c r="C429" s="215" t="s">
        <v>484</v>
      </c>
      <c r="D429" s="215" t="s">
        <v>144</v>
      </c>
      <c r="E429" s="216" t="s">
        <v>1305</v>
      </c>
      <c r="F429" s="217" t="s">
        <v>1306</v>
      </c>
      <c r="G429" s="218" t="s">
        <v>282</v>
      </c>
      <c r="H429" s="219">
        <v>19.689</v>
      </c>
      <c r="I429" s="220"/>
      <c r="J429" s="221">
        <f>ROUND(I429*H429,2)</f>
        <v>0</v>
      </c>
      <c r="K429" s="217" t="s">
        <v>148</v>
      </c>
      <c r="L429" s="47"/>
      <c r="M429" s="222" t="s">
        <v>19</v>
      </c>
      <c r="N429" s="223" t="s">
        <v>43</v>
      </c>
      <c r="O429" s="87"/>
      <c r="P429" s="224">
        <f>O429*H429</f>
        <v>0</v>
      </c>
      <c r="Q429" s="224">
        <v>0</v>
      </c>
      <c r="R429" s="224">
        <f>Q429*H429</f>
        <v>0</v>
      </c>
      <c r="S429" s="224">
        <v>0</v>
      </c>
      <c r="T429" s="225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149</v>
      </c>
      <c r="AT429" s="226" t="s">
        <v>144</v>
      </c>
      <c r="AU429" s="226" t="s">
        <v>82</v>
      </c>
      <c r="AY429" s="20" t="s">
        <v>142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20" t="s">
        <v>80</v>
      </c>
      <c r="BK429" s="227">
        <f>ROUND(I429*H429,2)</f>
        <v>0</v>
      </c>
      <c r="BL429" s="20" t="s">
        <v>149</v>
      </c>
      <c r="BM429" s="226" t="s">
        <v>1516</v>
      </c>
    </row>
    <row r="430" s="2" customFormat="1">
      <c r="A430" s="41"/>
      <c r="B430" s="42"/>
      <c r="C430" s="43"/>
      <c r="D430" s="228" t="s">
        <v>151</v>
      </c>
      <c r="E430" s="43"/>
      <c r="F430" s="229" t="s">
        <v>1306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151</v>
      </c>
      <c r="AU430" s="20" t="s">
        <v>82</v>
      </c>
    </row>
    <row r="431" s="2" customFormat="1">
      <c r="A431" s="41"/>
      <c r="B431" s="42"/>
      <c r="C431" s="43"/>
      <c r="D431" s="233" t="s">
        <v>153</v>
      </c>
      <c r="E431" s="43"/>
      <c r="F431" s="234" t="s">
        <v>1308</v>
      </c>
      <c r="G431" s="43"/>
      <c r="H431" s="43"/>
      <c r="I431" s="230"/>
      <c r="J431" s="43"/>
      <c r="K431" s="43"/>
      <c r="L431" s="47"/>
      <c r="M431" s="270"/>
      <c r="N431" s="271"/>
      <c r="O431" s="272"/>
      <c r="P431" s="272"/>
      <c r="Q431" s="272"/>
      <c r="R431" s="272"/>
      <c r="S431" s="272"/>
      <c r="T431" s="273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153</v>
      </c>
      <c r="AU431" s="20" t="s">
        <v>82</v>
      </c>
    </row>
    <row r="432" s="2" customFormat="1" ht="6.96" customHeight="1">
      <c r="A432" s="41"/>
      <c r="B432" s="62"/>
      <c r="C432" s="63"/>
      <c r="D432" s="63"/>
      <c r="E432" s="63"/>
      <c r="F432" s="63"/>
      <c r="G432" s="63"/>
      <c r="H432" s="63"/>
      <c r="I432" s="63"/>
      <c r="J432" s="63"/>
      <c r="K432" s="63"/>
      <c r="L432" s="47"/>
      <c r="M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</row>
  </sheetData>
  <sheetProtection sheet="1" autoFilter="0" formatColumns="0" formatRows="0" objects="1" scenarios="1" spinCount="100000" saltValue="CN2v1m0vE2dHqlhvWfmvIgNTqbqk+4sBKP7FUfu4M28FkrTwl0WdBOFULCHF+aNjynR5oYC3bxLXhdzjynel/g==" hashValue="5jCD1we4Oaa3rTI37edAPzZE4eeHxPPKNUesyJ33E5gumqazSQdB++mQhWsf9gSs8F+tE6T9gfh2tWcB1aiXmw==" algorithmName="SHA-512" password="CC35"/>
  <autoFilter ref="C98:K4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5" r:id="rId1" display="https://podminky.urs.cz/item/CS_URS_2025_01/115101201"/>
    <hyperlink ref="F110" r:id="rId2" display="https://podminky.urs.cz/item/CS_URS_2025_01/115101301"/>
    <hyperlink ref="F115" r:id="rId3" display="https://podminky.urs.cz/item/CS_URS_2025_01/119001405"/>
    <hyperlink ref="F126" r:id="rId4" display="https://podminky.urs.cz/item/CS_URS_2025_01/119001421"/>
    <hyperlink ref="F138" r:id="rId5" display="https://podminky.urs.cz/item/CS_URS_2025_01/132254201"/>
    <hyperlink ref="F150" r:id="rId6" display="https://podminky.urs.cz/item/CS_URS_2025_01/132354201"/>
    <hyperlink ref="F162" r:id="rId7" display="https://podminky.urs.cz/item/CS_URS_2025_01/139001101"/>
    <hyperlink ref="F183" r:id="rId8" display="https://podminky.urs.cz/item/CS_URS_2025_01/151101101"/>
    <hyperlink ref="F195" r:id="rId9" display="https://podminky.urs.cz/item/CS_URS_2025_01/151101111"/>
    <hyperlink ref="F201" r:id="rId10" display="https://podminky.urs.cz/item/CS_URS_2025_01/162751117"/>
    <hyperlink ref="F208" r:id="rId11" display="https://podminky.urs.cz/item/CS_URS_2025_01/162751119"/>
    <hyperlink ref="F214" r:id="rId12" display="https://podminky.urs.cz/item/CS_URS_2025_01/162751137"/>
    <hyperlink ref="F221" r:id="rId13" display="https://podminky.urs.cz/item/CS_URS_2025_01/162751139"/>
    <hyperlink ref="F228" r:id="rId14" display="https://podminky.urs.cz/item/CS_URS_2025_01/171201231"/>
    <hyperlink ref="F235" r:id="rId15" display="https://podminky.urs.cz/item/CS_URS_2025_01/171251201"/>
    <hyperlink ref="F242" r:id="rId16" display="https://podminky.urs.cz/item/CS_URS_2025_01/174151101"/>
    <hyperlink ref="F252" r:id="rId17" display="https://podminky.urs.cz/item/CS_URS_2025_01/175151101"/>
    <hyperlink ref="F281" r:id="rId18" display="https://podminky.urs.cz/item/CS_URS_2025_01/451572111"/>
    <hyperlink ref="F292" r:id="rId19" display="https://podminky.urs.cz/item/CS_URS_2025_01/452313131"/>
    <hyperlink ref="F301" r:id="rId20" display="https://podminky.urs.cz/item/CS_URS_2025_01/452353111"/>
    <hyperlink ref="F310" r:id="rId21" display="https://podminky.urs.cz/item/CS_URS_2025_01/452353112"/>
    <hyperlink ref="F317" r:id="rId22" display="https://podminky.urs.cz/item/CS_URS_2025_01/871161211"/>
    <hyperlink ref="F332" r:id="rId23" display="https://podminky.urs.cz/item/CS_URS_2025_01/877161118"/>
    <hyperlink ref="F342" r:id="rId24" display="https://podminky.urs.cz/item/CS_URS_2025_01/891161321"/>
    <hyperlink ref="F363" r:id="rId25" display="https://podminky.urs.cz/item/CS_URS_2025_01/891249111"/>
    <hyperlink ref="F372" r:id="rId26" display="https://podminky.urs.cz/item/CS_URS_2025_01/892233122"/>
    <hyperlink ref="F383" r:id="rId27" display="https://podminky.urs.cz/item/CS_URS_2025_01/892241111"/>
    <hyperlink ref="F388" r:id="rId28" display="https://podminky.urs.cz/item/CS_URS_2025_01/892372111"/>
    <hyperlink ref="F397" r:id="rId29" display="https://podminky.urs.cz/item/CS_URS_2025_01/899401112"/>
    <hyperlink ref="F410" r:id="rId30" display="https://podminky.urs.cz/item/CS_URS_2025_01/899721111"/>
    <hyperlink ref="F420" r:id="rId31" display="https://podminky.urs.cz/item/CS_URS_2025_01/899722113"/>
    <hyperlink ref="F431" r:id="rId32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82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Stavební úpravy ulice Valy v Třeboni – projektová dokumentace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1517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832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1518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20. 2. 2025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834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835</v>
      </c>
      <c r="F23" s="41"/>
      <c r="G23" s="41"/>
      <c r="H23" s="41"/>
      <c r="I23" s="145" t="s">
        <v>28</v>
      </c>
      <c r="J23" s="136" t="s">
        <v>836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5" t="s">
        <v>28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ROUND((SUM(BE103:BE673)),  2)</f>
        <v>0</v>
      </c>
      <c r="G35" s="41"/>
      <c r="H35" s="41"/>
      <c r="I35" s="160">
        <v>0.20999999999999999</v>
      </c>
      <c r="J35" s="159">
        <f>ROUND(((SUM(BE103:BE673))*I35),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ROUND((SUM(BF103:BF673)),  2)</f>
        <v>0</v>
      </c>
      <c r="G36" s="41"/>
      <c r="H36" s="41"/>
      <c r="I36" s="160">
        <v>0.12</v>
      </c>
      <c r="J36" s="159">
        <f>ROUND(((SUM(BF103:BF673))*I36),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ROUND((SUM(BG103:BG673)),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ROUND((SUM(BH103:BH673)),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ROUND((SUM(BI103:BI673)),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Stavební úpravy ulice Valy v Třeboni – projektová dokumentace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1517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832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302.1 - Kanalizace jednotná - hlavní řady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Třeboň, ulice Valy</v>
      </c>
      <c r="G56" s="43"/>
      <c r="H56" s="43"/>
      <c r="I56" s="35" t="s">
        <v>23</v>
      </c>
      <c r="J56" s="75" t="str">
        <f>IF(J14="","",J14)</f>
        <v>20. 2. 2025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Třeboň</v>
      </c>
      <c r="G58" s="43"/>
      <c r="H58" s="43"/>
      <c r="I58" s="35" t="s">
        <v>31</v>
      </c>
      <c r="J58" s="39" t="str">
        <f>E23</f>
        <v>Ing. Jana Máchová - vodohospodářská projekce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9" customFormat="1" ht="24.96" customHeight="1">
      <c r="A64" s="9"/>
      <c r="B64" s="177"/>
      <c r="C64" s="178"/>
      <c r="D64" s="179" t="s">
        <v>118</v>
      </c>
      <c r="E64" s="180"/>
      <c r="F64" s="180"/>
      <c r="G64" s="180"/>
      <c r="H64" s="180"/>
      <c r="I64" s="180"/>
      <c r="J64" s="181">
        <f>J104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119</v>
      </c>
      <c r="E65" s="185"/>
      <c r="F65" s="185"/>
      <c r="G65" s="185"/>
      <c r="H65" s="185"/>
      <c r="I65" s="185"/>
      <c r="J65" s="186">
        <f>J105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837</v>
      </c>
      <c r="E66" s="185"/>
      <c r="F66" s="185"/>
      <c r="G66" s="185"/>
      <c r="H66" s="185"/>
      <c r="I66" s="185"/>
      <c r="J66" s="186">
        <f>J106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838</v>
      </c>
      <c r="E67" s="185"/>
      <c r="F67" s="185"/>
      <c r="G67" s="185"/>
      <c r="H67" s="185"/>
      <c r="I67" s="185"/>
      <c r="J67" s="186">
        <f>J174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839</v>
      </c>
      <c r="E68" s="185"/>
      <c r="F68" s="185"/>
      <c r="G68" s="185"/>
      <c r="H68" s="185"/>
      <c r="I68" s="185"/>
      <c r="J68" s="186">
        <f>J273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840</v>
      </c>
      <c r="E69" s="185"/>
      <c r="F69" s="185"/>
      <c r="G69" s="185"/>
      <c r="H69" s="185"/>
      <c r="I69" s="185"/>
      <c r="J69" s="186">
        <f>J319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841</v>
      </c>
      <c r="E70" s="185"/>
      <c r="F70" s="185"/>
      <c r="G70" s="185"/>
      <c r="H70" s="185"/>
      <c r="I70" s="185"/>
      <c r="J70" s="186">
        <f>J346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8"/>
      <c r="D71" s="184" t="s">
        <v>842</v>
      </c>
      <c r="E71" s="185"/>
      <c r="F71" s="185"/>
      <c r="G71" s="185"/>
      <c r="H71" s="185"/>
      <c r="I71" s="185"/>
      <c r="J71" s="186">
        <f>J408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843</v>
      </c>
      <c r="E72" s="185"/>
      <c r="F72" s="185"/>
      <c r="G72" s="185"/>
      <c r="H72" s="185"/>
      <c r="I72" s="185"/>
      <c r="J72" s="186">
        <f>J416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3"/>
      <c r="C73" s="128"/>
      <c r="D73" s="184" t="s">
        <v>844</v>
      </c>
      <c r="E73" s="185"/>
      <c r="F73" s="185"/>
      <c r="G73" s="185"/>
      <c r="H73" s="185"/>
      <c r="I73" s="185"/>
      <c r="J73" s="186">
        <f>J417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121</v>
      </c>
      <c r="E74" s="185"/>
      <c r="F74" s="185"/>
      <c r="G74" s="185"/>
      <c r="H74" s="185"/>
      <c r="I74" s="185"/>
      <c r="J74" s="186">
        <f>J432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3"/>
      <c r="C75" s="128"/>
      <c r="D75" s="184" t="s">
        <v>845</v>
      </c>
      <c r="E75" s="185"/>
      <c r="F75" s="185"/>
      <c r="G75" s="185"/>
      <c r="H75" s="185"/>
      <c r="I75" s="185"/>
      <c r="J75" s="186">
        <f>J433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846</v>
      </c>
      <c r="E76" s="185"/>
      <c r="F76" s="185"/>
      <c r="G76" s="185"/>
      <c r="H76" s="185"/>
      <c r="I76" s="185"/>
      <c r="J76" s="186">
        <f>J504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3"/>
      <c r="C77" s="128"/>
      <c r="D77" s="184" t="s">
        <v>848</v>
      </c>
      <c r="E77" s="185"/>
      <c r="F77" s="185"/>
      <c r="G77" s="185"/>
      <c r="H77" s="185"/>
      <c r="I77" s="185"/>
      <c r="J77" s="186">
        <f>J505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83"/>
      <c r="C78" s="128"/>
      <c r="D78" s="184" t="s">
        <v>849</v>
      </c>
      <c r="E78" s="185"/>
      <c r="F78" s="185"/>
      <c r="G78" s="185"/>
      <c r="H78" s="185"/>
      <c r="I78" s="185"/>
      <c r="J78" s="186">
        <f>J543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124</v>
      </c>
      <c r="E79" s="185"/>
      <c r="F79" s="185"/>
      <c r="G79" s="185"/>
      <c r="H79" s="185"/>
      <c r="I79" s="185"/>
      <c r="J79" s="186">
        <f>J652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125</v>
      </c>
      <c r="E80" s="185"/>
      <c r="F80" s="185"/>
      <c r="G80" s="185"/>
      <c r="H80" s="185"/>
      <c r="I80" s="185"/>
      <c r="J80" s="186">
        <f>J653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126</v>
      </c>
      <c r="E81" s="185"/>
      <c r="F81" s="185"/>
      <c r="G81" s="185"/>
      <c r="H81" s="185"/>
      <c r="I81" s="185"/>
      <c r="J81" s="186">
        <f>J670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127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72" t="str">
        <f>E7</f>
        <v>Stavební úpravy ulice Valy v Třeboni – projektová dokumentace</v>
      </c>
      <c r="F91" s="35"/>
      <c r="G91" s="35"/>
      <c r="H91" s="35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4"/>
      <c r="C92" s="35" t="s">
        <v>112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1"/>
      <c r="B93" s="42"/>
      <c r="C93" s="43"/>
      <c r="D93" s="43"/>
      <c r="E93" s="172" t="s">
        <v>1517</v>
      </c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832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SO 302.1 - Kanalizace jednotná - hlavní řady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21</v>
      </c>
      <c r="D97" s="43"/>
      <c r="E97" s="43"/>
      <c r="F97" s="30" t="str">
        <f>F14</f>
        <v>Třeboň, ulice Valy</v>
      </c>
      <c r="G97" s="43"/>
      <c r="H97" s="43"/>
      <c r="I97" s="35" t="s">
        <v>23</v>
      </c>
      <c r="J97" s="75" t="str">
        <f>IF(J14="","",J14)</f>
        <v>20. 2. 2025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40.05" customHeight="1">
      <c r="A99" s="41"/>
      <c r="B99" s="42"/>
      <c r="C99" s="35" t="s">
        <v>25</v>
      </c>
      <c r="D99" s="43"/>
      <c r="E99" s="43"/>
      <c r="F99" s="30" t="str">
        <f>E17</f>
        <v>Město Třeboň</v>
      </c>
      <c r="G99" s="43"/>
      <c r="H99" s="43"/>
      <c r="I99" s="35" t="s">
        <v>31</v>
      </c>
      <c r="J99" s="39" t="str">
        <f>E23</f>
        <v>Ing. Jana Máchová - vodohospodářská projekce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29</v>
      </c>
      <c r="D100" s="43"/>
      <c r="E100" s="43"/>
      <c r="F100" s="30" t="str">
        <f>IF(E20="","",E20)</f>
        <v>Vyplň údaj</v>
      </c>
      <c r="G100" s="43"/>
      <c r="H100" s="43"/>
      <c r="I100" s="35" t="s">
        <v>34</v>
      </c>
      <c r="J100" s="39" t="str">
        <f>E26</f>
        <v xml:space="preserve"> 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8"/>
      <c r="B102" s="189"/>
      <c r="C102" s="190" t="s">
        <v>128</v>
      </c>
      <c r="D102" s="191" t="s">
        <v>57</v>
      </c>
      <c r="E102" s="191" t="s">
        <v>53</v>
      </c>
      <c r="F102" s="191" t="s">
        <v>54</v>
      </c>
      <c r="G102" s="191" t="s">
        <v>129</v>
      </c>
      <c r="H102" s="191" t="s">
        <v>130</v>
      </c>
      <c r="I102" s="191" t="s">
        <v>131</v>
      </c>
      <c r="J102" s="191" t="s">
        <v>116</v>
      </c>
      <c r="K102" s="192" t="s">
        <v>132</v>
      </c>
      <c r="L102" s="193"/>
      <c r="M102" s="95" t="s">
        <v>19</v>
      </c>
      <c r="N102" s="96" t="s">
        <v>42</v>
      </c>
      <c r="O102" s="96" t="s">
        <v>133</v>
      </c>
      <c r="P102" s="96" t="s">
        <v>134</v>
      </c>
      <c r="Q102" s="96" t="s">
        <v>135</v>
      </c>
      <c r="R102" s="96" t="s">
        <v>136</v>
      </c>
      <c r="S102" s="96" t="s">
        <v>137</v>
      </c>
      <c r="T102" s="97" t="s">
        <v>138</v>
      </c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</row>
    <row r="103" s="2" customFormat="1" ht="22.8" customHeight="1">
      <c r="A103" s="41"/>
      <c r="B103" s="42"/>
      <c r="C103" s="102" t="s">
        <v>139</v>
      </c>
      <c r="D103" s="43"/>
      <c r="E103" s="43"/>
      <c r="F103" s="43"/>
      <c r="G103" s="43"/>
      <c r="H103" s="43"/>
      <c r="I103" s="43"/>
      <c r="J103" s="194">
        <f>BK103</f>
        <v>0</v>
      </c>
      <c r="K103" s="43"/>
      <c r="L103" s="47"/>
      <c r="M103" s="98"/>
      <c r="N103" s="195"/>
      <c r="O103" s="99"/>
      <c r="P103" s="196">
        <f>P104</f>
        <v>0</v>
      </c>
      <c r="Q103" s="99"/>
      <c r="R103" s="196">
        <f>R104</f>
        <v>39.361431240000002</v>
      </c>
      <c r="S103" s="99"/>
      <c r="T103" s="197">
        <f>T104</f>
        <v>3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71</v>
      </c>
      <c r="AU103" s="20" t="s">
        <v>117</v>
      </c>
      <c r="BK103" s="198">
        <f>BK104</f>
        <v>0</v>
      </c>
    </row>
    <row r="104" s="12" customFormat="1" ht="25.92" customHeight="1">
      <c r="A104" s="12"/>
      <c r="B104" s="199"/>
      <c r="C104" s="200"/>
      <c r="D104" s="201" t="s">
        <v>71</v>
      </c>
      <c r="E104" s="202" t="s">
        <v>140</v>
      </c>
      <c r="F104" s="202" t="s">
        <v>141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P105+P416+P432+P504+P652+P653+P670</f>
        <v>0</v>
      </c>
      <c r="Q104" s="207"/>
      <c r="R104" s="208">
        <f>R105+R416+R432+R504+R652+R653+R670</f>
        <v>39.361431240000002</v>
      </c>
      <c r="S104" s="207"/>
      <c r="T104" s="209">
        <f>T105+T416+T432+T504+T652+T653+T670</f>
        <v>3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80</v>
      </c>
      <c r="AT104" s="211" t="s">
        <v>71</v>
      </c>
      <c r="AU104" s="211" t="s">
        <v>72</v>
      </c>
      <c r="AY104" s="210" t="s">
        <v>142</v>
      </c>
      <c r="BK104" s="212">
        <f>BK105+BK416+BK432+BK504+BK652+BK653+BK670</f>
        <v>0</v>
      </c>
    </row>
    <row r="105" s="12" customFormat="1" ht="22.8" customHeight="1">
      <c r="A105" s="12"/>
      <c r="B105" s="199"/>
      <c r="C105" s="200"/>
      <c r="D105" s="201" t="s">
        <v>71</v>
      </c>
      <c r="E105" s="213" t="s">
        <v>80</v>
      </c>
      <c r="F105" s="213" t="s">
        <v>143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P106+P174+P273+P319+P346+P408</f>
        <v>0</v>
      </c>
      <c r="Q105" s="207"/>
      <c r="R105" s="208">
        <f>R106+R174+R273+R319+R346+R408</f>
        <v>1.1699174400000001</v>
      </c>
      <c r="S105" s="207"/>
      <c r="T105" s="209">
        <f>T106+T174+T273+T319+T346+T408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80</v>
      </c>
      <c r="AT105" s="211" t="s">
        <v>71</v>
      </c>
      <c r="AU105" s="211" t="s">
        <v>80</v>
      </c>
      <c r="AY105" s="210" t="s">
        <v>142</v>
      </c>
      <c r="BK105" s="212">
        <f>BK106+BK174+BK273+BK319+BK346+BK408</f>
        <v>0</v>
      </c>
    </row>
    <row r="106" s="12" customFormat="1" ht="20.88" customHeight="1">
      <c r="A106" s="12"/>
      <c r="B106" s="199"/>
      <c r="C106" s="200"/>
      <c r="D106" s="201" t="s">
        <v>71</v>
      </c>
      <c r="E106" s="213" t="s">
        <v>225</v>
      </c>
      <c r="F106" s="213" t="s">
        <v>853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SUM(P107:P173)</f>
        <v>0</v>
      </c>
      <c r="Q106" s="207"/>
      <c r="R106" s="208">
        <f>SUM(R107:R173)</f>
        <v>0.45972600000000002</v>
      </c>
      <c r="S106" s="207"/>
      <c r="T106" s="209">
        <f>SUM(T107:T173)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80</v>
      </c>
      <c r="AT106" s="211" t="s">
        <v>71</v>
      </c>
      <c r="AU106" s="211" t="s">
        <v>82</v>
      </c>
      <c r="AY106" s="210" t="s">
        <v>142</v>
      </c>
      <c r="BK106" s="212">
        <f>SUM(BK107:BK173)</f>
        <v>0</v>
      </c>
    </row>
    <row r="107" s="2" customFormat="1" ht="16.5" customHeight="1">
      <c r="A107" s="41"/>
      <c r="B107" s="42"/>
      <c r="C107" s="215" t="s">
        <v>80</v>
      </c>
      <c r="D107" s="215" t="s">
        <v>144</v>
      </c>
      <c r="E107" s="216" t="s">
        <v>854</v>
      </c>
      <c r="F107" s="217" t="s">
        <v>855</v>
      </c>
      <c r="G107" s="218" t="s">
        <v>856</v>
      </c>
      <c r="H107" s="219">
        <v>80</v>
      </c>
      <c r="I107" s="220"/>
      <c r="J107" s="221">
        <f>ROUND(I107*H107,2)</f>
        <v>0</v>
      </c>
      <c r="K107" s="217" t="s">
        <v>148</v>
      </c>
      <c r="L107" s="47"/>
      <c r="M107" s="222" t="s">
        <v>19</v>
      </c>
      <c r="N107" s="223" t="s">
        <v>43</v>
      </c>
      <c r="O107" s="87"/>
      <c r="P107" s="224">
        <f>O107*H107</f>
        <v>0</v>
      </c>
      <c r="Q107" s="224">
        <v>3.0000000000000001E-05</v>
      </c>
      <c r="R107" s="224">
        <f>Q107*H107</f>
        <v>0.0024000000000000002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149</v>
      </c>
      <c r="AT107" s="226" t="s">
        <v>144</v>
      </c>
      <c r="AU107" s="226" t="s">
        <v>164</v>
      </c>
      <c r="AY107" s="20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80</v>
      </c>
      <c r="BK107" s="227">
        <f>ROUND(I107*H107,2)</f>
        <v>0</v>
      </c>
      <c r="BL107" s="20" t="s">
        <v>149</v>
      </c>
      <c r="BM107" s="226" t="s">
        <v>1519</v>
      </c>
    </row>
    <row r="108" s="2" customFormat="1">
      <c r="A108" s="41"/>
      <c r="B108" s="42"/>
      <c r="C108" s="43"/>
      <c r="D108" s="228" t="s">
        <v>151</v>
      </c>
      <c r="E108" s="43"/>
      <c r="F108" s="229" t="s">
        <v>855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151</v>
      </c>
      <c r="AU108" s="20" t="s">
        <v>164</v>
      </c>
    </row>
    <row r="109" s="2" customFormat="1">
      <c r="A109" s="41"/>
      <c r="B109" s="42"/>
      <c r="C109" s="43"/>
      <c r="D109" s="233" t="s">
        <v>153</v>
      </c>
      <c r="E109" s="43"/>
      <c r="F109" s="234" t="s">
        <v>858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153</v>
      </c>
      <c r="AU109" s="20" t="s">
        <v>164</v>
      </c>
    </row>
    <row r="110" s="13" customFormat="1">
      <c r="A110" s="13"/>
      <c r="B110" s="235"/>
      <c r="C110" s="236"/>
      <c r="D110" s="228" t="s">
        <v>155</v>
      </c>
      <c r="E110" s="237" t="s">
        <v>19</v>
      </c>
      <c r="F110" s="238" t="s">
        <v>1520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155</v>
      </c>
      <c r="AU110" s="244" t="s">
        <v>164</v>
      </c>
      <c r="AV110" s="13" t="s">
        <v>80</v>
      </c>
      <c r="AW110" s="13" t="s">
        <v>33</v>
      </c>
      <c r="AX110" s="13" t="s">
        <v>72</v>
      </c>
      <c r="AY110" s="244" t="s">
        <v>142</v>
      </c>
    </row>
    <row r="111" s="14" customFormat="1">
      <c r="A111" s="14"/>
      <c r="B111" s="245"/>
      <c r="C111" s="246"/>
      <c r="D111" s="228" t="s">
        <v>155</v>
      </c>
      <c r="E111" s="247" t="s">
        <v>19</v>
      </c>
      <c r="F111" s="248" t="s">
        <v>1521</v>
      </c>
      <c r="G111" s="246"/>
      <c r="H111" s="249">
        <v>56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155</v>
      </c>
      <c r="AU111" s="255" t="s">
        <v>164</v>
      </c>
      <c r="AV111" s="14" t="s">
        <v>82</v>
      </c>
      <c r="AW111" s="14" t="s">
        <v>33</v>
      </c>
      <c r="AX111" s="14" t="s">
        <v>72</v>
      </c>
      <c r="AY111" s="255" t="s">
        <v>142</v>
      </c>
    </row>
    <row r="112" s="14" customFormat="1">
      <c r="A112" s="14"/>
      <c r="B112" s="245"/>
      <c r="C112" s="246"/>
      <c r="D112" s="228" t="s">
        <v>155</v>
      </c>
      <c r="E112" s="247" t="s">
        <v>19</v>
      </c>
      <c r="F112" s="248" t="s">
        <v>1522</v>
      </c>
      <c r="G112" s="246"/>
      <c r="H112" s="249">
        <v>16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155</v>
      </c>
      <c r="AU112" s="255" t="s">
        <v>164</v>
      </c>
      <c r="AV112" s="14" t="s">
        <v>82</v>
      </c>
      <c r="AW112" s="14" t="s">
        <v>33</v>
      </c>
      <c r="AX112" s="14" t="s">
        <v>72</v>
      </c>
      <c r="AY112" s="255" t="s">
        <v>142</v>
      </c>
    </row>
    <row r="113" s="14" customFormat="1">
      <c r="A113" s="14"/>
      <c r="B113" s="245"/>
      <c r="C113" s="246"/>
      <c r="D113" s="228" t="s">
        <v>155</v>
      </c>
      <c r="E113" s="247" t="s">
        <v>19</v>
      </c>
      <c r="F113" s="248" t="s">
        <v>1523</v>
      </c>
      <c r="G113" s="246"/>
      <c r="H113" s="249">
        <v>8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5" t="s">
        <v>155</v>
      </c>
      <c r="AU113" s="255" t="s">
        <v>164</v>
      </c>
      <c r="AV113" s="14" t="s">
        <v>82</v>
      </c>
      <c r="AW113" s="14" t="s">
        <v>33</v>
      </c>
      <c r="AX113" s="14" t="s">
        <v>72</v>
      </c>
      <c r="AY113" s="255" t="s">
        <v>142</v>
      </c>
    </row>
    <row r="114" s="15" customFormat="1">
      <c r="A114" s="15"/>
      <c r="B114" s="274"/>
      <c r="C114" s="275"/>
      <c r="D114" s="228" t="s">
        <v>155</v>
      </c>
      <c r="E114" s="276" t="s">
        <v>19</v>
      </c>
      <c r="F114" s="277" t="s">
        <v>861</v>
      </c>
      <c r="G114" s="275"/>
      <c r="H114" s="278">
        <v>80</v>
      </c>
      <c r="I114" s="279"/>
      <c r="J114" s="275"/>
      <c r="K114" s="275"/>
      <c r="L114" s="280"/>
      <c r="M114" s="281"/>
      <c r="N114" s="282"/>
      <c r="O114" s="282"/>
      <c r="P114" s="282"/>
      <c r="Q114" s="282"/>
      <c r="R114" s="282"/>
      <c r="S114" s="282"/>
      <c r="T114" s="283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84" t="s">
        <v>155</v>
      </c>
      <c r="AU114" s="284" t="s">
        <v>164</v>
      </c>
      <c r="AV114" s="15" t="s">
        <v>149</v>
      </c>
      <c r="AW114" s="15" t="s">
        <v>33</v>
      </c>
      <c r="AX114" s="15" t="s">
        <v>80</v>
      </c>
      <c r="AY114" s="284" t="s">
        <v>142</v>
      </c>
    </row>
    <row r="115" s="2" customFormat="1" ht="24.15" customHeight="1">
      <c r="A115" s="41"/>
      <c r="B115" s="42"/>
      <c r="C115" s="215" t="s">
        <v>82</v>
      </c>
      <c r="D115" s="215" t="s">
        <v>144</v>
      </c>
      <c r="E115" s="216" t="s">
        <v>862</v>
      </c>
      <c r="F115" s="217" t="s">
        <v>863</v>
      </c>
      <c r="G115" s="218" t="s">
        <v>864</v>
      </c>
      <c r="H115" s="219">
        <v>10</v>
      </c>
      <c r="I115" s="220"/>
      <c r="J115" s="221">
        <f>ROUND(I115*H115,2)</f>
        <v>0</v>
      </c>
      <c r="K115" s="217" t="s">
        <v>148</v>
      </c>
      <c r="L115" s="47"/>
      <c r="M115" s="222" t="s">
        <v>19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149</v>
      </c>
      <c r="AT115" s="226" t="s">
        <v>144</v>
      </c>
      <c r="AU115" s="226" t="s">
        <v>164</v>
      </c>
      <c r="AY115" s="20" t="s">
        <v>142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80</v>
      </c>
      <c r="BK115" s="227">
        <f>ROUND(I115*H115,2)</f>
        <v>0</v>
      </c>
      <c r="BL115" s="20" t="s">
        <v>149</v>
      </c>
      <c r="BM115" s="226" t="s">
        <v>1524</v>
      </c>
    </row>
    <row r="116" s="2" customFormat="1">
      <c r="A116" s="41"/>
      <c r="B116" s="42"/>
      <c r="C116" s="43"/>
      <c r="D116" s="228" t="s">
        <v>151</v>
      </c>
      <c r="E116" s="43"/>
      <c r="F116" s="229" t="s">
        <v>863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151</v>
      </c>
      <c r="AU116" s="20" t="s">
        <v>164</v>
      </c>
    </row>
    <row r="117" s="2" customFormat="1">
      <c r="A117" s="41"/>
      <c r="B117" s="42"/>
      <c r="C117" s="43"/>
      <c r="D117" s="233" t="s">
        <v>153</v>
      </c>
      <c r="E117" s="43"/>
      <c r="F117" s="234" t="s">
        <v>866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153</v>
      </c>
      <c r="AU117" s="20" t="s">
        <v>164</v>
      </c>
    </row>
    <row r="118" s="13" customFormat="1">
      <c r="A118" s="13"/>
      <c r="B118" s="235"/>
      <c r="C118" s="236"/>
      <c r="D118" s="228" t="s">
        <v>155</v>
      </c>
      <c r="E118" s="237" t="s">
        <v>19</v>
      </c>
      <c r="F118" s="238" t="s">
        <v>1520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155</v>
      </c>
      <c r="AU118" s="244" t="s">
        <v>164</v>
      </c>
      <c r="AV118" s="13" t="s">
        <v>80</v>
      </c>
      <c r="AW118" s="13" t="s">
        <v>33</v>
      </c>
      <c r="AX118" s="13" t="s">
        <v>72</v>
      </c>
      <c r="AY118" s="244" t="s">
        <v>142</v>
      </c>
    </row>
    <row r="119" s="14" customFormat="1">
      <c r="A119" s="14"/>
      <c r="B119" s="245"/>
      <c r="C119" s="246"/>
      <c r="D119" s="228" t="s">
        <v>155</v>
      </c>
      <c r="E119" s="247" t="s">
        <v>19</v>
      </c>
      <c r="F119" s="248" t="s">
        <v>1525</v>
      </c>
      <c r="G119" s="246"/>
      <c r="H119" s="249">
        <v>7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155</v>
      </c>
      <c r="AU119" s="255" t="s">
        <v>164</v>
      </c>
      <c r="AV119" s="14" t="s">
        <v>82</v>
      </c>
      <c r="AW119" s="14" t="s">
        <v>33</v>
      </c>
      <c r="AX119" s="14" t="s">
        <v>72</v>
      </c>
      <c r="AY119" s="255" t="s">
        <v>142</v>
      </c>
    </row>
    <row r="120" s="14" customFormat="1">
      <c r="A120" s="14"/>
      <c r="B120" s="245"/>
      <c r="C120" s="246"/>
      <c r="D120" s="228" t="s">
        <v>155</v>
      </c>
      <c r="E120" s="247" t="s">
        <v>19</v>
      </c>
      <c r="F120" s="248" t="s">
        <v>1526</v>
      </c>
      <c r="G120" s="246"/>
      <c r="H120" s="249">
        <v>2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155</v>
      </c>
      <c r="AU120" s="255" t="s">
        <v>164</v>
      </c>
      <c r="AV120" s="14" t="s">
        <v>82</v>
      </c>
      <c r="AW120" s="14" t="s">
        <v>33</v>
      </c>
      <c r="AX120" s="14" t="s">
        <v>72</v>
      </c>
      <c r="AY120" s="255" t="s">
        <v>142</v>
      </c>
    </row>
    <row r="121" s="14" customFormat="1">
      <c r="A121" s="14"/>
      <c r="B121" s="245"/>
      <c r="C121" s="246"/>
      <c r="D121" s="228" t="s">
        <v>155</v>
      </c>
      <c r="E121" s="247" t="s">
        <v>19</v>
      </c>
      <c r="F121" s="248" t="s">
        <v>1527</v>
      </c>
      <c r="G121" s="246"/>
      <c r="H121" s="249">
        <v>1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155</v>
      </c>
      <c r="AU121" s="255" t="s">
        <v>164</v>
      </c>
      <c r="AV121" s="14" t="s">
        <v>82</v>
      </c>
      <c r="AW121" s="14" t="s">
        <v>33</v>
      </c>
      <c r="AX121" s="14" t="s">
        <v>72</v>
      </c>
      <c r="AY121" s="255" t="s">
        <v>142</v>
      </c>
    </row>
    <row r="122" s="15" customFormat="1">
      <c r="A122" s="15"/>
      <c r="B122" s="274"/>
      <c r="C122" s="275"/>
      <c r="D122" s="228" t="s">
        <v>155</v>
      </c>
      <c r="E122" s="276" t="s">
        <v>19</v>
      </c>
      <c r="F122" s="277" t="s">
        <v>861</v>
      </c>
      <c r="G122" s="275"/>
      <c r="H122" s="278">
        <v>10</v>
      </c>
      <c r="I122" s="279"/>
      <c r="J122" s="275"/>
      <c r="K122" s="275"/>
      <c r="L122" s="280"/>
      <c r="M122" s="281"/>
      <c r="N122" s="282"/>
      <c r="O122" s="282"/>
      <c r="P122" s="282"/>
      <c r="Q122" s="282"/>
      <c r="R122" s="282"/>
      <c r="S122" s="282"/>
      <c r="T122" s="283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84" t="s">
        <v>155</v>
      </c>
      <c r="AU122" s="284" t="s">
        <v>164</v>
      </c>
      <c r="AV122" s="15" t="s">
        <v>149</v>
      </c>
      <c r="AW122" s="15" t="s">
        <v>33</v>
      </c>
      <c r="AX122" s="15" t="s">
        <v>80</v>
      </c>
      <c r="AY122" s="284" t="s">
        <v>142</v>
      </c>
    </row>
    <row r="123" s="2" customFormat="1" ht="37.8" customHeight="1">
      <c r="A123" s="41"/>
      <c r="B123" s="42"/>
      <c r="C123" s="215" t="s">
        <v>164</v>
      </c>
      <c r="D123" s="215" t="s">
        <v>144</v>
      </c>
      <c r="E123" s="216" t="s">
        <v>868</v>
      </c>
      <c r="F123" s="217" t="s">
        <v>869</v>
      </c>
      <c r="G123" s="218" t="s">
        <v>220</v>
      </c>
      <c r="H123" s="219">
        <v>7.2000000000000002</v>
      </c>
      <c r="I123" s="220"/>
      <c r="J123" s="221">
        <f>ROUND(I123*H123,2)</f>
        <v>0</v>
      </c>
      <c r="K123" s="217" t="s">
        <v>148</v>
      </c>
      <c r="L123" s="47"/>
      <c r="M123" s="222" t="s">
        <v>19</v>
      </c>
      <c r="N123" s="223" t="s">
        <v>43</v>
      </c>
      <c r="O123" s="87"/>
      <c r="P123" s="224">
        <f>O123*H123</f>
        <v>0</v>
      </c>
      <c r="Q123" s="224">
        <v>0.036900000000000002</v>
      </c>
      <c r="R123" s="224">
        <f>Q123*H123</f>
        <v>0.26568000000000003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149</v>
      </c>
      <c r="AT123" s="226" t="s">
        <v>144</v>
      </c>
      <c r="AU123" s="226" t="s">
        <v>164</v>
      </c>
      <c r="AY123" s="20" t="s">
        <v>142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80</v>
      </c>
      <c r="BK123" s="227">
        <f>ROUND(I123*H123,2)</f>
        <v>0</v>
      </c>
      <c r="BL123" s="20" t="s">
        <v>149</v>
      </c>
      <c r="BM123" s="226" t="s">
        <v>1528</v>
      </c>
    </row>
    <row r="124" s="2" customFormat="1">
      <c r="A124" s="41"/>
      <c r="B124" s="42"/>
      <c r="C124" s="43"/>
      <c r="D124" s="228" t="s">
        <v>151</v>
      </c>
      <c r="E124" s="43"/>
      <c r="F124" s="229" t="s">
        <v>871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151</v>
      </c>
      <c r="AU124" s="20" t="s">
        <v>164</v>
      </c>
    </row>
    <row r="125" s="2" customFormat="1">
      <c r="A125" s="41"/>
      <c r="B125" s="42"/>
      <c r="C125" s="43"/>
      <c r="D125" s="233" t="s">
        <v>153</v>
      </c>
      <c r="E125" s="43"/>
      <c r="F125" s="234" t="s">
        <v>872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153</v>
      </c>
      <c r="AU125" s="20" t="s">
        <v>164</v>
      </c>
    </row>
    <row r="126" s="13" customFormat="1">
      <c r="A126" s="13"/>
      <c r="B126" s="235"/>
      <c r="C126" s="236"/>
      <c r="D126" s="228" t="s">
        <v>155</v>
      </c>
      <c r="E126" s="237" t="s">
        <v>19</v>
      </c>
      <c r="F126" s="238" t="s">
        <v>873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155</v>
      </c>
      <c r="AU126" s="244" t="s">
        <v>164</v>
      </c>
      <c r="AV126" s="13" t="s">
        <v>80</v>
      </c>
      <c r="AW126" s="13" t="s">
        <v>33</v>
      </c>
      <c r="AX126" s="13" t="s">
        <v>72</v>
      </c>
      <c r="AY126" s="244" t="s">
        <v>142</v>
      </c>
    </row>
    <row r="127" s="13" customFormat="1">
      <c r="A127" s="13"/>
      <c r="B127" s="235"/>
      <c r="C127" s="236"/>
      <c r="D127" s="228" t="s">
        <v>155</v>
      </c>
      <c r="E127" s="237" t="s">
        <v>19</v>
      </c>
      <c r="F127" s="238" t="s">
        <v>1529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155</v>
      </c>
      <c r="AU127" s="244" t="s">
        <v>164</v>
      </c>
      <c r="AV127" s="13" t="s">
        <v>80</v>
      </c>
      <c r="AW127" s="13" t="s">
        <v>33</v>
      </c>
      <c r="AX127" s="13" t="s">
        <v>72</v>
      </c>
      <c r="AY127" s="244" t="s">
        <v>142</v>
      </c>
    </row>
    <row r="128" s="14" customFormat="1">
      <c r="A128" s="14"/>
      <c r="B128" s="245"/>
      <c r="C128" s="246"/>
      <c r="D128" s="228" t="s">
        <v>155</v>
      </c>
      <c r="E128" s="247" t="s">
        <v>19</v>
      </c>
      <c r="F128" s="248" t="s">
        <v>1530</v>
      </c>
      <c r="G128" s="246"/>
      <c r="H128" s="249">
        <v>1.3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155</v>
      </c>
      <c r="AU128" s="255" t="s">
        <v>164</v>
      </c>
      <c r="AV128" s="14" t="s">
        <v>82</v>
      </c>
      <c r="AW128" s="14" t="s">
        <v>33</v>
      </c>
      <c r="AX128" s="14" t="s">
        <v>72</v>
      </c>
      <c r="AY128" s="255" t="s">
        <v>142</v>
      </c>
    </row>
    <row r="129" s="14" customFormat="1">
      <c r="A129" s="14"/>
      <c r="B129" s="245"/>
      <c r="C129" s="246"/>
      <c r="D129" s="228" t="s">
        <v>155</v>
      </c>
      <c r="E129" s="247" t="s">
        <v>19</v>
      </c>
      <c r="F129" s="248" t="s">
        <v>1531</v>
      </c>
      <c r="G129" s="246"/>
      <c r="H129" s="249">
        <v>1.3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155</v>
      </c>
      <c r="AU129" s="255" t="s">
        <v>164</v>
      </c>
      <c r="AV129" s="14" t="s">
        <v>82</v>
      </c>
      <c r="AW129" s="14" t="s">
        <v>33</v>
      </c>
      <c r="AX129" s="14" t="s">
        <v>72</v>
      </c>
      <c r="AY129" s="255" t="s">
        <v>142</v>
      </c>
    </row>
    <row r="130" s="14" customFormat="1">
      <c r="A130" s="14"/>
      <c r="B130" s="245"/>
      <c r="C130" s="246"/>
      <c r="D130" s="228" t="s">
        <v>155</v>
      </c>
      <c r="E130" s="247" t="s">
        <v>19</v>
      </c>
      <c r="F130" s="248" t="s">
        <v>1532</v>
      </c>
      <c r="G130" s="246"/>
      <c r="H130" s="249">
        <v>1.3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155</v>
      </c>
      <c r="AU130" s="255" t="s">
        <v>164</v>
      </c>
      <c r="AV130" s="14" t="s">
        <v>82</v>
      </c>
      <c r="AW130" s="14" t="s">
        <v>33</v>
      </c>
      <c r="AX130" s="14" t="s">
        <v>72</v>
      </c>
      <c r="AY130" s="255" t="s">
        <v>142</v>
      </c>
    </row>
    <row r="131" s="14" customFormat="1">
      <c r="A131" s="14"/>
      <c r="B131" s="245"/>
      <c r="C131" s="246"/>
      <c r="D131" s="228" t="s">
        <v>155</v>
      </c>
      <c r="E131" s="247" t="s">
        <v>19</v>
      </c>
      <c r="F131" s="248" t="s">
        <v>1533</v>
      </c>
      <c r="G131" s="246"/>
      <c r="H131" s="249">
        <v>1.1000000000000001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155</v>
      </c>
      <c r="AU131" s="255" t="s">
        <v>164</v>
      </c>
      <c r="AV131" s="14" t="s">
        <v>82</v>
      </c>
      <c r="AW131" s="14" t="s">
        <v>33</v>
      </c>
      <c r="AX131" s="14" t="s">
        <v>72</v>
      </c>
      <c r="AY131" s="255" t="s">
        <v>142</v>
      </c>
    </row>
    <row r="132" s="14" customFormat="1">
      <c r="A132" s="14"/>
      <c r="B132" s="245"/>
      <c r="C132" s="246"/>
      <c r="D132" s="228" t="s">
        <v>155</v>
      </c>
      <c r="E132" s="247" t="s">
        <v>19</v>
      </c>
      <c r="F132" s="248" t="s">
        <v>1534</v>
      </c>
      <c r="G132" s="246"/>
      <c r="H132" s="249">
        <v>1.1000000000000001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155</v>
      </c>
      <c r="AU132" s="255" t="s">
        <v>164</v>
      </c>
      <c r="AV132" s="14" t="s">
        <v>82</v>
      </c>
      <c r="AW132" s="14" t="s">
        <v>33</v>
      </c>
      <c r="AX132" s="14" t="s">
        <v>72</v>
      </c>
      <c r="AY132" s="255" t="s">
        <v>142</v>
      </c>
    </row>
    <row r="133" s="14" customFormat="1">
      <c r="A133" s="14"/>
      <c r="B133" s="245"/>
      <c r="C133" s="246"/>
      <c r="D133" s="228" t="s">
        <v>155</v>
      </c>
      <c r="E133" s="247" t="s">
        <v>19</v>
      </c>
      <c r="F133" s="248" t="s">
        <v>1535</v>
      </c>
      <c r="G133" s="246"/>
      <c r="H133" s="249">
        <v>1.1000000000000001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155</v>
      </c>
      <c r="AU133" s="255" t="s">
        <v>164</v>
      </c>
      <c r="AV133" s="14" t="s">
        <v>82</v>
      </c>
      <c r="AW133" s="14" t="s">
        <v>33</v>
      </c>
      <c r="AX133" s="14" t="s">
        <v>72</v>
      </c>
      <c r="AY133" s="255" t="s">
        <v>142</v>
      </c>
    </row>
    <row r="134" s="16" customFormat="1">
      <c r="A134" s="16"/>
      <c r="B134" s="285"/>
      <c r="C134" s="286"/>
      <c r="D134" s="228" t="s">
        <v>155</v>
      </c>
      <c r="E134" s="287" t="s">
        <v>19</v>
      </c>
      <c r="F134" s="288" t="s">
        <v>880</v>
      </c>
      <c r="G134" s="286"/>
      <c r="H134" s="289">
        <v>7.1999999999999993</v>
      </c>
      <c r="I134" s="290"/>
      <c r="J134" s="286"/>
      <c r="K134" s="286"/>
      <c r="L134" s="291"/>
      <c r="M134" s="292"/>
      <c r="N134" s="293"/>
      <c r="O134" s="293"/>
      <c r="P134" s="293"/>
      <c r="Q134" s="293"/>
      <c r="R134" s="293"/>
      <c r="S134" s="293"/>
      <c r="T134" s="294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95" t="s">
        <v>155</v>
      </c>
      <c r="AU134" s="295" t="s">
        <v>164</v>
      </c>
      <c r="AV134" s="16" t="s">
        <v>164</v>
      </c>
      <c r="AW134" s="16" t="s">
        <v>33</v>
      </c>
      <c r="AX134" s="16" t="s">
        <v>72</v>
      </c>
      <c r="AY134" s="295" t="s">
        <v>142</v>
      </c>
    </row>
    <row r="135" s="13" customFormat="1">
      <c r="A135" s="13"/>
      <c r="B135" s="235"/>
      <c r="C135" s="236"/>
      <c r="D135" s="228" t="s">
        <v>155</v>
      </c>
      <c r="E135" s="237" t="s">
        <v>19</v>
      </c>
      <c r="F135" s="238" t="s">
        <v>1536</v>
      </c>
      <c r="G135" s="236"/>
      <c r="H135" s="237" t="s">
        <v>19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155</v>
      </c>
      <c r="AU135" s="244" t="s">
        <v>164</v>
      </c>
      <c r="AV135" s="13" t="s">
        <v>80</v>
      </c>
      <c r="AW135" s="13" t="s">
        <v>33</v>
      </c>
      <c r="AX135" s="13" t="s">
        <v>72</v>
      </c>
      <c r="AY135" s="244" t="s">
        <v>142</v>
      </c>
    </row>
    <row r="136" s="14" customFormat="1">
      <c r="A136" s="14"/>
      <c r="B136" s="245"/>
      <c r="C136" s="246"/>
      <c r="D136" s="228" t="s">
        <v>155</v>
      </c>
      <c r="E136" s="247" t="s">
        <v>19</v>
      </c>
      <c r="F136" s="248" t="s">
        <v>72</v>
      </c>
      <c r="G136" s="246"/>
      <c r="H136" s="249">
        <v>0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155</v>
      </c>
      <c r="AU136" s="255" t="s">
        <v>164</v>
      </c>
      <c r="AV136" s="14" t="s">
        <v>82</v>
      </c>
      <c r="AW136" s="14" t="s">
        <v>33</v>
      </c>
      <c r="AX136" s="14" t="s">
        <v>72</v>
      </c>
      <c r="AY136" s="255" t="s">
        <v>142</v>
      </c>
    </row>
    <row r="137" s="16" customFormat="1">
      <c r="A137" s="16"/>
      <c r="B137" s="285"/>
      <c r="C137" s="286"/>
      <c r="D137" s="228" t="s">
        <v>155</v>
      </c>
      <c r="E137" s="287" t="s">
        <v>19</v>
      </c>
      <c r="F137" s="288" t="s">
        <v>880</v>
      </c>
      <c r="G137" s="286"/>
      <c r="H137" s="289">
        <v>0</v>
      </c>
      <c r="I137" s="290"/>
      <c r="J137" s="286"/>
      <c r="K137" s="286"/>
      <c r="L137" s="291"/>
      <c r="M137" s="292"/>
      <c r="N137" s="293"/>
      <c r="O137" s="293"/>
      <c r="P137" s="293"/>
      <c r="Q137" s="293"/>
      <c r="R137" s="293"/>
      <c r="S137" s="293"/>
      <c r="T137" s="294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95" t="s">
        <v>155</v>
      </c>
      <c r="AU137" s="295" t="s">
        <v>164</v>
      </c>
      <c r="AV137" s="16" t="s">
        <v>164</v>
      </c>
      <c r="AW137" s="16" t="s">
        <v>33</v>
      </c>
      <c r="AX137" s="16" t="s">
        <v>72</v>
      </c>
      <c r="AY137" s="295" t="s">
        <v>142</v>
      </c>
    </row>
    <row r="138" s="13" customFormat="1">
      <c r="A138" s="13"/>
      <c r="B138" s="235"/>
      <c r="C138" s="236"/>
      <c r="D138" s="228" t="s">
        <v>155</v>
      </c>
      <c r="E138" s="237" t="s">
        <v>19</v>
      </c>
      <c r="F138" s="238" t="s">
        <v>1537</v>
      </c>
      <c r="G138" s="236"/>
      <c r="H138" s="237" t="s">
        <v>19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155</v>
      </c>
      <c r="AU138" s="244" t="s">
        <v>164</v>
      </c>
      <c r="AV138" s="13" t="s">
        <v>80</v>
      </c>
      <c r="AW138" s="13" t="s">
        <v>33</v>
      </c>
      <c r="AX138" s="13" t="s">
        <v>72</v>
      </c>
      <c r="AY138" s="244" t="s">
        <v>142</v>
      </c>
    </row>
    <row r="139" s="14" customFormat="1">
      <c r="A139" s="14"/>
      <c r="B139" s="245"/>
      <c r="C139" s="246"/>
      <c r="D139" s="228" t="s">
        <v>155</v>
      </c>
      <c r="E139" s="247" t="s">
        <v>19</v>
      </c>
      <c r="F139" s="248" t="s">
        <v>72</v>
      </c>
      <c r="G139" s="246"/>
      <c r="H139" s="249">
        <v>0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155</v>
      </c>
      <c r="AU139" s="255" t="s">
        <v>164</v>
      </c>
      <c r="AV139" s="14" t="s">
        <v>82</v>
      </c>
      <c r="AW139" s="14" t="s">
        <v>33</v>
      </c>
      <c r="AX139" s="14" t="s">
        <v>72</v>
      </c>
      <c r="AY139" s="255" t="s">
        <v>142</v>
      </c>
    </row>
    <row r="140" s="16" customFormat="1">
      <c r="A140" s="16"/>
      <c r="B140" s="285"/>
      <c r="C140" s="286"/>
      <c r="D140" s="228" t="s">
        <v>155</v>
      </c>
      <c r="E140" s="287" t="s">
        <v>19</v>
      </c>
      <c r="F140" s="288" t="s">
        <v>880</v>
      </c>
      <c r="G140" s="286"/>
      <c r="H140" s="289">
        <v>0</v>
      </c>
      <c r="I140" s="290"/>
      <c r="J140" s="286"/>
      <c r="K140" s="286"/>
      <c r="L140" s="291"/>
      <c r="M140" s="292"/>
      <c r="N140" s="293"/>
      <c r="O140" s="293"/>
      <c r="P140" s="293"/>
      <c r="Q140" s="293"/>
      <c r="R140" s="293"/>
      <c r="S140" s="293"/>
      <c r="T140" s="294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5" t="s">
        <v>155</v>
      </c>
      <c r="AU140" s="295" t="s">
        <v>164</v>
      </c>
      <c r="AV140" s="16" t="s">
        <v>164</v>
      </c>
      <c r="AW140" s="16" t="s">
        <v>33</v>
      </c>
      <c r="AX140" s="16" t="s">
        <v>72</v>
      </c>
      <c r="AY140" s="295" t="s">
        <v>142</v>
      </c>
    </row>
    <row r="141" s="15" customFormat="1">
      <c r="A141" s="15"/>
      <c r="B141" s="274"/>
      <c r="C141" s="275"/>
      <c r="D141" s="228" t="s">
        <v>155</v>
      </c>
      <c r="E141" s="276" t="s">
        <v>19</v>
      </c>
      <c r="F141" s="277" t="s">
        <v>861</v>
      </c>
      <c r="G141" s="275"/>
      <c r="H141" s="278">
        <v>7.1999999999999993</v>
      </c>
      <c r="I141" s="279"/>
      <c r="J141" s="275"/>
      <c r="K141" s="275"/>
      <c r="L141" s="280"/>
      <c r="M141" s="281"/>
      <c r="N141" s="282"/>
      <c r="O141" s="282"/>
      <c r="P141" s="282"/>
      <c r="Q141" s="282"/>
      <c r="R141" s="282"/>
      <c r="S141" s="282"/>
      <c r="T141" s="28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4" t="s">
        <v>155</v>
      </c>
      <c r="AU141" s="284" t="s">
        <v>164</v>
      </c>
      <c r="AV141" s="15" t="s">
        <v>149</v>
      </c>
      <c r="AW141" s="15" t="s">
        <v>33</v>
      </c>
      <c r="AX141" s="15" t="s">
        <v>80</v>
      </c>
      <c r="AY141" s="284" t="s">
        <v>142</v>
      </c>
    </row>
    <row r="142" s="2" customFormat="1" ht="37.8" customHeight="1">
      <c r="A142" s="41"/>
      <c r="B142" s="42"/>
      <c r="C142" s="215" t="s">
        <v>149</v>
      </c>
      <c r="D142" s="215" t="s">
        <v>144</v>
      </c>
      <c r="E142" s="216" t="s">
        <v>882</v>
      </c>
      <c r="F142" s="217" t="s">
        <v>869</v>
      </c>
      <c r="G142" s="218" t="s">
        <v>220</v>
      </c>
      <c r="H142" s="219">
        <v>7.2000000000000002</v>
      </c>
      <c r="I142" s="220"/>
      <c r="J142" s="221">
        <f>ROUND(I142*H142,2)</f>
        <v>0</v>
      </c>
      <c r="K142" s="217" t="s">
        <v>148</v>
      </c>
      <c r="L142" s="47"/>
      <c r="M142" s="222" t="s">
        <v>19</v>
      </c>
      <c r="N142" s="223" t="s">
        <v>43</v>
      </c>
      <c r="O142" s="87"/>
      <c r="P142" s="224">
        <f>O142*H142</f>
        <v>0</v>
      </c>
      <c r="Q142" s="224">
        <v>0.0086800000000000002</v>
      </c>
      <c r="R142" s="224">
        <f>Q142*H142</f>
        <v>0.062496000000000003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149</v>
      </c>
      <c r="AT142" s="226" t="s">
        <v>144</v>
      </c>
      <c r="AU142" s="226" t="s">
        <v>164</v>
      </c>
      <c r="AY142" s="20" t="s">
        <v>142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80</v>
      </c>
      <c r="BK142" s="227">
        <f>ROUND(I142*H142,2)</f>
        <v>0</v>
      </c>
      <c r="BL142" s="20" t="s">
        <v>149</v>
      </c>
      <c r="BM142" s="226" t="s">
        <v>1538</v>
      </c>
    </row>
    <row r="143" s="2" customFormat="1">
      <c r="A143" s="41"/>
      <c r="B143" s="42"/>
      <c r="C143" s="43"/>
      <c r="D143" s="228" t="s">
        <v>151</v>
      </c>
      <c r="E143" s="43"/>
      <c r="F143" s="229" t="s">
        <v>884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151</v>
      </c>
      <c r="AU143" s="20" t="s">
        <v>164</v>
      </c>
    </row>
    <row r="144" s="2" customFormat="1">
      <c r="A144" s="41"/>
      <c r="B144" s="42"/>
      <c r="C144" s="43"/>
      <c r="D144" s="233" t="s">
        <v>153</v>
      </c>
      <c r="E144" s="43"/>
      <c r="F144" s="234" t="s">
        <v>885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153</v>
      </c>
      <c r="AU144" s="20" t="s">
        <v>164</v>
      </c>
    </row>
    <row r="145" s="13" customFormat="1">
      <c r="A145" s="13"/>
      <c r="B145" s="235"/>
      <c r="C145" s="236"/>
      <c r="D145" s="228" t="s">
        <v>155</v>
      </c>
      <c r="E145" s="237" t="s">
        <v>19</v>
      </c>
      <c r="F145" s="238" t="s">
        <v>886</v>
      </c>
      <c r="G145" s="236"/>
      <c r="H145" s="237" t="s">
        <v>19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155</v>
      </c>
      <c r="AU145" s="244" t="s">
        <v>164</v>
      </c>
      <c r="AV145" s="13" t="s">
        <v>80</v>
      </c>
      <c r="AW145" s="13" t="s">
        <v>33</v>
      </c>
      <c r="AX145" s="13" t="s">
        <v>72</v>
      </c>
      <c r="AY145" s="244" t="s">
        <v>142</v>
      </c>
    </row>
    <row r="146" s="13" customFormat="1">
      <c r="A146" s="13"/>
      <c r="B146" s="235"/>
      <c r="C146" s="236"/>
      <c r="D146" s="228" t="s">
        <v>155</v>
      </c>
      <c r="E146" s="237" t="s">
        <v>19</v>
      </c>
      <c r="F146" s="238" t="s">
        <v>1529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155</v>
      </c>
      <c r="AU146" s="244" t="s">
        <v>164</v>
      </c>
      <c r="AV146" s="13" t="s">
        <v>80</v>
      </c>
      <c r="AW146" s="13" t="s">
        <v>33</v>
      </c>
      <c r="AX146" s="13" t="s">
        <v>72</v>
      </c>
      <c r="AY146" s="244" t="s">
        <v>142</v>
      </c>
    </row>
    <row r="147" s="14" customFormat="1">
      <c r="A147" s="14"/>
      <c r="B147" s="245"/>
      <c r="C147" s="246"/>
      <c r="D147" s="228" t="s">
        <v>155</v>
      </c>
      <c r="E147" s="247" t="s">
        <v>19</v>
      </c>
      <c r="F147" s="248" t="s">
        <v>1539</v>
      </c>
      <c r="G147" s="246"/>
      <c r="H147" s="249">
        <v>1.3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155</v>
      </c>
      <c r="AU147" s="255" t="s">
        <v>164</v>
      </c>
      <c r="AV147" s="14" t="s">
        <v>82</v>
      </c>
      <c r="AW147" s="14" t="s">
        <v>33</v>
      </c>
      <c r="AX147" s="14" t="s">
        <v>72</v>
      </c>
      <c r="AY147" s="255" t="s">
        <v>142</v>
      </c>
    </row>
    <row r="148" s="14" customFormat="1">
      <c r="A148" s="14"/>
      <c r="B148" s="245"/>
      <c r="C148" s="246"/>
      <c r="D148" s="228" t="s">
        <v>155</v>
      </c>
      <c r="E148" s="247" t="s">
        <v>19</v>
      </c>
      <c r="F148" s="248" t="s">
        <v>1540</v>
      </c>
      <c r="G148" s="246"/>
      <c r="H148" s="249">
        <v>1.3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155</v>
      </c>
      <c r="AU148" s="255" t="s">
        <v>164</v>
      </c>
      <c r="AV148" s="14" t="s">
        <v>82</v>
      </c>
      <c r="AW148" s="14" t="s">
        <v>33</v>
      </c>
      <c r="AX148" s="14" t="s">
        <v>72</v>
      </c>
      <c r="AY148" s="255" t="s">
        <v>142</v>
      </c>
    </row>
    <row r="149" s="14" customFormat="1">
      <c r="A149" s="14"/>
      <c r="B149" s="245"/>
      <c r="C149" s="246"/>
      <c r="D149" s="228" t="s">
        <v>155</v>
      </c>
      <c r="E149" s="247" t="s">
        <v>19</v>
      </c>
      <c r="F149" s="248" t="s">
        <v>1541</v>
      </c>
      <c r="G149" s="246"/>
      <c r="H149" s="249">
        <v>1.3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155</v>
      </c>
      <c r="AU149" s="255" t="s">
        <v>164</v>
      </c>
      <c r="AV149" s="14" t="s">
        <v>82</v>
      </c>
      <c r="AW149" s="14" t="s">
        <v>33</v>
      </c>
      <c r="AX149" s="14" t="s">
        <v>72</v>
      </c>
      <c r="AY149" s="255" t="s">
        <v>142</v>
      </c>
    </row>
    <row r="150" s="14" customFormat="1">
      <c r="A150" s="14"/>
      <c r="B150" s="245"/>
      <c r="C150" s="246"/>
      <c r="D150" s="228" t="s">
        <v>155</v>
      </c>
      <c r="E150" s="247" t="s">
        <v>19</v>
      </c>
      <c r="F150" s="248" t="s">
        <v>1542</v>
      </c>
      <c r="G150" s="246"/>
      <c r="H150" s="249">
        <v>1.1000000000000001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155</v>
      </c>
      <c r="AU150" s="255" t="s">
        <v>164</v>
      </c>
      <c r="AV150" s="14" t="s">
        <v>82</v>
      </c>
      <c r="AW150" s="14" t="s">
        <v>33</v>
      </c>
      <c r="AX150" s="14" t="s">
        <v>72</v>
      </c>
      <c r="AY150" s="255" t="s">
        <v>142</v>
      </c>
    </row>
    <row r="151" s="16" customFormat="1">
      <c r="A151" s="16"/>
      <c r="B151" s="285"/>
      <c r="C151" s="286"/>
      <c r="D151" s="228" t="s">
        <v>155</v>
      </c>
      <c r="E151" s="287" t="s">
        <v>19</v>
      </c>
      <c r="F151" s="288" t="s">
        <v>880</v>
      </c>
      <c r="G151" s="286"/>
      <c r="H151" s="289">
        <v>5</v>
      </c>
      <c r="I151" s="290"/>
      <c r="J151" s="286"/>
      <c r="K151" s="286"/>
      <c r="L151" s="291"/>
      <c r="M151" s="292"/>
      <c r="N151" s="293"/>
      <c r="O151" s="293"/>
      <c r="P151" s="293"/>
      <c r="Q151" s="293"/>
      <c r="R151" s="293"/>
      <c r="S151" s="293"/>
      <c r="T151" s="294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95" t="s">
        <v>155</v>
      </c>
      <c r="AU151" s="295" t="s">
        <v>164</v>
      </c>
      <c r="AV151" s="16" t="s">
        <v>164</v>
      </c>
      <c r="AW151" s="16" t="s">
        <v>33</v>
      </c>
      <c r="AX151" s="16" t="s">
        <v>72</v>
      </c>
      <c r="AY151" s="295" t="s">
        <v>142</v>
      </c>
    </row>
    <row r="152" s="13" customFormat="1">
      <c r="A152" s="13"/>
      <c r="B152" s="235"/>
      <c r="C152" s="236"/>
      <c r="D152" s="228" t="s">
        <v>155</v>
      </c>
      <c r="E152" s="237" t="s">
        <v>19</v>
      </c>
      <c r="F152" s="238" t="s">
        <v>1536</v>
      </c>
      <c r="G152" s="236"/>
      <c r="H152" s="237" t="s">
        <v>19</v>
      </c>
      <c r="I152" s="239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155</v>
      </c>
      <c r="AU152" s="244" t="s">
        <v>164</v>
      </c>
      <c r="AV152" s="13" t="s">
        <v>80</v>
      </c>
      <c r="AW152" s="13" t="s">
        <v>33</v>
      </c>
      <c r="AX152" s="13" t="s">
        <v>72</v>
      </c>
      <c r="AY152" s="244" t="s">
        <v>142</v>
      </c>
    </row>
    <row r="153" s="14" customFormat="1">
      <c r="A153" s="14"/>
      <c r="B153" s="245"/>
      <c r="C153" s="246"/>
      <c r="D153" s="228" t="s">
        <v>155</v>
      </c>
      <c r="E153" s="247" t="s">
        <v>19</v>
      </c>
      <c r="F153" s="248" t="s">
        <v>1543</v>
      </c>
      <c r="G153" s="246"/>
      <c r="H153" s="249">
        <v>1.1000000000000001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155</v>
      </c>
      <c r="AU153" s="255" t="s">
        <v>164</v>
      </c>
      <c r="AV153" s="14" t="s">
        <v>82</v>
      </c>
      <c r="AW153" s="14" t="s">
        <v>33</v>
      </c>
      <c r="AX153" s="14" t="s">
        <v>72</v>
      </c>
      <c r="AY153" s="255" t="s">
        <v>142</v>
      </c>
    </row>
    <row r="154" s="16" customFormat="1">
      <c r="A154" s="16"/>
      <c r="B154" s="285"/>
      <c r="C154" s="286"/>
      <c r="D154" s="228" t="s">
        <v>155</v>
      </c>
      <c r="E154" s="287" t="s">
        <v>19</v>
      </c>
      <c r="F154" s="288" t="s">
        <v>880</v>
      </c>
      <c r="G154" s="286"/>
      <c r="H154" s="289">
        <v>1.1000000000000001</v>
      </c>
      <c r="I154" s="290"/>
      <c r="J154" s="286"/>
      <c r="K154" s="286"/>
      <c r="L154" s="291"/>
      <c r="M154" s="292"/>
      <c r="N154" s="293"/>
      <c r="O154" s="293"/>
      <c r="P154" s="293"/>
      <c r="Q154" s="293"/>
      <c r="R154" s="293"/>
      <c r="S154" s="293"/>
      <c r="T154" s="294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5" t="s">
        <v>155</v>
      </c>
      <c r="AU154" s="295" t="s">
        <v>164</v>
      </c>
      <c r="AV154" s="16" t="s">
        <v>164</v>
      </c>
      <c r="AW154" s="16" t="s">
        <v>33</v>
      </c>
      <c r="AX154" s="16" t="s">
        <v>72</v>
      </c>
      <c r="AY154" s="295" t="s">
        <v>142</v>
      </c>
    </row>
    <row r="155" s="13" customFormat="1">
      <c r="A155" s="13"/>
      <c r="B155" s="235"/>
      <c r="C155" s="236"/>
      <c r="D155" s="228" t="s">
        <v>155</v>
      </c>
      <c r="E155" s="237" t="s">
        <v>19</v>
      </c>
      <c r="F155" s="238" t="s">
        <v>1537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155</v>
      </c>
      <c r="AU155" s="244" t="s">
        <v>164</v>
      </c>
      <c r="AV155" s="13" t="s">
        <v>80</v>
      </c>
      <c r="AW155" s="13" t="s">
        <v>33</v>
      </c>
      <c r="AX155" s="13" t="s">
        <v>72</v>
      </c>
      <c r="AY155" s="244" t="s">
        <v>142</v>
      </c>
    </row>
    <row r="156" s="14" customFormat="1">
      <c r="A156" s="14"/>
      <c r="B156" s="245"/>
      <c r="C156" s="246"/>
      <c r="D156" s="228" t="s">
        <v>155</v>
      </c>
      <c r="E156" s="247" t="s">
        <v>19</v>
      </c>
      <c r="F156" s="248" t="s">
        <v>1544</v>
      </c>
      <c r="G156" s="246"/>
      <c r="H156" s="249">
        <v>1.1000000000000001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155</v>
      </c>
      <c r="AU156" s="255" t="s">
        <v>164</v>
      </c>
      <c r="AV156" s="14" t="s">
        <v>82</v>
      </c>
      <c r="AW156" s="14" t="s">
        <v>33</v>
      </c>
      <c r="AX156" s="14" t="s">
        <v>72</v>
      </c>
      <c r="AY156" s="255" t="s">
        <v>142</v>
      </c>
    </row>
    <row r="157" s="16" customFormat="1">
      <c r="A157" s="16"/>
      <c r="B157" s="285"/>
      <c r="C157" s="286"/>
      <c r="D157" s="228" t="s">
        <v>155</v>
      </c>
      <c r="E157" s="287" t="s">
        <v>19</v>
      </c>
      <c r="F157" s="288" t="s">
        <v>880</v>
      </c>
      <c r="G157" s="286"/>
      <c r="H157" s="289">
        <v>1.1000000000000001</v>
      </c>
      <c r="I157" s="290"/>
      <c r="J157" s="286"/>
      <c r="K157" s="286"/>
      <c r="L157" s="291"/>
      <c r="M157" s="292"/>
      <c r="N157" s="293"/>
      <c r="O157" s="293"/>
      <c r="P157" s="293"/>
      <c r="Q157" s="293"/>
      <c r="R157" s="293"/>
      <c r="S157" s="293"/>
      <c r="T157" s="29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5" t="s">
        <v>155</v>
      </c>
      <c r="AU157" s="295" t="s">
        <v>164</v>
      </c>
      <c r="AV157" s="16" t="s">
        <v>164</v>
      </c>
      <c r="AW157" s="16" t="s">
        <v>33</v>
      </c>
      <c r="AX157" s="16" t="s">
        <v>72</v>
      </c>
      <c r="AY157" s="295" t="s">
        <v>142</v>
      </c>
    </row>
    <row r="158" s="15" customFormat="1">
      <c r="A158" s="15"/>
      <c r="B158" s="274"/>
      <c r="C158" s="275"/>
      <c r="D158" s="228" t="s">
        <v>155</v>
      </c>
      <c r="E158" s="276" t="s">
        <v>19</v>
      </c>
      <c r="F158" s="277" t="s">
        <v>861</v>
      </c>
      <c r="G158" s="275"/>
      <c r="H158" s="278">
        <v>7.1999999999999993</v>
      </c>
      <c r="I158" s="279"/>
      <c r="J158" s="275"/>
      <c r="K158" s="275"/>
      <c r="L158" s="280"/>
      <c r="M158" s="281"/>
      <c r="N158" s="282"/>
      <c r="O158" s="282"/>
      <c r="P158" s="282"/>
      <c r="Q158" s="282"/>
      <c r="R158" s="282"/>
      <c r="S158" s="282"/>
      <c r="T158" s="28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4" t="s">
        <v>155</v>
      </c>
      <c r="AU158" s="284" t="s">
        <v>164</v>
      </c>
      <c r="AV158" s="15" t="s">
        <v>149</v>
      </c>
      <c r="AW158" s="15" t="s">
        <v>33</v>
      </c>
      <c r="AX158" s="15" t="s">
        <v>80</v>
      </c>
      <c r="AY158" s="284" t="s">
        <v>142</v>
      </c>
    </row>
    <row r="159" s="2" customFormat="1" ht="37.8" customHeight="1">
      <c r="A159" s="41"/>
      <c r="B159" s="42"/>
      <c r="C159" s="215" t="s">
        <v>179</v>
      </c>
      <c r="D159" s="215" t="s">
        <v>144</v>
      </c>
      <c r="E159" s="216" t="s">
        <v>892</v>
      </c>
      <c r="F159" s="217" t="s">
        <v>869</v>
      </c>
      <c r="G159" s="218" t="s">
        <v>220</v>
      </c>
      <c r="H159" s="219">
        <v>3.5</v>
      </c>
      <c r="I159" s="220"/>
      <c r="J159" s="221">
        <f>ROUND(I159*H159,2)</f>
        <v>0</v>
      </c>
      <c r="K159" s="217" t="s">
        <v>148</v>
      </c>
      <c r="L159" s="47"/>
      <c r="M159" s="222" t="s">
        <v>19</v>
      </c>
      <c r="N159" s="223" t="s">
        <v>43</v>
      </c>
      <c r="O159" s="87"/>
      <c r="P159" s="224">
        <f>O159*H159</f>
        <v>0</v>
      </c>
      <c r="Q159" s="224">
        <v>0.036900000000000002</v>
      </c>
      <c r="R159" s="224">
        <f>Q159*H159</f>
        <v>0.12915000000000002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149</v>
      </c>
      <c r="AT159" s="226" t="s">
        <v>144</v>
      </c>
      <c r="AU159" s="226" t="s">
        <v>164</v>
      </c>
      <c r="AY159" s="20" t="s">
        <v>142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80</v>
      </c>
      <c r="BK159" s="227">
        <f>ROUND(I159*H159,2)</f>
        <v>0</v>
      </c>
      <c r="BL159" s="20" t="s">
        <v>149</v>
      </c>
      <c r="BM159" s="226" t="s">
        <v>1545</v>
      </c>
    </row>
    <row r="160" s="2" customFormat="1">
      <c r="A160" s="41"/>
      <c r="B160" s="42"/>
      <c r="C160" s="43"/>
      <c r="D160" s="228" t="s">
        <v>151</v>
      </c>
      <c r="E160" s="43"/>
      <c r="F160" s="229" t="s">
        <v>894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151</v>
      </c>
      <c r="AU160" s="20" t="s">
        <v>164</v>
      </c>
    </row>
    <row r="161" s="2" customFormat="1">
      <c r="A161" s="41"/>
      <c r="B161" s="42"/>
      <c r="C161" s="43"/>
      <c r="D161" s="233" t="s">
        <v>153</v>
      </c>
      <c r="E161" s="43"/>
      <c r="F161" s="234" t="s">
        <v>895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153</v>
      </c>
      <c r="AU161" s="20" t="s">
        <v>164</v>
      </c>
    </row>
    <row r="162" s="13" customFormat="1">
      <c r="A162" s="13"/>
      <c r="B162" s="235"/>
      <c r="C162" s="236"/>
      <c r="D162" s="228" t="s">
        <v>155</v>
      </c>
      <c r="E162" s="237" t="s">
        <v>19</v>
      </c>
      <c r="F162" s="238" t="s">
        <v>1353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155</v>
      </c>
      <c r="AU162" s="244" t="s">
        <v>164</v>
      </c>
      <c r="AV162" s="13" t="s">
        <v>80</v>
      </c>
      <c r="AW162" s="13" t="s">
        <v>33</v>
      </c>
      <c r="AX162" s="13" t="s">
        <v>72</v>
      </c>
      <c r="AY162" s="244" t="s">
        <v>142</v>
      </c>
    </row>
    <row r="163" s="13" customFormat="1">
      <c r="A163" s="13"/>
      <c r="B163" s="235"/>
      <c r="C163" s="236"/>
      <c r="D163" s="228" t="s">
        <v>155</v>
      </c>
      <c r="E163" s="237" t="s">
        <v>19</v>
      </c>
      <c r="F163" s="238" t="s">
        <v>1529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155</v>
      </c>
      <c r="AU163" s="244" t="s">
        <v>164</v>
      </c>
      <c r="AV163" s="13" t="s">
        <v>80</v>
      </c>
      <c r="AW163" s="13" t="s">
        <v>33</v>
      </c>
      <c r="AX163" s="13" t="s">
        <v>72</v>
      </c>
      <c r="AY163" s="244" t="s">
        <v>142</v>
      </c>
    </row>
    <row r="164" s="14" customFormat="1">
      <c r="A164" s="14"/>
      <c r="B164" s="245"/>
      <c r="C164" s="246"/>
      <c r="D164" s="228" t="s">
        <v>155</v>
      </c>
      <c r="E164" s="247" t="s">
        <v>19</v>
      </c>
      <c r="F164" s="248" t="s">
        <v>1546</v>
      </c>
      <c r="G164" s="246"/>
      <c r="H164" s="249">
        <v>1.3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155</v>
      </c>
      <c r="AU164" s="255" t="s">
        <v>164</v>
      </c>
      <c r="AV164" s="14" t="s">
        <v>82</v>
      </c>
      <c r="AW164" s="14" t="s">
        <v>33</v>
      </c>
      <c r="AX164" s="14" t="s">
        <v>72</v>
      </c>
      <c r="AY164" s="255" t="s">
        <v>142</v>
      </c>
    </row>
    <row r="165" s="14" customFormat="1">
      <c r="A165" s="14"/>
      <c r="B165" s="245"/>
      <c r="C165" s="246"/>
      <c r="D165" s="228" t="s">
        <v>155</v>
      </c>
      <c r="E165" s="247" t="s">
        <v>19</v>
      </c>
      <c r="F165" s="248" t="s">
        <v>1547</v>
      </c>
      <c r="G165" s="246"/>
      <c r="H165" s="249">
        <v>1.1000000000000001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155</v>
      </c>
      <c r="AU165" s="255" t="s">
        <v>164</v>
      </c>
      <c r="AV165" s="14" t="s">
        <v>82</v>
      </c>
      <c r="AW165" s="14" t="s">
        <v>33</v>
      </c>
      <c r="AX165" s="14" t="s">
        <v>72</v>
      </c>
      <c r="AY165" s="255" t="s">
        <v>142</v>
      </c>
    </row>
    <row r="166" s="16" customFormat="1">
      <c r="A166" s="16"/>
      <c r="B166" s="285"/>
      <c r="C166" s="286"/>
      <c r="D166" s="228" t="s">
        <v>155</v>
      </c>
      <c r="E166" s="287" t="s">
        <v>19</v>
      </c>
      <c r="F166" s="288" t="s">
        <v>880</v>
      </c>
      <c r="G166" s="286"/>
      <c r="H166" s="289">
        <v>2.4000000000000004</v>
      </c>
      <c r="I166" s="290"/>
      <c r="J166" s="286"/>
      <c r="K166" s="286"/>
      <c r="L166" s="291"/>
      <c r="M166" s="292"/>
      <c r="N166" s="293"/>
      <c r="O166" s="293"/>
      <c r="P166" s="293"/>
      <c r="Q166" s="293"/>
      <c r="R166" s="293"/>
      <c r="S166" s="293"/>
      <c r="T166" s="294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95" t="s">
        <v>155</v>
      </c>
      <c r="AU166" s="295" t="s">
        <v>164</v>
      </c>
      <c r="AV166" s="16" t="s">
        <v>164</v>
      </c>
      <c r="AW166" s="16" t="s">
        <v>33</v>
      </c>
      <c r="AX166" s="16" t="s">
        <v>72</v>
      </c>
      <c r="AY166" s="295" t="s">
        <v>142</v>
      </c>
    </row>
    <row r="167" s="13" customFormat="1">
      <c r="A167" s="13"/>
      <c r="B167" s="235"/>
      <c r="C167" s="236"/>
      <c r="D167" s="228" t="s">
        <v>155</v>
      </c>
      <c r="E167" s="237" t="s">
        <v>19</v>
      </c>
      <c r="F167" s="238" t="s">
        <v>1536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155</v>
      </c>
      <c r="AU167" s="244" t="s">
        <v>164</v>
      </c>
      <c r="AV167" s="13" t="s">
        <v>80</v>
      </c>
      <c r="AW167" s="13" t="s">
        <v>33</v>
      </c>
      <c r="AX167" s="13" t="s">
        <v>72</v>
      </c>
      <c r="AY167" s="244" t="s">
        <v>142</v>
      </c>
    </row>
    <row r="168" s="14" customFormat="1">
      <c r="A168" s="14"/>
      <c r="B168" s="245"/>
      <c r="C168" s="246"/>
      <c r="D168" s="228" t="s">
        <v>155</v>
      </c>
      <c r="E168" s="247" t="s">
        <v>19</v>
      </c>
      <c r="F168" s="248" t="s">
        <v>1548</v>
      </c>
      <c r="G168" s="246"/>
      <c r="H168" s="249">
        <v>1.1000000000000001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155</v>
      </c>
      <c r="AU168" s="255" t="s">
        <v>164</v>
      </c>
      <c r="AV168" s="14" t="s">
        <v>82</v>
      </c>
      <c r="AW168" s="14" t="s">
        <v>33</v>
      </c>
      <c r="AX168" s="14" t="s">
        <v>72</v>
      </c>
      <c r="AY168" s="255" t="s">
        <v>142</v>
      </c>
    </row>
    <row r="169" s="16" customFormat="1">
      <c r="A169" s="16"/>
      <c r="B169" s="285"/>
      <c r="C169" s="286"/>
      <c r="D169" s="228" t="s">
        <v>155</v>
      </c>
      <c r="E169" s="287" t="s">
        <v>19</v>
      </c>
      <c r="F169" s="288" t="s">
        <v>880</v>
      </c>
      <c r="G169" s="286"/>
      <c r="H169" s="289">
        <v>1.1000000000000001</v>
      </c>
      <c r="I169" s="290"/>
      <c r="J169" s="286"/>
      <c r="K169" s="286"/>
      <c r="L169" s="291"/>
      <c r="M169" s="292"/>
      <c r="N169" s="293"/>
      <c r="O169" s="293"/>
      <c r="P169" s="293"/>
      <c r="Q169" s="293"/>
      <c r="R169" s="293"/>
      <c r="S169" s="293"/>
      <c r="T169" s="294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95" t="s">
        <v>155</v>
      </c>
      <c r="AU169" s="295" t="s">
        <v>164</v>
      </c>
      <c r="AV169" s="16" t="s">
        <v>164</v>
      </c>
      <c r="AW169" s="16" t="s">
        <v>33</v>
      </c>
      <c r="AX169" s="16" t="s">
        <v>72</v>
      </c>
      <c r="AY169" s="295" t="s">
        <v>142</v>
      </c>
    </row>
    <row r="170" s="13" customFormat="1">
      <c r="A170" s="13"/>
      <c r="B170" s="235"/>
      <c r="C170" s="236"/>
      <c r="D170" s="228" t="s">
        <v>155</v>
      </c>
      <c r="E170" s="237" t="s">
        <v>19</v>
      </c>
      <c r="F170" s="238" t="s">
        <v>1537</v>
      </c>
      <c r="G170" s="236"/>
      <c r="H170" s="237" t="s">
        <v>19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155</v>
      </c>
      <c r="AU170" s="244" t="s">
        <v>164</v>
      </c>
      <c r="AV170" s="13" t="s">
        <v>80</v>
      </c>
      <c r="AW170" s="13" t="s">
        <v>33</v>
      </c>
      <c r="AX170" s="13" t="s">
        <v>72</v>
      </c>
      <c r="AY170" s="244" t="s">
        <v>142</v>
      </c>
    </row>
    <row r="171" s="14" customFormat="1">
      <c r="A171" s="14"/>
      <c r="B171" s="245"/>
      <c r="C171" s="246"/>
      <c r="D171" s="228" t="s">
        <v>155</v>
      </c>
      <c r="E171" s="247" t="s">
        <v>19</v>
      </c>
      <c r="F171" s="248" t="s">
        <v>72</v>
      </c>
      <c r="G171" s="246"/>
      <c r="H171" s="249">
        <v>0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155</v>
      </c>
      <c r="AU171" s="255" t="s">
        <v>164</v>
      </c>
      <c r="AV171" s="14" t="s">
        <v>82</v>
      </c>
      <c r="AW171" s="14" t="s">
        <v>33</v>
      </c>
      <c r="AX171" s="14" t="s">
        <v>72</v>
      </c>
      <c r="AY171" s="255" t="s">
        <v>142</v>
      </c>
    </row>
    <row r="172" s="16" customFormat="1">
      <c r="A172" s="16"/>
      <c r="B172" s="285"/>
      <c r="C172" s="286"/>
      <c r="D172" s="228" t="s">
        <v>155</v>
      </c>
      <c r="E172" s="287" t="s">
        <v>19</v>
      </c>
      <c r="F172" s="288" t="s">
        <v>880</v>
      </c>
      <c r="G172" s="286"/>
      <c r="H172" s="289">
        <v>0</v>
      </c>
      <c r="I172" s="290"/>
      <c r="J172" s="286"/>
      <c r="K172" s="286"/>
      <c r="L172" s="291"/>
      <c r="M172" s="292"/>
      <c r="N172" s="293"/>
      <c r="O172" s="293"/>
      <c r="P172" s="293"/>
      <c r="Q172" s="293"/>
      <c r="R172" s="293"/>
      <c r="S172" s="293"/>
      <c r="T172" s="294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95" t="s">
        <v>155</v>
      </c>
      <c r="AU172" s="295" t="s">
        <v>164</v>
      </c>
      <c r="AV172" s="16" t="s">
        <v>164</v>
      </c>
      <c r="AW172" s="16" t="s">
        <v>33</v>
      </c>
      <c r="AX172" s="16" t="s">
        <v>72</v>
      </c>
      <c r="AY172" s="295" t="s">
        <v>142</v>
      </c>
    </row>
    <row r="173" s="15" customFormat="1">
      <c r="A173" s="15"/>
      <c r="B173" s="274"/>
      <c r="C173" s="275"/>
      <c r="D173" s="228" t="s">
        <v>155</v>
      </c>
      <c r="E173" s="276" t="s">
        <v>19</v>
      </c>
      <c r="F173" s="277" t="s">
        <v>861</v>
      </c>
      <c r="G173" s="275"/>
      <c r="H173" s="278">
        <v>3.5000000000000004</v>
      </c>
      <c r="I173" s="279"/>
      <c r="J173" s="275"/>
      <c r="K173" s="275"/>
      <c r="L173" s="280"/>
      <c r="M173" s="281"/>
      <c r="N173" s="282"/>
      <c r="O173" s="282"/>
      <c r="P173" s="282"/>
      <c r="Q173" s="282"/>
      <c r="R173" s="282"/>
      <c r="S173" s="282"/>
      <c r="T173" s="28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84" t="s">
        <v>155</v>
      </c>
      <c r="AU173" s="284" t="s">
        <v>164</v>
      </c>
      <c r="AV173" s="15" t="s">
        <v>149</v>
      </c>
      <c r="AW173" s="15" t="s">
        <v>33</v>
      </c>
      <c r="AX173" s="15" t="s">
        <v>80</v>
      </c>
      <c r="AY173" s="284" t="s">
        <v>142</v>
      </c>
    </row>
    <row r="174" s="12" customFormat="1" ht="20.88" customHeight="1">
      <c r="A174" s="12"/>
      <c r="B174" s="199"/>
      <c r="C174" s="200"/>
      <c r="D174" s="201" t="s">
        <v>71</v>
      </c>
      <c r="E174" s="213" t="s">
        <v>238</v>
      </c>
      <c r="F174" s="213" t="s">
        <v>900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SUM(P175:P272)</f>
        <v>0</v>
      </c>
      <c r="Q174" s="207"/>
      <c r="R174" s="208">
        <f>SUM(R175:R272)</f>
        <v>0</v>
      </c>
      <c r="S174" s="207"/>
      <c r="T174" s="209">
        <f>SUM(T175:T272)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80</v>
      </c>
      <c r="AT174" s="211" t="s">
        <v>71</v>
      </c>
      <c r="AU174" s="211" t="s">
        <v>82</v>
      </c>
      <c r="AY174" s="210" t="s">
        <v>142</v>
      </c>
      <c r="BK174" s="212">
        <f>SUM(BK175:BK272)</f>
        <v>0</v>
      </c>
    </row>
    <row r="175" s="2" customFormat="1" ht="24.15" customHeight="1">
      <c r="A175" s="41"/>
      <c r="B175" s="42"/>
      <c r="C175" s="215" t="s">
        <v>186</v>
      </c>
      <c r="D175" s="215" t="s">
        <v>144</v>
      </c>
      <c r="E175" s="216" t="s">
        <v>901</v>
      </c>
      <c r="F175" s="217" t="s">
        <v>902</v>
      </c>
      <c r="G175" s="218" t="s">
        <v>241</v>
      </c>
      <c r="H175" s="219">
        <v>317.29199999999997</v>
      </c>
      <c r="I175" s="220"/>
      <c r="J175" s="221">
        <f>ROUND(I175*H175,2)</f>
        <v>0</v>
      </c>
      <c r="K175" s="217" t="s">
        <v>148</v>
      </c>
      <c r="L175" s="47"/>
      <c r="M175" s="222" t="s">
        <v>19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149</v>
      </c>
      <c r="AT175" s="226" t="s">
        <v>144</v>
      </c>
      <c r="AU175" s="226" t="s">
        <v>164</v>
      </c>
      <c r="AY175" s="20" t="s">
        <v>142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80</v>
      </c>
      <c r="BK175" s="227">
        <f>ROUND(I175*H175,2)</f>
        <v>0</v>
      </c>
      <c r="BL175" s="20" t="s">
        <v>149</v>
      </c>
      <c r="BM175" s="226" t="s">
        <v>1549</v>
      </c>
    </row>
    <row r="176" s="2" customFormat="1">
      <c r="A176" s="41"/>
      <c r="B176" s="42"/>
      <c r="C176" s="43"/>
      <c r="D176" s="228" t="s">
        <v>151</v>
      </c>
      <c r="E176" s="43"/>
      <c r="F176" s="229" t="s">
        <v>902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151</v>
      </c>
      <c r="AU176" s="20" t="s">
        <v>164</v>
      </c>
    </row>
    <row r="177" s="2" customFormat="1">
      <c r="A177" s="41"/>
      <c r="B177" s="42"/>
      <c r="C177" s="43"/>
      <c r="D177" s="233" t="s">
        <v>153</v>
      </c>
      <c r="E177" s="43"/>
      <c r="F177" s="234" t="s">
        <v>904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153</v>
      </c>
      <c r="AU177" s="20" t="s">
        <v>164</v>
      </c>
    </row>
    <row r="178" s="13" customFormat="1">
      <c r="A178" s="13"/>
      <c r="B178" s="235"/>
      <c r="C178" s="236"/>
      <c r="D178" s="228" t="s">
        <v>155</v>
      </c>
      <c r="E178" s="237" t="s">
        <v>19</v>
      </c>
      <c r="F178" s="238" t="s">
        <v>1550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155</v>
      </c>
      <c r="AU178" s="244" t="s">
        <v>164</v>
      </c>
      <c r="AV178" s="13" t="s">
        <v>80</v>
      </c>
      <c r="AW178" s="13" t="s">
        <v>33</v>
      </c>
      <c r="AX178" s="13" t="s">
        <v>72</v>
      </c>
      <c r="AY178" s="244" t="s">
        <v>142</v>
      </c>
    </row>
    <row r="179" s="14" customFormat="1">
      <c r="A179" s="14"/>
      <c r="B179" s="245"/>
      <c r="C179" s="246"/>
      <c r="D179" s="228" t="s">
        <v>155</v>
      </c>
      <c r="E179" s="247" t="s">
        <v>19</v>
      </c>
      <c r="F179" s="248" t="s">
        <v>1551</v>
      </c>
      <c r="G179" s="246"/>
      <c r="H179" s="249">
        <v>12.208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155</v>
      </c>
      <c r="AU179" s="255" t="s">
        <v>164</v>
      </c>
      <c r="AV179" s="14" t="s">
        <v>82</v>
      </c>
      <c r="AW179" s="14" t="s">
        <v>33</v>
      </c>
      <c r="AX179" s="14" t="s">
        <v>72</v>
      </c>
      <c r="AY179" s="255" t="s">
        <v>142</v>
      </c>
    </row>
    <row r="180" s="14" customFormat="1">
      <c r="A180" s="14"/>
      <c r="B180" s="245"/>
      <c r="C180" s="246"/>
      <c r="D180" s="228" t="s">
        <v>155</v>
      </c>
      <c r="E180" s="247" t="s">
        <v>19</v>
      </c>
      <c r="F180" s="248" t="s">
        <v>1552</v>
      </c>
      <c r="G180" s="246"/>
      <c r="H180" s="249">
        <v>0.625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155</v>
      </c>
      <c r="AU180" s="255" t="s">
        <v>164</v>
      </c>
      <c r="AV180" s="14" t="s">
        <v>82</v>
      </c>
      <c r="AW180" s="14" t="s">
        <v>33</v>
      </c>
      <c r="AX180" s="14" t="s">
        <v>72</v>
      </c>
      <c r="AY180" s="255" t="s">
        <v>142</v>
      </c>
    </row>
    <row r="181" s="14" customFormat="1">
      <c r="A181" s="14"/>
      <c r="B181" s="245"/>
      <c r="C181" s="246"/>
      <c r="D181" s="228" t="s">
        <v>155</v>
      </c>
      <c r="E181" s="247" t="s">
        <v>19</v>
      </c>
      <c r="F181" s="248" t="s">
        <v>1553</v>
      </c>
      <c r="G181" s="246"/>
      <c r="H181" s="249">
        <v>11.433999999999999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155</v>
      </c>
      <c r="AU181" s="255" t="s">
        <v>164</v>
      </c>
      <c r="AV181" s="14" t="s">
        <v>82</v>
      </c>
      <c r="AW181" s="14" t="s">
        <v>33</v>
      </c>
      <c r="AX181" s="14" t="s">
        <v>72</v>
      </c>
      <c r="AY181" s="255" t="s">
        <v>142</v>
      </c>
    </row>
    <row r="182" s="14" customFormat="1">
      <c r="A182" s="14"/>
      <c r="B182" s="245"/>
      <c r="C182" s="246"/>
      <c r="D182" s="228" t="s">
        <v>155</v>
      </c>
      <c r="E182" s="247" t="s">
        <v>19</v>
      </c>
      <c r="F182" s="248" t="s">
        <v>1554</v>
      </c>
      <c r="G182" s="246"/>
      <c r="H182" s="249">
        <v>4.1180000000000003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155</v>
      </c>
      <c r="AU182" s="255" t="s">
        <v>164</v>
      </c>
      <c r="AV182" s="14" t="s">
        <v>82</v>
      </c>
      <c r="AW182" s="14" t="s">
        <v>33</v>
      </c>
      <c r="AX182" s="14" t="s">
        <v>72</v>
      </c>
      <c r="AY182" s="255" t="s">
        <v>142</v>
      </c>
    </row>
    <row r="183" s="14" customFormat="1">
      <c r="A183" s="14"/>
      <c r="B183" s="245"/>
      <c r="C183" s="246"/>
      <c r="D183" s="228" t="s">
        <v>155</v>
      </c>
      <c r="E183" s="247" t="s">
        <v>19</v>
      </c>
      <c r="F183" s="248" t="s">
        <v>1555</v>
      </c>
      <c r="G183" s="246"/>
      <c r="H183" s="249">
        <v>3.4209999999999998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155</v>
      </c>
      <c r="AU183" s="255" t="s">
        <v>164</v>
      </c>
      <c r="AV183" s="14" t="s">
        <v>82</v>
      </c>
      <c r="AW183" s="14" t="s">
        <v>33</v>
      </c>
      <c r="AX183" s="14" t="s">
        <v>72</v>
      </c>
      <c r="AY183" s="255" t="s">
        <v>142</v>
      </c>
    </row>
    <row r="184" s="14" customFormat="1">
      <c r="A184" s="14"/>
      <c r="B184" s="245"/>
      <c r="C184" s="246"/>
      <c r="D184" s="228" t="s">
        <v>155</v>
      </c>
      <c r="E184" s="247" t="s">
        <v>19</v>
      </c>
      <c r="F184" s="248" t="s">
        <v>1556</v>
      </c>
      <c r="G184" s="246"/>
      <c r="H184" s="249">
        <v>9.5640000000000001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155</v>
      </c>
      <c r="AU184" s="255" t="s">
        <v>164</v>
      </c>
      <c r="AV184" s="14" t="s">
        <v>82</v>
      </c>
      <c r="AW184" s="14" t="s">
        <v>33</v>
      </c>
      <c r="AX184" s="14" t="s">
        <v>72</v>
      </c>
      <c r="AY184" s="255" t="s">
        <v>142</v>
      </c>
    </row>
    <row r="185" s="14" customFormat="1">
      <c r="A185" s="14"/>
      <c r="B185" s="245"/>
      <c r="C185" s="246"/>
      <c r="D185" s="228" t="s">
        <v>155</v>
      </c>
      <c r="E185" s="247" t="s">
        <v>19</v>
      </c>
      <c r="F185" s="248" t="s">
        <v>1557</v>
      </c>
      <c r="G185" s="246"/>
      <c r="H185" s="249">
        <v>16.501999999999999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155</v>
      </c>
      <c r="AU185" s="255" t="s">
        <v>164</v>
      </c>
      <c r="AV185" s="14" t="s">
        <v>82</v>
      </c>
      <c r="AW185" s="14" t="s">
        <v>33</v>
      </c>
      <c r="AX185" s="14" t="s">
        <v>72</v>
      </c>
      <c r="AY185" s="255" t="s">
        <v>142</v>
      </c>
    </row>
    <row r="186" s="14" customFormat="1">
      <c r="A186" s="14"/>
      <c r="B186" s="245"/>
      <c r="C186" s="246"/>
      <c r="D186" s="228" t="s">
        <v>155</v>
      </c>
      <c r="E186" s="247" t="s">
        <v>19</v>
      </c>
      <c r="F186" s="248" t="s">
        <v>1558</v>
      </c>
      <c r="G186" s="246"/>
      <c r="H186" s="249">
        <v>9.7319999999999993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155</v>
      </c>
      <c r="AU186" s="255" t="s">
        <v>164</v>
      </c>
      <c r="AV186" s="14" t="s">
        <v>82</v>
      </c>
      <c r="AW186" s="14" t="s">
        <v>33</v>
      </c>
      <c r="AX186" s="14" t="s">
        <v>72</v>
      </c>
      <c r="AY186" s="255" t="s">
        <v>142</v>
      </c>
    </row>
    <row r="187" s="14" customFormat="1">
      <c r="A187" s="14"/>
      <c r="B187" s="245"/>
      <c r="C187" s="246"/>
      <c r="D187" s="228" t="s">
        <v>155</v>
      </c>
      <c r="E187" s="247" t="s">
        <v>19</v>
      </c>
      <c r="F187" s="248" t="s">
        <v>1559</v>
      </c>
      <c r="G187" s="246"/>
      <c r="H187" s="249">
        <v>48.835999999999999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155</v>
      </c>
      <c r="AU187" s="255" t="s">
        <v>164</v>
      </c>
      <c r="AV187" s="14" t="s">
        <v>82</v>
      </c>
      <c r="AW187" s="14" t="s">
        <v>33</v>
      </c>
      <c r="AX187" s="14" t="s">
        <v>72</v>
      </c>
      <c r="AY187" s="255" t="s">
        <v>142</v>
      </c>
    </row>
    <row r="188" s="14" customFormat="1">
      <c r="A188" s="14"/>
      <c r="B188" s="245"/>
      <c r="C188" s="246"/>
      <c r="D188" s="228" t="s">
        <v>155</v>
      </c>
      <c r="E188" s="247" t="s">
        <v>19</v>
      </c>
      <c r="F188" s="248" t="s">
        <v>1560</v>
      </c>
      <c r="G188" s="246"/>
      <c r="H188" s="249">
        <v>5.9450000000000003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155</v>
      </c>
      <c r="AU188" s="255" t="s">
        <v>164</v>
      </c>
      <c r="AV188" s="14" t="s">
        <v>82</v>
      </c>
      <c r="AW188" s="14" t="s">
        <v>33</v>
      </c>
      <c r="AX188" s="14" t="s">
        <v>72</v>
      </c>
      <c r="AY188" s="255" t="s">
        <v>142</v>
      </c>
    </row>
    <row r="189" s="14" customFormat="1">
      <c r="A189" s="14"/>
      <c r="B189" s="245"/>
      <c r="C189" s="246"/>
      <c r="D189" s="228" t="s">
        <v>155</v>
      </c>
      <c r="E189" s="247" t="s">
        <v>19</v>
      </c>
      <c r="F189" s="248" t="s">
        <v>1561</v>
      </c>
      <c r="G189" s="246"/>
      <c r="H189" s="249">
        <v>13.951000000000001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155</v>
      </c>
      <c r="AU189" s="255" t="s">
        <v>164</v>
      </c>
      <c r="AV189" s="14" t="s">
        <v>82</v>
      </c>
      <c r="AW189" s="14" t="s">
        <v>33</v>
      </c>
      <c r="AX189" s="14" t="s">
        <v>72</v>
      </c>
      <c r="AY189" s="255" t="s">
        <v>142</v>
      </c>
    </row>
    <row r="190" s="14" customFormat="1">
      <c r="A190" s="14"/>
      <c r="B190" s="245"/>
      <c r="C190" s="246"/>
      <c r="D190" s="228" t="s">
        <v>155</v>
      </c>
      <c r="E190" s="247" t="s">
        <v>19</v>
      </c>
      <c r="F190" s="248" t="s">
        <v>1562</v>
      </c>
      <c r="G190" s="246"/>
      <c r="H190" s="249">
        <v>12.052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155</v>
      </c>
      <c r="AU190" s="255" t="s">
        <v>164</v>
      </c>
      <c r="AV190" s="14" t="s">
        <v>82</v>
      </c>
      <c r="AW190" s="14" t="s">
        <v>33</v>
      </c>
      <c r="AX190" s="14" t="s">
        <v>72</v>
      </c>
      <c r="AY190" s="255" t="s">
        <v>142</v>
      </c>
    </row>
    <row r="191" s="14" customFormat="1">
      <c r="A191" s="14"/>
      <c r="B191" s="245"/>
      <c r="C191" s="246"/>
      <c r="D191" s="228" t="s">
        <v>155</v>
      </c>
      <c r="E191" s="247" t="s">
        <v>19</v>
      </c>
      <c r="F191" s="248" t="s">
        <v>1563</v>
      </c>
      <c r="G191" s="246"/>
      <c r="H191" s="249">
        <v>9.4269999999999996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155</v>
      </c>
      <c r="AU191" s="255" t="s">
        <v>164</v>
      </c>
      <c r="AV191" s="14" t="s">
        <v>82</v>
      </c>
      <c r="AW191" s="14" t="s">
        <v>33</v>
      </c>
      <c r="AX191" s="14" t="s">
        <v>72</v>
      </c>
      <c r="AY191" s="255" t="s">
        <v>142</v>
      </c>
    </row>
    <row r="192" s="14" customFormat="1">
      <c r="A192" s="14"/>
      <c r="B192" s="245"/>
      <c r="C192" s="246"/>
      <c r="D192" s="228" t="s">
        <v>155</v>
      </c>
      <c r="E192" s="247" t="s">
        <v>19</v>
      </c>
      <c r="F192" s="248" t="s">
        <v>1564</v>
      </c>
      <c r="G192" s="246"/>
      <c r="H192" s="249">
        <v>2.6429999999999998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155</v>
      </c>
      <c r="AU192" s="255" t="s">
        <v>164</v>
      </c>
      <c r="AV192" s="14" t="s">
        <v>82</v>
      </c>
      <c r="AW192" s="14" t="s">
        <v>33</v>
      </c>
      <c r="AX192" s="14" t="s">
        <v>72</v>
      </c>
      <c r="AY192" s="255" t="s">
        <v>142</v>
      </c>
    </row>
    <row r="193" s="14" customFormat="1">
      <c r="A193" s="14"/>
      <c r="B193" s="245"/>
      <c r="C193" s="246"/>
      <c r="D193" s="228" t="s">
        <v>155</v>
      </c>
      <c r="E193" s="247" t="s">
        <v>19</v>
      </c>
      <c r="F193" s="248" t="s">
        <v>1565</v>
      </c>
      <c r="G193" s="246"/>
      <c r="H193" s="249">
        <v>7.6360000000000001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155</v>
      </c>
      <c r="AU193" s="255" t="s">
        <v>164</v>
      </c>
      <c r="AV193" s="14" t="s">
        <v>82</v>
      </c>
      <c r="AW193" s="14" t="s">
        <v>33</v>
      </c>
      <c r="AX193" s="14" t="s">
        <v>72</v>
      </c>
      <c r="AY193" s="255" t="s">
        <v>142</v>
      </c>
    </row>
    <row r="194" s="14" customFormat="1">
      <c r="A194" s="14"/>
      <c r="B194" s="245"/>
      <c r="C194" s="246"/>
      <c r="D194" s="228" t="s">
        <v>155</v>
      </c>
      <c r="E194" s="247" t="s">
        <v>19</v>
      </c>
      <c r="F194" s="248" t="s">
        <v>1566</v>
      </c>
      <c r="G194" s="246"/>
      <c r="H194" s="249">
        <v>9.3629999999999995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155</v>
      </c>
      <c r="AU194" s="255" t="s">
        <v>164</v>
      </c>
      <c r="AV194" s="14" t="s">
        <v>82</v>
      </c>
      <c r="AW194" s="14" t="s">
        <v>33</v>
      </c>
      <c r="AX194" s="14" t="s">
        <v>72</v>
      </c>
      <c r="AY194" s="255" t="s">
        <v>142</v>
      </c>
    </row>
    <row r="195" s="14" customFormat="1">
      <c r="A195" s="14"/>
      <c r="B195" s="245"/>
      <c r="C195" s="246"/>
      <c r="D195" s="228" t="s">
        <v>155</v>
      </c>
      <c r="E195" s="247" t="s">
        <v>19</v>
      </c>
      <c r="F195" s="248" t="s">
        <v>1567</v>
      </c>
      <c r="G195" s="246"/>
      <c r="H195" s="249">
        <v>22.757999999999999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155</v>
      </c>
      <c r="AU195" s="255" t="s">
        <v>164</v>
      </c>
      <c r="AV195" s="14" t="s">
        <v>82</v>
      </c>
      <c r="AW195" s="14" t="s">
        <v>33</v>
      </c>
      <c r="AX195" s="14" t="s">
        <v>72</v>
      </c>
      <c r="AY195" s="255" t="s">
        <v>142</v>
      </c>
    </row>
    <row r="196" s="14" customFormat="1">
      <c r="A196" s="14"/>
      <c r="B196" s="245"/>
      <c r="C196" s="246"/>
      <c r="D196" s="228" t="s">
        <v>155</v>
      </c>
      <c r="E196" s="247" t="s">
        <v>19</v>
      </c>
      <c r="F196" s="248" t="s">
        <v>1568</v>
      </c>
      <c r="G196" s="246"/>
      <c r="H196" s="249">
        <v>12.395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155</v>
      </c>
      <c r="AU196" s="255" t="s">
        <v>164</v>
      </c>
      <c r="AV196" s="14" t="s">
        <v>82</v>
      </c>
      <c r="AW196" s="14" t="s">
        <v>33</v>
      </c>
      <c r="AX196" s="14" t="s">
        <v>72</v>
      </c>
      <c r="AY196" s="255" t="s">
        <v>142</v>
      </c>
    </row>
    <row r="197" s="14" customFormat="1">
      <c r="A197" s="14"/>
      <c r="B197" s="245"/>
      <c r="C197" s="246"/>
      <c r="D197" s="228" t="s">
        <v>155</v>
      </c>
      <c r="E197" s="247" t="s">
        <v>19</v>
      </c>
      <c r="F197" s="248" t="s">
        <v>1569</v>
      </c>
      <c r="G197" s="246"/>
      <c r="H197" s="249">
        <v>8.9390000000000001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155</v>
      </c>
      <c r="AU197" s="255" t="s">
        <v>164</v>
      </c>
      <c r="AV197" s="14" t="s">
        <v>82</v>
      </c>
      <c r="AW197" s="14" t="s">
        <v>33</v>
      </c>
      <c r="AX197" s="14" t="s">
        <v>72</v>
      </c>
      <c r="AY197" s="255" t="s">
        <v>142</v>
      </c>
    </row>
    <row r="198" s="14" customFormat="1">
      <c r="A198" s="14"/>
      <c r="B198" s="245"/>
      <c r="C198" s="246"/>
      <c r="D198" s="228" t="s">
        <v>155</v>
      </c>
      <c r="E198" s="247" t="s">
        <v>19</v>
      </c>
      <c r="F198" s="248" t="s">
        <v>1570</v>
      </c>
      <c r="G198" s="246"/>
      <c r="H198" s="249">
        <v>44.25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155</v>
      </c>
      <c r="AU198" s="255" t="s">
        <v>164</v>
      </c>
      <c r="AV198" s="14" t="s">
        <v>82</v>
      </c>
      <c r="AW198" s="14" t="s">
        <v>33</v>
      </c>
      <c r="AX198" s="14" t="s">
        <v>72</v>
      </c>
      <c r="AY198" s="255" t="s">
        <v>142</v>
      </c>
    </row>
    <row r="199" s="14" customFormat="1">
      <c r="A199" s="14"/>
      <c r="B199" s="245"/>
      <c r="C199" s="246"/>
      <c r="D199" s="228" t="s">
        <v>155</v>
      </c>
      <c r="E199" s="247" t="s">
        <v>19</v>
      </c>
      <c r="F199" s="248" t="s">
        <v>1571</v>
      </c>
      <c r="G199" s="246"/>
      <c r="H199" s="249">
        <v>1.3520000000000001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155</v>
      </c>
      <c r="AU199" s="255" t="s">
        <v>164</v>
      </c>
      <c r="AV199" s="14" t="s">
        <v>82</v>
      </c>
      <c r="AW199" s="14" t="s">
        <v>33</v>
      </c>
      <c r="AX199" s="14" t="s">
        <v>72</v>
      </c>
      <c r="AY199" s="255" t="s">
        <v>142</v>
      </c>
    </row>
    <row r="200" s="14" customFormat="1">
      <c r="A200" s="14"/>
      <c r="B200" s="245"/>
      <c r="C200" s="246"/>
      <c r="D200" s="228" t="s">
        <v>155</v>
      </c>
      <c r="E200" s="247" t="s">
        <v>19</v>
      </c>
      <c r="F200" s="248" t="s">
        <v>1572</v>
      </c>
      <c r="G200" s="246"/>
      <c r="H200" s="249">
        <v>1.651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155</v>
      </c>
      <c r="AU200" s="255" t="s">
        <v>164</v>
      </c>
      <c r="AV200" s="14" t="s">
        <v>82</v>
      </c>
      <c r="AW200" s="14" t="s">
        <v>33</v>
      </c>
      <c r="AX200" s="14" t="s">
        <v>72</v>
      </c>
      <c r="AY200" s="255" t="s">
        <v>142</v>
      </c>
    </row>
    <row r="201" s="16" customFormat="1">
      <c r="A201" s="16"/>
      <c r="B201" s="285"/>
      <c r="C201" s="286"/>
      <c r="D201" s="228" t="s">
        <v>155</v>
      </c>
      <c r="E201" s="287" t="s">
        <v>19</v>
      </c>
      <c r="F201" s="288" t="s">
        <v>880</v>
      </c>
      <c r="G201" s="286"/>
      <c r="H201" s="289">
        <v>268.80199999999996</v>
      </c>
      <c r="I201" s="290"/>
      <c r="J201" s="286"/>
      <c r="K201" s="286"/>
      <c r="L201" s="291"/>
      <c r="M201" s="292"/>
      <c r="N201" s="293"/>
      <c r="O201" s="293"/>
      <c r="P201" s="293"/>
      <c r="Q201" s="293"/>
      <c r="R201" s="293"/>
      <c r="S201" s="293"/>
      <c r="T201" s="294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95" t="s">
        <v>155</v>
      </c>
      <c r="AU201" s="295" t="s">
        <v>164</v>
      </c>
      <c r="AV201" s="16" t="s">
        <v>164</v>
      </c>
      <c r="AW201" s="16" t="s">
        <v>33</v>
      </c>
      <c r="AX201" s="16" t="s">
        <v>72</v>
      </c>
      <c r="AY201" s="295" t="s">
        <v>142</v>
      </c>
    </row>
    <row r="202" s="13" customFormat="1">
      <c r="A202" s="13"/>
      <c r="B202" s="235"/>
      <c r="C202" s="236"/>
      <c r="D202" s="228" t="s">
        <v>155</v>
      </c>
      <c r="E202" s="237" t="s">
        <v>19</v>
      </c>
      <c r="F202" s="238" t="s">
        <v>1573</v>
      </c>
      <c r="G202" s="236"/>
      <c r="H202" s="237" t="s">
        <v>19</v>
      </c>
      <c r="I202" s="239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155</v>
      </c>
      <c r="AU202" s="244" t="s">
        <v>164</v>
      </c>
      <c r="AV202" s="13" t="s">
        <v>80</v>
      </c>
      <c r="AW202" s="13" t="s">
        <v>33</v>
      </c>
      <c r="AX202" s="13" t="s">
        <v>72</v>
      </c>
      <c r="AY202" s="244" t="s">
        <v>142</v>
      </c>
    </row>
    <row r="203" s="14" customFormat="1">
      <c r="A203" s="14"/>
      <c r="B203" s="245"/>
      <c r="C203" s="246"/>
      <c r="D203" s="228" t="s">
        <v>155</v>
      </c>
      <c r="E203" s="247" t="s">
        <v>19</v>
      </c>
      <c r="F203" s="248" t="s">
        <v>1574</v>
      </c>
      <c r="G203" s="246"/>
      <c r="H203" s="249">
        <v>4.734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155</v>
      </c>
      <c r="AU203" s="255" t="s">
        <v>164</v>
      </c>
      <c r="AV203" s="14" t="s">
        <v>82</v>
      </c>
      <c r="AW203" s="14" t="s">
        <v>33</v>
      </c>
      <c r="AX203" s="14" t="s">
        <v>72</v>
      </c>
      <c r="AY203" s="255" t="s">
        <v>142</v>
      </c>
    </row>
    <row r="204" s="14" customFormat="1">
      <c r="A204" s="14"/>
      <c r="B204" s="245"/>
      <c r="C204" s="246"/>
      <c r="D204" s="228" t="s">
        <v>155</v>
      </c>
      <c r="E204" s="247" t="s">
        <v>19</v>
      </c>
      <c r="F204" s="248" t="s">
        <v>1575</v>
      </c>
      <c r="G204" s="246"/>
      <c r="H204" s="249">
        <v>7.3209999999999997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155</v>
      </c>
      <c r="AU204" s="255" t="s">
        <v>164</v>
      </c>
      <c r="AV204" s="14" t="s">
        <v>82</v>
      </c>
      <c r="AW204" s="14" t="s">
        <v>33</v>
      </c>
      <c r="AX204" s="14" t="s">
        <v>72</v>
      </c>
      <c r="AY204" s="255" t="s">
        <v>142</v>
      </c>
    </row>
    <row r="205" s="14" customFormat="1">
      <c r="A205" s="14"/>
      <c r="B205" s="245"/>
      <c r="C205" s="246"/>
      <c r="D205" s="228" t="s">
        <v>155</v>
      </c>
      <c r="E205" s="247" t="s">
        <v>19</v>
      </c>
      <c r="F205" s="248" t="s">
        <v>1576</v>
      </c>
      <c r="G205" s="246"/>
      <c r="H205" s="249">
        <v>6.117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155</v>
      </c>
      <c r="AU205" s="255" t="s">
        <v>164</v>
      </c>
      <c r="AV205" s="14" t="s">
        <v>82</v>
      </c>
      <c r="AW205" s="14" t="s">
        <v>33</v>
      </c>
      <c r="AX205" s="14" t="s">
        <v>72</v>
      </c>
      <c r="AY205" s="255" t="s">
        <v>142</v>
      </c>
    </row>
    <row r="206" s="14" customFormat="1">
      <c r="A206" s="14"/>
      <c r="B206" s="245"/>
      <c r="C206" s="246"/>
      <c r="D206" s="228" t="s">
        <v>155</v>
      </c>
      <c r="E206" s="247" t="s">
        <v>19</v>
      </c>
      <c r="F206" s="248" t="s">
        <v>1577</v>
      </c>
      <c r="G206" s="246"/>
      <c r="H206" s="249">
        <v>5.6980000000000004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155</v>
      </c>
      <c r="AU206" s="255" t="s">
        <v>164</v>
      </c>
      <c r="AV206" s="14" t="s">
        <v>82</v>
      </c>
      <c r="AW206" s="14" t="s">
        <v>33</v>
      </c>
      <c r="AX206" s="14" t="s">
        <v>72</v>
      </c>
      <c r="AY206" s="255" t="s">
        <v>142</v>
      </c>
    </row>
    <row r="207" s="14" customFormat="1">
      <c r="A207" s="14"/>
      <c r="B207" s="245"/>
      <c r="C207" s="246"/>
      <c r="D207" s="228" t="s">
        <v>155</v>
      </c>
      <c r="E207" s="247" t="s">
        <v>19</v>
      </c>
      <c r="F207" s="248" t="s">
        <v>1578</v>
      </c>
      <c r="G207" s="246"/>
      <c r="H207" s="249">
        <v>6.79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155</v>
      </c>
      <c r="AU207" s="255" t="s">
        <v>164</v>
      </c>
      <c r="AV207" s="14" t="s">
        <v>82</v>
      </c>
      <c r="AW207" s="14" t="s">
        <v>33</v>
      </c>
      <c r="AX207" s="14" t="s">
        <v>72</v>
      </c>
      <c r="AY207" s="255" t="s">
        <v>142</v>
      </c>
    </row>
    <row r="208" s="14" customFormat="1">
      <c r="A208" s="14"/>
      <c r="B208" s="245"/>
      <c r="C208" s="246"/>
      <c r="D208" s="228" t="s">
        <v>155</v>
      </c>
      <c r="E208" s="247" t="s">
        <v>19</v>
      </c>
      <c r="F208" s="248" t="s">
        <v>1579</v>
      </c>
      <c r="G208" s="246"/>
      <c r="H208" s="249">
        <v>0.16900000000000001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155</v>
      </c>
      <c r="AU208" s="255" t="s">
        <v>164</v>
      </c>
      <c r="AV208" s="14" t="s">
        <v>82</v>
      </c>
      <c r="AW208" s="14" t="s">
        <v>33</v>
      </c>
      <c r="AX208" s="14" t="s">
        <v>72</v>
      </c>
      <c r="AY208" s="255" t="s">
        <v>142</v>
      </c>
    </row>
    <row r="209" s="16" customFormat="1">
      <c r="A209" s="16"/>
      <c r="B209" s="285"/>
      <c r="C209" s="286"/>
      <c r="D209" s="228" t="s">
        <v>155</v>
      </c>
      <c r="E209" s="287" t="s">
        <v>19</v>
      </c>
      <c r="F209" s="288" t="s">
        <v>880</v>
      </c>
      <c r="G209" s="286"/>
      <c r="H209" s="289">
        <v>30.829000000000001</v>
      </c>
      <c r="I209" s="290"/>
      <c r="J209" s="286"/>
      <c r="K209" s="286"/>
      <c r="L209" s="291"/>
      <c r="M209" s="292"/>
      <c r="N209" s="293"/>
      <c r="O209" s="293"/>
      <c r="P209" s="293"/>
      <c r="Q209" s="293"/>
      <c r="R209" s="293"/>
      <c r="S209" s="293"/>
      <c r="T209" s="294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5" t="s">
        <v>155</v>
      </c>
      <c r="AU209" s="295" t="s">
        <v>164</v>
      </c>
      <c r="AV209" s="16" t="s">
        <v>164</v>
      </c>
      <c r="AW209" s="16" t="s">
        <v>33</v>
      </c>
      <c r="AX209" s="16" t="s">
        <v>72</v>
      </c>
      <c r="AY209" s="295" t="s">
        <v>142</v>
      </c>
    </row>
    <row r="210" s="13" customFormat="1">
      <c r="A210" s="13"/>
      <c r="B210" s="235"/>
      <c r="C210" s="236"/>
      <c r="D210" s="228" t="s">
        <v>155</v>
      </c>
      <c r="E210" s="237" t="s">
        <v>19</v>
      </c>
      <c r="F210" s="238" t="s">
        <v>1580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155</v>
      </c>
      <c r="AU210" s="244" t="s">
        <v>164</v>
      </c>
      <c r="AV210" s="13" t="s">
        <v>80</v>
      </c>
      <c r="AW210" s="13" t="s">
        <v>33</v>
      </c>
      <c r="AX210" s="13" t="s">
        <v>72</v>
      </c>
      <c r="AY210" s="244" t="s">
        <v>142</v>
      </c>
    </row>
    <row r="211" s="14" customFormat="1">
      <c r="A211" s="14"/>
      <c r="B211" s="245"/>
      <c r="C211" s="246"/>
      <c r="D211" s="228" t="s">
        <v>155</v>
      </c>
      <c r="E211" s="247" t="s">
        <v>19</v>
      </c>
      <c r="F211" s="248" t="s">
        <v>1581</v>
      </c>
      <c r="G211" s="246"/>
      <c r="H211" s="249">
        <v>3.476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155</v>
      </c>
      <c r="AU211" s="255" t="s">
        <v>164</v>
      </c>
      <c r="AV211" s="14" t="s">
        <v>82</v>
      </c>
      <c r="AW211" s="14" t="s">
        <v>33</v>
      </c>
      <c r="AX211" s="14" t="s">
        <v>72</v>
      </c>
      <c r="AY211" s="255" t="s">
        <v>142</v>
      </c>
    </row>
    <row r="212" s="14" customFormat="1">
      <c r="A212" s="14"/>
      <c r="B212" s="245"/>
      <c r="C212" s="246"/>
      <c r="D212" s="228" t="s">
        <v>155</v>
      </c>
      <c r="E212" s="247" t="s">
        <v>19</v>
      </c>
      <c r="F212" s="248" t="s">
        <v>1582</v>
      </c>
      <c r="G212" s="246"/>
      <c r="H212" s="249">
        <v>14.557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155</v>
      </c>
      <c r="AU212" s="255" t="s">
        <v>164</v>
      </c>
      <c r="AV212" s="14" t="s">
        <v>82</v>
      </c>
      <c r="AW212" s="14" t="s">
        <v>33</v>
      </c>
      <c r="AX212" s="14" t="s">
        <v>72</v>
      </c>
      <c r="AY212" s="255" t="s">
        <v>142</v>
      </c>
    </row>
    <row r="213" s="14" customFormat="1">
      <c r="A213" s="14"/>
      <c r="B213" s="245"/>
      <c r="C213" s="246"/>
      <c r="D213" s="228" t="s">
        <v>155</v>
      </c>
      <c r="E213" s="247" t="s">
        <v>19</v>
      </c>
      <c r="F213" s="248" t="s">
        <v>1583</v>
      </c>
      <c r="G213" s="246"/>
      <c r="H213" s="249">
        <v>0.99199999999999999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155</v>
      </c>
      <c r="AU213" s="255" t="s">
        <v>164</v>
      </c>
      <c r="AV213" s="14" t="s">
        <v>82</v>
      </c>
      <c r="AW213" s="14" t="s">
        <v>33</v>
      </c>
      <c r="AX213" s="14" t="s">
        <v>72</v>
      </c>
      <c r="AY213" s="255" t="s">
        <v>142</v>
      </c>
    </row>
    <row r="214" s="14" customFormat="1">
      <c r="A214" s="14"/>
      <c r="B214" s="245"/>
      <c r="C214" s="246"/>
      <c r="D214" s="228" t="s">
        <v>155</v>
      </c>
      <c r="E214" s="247" t="s">
        <v>19</v>
      </c>
      <c r="F214" s="248" t="s">
        <v>1584</v>
      </c>
      <c r="G214" s="246"/>
      <c r="H214" s="249">
        <v>7.5599999999999996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155</v>
      </c>
      <c r="AU214" s="255" t="s">
        <v>164</v>
      </c>
      <c r="AV214" s="14" t="s">
        <v>82</v>
      </c>
      <c r="AW214" s="14" t="s">
        <v>33</v>
      </c>
      <c r="AX214" s="14" t="s">
        <v>72</v>
      </c>
      <c r="AY214" s="255" t="s">
        <v>142</v>
      </c>
    </row>
    <row r="215" s="14" customFormat="1">
      <c r="A215" s="14"/>
      <c r="B215" s="245"/>
      <c r="C215" s="246"/>
      <c r="D215" s="228" t="s">
        <v>155</v>
      </c>
      <c r="E215" s="247" t="s">
        <v>19</v>
      </c>
      <c r="F215" s="248" t="s">
        <v>1579</v>
      </c>
      <c r="G215" s="246"/>
      <c r="H215" s="249">
        <v>0.16900000000000001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155</v>
      </c>
      <c r="AU215" s="255" t="s">
        <v>164</v>
      </c>
      <c r="AV215" s="14" t="s">
        <v>82</v>
      </c>
      <c r="AW215" s="14" t="s">
        <v>33</v>
      </c>
      <c r="AX215" s="14" t="s">
        <v>72</v>
      </c>
      <c r="AY215" s="255" t="s">
        <v>142</v>
      </c>
    </row>
    <row r="216" s="16" customFormat="1">
      <c r="A216" s="16"/>
      <c r="B216" s="285"/>
      <c r="C216" s="286"/>
      <c r="D216" s="228" t="s">
        <v>155</v>
      </c>
      <c r="E216" s="287" t="s">
        <v>19</v>
      </c>
      <c r="F216" s="288" t="s">
        <v>880</v>
      </c>
      <c r="G216" s="286"/>
      <c r="H216" s="289">
        <v>26.754000000000001</v>
      </c>
      <c r="I216" s="290"/>
      <c r="J216" s="286"/>
      <c r="K216" s="286"/>
      <c r="L216" s="291"/>
      <c r="M216" s="292"/>
      <c r="N216" s="293"/>
      <c r="O216" s="293"/>
      <c r="P216" s="293"/>
      <c r="Q216" s="293"/>
      <c r="R216" s="293"/>
      <c r="S216" s="293"/>
      <c r="T216" s="294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5" t="s">
        <v>155</v>
      </c>
      <c r="AU216" s="295" t="s">
        <v>164</v>
      </c>
      <c r="AV216" s="16" t="s">
        <v>164</v>
      </c>
      <c r="AW216" s="16" t="s">
        <v>33</v>
      </c>
      <c r="AX216" s="16" t="s">
        <v>72</v>
      </c>
      <c r="AY216" s="295" t="s">
        <v>142</v>
      </c>
    </row>
    <row r="217" s="13" customFormat="1">
      <c r="A217" s="13"/>
      <c r="B217" s="235"/>
      <c r="C217" s="236"/>
      <c r="D217" s="228" t="s">
        <v>155</v>
      </c>
      <c r="E217" s="237" t="s">
        <v>19</v>
      </c>
      <c r="F217" s="238" t="s">
        <v>1585</v>
      </c>
      <c r="G217" s="236"/>
      <c r="H217" s="237" t="s">
        <v>19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155</v>
      </c>
      <c r="AU217" s="244" t="s">
        <v>164</v>
      </c>
      <c r="AV217" s="13" t="s">
        <v>80</v>
      </c>
      <c r="AW217" s="13" t="s">
        <v>33</v>
      </c>
      <c r="AX217" s="13" t="s">
        <v>72</v>
      </c>
      <c r="AY217" s="244" t="s">
        <v>142</v>
      </c>
    </row>
    <row r="218" s="14" customFormat="1">
      <c r="A218" s="14"/>
      <c r="B218" s="245"/>
      <c r="C218" s="246"/>
      <c r="D218" s="228" t="s">
        <v>155</v>
      </c>
      <c r="E218" s="247" t="s">
        <v>19</v>
      </c>
      <c r="F218" s="248" t="s">
        <v>1586</v>
      </c>
      <c r="G218" s="246"/>
      <c r="H218" s="249">
        <v>284.89999999999998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155</v>
      </c>
      <c r="AU218" s="255" t="s">
        <v>164</v>
      </c>
      <c r="AV218" s="14" t="s">
        <v>82</v>
      </c>
      <c r="AW218" s="14" t="s">
        <v>33</v>
      </c>
      <c r="AX218" s="14" t="s">
        <v>72</v>
      </c>
      <c r="AY218" s="255" t="s">
        <v>142</v>
      </c>
    </row>
    <row r="219" s="14" customFormat="1">
      <c r="A219" s="14"/>
      <c r="B219" s="245"/>
      <c r="C219" s="246"/>
      <c r="D219" s="228" t="s">
        <v>155</v>
      </c>
      <c r="E219" s="247" t="s">
        <v>19</v>
      </c>
      <c r="F219" s="248" t="s">
        <v>1587</v>
      </c>
      <c r="G219" s="246"/>
      <c r="H219" s="249">
        <v>-23.349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155</v>
      </c>
      <c r="AU219" s="255" t="s">
        <v>164</v>
      </c>
      <c r="AV219" s="14" t="s">
        <v>82</v>
      </c>
      <c r="AW219" s="14" t="s">
        <v>33</v>
      </c>
      <c r="AX219" s="14" t="s">
        <v>72</v>
      </c>
      <c r="AY219" s="255" t="s">
        <v>142</v>
      </c>
    </row>
    <row r="220" s="13" customFormat="1">
      <c r="A220" s="13"/>
      <c r="B220" s="235"/>
      <c r="C220" s="236"/>
      <c r="D220" s="228" t="s">
        <v>155</v>
      </c>
      <c r="E220" s="237" t="s">
        <v>19</v>
      </c>
      <c r="F220" s="238" t="s">
        <v>1588</v>
      </c>
      <c r="G220" s="236"/>
      <c r="H220" s="237" t="s">
        <v>19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155</v>
      </c>
      <c r="AU220" s="244" t="s">
        <v>164</v>
      </c>
      <c r="AV220" s="13" t="s">
        <v>80</v>
      </c>
      <c r="AW220" s="13" t="s">
        <v>33</v>
      </c>
      <c r="AX220" s="13" t="s">
        <v>72</v>
      </c>
      <c r="AY220" s="244" t="s">
        <v>142</v>
      </c>
    </row>
    <row r="221" s="14" customFormat="1">
      <c r="A221" s="14"/>
      <c r="B221" s="245"/>
      <c r="C221" s="246"/>
      <c r="D221" s="228" t="s">
        <v>155</v>
      </c>
      <c r="E221" s="247" t="s">
        <v>19</v>
      </c>
      <c r="F221" s="248" t="s">
        <v>1589</v>
      </c>
      <c r="G221" s="246"/>
      <c r="H221" s="249">
        <v>57.813000000000002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155</v>
      </c>
      <c r="AU221" s="255" t="s">
        <v>164</v>
      </c>
      <c r="AV221" s="14" t="s">
        <v>82</v>
      </c>
      <c r="AW221" s="14" t="s">
        <v>33</v>
      </c>
      <c r="AX221" s="14" t="s">
        <v>72</v>
      </c>
      <c r="AY221" s="255" t="s">
        <v>142</v>
      </c>
    </row>
    <row r="222" s="14" customFormat="1">
      <c r="A222" s="14"/>
      <c r="B222" s="245"/>
      <c r="C222" s="246"/>
      <c r="D222" s="228" t="s">
        <v>155</v>
      </c>
      <c r="E222" s="247" t="s">
        <v>19</v>
      </c>
      <c r="F222" s="248" t="s">
        <v>1590</v>
      </c>
      <c r="G222" s="246"/>
      <c r="H222" s="249">
        <v>-11.164999999999999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155</v>
      </c>
      <c r="AU222" s="255" t="s">
        <v>164</v>
      </c>
      <c r="AV222" s="14" t="s">
        <v>82</v>
      </c>
      <c r="AW222" s="14" t="s">
        <v>33</v>
      </c>
      <c r="AX222" s="14" t="s">
        <v>72</v>
      </c>
      <c r="AY222" s="255" t="s">
        <v>142</v>
      </c>
    </row>
    <row r="223" s="16" customFormat="1">
      <c r="A223" s="16"/>
      <c r="B223" s="285"/>
      <c r="C223" s="286"/>
      <c r="D223" s="228" t="s">
        <v>155</v>
      </c>
      <c r="E223" s="287" t="s">
        <v>19</v>
      </c>
      <c r="F223" s="288" t="s">
        <v>880</v>
      </c>
      <c r="G223" s="286"/>
      <c r="H223" s="289">
        <v>308.19899999999996</v>
      </c>
      <c r="I223" s="290"/>
      <c r="J223" s="286"/>
      <c r="K223" s="286"/>
      <c r="L223" s="291"/>
      <c r="M223" s="292"/>
      <c r="N223" s="293"/>
      <c r="O223" s="293"/>
      <c r="P223" s="293"/>
      <c r="Q223" s="293"/>
      <c r="R223" s="293"/>
      <c r="S223" s="293"/>
      <c r="T223" s="294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95" t="s">
        <v>155</v>
      </c>
      <c r="AU223" s="295" t="s">
        <v>164</v>
      </c>
      <c r="AV223" s="16" t="s">
        <v>164</v>
      </c>
      <c r="AW223" s="16" t="s">
        <v>33</v>
      </c>
      <c r="AX223" s="16" t="s">
        <v>72</v>
      </c>
      <c r="AY223" s="295" t="s">
        <v>142</v>
      </c>
    </row>
    <row r="224" s="13" customFormat="1">
      <c r="A224" s="13"/>
      <c r="B224" s="235"/>
      <c r="C224" s="236"/>
      <c r="D224" s="228" t="s">
        <v>155</v>
      </c>
      <c r="E224" s="237" t="s">
        <v>19</v>
      </c>
      <c r="F224" s="238" t="s">
        <v>1591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155</v>
      </c>
      <c r="AU224" s="244" t="s">
        <v>164</v>
      </c>
      <c r="AV224" s="13" t="s">
        <v>80</v>
      </c>
      <c r="AW224" s="13" t="s">
        <v>33</v>
      </c>
      <c r="AX224" s="13" t="s">
        <v>72</v>
      </c>
      <c r="AY224" s="244" t="s">
        <v>142</v>
      </c>
    </row>
    <row r="225" s="14" customFormat="1">
      <c r="A225" s="14"/>
      <c r="B225" s="245"/>
      <c r="C225" s="246"/>
      <c r="D225" s="228" t="s">
        <v>155</v>
      </c>
      <c r="E225" s="247" t="s">
        <v>19</v>
      </c>
      <c r="F225" s="248" t="s">
        <v>1592</v>
      </c>
      <c r="G225" s="246"/>
      <c r="H225" s="249">
        <v>-317.29199999999997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155</v>
      </c>
      <c r="AU225" s="255" t="s">
        <v>164</v>
      </c>
      <c r="AV225" s="14" t="s">
        <v>82</v>
      </c>
      <c r="AW225" s="14" t="s">
        <v>33</v>
      </c>
      <c r="AX225" s="14" t="s">
        <v>72</v>
      </c>
      <c r="AY225" s="255" t="s">
        <v>142</v>
      </c>
    </row>
    <row r="226" s="16" customFormat="1">
      <c r="A226" s="16"/>
      <c r="B226" s="285"/>
      <c r="C226" s="286"/>
      <c r="D226" s="228" t="s">
        <v>155</v>
      </c>
      <c r="E226" s="287" t="s">
        <v>19</v>
      </c>
      <c r="F226" s="288" t="s">
        <v>880</v>
      </c>
      <c r="G226" s="286"/>
      <c r="H226" s="289">
        <v>-317.29199999999997</v>
      </c>
      <c r="I226" s="290"/>
      <c r="J226" s="286"/>
      <c r="K226" s="286"/>
      <c r="L226" s="291"/>
      <c r="M226" s="292"/>
      <c r="N226" s="293"/>
      <c r="O226" s="293"/>
      <c r="P226" s="293"/>
      <c r="Q226" s="293"/>
      <c r="R226" s="293"/>
      <c r="S226" s="293"/>
      <c r="T226" s="294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95" t="s">
        <v>155</v>
      </c>
      <c r="AU226" s="295" t="s">
        <v>164</v>
      </c>
      <c r="AV226" s="16" t="s">
        <v>164</v>
      </c>
      <c r="AW226" s="16" t="s">
        <v>33</v>
      </c>
      <c r="AX226" s="16" t="s">
        <v>72</v>
      </c>
      <c r="AY226" s="295" t="s">
        <v>142</v>
      </c>
    </row>
    <row r="227" s="15" customFormat="1">
      <c r="A227" s="15"/>
      <c r="B227" s="274"/>
      <c r="C227" s="275"/>
      <c r="D227" s="228" t="s">
        <v>155</v>
      </c>
      <c r="E227" s="276" t="s">
        <v>19</v>
      </c>
      <c r="F227" s="277" t="s">
        <v>861</v>
      </c>
      <c r="G227" s="275"/>
      <c r="H227" s="278">
        <v>317.29199999999997</v>
      </c>
      <c r="I227" s="279"/>
      <c r="J227" s="275"/>
      <c r="K227" s="275"/>
      <c r="L227" s="280"/>
      <c r="M227" s="281"/>
      <c r="N227" s="282"/>
      <c r="O227" s="282"/>
      <c r="P227" s="282"/>
      <c r="Q227" s="282"/>
      <c r="R227" s="282"/>
      <c r="S227" s="282"/>
      <c r="T227" s="28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4" t="s">
        <v>155</v>
      </c>
      <c r="AU227" s="284" t="s">
        <v>164</v>
      </c>
      <c r="AV227" s="15" t="s">
        <v>149</v>
      </c>
      <c r="AW227" s="15" t="s">
        <v>33</v>
      </c>
      <c r="AX227" s="15" t="s">
        <v>80</v>
      </c>
      <c r="AY227" s="284" t="s">
        <v>142</v>
      </c>
    </row>
    <row r="228" s="2" customFormat="1" ht="24.15" customHeight="1">
      <c r="A228" s="41"/>
      <c r="B228" s="42"/>
      <c r="C228" s="215" t="s">
        <v>195</v>
      </c>
      <c r="D228" s="215" t="s">
        <v>144</v>
      </c>
      <c r="E228" s="216" t="s">
        <v>937</v>
      </c>
      <c r="F228" s="217" t="s">
        <v>938</v>
      </c>
      <c r="G228" s="218" t="s">
        <v>241</v>
      </c>
      <c r="H228" s="219">
        <v>317.29199999999997</v>
      </c>
      <c r="I228" s="220"/>
      <c r="J228" s="221">
        <f>ROUND(I228*H228,2)</f>
        <v>0</v>
      </c>
      <c r="K228" s="217" t="s">
        <v>148</v>
      </c>
      <c r="L228" s="47"/>
      <c r="M228" s="222" t="s">
        <v>19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149</v>
      </c>
      <c r="AT228" s="226" t="s">
        <v>144</v>
      </c>
      <c r="AU228" s="226" t="s">
        <v>164</v>
      </c>
      <c r="AY228" s="20" t="s">
        <v>142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80</v>
      </c>
      <c r="BK228" s="227">
        <f>ROUND(I228*H228,2)</f>
        <v>0</v>
      </c>
      <c r="BL228" s="20" t="s">
        <v>149</v>
      </c>
      <c r="BM228" s="226" t="s">
        <v>1593</v>
      </c>
    </row>
    <row r="229" s="2" customFormat="1">
      <c r="A229" s="41"/>
      <c r="B229" s="42"/>
      <c r="C229" s="43"/>
      <c r="D229" s="228" t="s">
        <v>151</v>
      </c>
      <c r="E229" s="43"/>
      <c r="F229" s="229" t="s">
        <v>938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151</v>
      </c>
      <c r="AU229" s="20" t="s">
        <v>164</v>
      </c>
    </row>
    <row r="230" s="2" customFormat="1">
      <c r="A230" s="41"/>
      <c r="B230" s="42"/>
      <c r="C230" s="43"/>
      <c r="D230" s="233" t="s">
        <v>153</v>
      </c>
      <c r="E230" s="43"/>
      <c r="F230" s="234" t="s">
        <v>940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153</v>
      </c>
      <c r="AU230" s="20" t="s">
        <v>164</v>
      </c>
    </row>
    <row r="231" s="14" customFormat="1">
      <c r="A231" s="14"/>
      <c r="B231" s="245"/>
      <c r="C231" s="246"/>
      <c r="D231" s="228" t="s">
        <v>155</v>
      </c>
      <c r="E231" s="247" t="s">
        <v>19</v>
      </c>
      <c r="F231" s="248" t="s">
        <v>1594</v>
      </c>
      <c r="G231" s="246"/>
      <c r="H231" s="249">
        <v>317.29199999999997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155</v>
      </c>
      <c r="AU231" s="255" t="s">
        <v>164</v>
      </c>
      <c r="AV231" s="14" t="s">
        <v>82</v>
      </c>
      <c r="AW231" s="14" t="s">
        <v>33</v>
      </c>
      <c r="AX231" s="14" t="s">
        <v>72</v>
      </c>
      <c r="AY231" s="255" t="s">
        <v>142</v>
      </c>
    </row>
    <row r="232" s="16" customFormat="1">
      <c r="A232" s="16"/>
      <c r="B232" s="285"/>
      <c r="C232" s="286"/>
      <c r="D232" s="228" t="s">
        <v>155</v>
      </c>
      <c r="E232" s="287" t="s">
        <v>19</v>
      </c>
      <c r="F232" s="288" t="s">
        <v>880</v>
      </c>
      <c r="G232" s="286"/>
      <c r="H232" s="289">
        <v>317.29199999999997</v>
      </c>
      <c r="I232" s="290"/>
      <c r="J232" s="286"/>
      <c r="K232" s="286"/>
      <c r="L232" s="291"/>
      <c r="M232" s="292"/>
      <c r="N232" s="293"/>
      <c r="O232" s="293"/>
      <c r="P232" s="293"/>
      <c r="Q232" s="293"/>
      <c r="R232" s="293"/>
      <c r="S232" s="293"/>
      <c r="T232" s="294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95" t="s">
        <v>155</v>
      </c>
      <c r="AU232" s="295" t="s">
        <v>164</v>
      </c>
      <c r="AV232" s="16" t="s">
        <v>164</v>
      </c>
      <c r="AW232" s="16" t="s">
        <v>33</v>
      </c>
      <c r="AX232" s="16" t="s">
        <v>72</v>
      </c>
      <c r="AY232" s="295" t="s">
        <v>142</v>
      </c>
    </row>
    <row r="233" s="15" customFormat="1">
      <c r="A233" s="15"/>
      <c r="B233" s="274"/>
      <c r="C233" s="275"/>
      <c r="D233" s="228" t="s">
        <v>155</v>
      </c>
      <c r="E233" s="276" t="s">
        <v>19</v>
      </c>
      <c r="F233" s="277" t="s">
        <v>861</v>
      </c>
      <c r="G233" s="275"/>
      <c r="H233" s="278">
        <v>317.29199999999997</v>
      </c>
      <c r="I233" s="279"/>
      <c r="J233" s="275"/>
      <c r="K233" s="275"/>
      <c r="L233" s="280"/>
      <c r="M233" s="281"/>
      <c r="N233" s="282"/>
      <c r="O233" s="282"/>
      <c r="P233" s="282"/>
      <c r="Q233" s="282"/>
      <c r="R233" s="282"/>
      <c r="S233" s="282"/>
      <c r="T233" s="28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4" t="s">
        <v>155</v>
      </c>
      <c r="AU233" s="284" t="s">
        <v>164</v>
      </c>
      <c r="AV233" s="15" t="s">
        <v>149</v>
      </c>
      <c r="AW233" s="15" t="s">
        <v>33</v>
      </c>
      <c r="AX233" s="15" t="s">
        <v>80</v>
      </c>
      <c r="AY233" s="284" t="s">
        <v>142</v>
      </c>
    </row>
    <row r="234" s="2" customFormat="1" ht="24.15" customHeight="1">
      <c r="A234" s="41"/>
      <c r="B234" s="42"/>
      <c r="C234" s="215" t="s">
        <v>202</v>
      </c>
      <c r="D234" s="215" t="s">
        <v>144</v>
      </c>
      <c r="E234" s="216" t="s">
        <v>942</v>
      </c>
      <c r="F234" s="217" t="s">
        <v>943</v>
      </c>
      <c r="G234" s="218" t="s">
        <v>241</v>
      </c>
      <c r="H234" s="219">
        <v>43.789000000000001</v>
      </c>
      <c r="I234" s="220"/>
      <c r="J234" s="221">
        <f>ROUND(I234*H234,2)</f>
        <v>0</v>
      </c>
      <c r="K234" s="217" t="s">
        <v>148</v>
      </c>
      <c r="L234" s="47"/>
      <c r="M234" s="222" t="s">
        <v>19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149</v>
      </c>
      <c r="AT234" s="226" t="s">
        <v>144</v>
      </c>
      <c r="AU234" s="226" t="s">
        <v>164</v>
      </c>
      <c r="AY234" s="20" t="s">
        <v>142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80</v>
      </c>
      <c r="BK234" s="227">
        <f>ROUND(I234*H234,2)</f>
        <v>0</v>
      </c>
      <c r="BL234" s="20" t="s">
        <v>149</v>
      </c>
      <c r="BM234" s="226" t="s">
        <v>1595</v>
      </c>
    </row>
    <row r="235" s="2" customFormat="1">
      <c r="A235" s="41"/>
      <c r="B235" s="42"/>
      <c r="C235" s="43"/>
      <c r="D235" s="228" t="s">
        <v>151</v>
      </c>
      <c r="E235" s="43"/>
      <c r="F235" s="229" t="s">
        <v>943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151</v>
      </c>
      <c r="AU235" s="20" t="s">
        <v>164</v>
      </c>
    </row>
    <row r="236" s="2" customFormat="1">
      <c r="A236" s="41"/>
      <c r="B236" s="42"/>
      <c r="C236" s="43"/>
      <c r="D236" s="233" t="s">
        <v>153</v>
      </c>
      <c r="E236" s="43"/>
      <c r="F236" s="234" t="s">
        <v>945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153</v>
      </c>
      <c r="AU236" s="20" t="s">
        <v>164</v>
      </c>
    </row>
    <row r="237" s="13" customFormat="1">
      <c r="A237" s="13"/>
      <c r="B237" s="235"/>
      <c r="C237" s="236"/>
      <c r="D237" s="228" t="s">
        <v>155</v>
      </c>
      <c r="E237" s="237" t="s">
        <v>19</v>
      </c>
      <c r="F237" s="238" t="s">
        <v>873</v>
      </c>
      <c r="G237" s="236"/>
      <c r="H237" s="237" t="s">
        <v>19</v>
      </c>
      <c r="I237" s="239"/>
      <c r="J237" s="236"/>
      <c r="K237" s="236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155</v>
      </c>
      <c r="AU237" s="244" t="s">
        <v>164</v>
      </c>
      <c r="AV237" s="13" t="s">
        <v>80</v>
      </c>
      <c r="AW237" s="13" t="s">
        <v>33</v>
      </c>
      <c r="AX237" s="13" t="s">
        <v>72</v>
      </c>
      <c r="AY237" s="244" t="s">
        <v>142</v>
      </c>
    </row>
    <row r="238" s="13" customFormat="1">
      <c r="A238" s="13"/>
      <c r="B238" s="235"/>
      <c r="C238" s="236"/>
      <c r="D238" s="228" t="s">
        <v>155</v>
      </c>
      <c r="E238" s="237" t="s">
        <v>19</v>
      </c>
      <c r="F238" s="238" t="s">
        <v>1529</v>
      </c>
      <c r="G238" s="236"/>
      <c r="H238" s="237" t="s">
        <v>19</v>
      </c>
      <c r="I238" s="239"/>
      <c r="J238" s="236"/>
      <c r="K238" s="236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155</v>
      </c>
      <c r="AU238" s="244" t="s">
        <v>164</v>
      </c>
      <c r="AV238" s="13" t="s">
        <v>80</v>
      </c>
      <c r="AW238" s="13" t="s">
        <v>33</v>
      </c>
      <c r="AX238" s="13" t="s">
        <v>72</v>
      </c>
      <c r="AY238" s="244" t="s">
        <v>142</v>
      </c>
    </row>
    <row r="239" s="14" customFormat="1">
      <c r="A239" s="14"/>
      <c r="B239" s="245"/>
      <c r="C239" s="246"/>
      <c r="D239" s="228" t="s">
        <v>155</v>
      </c>
      <c r="E239" s="247" t="s">
        <v>19</v>
      </c>
      <c r="F239" s="248" t="s">
        <v>1596</v>
      </c>
      <c r="G239" s="246"/>
      <c r="H239" s="249">
        <v>3.081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155</v>
      </c>
      <c r="AU239" s="255" t="s">
        <v>164</v>
      </c>
      <c r="AV239" s="14" t="s">
        <v>82</v>
      </c>
      <c r="AW239" s="14" t="s">
        <v>33</v>
      </c>
      <c r="AX239" s="14" t="s">
        <v>72</v>
      </c>
      <c r="AY239" s="255" t="s">
        <v>142</v>
      </c>
    </row>
    <row r="240" s="14" customFormat="1">
      <c r="A240" s="14"/>
      <c r="B240" s="245"/>
      <c r="C240" s="246"/>
      <c r="D240" s="228" t="s">
        <v>155</v>
      </c>
      <c r="E240" s="247" t="s">
        <v>19</v>
      </c>
      <c r="F240" s="248" t="s">
        <v>1597</v>
      </c>
      <c r="G240" s="246"/>
      <c r="H240" s="249">
        <v>2.75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155</v>
      </c>
      <c r="AU240" s="255" t="s">
        <v>164</v>
      </c>
      <c r="AV240" s="14" t="s">
        <v>82</v>
      </c>
      <c r="AW240" s="14" t="s">
        <v>33</v>
      </c>
      <c r="AX240" s="14" t="s">
        <v>72</v>
      </c>
      <c r="AY240" s="255" t="s">
        <v>142</v>
      </c>
    </row>
    <row r="241" s="14" customFormat="1">
      <c r="A241" s="14"/>
      <c r="B241" s="245"/>
      <c r="C241" s="246"/>
      <c r="D241" s="228" t="s">
        <v>155</v>
      </c>
      <c r="E241" s="247" t="s">
        <v>19</v>
      </c>
      <c r="F241" s="248" t="s">
        <v>1598</v>
      </c>
      <c r="G241" s="246"/>
      <c r="H241" s="249">
        <v>3.0230000000000001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155</v>
      </c>
      <c r="AU241" s="255" t="s">
        <v>164</v>
      </c>
      <c r="AV241" s="14" t="s">
        <v>82</v>
      </c>
      <c r="AW241" s="14" t="s">
        <v>33</v>
      </c>
      <c r="AX241" s="14" t="s">
        <v>72</v>
      </c>
      <c r="AY241" s="255" t="s">
        <v>142</v>
      </c>
    </row>
    <row r="242" s="14" customFormat="1">
      <c r="A242" s="14"/>
      <c r="B242" s="245"/>
      <c r="C242" s="246"/>
      <c r="D242" s="228" t="s">
        <v>155</v>
      </c>
      <c r="E242" s="247" t="s">
        <v>19</v>
      </c>
      <c r="F242" s="248" t="s">
        <v>1599</v>
      </c>
      <c r="G242" s="246"/>
      <c r="H242" s="249">
        <v>2.8050000000000002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155</v>
      </c>
      <c r="AU242" s="255" t="s">
        <v>164</v>
      </c>
      <c r="AV242" s="14" t="s">
        <v>82</v>
      </c>
      <c r="AW242" s="14" t="s">
        <v>33</v>
      </c>
      <c r="AX242" s="14" t="s">
        <v>72</v>
      </c>
      <c r="AY242" s="255" t="s">
        <v>142</v>
      </c>
    </row>
    <row r="243" s="14" customFormat="1">
      <c r="A243" s="14"/>
      <c r="B243" s="245"/>
      <c r="C243" s="246"/>
      <c r="D243" s="228" t="s">
        <v>155</v>
      </c>
      <c r="E243" s="247" t="s">
        <v>19</v>
      </c>
      <c r="F243" s="248" t="s">
        <v>1600</v>
      </c>
      <c r="G243" s="246"/>
      <c r="H243" s="249">
        <v>2.9700000000000002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155</v>
      </c>
      <c r="AU243" s="255" t="s">
        <v>164</v>
      </c>
      <c r="AV243" s="14" t="s">
        <v>82</v>
      </c>
      <c r="AW243" s="14" t="s">
        <v>33</v>
      </c>
      <c r="AX243" s="14" t="s">
        <v>72</v>
      </c>
      <c r="AY243" s="255" t="s">
        <v>142</v>
      </c>
    </row>
    <row r="244" s="14" customFormat="1">
      <c r="A244" s="14"/>
      <c r="B244" s="245"/>
      <c r="C244" s="246"/>
      <c r="D244" s="228" t="s">
        <v>155</v>
      </c>
      <c r="E244" s="247" t="s">
        <v>19</v>
      </c>
      <c r="F244" s="248" t="s">
        <v>1601</v>
      </c>
      <c r="G244" s="246"/>
      <c r="H244" s="249">
        <v>2.7719999999999998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155</v>
      </c>
      <c r="AU244" s="255" t="s">
        <v>164</v>
      </c>
      <c r="AV244" s="14" t="s">
        <v>82</v>
      </c>
      <c r="AW244" s="14" t="s">
        <v>33</v>
      </c>
      <c r="AX244" s="14" t="s">
        <v>72</v>
      </c>
      <c r="AY244" s="255" t="s">
        <v>142</v>
      </c>
    </row>
    <row r="245" s="13" customFormat="1">
      <c r="A245" s="13"/>
      <c r="B245" s="235"/>
      <c r="C245" s="236"/>
      <c r="D245" s="228" t="s">
        <v>155</v>
      </c>
      <c r="E245" s="237" t="s">
        <v>19</v>
      </c>
      <c r="F245" s="238" t="s">
        <v>1536</v>
      </c>
      <c r="G245" s="236"/>
      <c r="H245" s="237" t="s">
        <v>19</v>
      </c>
      <c r="I245" s="239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155</v>
      </c>
      <c r="AU245" s="244" t="s">
        <v>164</v>
      </c>
      <c r="AV245" s="13" t="s">
        <v>80</v>
      </c>
      <c r="AW245" s="13" t="s">
        <v>33</v>
      </c>
      <c r="AX245" s="13" t="s">
        <v>72</v>
      </c>
      <c r="AY245" s="244" t="s">
        <v>142</v>
      </c>
    </row>
    <row r="246" s="14" customFormat="1">
      <c r="A246" s="14"/>
      <c r="B246" s="245"/>
      <c r="C246" s="246"/>
      <c r="D246" s="228" t="s">
        <v>155</v>
      </c>
      <c r="E246" s="247" t="s">
        <v>19</v>
      </c>
      <c r="F246" s="248" t="s">
        <v>72</v>
      </c>
      <c r="G246" s="246"/>
      <c r="H246" s="249">
        <v>0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155</v>
      </c>
      <c r="AU246" s="255" t="s">
        <v>164</v>
      </c>
      <c r="AV246" s="14" t="s">
        <v>82</v>
      </c>
      <c r="AW246" s="14" t="s">
        <v>33</v>
      </c>
      <c r="AX246" s="14" t="s">
        <v>72</v>
      </c>
      <c r="AY246" s="255" t="s">
        <v>142</v>
      </c>
    </row>
    <row r="247" s="13" customFormat="1">
      <c r="A247" s="13"/>
      <c r="B247" s="235"/>
      <c r="C247" s="236"/>
      <c r="D247" s="228" t="s">
        <v>155</v>
      </c>
      <c r="E247" s="237" t="s">
        <v>19</v>
      </c>
      <c r="F247" s="238" t="s">
        <v>1537</v>
      </c>
      <c r="G247" s="236"/>
      <c r="H247" s="237" t="s">
        <v>19</v>
      </c>
      <c r="I247" s="239"/>
      <c r="J247" s="236"/>
      <c r="K247" s="236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155</v>
      </c>
      <c r="AU247" s="244" t="s">
        <v>164</v>
      </c>
      <c r="AV247" s="13" t="s">
        <v>80</v>
      </c>
      <c r="AW247" s="13" t="s">
        <v>33</v>
      </c>
      <c r="AX247" s="13" t="s">
        <v>72</v>
      </c>
      <c r="AY247" s="244" t="s">
        <v>142</v>
      </c>
    </row>
    <row r="248" s="14" customFormat="1">
      <c r="A248" s="14"/>
      <c r="B248" s="245"/>
      <c r="C248" s="246"/>
      <c r="D248" s="228" t="s">
        <v>155</v>
      </c>
      <c r="E248" s="247" t="s">
        <v>19</v>
      </c>
      <c r="F248" s="248" t="s">
        <v>72</v>
      </c>
      <c r="G248" s="246"/>
      <c r="H248" s="249">
        <v>0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155</v>
      </c>
      <c r="AU248" s="255" t="s">
        <v>164</v>
      </c>
      <c r="AV248" s="14" t="s">
        <v>82</v>
      </c>
      <c r="AW248" s="14" t="s">
        <v>33</v>
      </c>
      <c r="AX248" s="14" t="s">
        <v>72</v>
      </c>
      <c r="AY248" s="255" t="s">
        <v>142</v>
      </c>
    </row>
    <row r="249" s="16" customFormat="1">
      <c r="A249" s="16"/>
      <c r="B249" s="285"/>
      <c r="C249" s="286"/>
      <c r="D249" s="228" t="s">
        <v>155</v>
      </c>
      <c r="E249" s="287" t="s">
        <v>19</v>
      </c>
      <c r="F249" s="288" t="s">
        <v>880</v>
      </c>
      <c r="G249" s="286"/>
      <c r="H249" s="289">
        <v>17.401</v>
      </c>
      <c r="I249" s="290"/>
      <c r="J249" s="286"/>
      <c r="K249" s="286"/>
      <c r="L249" s="291"/>
      <c r="M249" s="292"/>
      <c r="N249" s="293"/>
      <c r="O249" s="293"/>
      <c r="P249" s="293"/>
      <c r="Q249" s="293"/>
      <c r="R249" s="293"/>
      <c r="S249" s="293"/>
      <c r="T249" s="294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95" t="s">
        <v>155</v>
      </c>
      <c r="AU249" s="295" t="s">
        <v>164</v>
      </c>
      <c r="AV249" s="16" t="s">
        <v>164</v>
      </c>
      <c r="AW249" s="16" t="s">
        <v>33</v>
      </c>
      <c r="AX249" s="16" t="s">
        <v>72</v>
      </c>
      <c r="AY249" s="295" t="s">
        <v>142</v>
      </c>
    </row>
    <row r="250" s="13" customFormat="1">
      <c r="A250" s="13"/>
      <c r="B250" s="235"/>
      <c r="C250" s="236"/>
      <c r="D250" s="228" t="s">
        <v>155</v>
      </c>
      <c r="E250" s="237" t="s">
        <v>19</v>
      </c>
      <c r="F250" s="238" t="s">
        <v>886</v>
      </c>
      <c r="G250" s="236"/>
      <c r="H250" s="237" t="s">
        <v>19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155</v>
      </c>
      <c r="AU250" s="244" t="s">
        <v>164</v>
      </c>
      <c r="AV250" s="13" t="s">
        <v>80</v>
      </c>
      <c r="AW250" s="13" t="s">
        <v>33</v>
      </c>
      <c r="AX250" s="13" t="s">
        <v>72</v>
      </c>
      <c r="AY250" s="244" t="s">
        <v>142</v>
      </c>
    </row>
    <row r="251" s="13" customFormat="1">
      <c r="A251" s="13"/>
      <c r="B251" s="235"/>
      <c r="C251" s="236"/>
      <c r="D251" s="228" t="s">
        <v>155</v>
      </c>
      <c r="E251" s="237" t="s">
        <v>19</v>
      </c>
      <c r="F251" s="238" t="s">
        <v>1529</v>
      </c>
      <c r="G251" s="236"/>
      <c r="H251" s="237" t="s">
        <v>19</v>
      </c>
      <c r="I251" s="239"/>
      <c r="J251" s="236"/>
      <c r="K251" s="236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155</v>
      </c>
      <c r="AU251" s="244" t="s">
        <v>164</v>
      </c>
      <c r="AV251" s="13" t="s">
        <v>80</v>
      </c>
      <c r="AW251" s="13" t="s">
        <v>33</v>
      </c>
      <c r="AX251" s="13" t="s">
        <v>72</v>
      </c>
      <c r="AY251" s="244" t="s">
        <v>142</v>
      </c>
    </row>
    <row r="252" s="14" customFormat="1">
      <c r="A252" s="14"/>
      <c r="B252" s="245"/>
      <c r="C252" s="246"/>
      <c r="D252" s="228" t="s">
        <v>155</v>
      </c>
      <c r="E252" s="247" t="s">
        <v>19</v>
      </c>
      <c r="F252" s="248" t="s">
        <v>1602</v>
      </c>
      <c r="G252" s="246"/>
      <c r="H252" s="249">
        <v>3.0230000000000001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155</v>
      </c>
      <c r="AU252" s="255" t="s">
        <v>164</v>
      </c>
      <c r="AV252" s="14" t="s">
        <v>82</v>
      </c>
      <c r="AW252" s="14" t="s">
        <v>33</v>
      </c>
      <c r="AX252" s="14" t="s">
        <v>72</v>
      </c>
      <c r="AY252" s="255" t="s">
        <v>142</v>
      </c>
    </row>
    <row r="253" s="14" customFormat="1">
      <c r="A253" s="14"/>
      <c r="B253" s="245"/>
      <c r="C253" s="246"/>
      <c r="D253" s="228" t="s">
        <v>155</v>
      </c>
      <c r="E253" s="247" t="s">
        <v>19</v>
      </c>
      <c r="F253" s="248" t="s">
        <v>1603</v>
      </c>
      <c r="G253" s="246"/>
      <c r="H253" s="249">
        <v>3.4910000000000001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155</v>
      </c>
      <c r="AU253" s="255" t="s">
        <v>164</v>
      </c>
      <c r="AV253" s="14" t="s">
        <v>82</v>
      </c>
      <c r="AW253" s="14" t="s">
        <v>33</v>
      </c>
      <c r="AX253" s="14" t="s">
        <v>72</v>
      </c>
      <c r="AY253" s="255" t="s">
        <v>142</v>
      </c>
    </row>
    <row r="254" s="14" customFormat="1">
      <c r="A254" s="14"/>
      <c r="B254" s="245"/>
      <c r="C254" s="246"/>
      <c r="D254" s="228" t="s">
        <v>155</v>
      </c>
      <c r="E254" s="247" t="s">
        <v>19</v>
      </c>
      <c r="F254" s="248" t="s">
        <v>1604</v>
      </c>
      <c r="G254" s="246"/>
      <c r="H254" s="249">
        <v>3.3149999999999999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155</v>
      </c>
      <c r="AU254" s="255" t="s">
        <v>164</v>
      </c>
      <c r="AV254" s="14" t="s">
        <v>82</v>
      </c>
      <c r="AW254" s="14" t="s">
        <v>33</v>
      </c>
      <c r="AX254" s="14" t="s">
        <v>72</v>
      </c>
      <c r="AY254" s="255" t="s">
        <v>142</v>
      </c>
    </row>
    <row r="255" s="14" customFormat="1">
      <c r="A255" s="14"/>
      <c r="B255" s="245"/>
      <c r="C255" s="246"/>
      <c r="D255" s="228" t="s">
        <v>155</v>
      </c>
      <c r="E255" s="247" t="s">
        <v>19</v>
      </c>
      <c r="F255" s="248" t="s">
        <v>1605</v>
      </c>
      <c r="G255" s="246"/>
      <c r="H255" s="249">
        <v>2.9369999999999998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155</v>
      </c>
      <c r="AU255" s="255" t="s">
        <v>164</v>
      </c>
      <c r="AV255" s="14" t="s">
        <v>82</v>
      </c>
      <c r="AW255" s="14" t="s">
        <v>33</v>
      </c>
      <c r="AX255" s="14" t="s">
        <v>72</v>
      </c>
      <c r="AY255" s="255" t="s">
        <v>142</v>
      </c>
    </row>
    <row r="256" s="13" customFormat="1">
      <c r="A256" s="13"/>
      <c r="B256" s="235"/>
      <c r="C256" s="236"/>
      <c r="D256" s="228" t="s">
        <v>155</v>
      </c>
      <c r="E256" s="237" t="s">
        <v>19</v>
      </c>
      <c r="F256" s="238" t="s">
        <v>1536</v>
      </c>
      <c r="G256" s="236"/>
      <c r="H256" s="237" t="s">
        <v>19</v>
      </c>
      <c r="I256" s="239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155</v>
      </c>
      <c r="AU256" s="244" t="s">
        <v>164</v>
      </c>
      <c r="AV256" s="13" t="s">
        <v>80</v>
      </c>
      <c r="AW256" s="13" t="s">
        <v>33</v>
      </c>
      <c r="AX256" s="13" t="s">
        <v>72</v>
      </c>
      <c r="AY256" s="244" t="s">
        <v>142</v>
      </c>
    </row>
    <row r="257" s="14" customFormat="1">
      <c r="A257" s="14"/>
      <c r="B257" s="245"/>
      <c r="C257" s="246"/>
      <c r="D257" s="228" t="s">
        <v>155</v>
      </c>
      <c r="E257" s="247" t="s">
        <v>19</v>
      </c>
      <c r="F257" s="248" t="s">
        <v>1606</v>
      </c>
      <c r="G257" s="246"/>
      <c r="H257" s="249">
        <v>2.2610000000000001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155</v>
      </c>
      <c r="AU257" s="255" t="s">
        <v>164</v>
      </c>
      <c r="AV257" s="14" t="s">
        <v>82</v>
      </c>
      <c r="AW257" s="14" t="s">
        <v>33</v>
      </c>
      <c r="AX257" s="14" t="s">
        <v>72</v>
      </c>
      <c r="AY257" s="255" t="s">
        <v>142</v>
      </c>
    </row>
    <row r="258" s="13" customFormat="1">
      <c r="A258" s="13"/>
      <c r="B258" s="235"/>
      <c r="C258" s="236"/>
      <c r="D258" s="228" t="s">
        <v>155</v>
      </c>
      <c r="E258" s="237" t="s">
        <v>19</v>
      </c>
      <c r="F258" s="238" t="s">
        <v>1537</v>
      </c>
      <c r="G258" s="236"/>
      <c r="H258" s="237" t="s">
        <v>19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155</v>
      </c>
      <c r="AU258" s="244" t="s">
        <v>164</v>
      </c>
      <c r="AV258" s="13" t="s">
        <v>80</v>
      </c>
      <c r="AW258" s="13" t="s">
        <v>33</v>
      </c>
      <c r="AX258" s="13" t="s">
        <v>72</v>
      </c>
      <c r="AY258" s="244" t="s">
        <v>142</v>
      </c>
    </row>
    <row r="259" s="14" customFormat="1">
      <c r="A259" s="14"/>
      <c r="B259" s="245"/>
      <c r="C259" s="246"/>
      <c r="D259" s="228" t="s">
        <v>155</v>
      </c>
      <c r="E259" s="247" t="s">
        <v>19</v>
      </c>
      <c r="F259" s="248" t="s">
        <v>1607</v>
      </c>
      <c r="G259" s="246"/>
      <c r="H259" s="249">
        <v>3.2669999999999999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155</v>
      </c>
      <c r="AU259" s="255" t="s">
        <v>164</v>
      </c>
      <c r="AV259" s="14" t="s">
        <v>82</v>
      </c>
      <c r="AW259" s="14" t="s">
        <v>33</v>
      </c>
      <c r="AX259" s="14" t="s">
        <v>72</v>
      </c>
      <c r="AY259" s="255" t="s">
        <v>142</v>
      </c>
    </row>
    <row r="260" s="16" customFormat="1">
      <c r="A260" s="16"/>
      <c r="B260" s="285"/>
      <c r="C260" s="286"/>
      <c r="D260" s="228" t="s">
        <v>155</v>
      </c>
      <c r="E260" s="287" t="s">
        <v>19</v>
      </c>
      <c r="F260" s="288" t="s">
        <v>880</v>
      </c>
      <c r="G260" s="286"/>
      <c r="H260" s="289">
        <v>18.294</v>
      </c>
      <c r="I260" s="290"/>
      <c r="J260" s="286"/>
      <c r="K260" s="286"/>
      <c r="L260" s="291"/>
      <c r="M260" s="292"/>
      <c r="N260" s="293"/>
      <c r="O260" s="293"/>
      <c r="P260" s="293"/>
      <c r="Q260" s="293"/>
      <c r="R260" s="293"/>
      <c r="S260" s="293"/>
      <c r="T260" s="294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95" t="s">
        <v>155</v>
      </c>
      <c r="AU260" s="295" t="s">
        <v>164</v>
      </c>
      <c r="AV260" s="16" t="s">
        <v>164</v>
      </c>
      <c r="AW260" s="16" t="s">
        <v>33</v>
      </c>
      <c r="AX260" s="16" t="s">
        <v>72</v>
      </c>
      <c r="AY260" s="295" t="s">
        <v>142</v>
      </c>
    </row>
    <row r="261" s="13" customFormat="1">
      <c r="A261" s="13"/>
      <c r="B261" s="235"/>
      <c r="C261" s="236"/>
      <c r="D261" s="228" t="s">
        <v>155</v>
      </c>
      <c r="E261" s="237" t="s">
        <v>19</v>
      </c>
      <c r="F261" s="238" t="s">
        <v>1353</v>
      </c>
      <c r="G261" s="236"/>
      <c r="H261" s="237" t="s">
        <v>19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155</v>
      </c>
      <c r="AU261" s="244" t="s">
        <v>164</v>
      </c>
      <c r="AV261" s="13" t="s">
        <v>80</v>
      </c>
      <c r="AW261" s="13" t="s">
        <v>33</v>
      </c>
      <c r="AX261" s="13" t="s">
        <v>72</v>
      </c>
      <c r="AY261" s="244" t="s">
        <v>142</v>
      </c>
    </row>
    <row r="262" s="13" customFormat="1">
      <c r="A262" s="13"/>
      <c r="B262" s="235"/>
      <c r="C262" s="236"/>
      <c r="D262" s="228" t="s">
        <v>155</v>
      </c>
      <c r="E262" s="237" t="s">
        <v>19</v>
      </c>
      <c r="F262" s="238" t="s">
        <v>1529</v>
      </c>
      <c r="G262" s="236"/>
      <c r="H262" s="237" t="s">
        <v>19</v>
      </c>
      <c r="I262" s="239"/>
      <c r="J262" s="236"/>
      <c r="K262" s="236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155</v>
      </c>
      <c r="AU262" s="244" t="s">
        <v>164</v>
      </c>
      <c r="AV262" s="13" t="s">
        <v>80</v>
      </c>
      <c r="AW262" s="13" t="s">
        <v>33</v>
      </c>
      <c r="AX262" s="13" t="s">
        <v>72</v>
      </c>
      <c r="AY262" s="244" t="s">
        <v>142</v>
      </c>
    </row>
    <row r="263" s="14" customFormat="1">
      <c r="A263" s="14"/>
      <c r="B263" s="245"/>
      <c r="C263" s="246"/>
      <c r="D263" s="228" t="s">
        <v>155</v>
      </c>
      <c r="E263" s="247" t="s">
        <v>19</v>
      </c>
      <c r="F263" s="248" t="s">
        <v>1608</v>
      </c>
      <c r="G263" s="246"/>
      <c r="H263" s="249">
        <v>2.847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155</v>
      </c>
      <c r="AU263" s="255" t="s">
        <v>164</v>
      </c>
      <c r="AV263" s="14" t="s">
        <v>82</v>
      </c>
      <c r="AW263" s="14" t="s">
        <v>33</v>
      </c>
      <c r="AX263" s="14" t="s">
        <v>72</v>
      </c>
      <c r="AY263" s="255" t="s">
        <v>142</v>
      </c>
    </row>
    <row r="264" s="14" customFormat="1">
      <c r="A264" s="14"/>
      <c r="B264" s="245"/>
      <c r="C264" s="246"/>
      <c r="D264" s="228" t="s">
        <v>155</v>
      </c>
      <c r="E264" s="247" t="s">
        <v>19</v>
      </c>
      <c r="F264" s="248" t="s">
        <v>1609</v>
      </c>
      <c r="G264" s="246"/>
      <c r="H264" s="249">
        <v>2.9039999999999999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155</v>
      </c>
      <c r="AU264" s="255" t="s">
        <v>164</v>
      </c>
      <c r="AV264" s="14" t="s">
        <v>82</v>
      </c>
      <c r="AW264" s="14" t="s">
        <v>33</v>
      </c>
      <c r="AX264" s="14" t="s">
        <v>72</v>
      </c>
      <c r="AY264" s="255" t="s">
        <v>142</v>
      </c>
    </row>
    <row r="265" s="16" customFormat="1">
      <c r="A265" s="16"/>
      <c r="B265" s="285"/>
      <c r="C265" s="286"/>
      <c r="D265" s="228" t="s">
        <v>155</v>
      </c>
      <c r="E265" s="287" t="s">
        <v>19</v>
      </c>
      <c r="F265" s="288" t="s">
        <v>880</v>
      </c>
      <c r="G265" s="286"/>
      <c r="H265" s="289">
        <v>5.7509999999999994</v>
      </c>
      <c r="I265" s="290"/>
      <c r="J265" s="286"/>
      <c r="K265" s="286"/>
      <c r="L265" s="291"/>
      <c r="M265" s="292"/>
      <c r="N265" s="293"/>
      <c r="O265" s="293"/>
      <c r="P265" s="293"/>
      <c r="Q265" s="293"/>
      <c r="R265" s="293"/>
      <c r="S265" s="293"/>
      <c r="T265" s="29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95" t="s">
        <v>155</v>
      </c>
      <c r="AU265" s="295" t="s">
        <v>164</v>
      </c>
      <c r="AV265" s="16" t="s">
        <v>164</v>
      </c>
      <c r="AW265" s="16" t="s">
        <v>33</v>
      </c>
      <c r="AX265" s="16" t="s">
        <v>72</v>
      </c>
      <c r="AY265" s="295" t="s">
        <v>142</v>
      </c>
    </row>
    <row r="266" s="13" customFormat="1">
      <c r="A266" s="13"/>
      <c r="B266" s="235"/>
      <c r="C266" s="236"/>
      <c r="D266" s="228" t="s">
        <v>155</v>
      </c>
      <c r="E266" s="237" t="s">
        <v>19</v>
      </c>
      <c r="F266" s="238" t="s">
        <v>1536</v>
      </c>
      <c r="G266" s="236"/>
      <c r="H266" s="237" t="s">
        <v>19</v>
      </c>
      <c r="I266" s="239"/>
      <c r="J266" s="236"/>
      <c r="K266" s="236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155</v>
      </c>
      <c r="AU266" s="244" t="s">
        <v>164</v>
      </c>
      <c r="AV266" s="13" t="s">
        <v>80</v>
      </c>
      <c r="AW266" s="13" t="s">
        <v>33</v>
      </c>
      <c r="AX266" s="13" t="s">
        <v>72</v>
      </c>
      <c r="AY266" s="244" t="s">
        <v>142</v>
      </c>
    </row>
    <row r="267" s="14" customFormat="1">
      <c r="A267" s="14"/>
      <c r="B267" s="245"/>
      <c r="C267" s="246"/>
      <c r="D267" s="228" t="s">
        <v>155</v>
      </c>
      <c r="E267" s="247" t="s">
        <v>19</v>
      </c>
      <c r="F267" s="248" t="s">
        <v>1610</v>
      </c>
      <c r="G267" s="246"/>
      <c r="H267" s="249">
        <v>2.343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155</v>
      </c>
      <c r="AU267" s="255" t="s">
        <v>164</v>
      </c>
      <c r="AV267" s="14" t="s">
        <v>82</v>
      </c>
      <c r="AW267" s="14" t="s">
        <v>33</v>
      </c>
      <c r="AX267" s="14" t="s">
        <v>72</v>
      </c>
      <c r="AY267" s="255" t="s">
        <v>142</v>
      </c>
    </row>
    <row r="268" s="16" customFormat="1">
      <c r="A268" s="16"/>
      <c r="B268" s="285"/>
      <c r="C268" s="286"/>
      <c r="D268" s="228" t="s">
        <v>155</v>
      </c>
      <c r="E268" s="287" t="s">
        <v>19</v>
      </c>
      <c r="F268" s="288" t="s">
        <v>880</v>
      </c>
      <c r="G268" s="286"/>
      <c r="H268" s="289">
        <v>2.343</v>
      </c>
      <c r="I268" s="290"/>
      <c r="J268" s="286"/>
      <c r="K268" s="286"/>
      <c r="L268" s="291"/>
      <c r="M268" s="292"/>
      <c r="N268" s="293"/>
      <c r="O268" s="293"/>
      <c r="P268" s="293"/>
      <c r="Q268" s="293"/>
      <c r="R268" s="293"/>
      <c r="S268" s="293"/>
      <c r="T268" s="294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95" t="s">
        <v>155</v>
      </c>
      <c r="AU268" s="295" t="s">
        <v>164</v>
      </c>
      <c r="AV268" s="16" t="s">
        <v>164</v>
      </c>
      <c r="AW268" s="16" t="s">
        <v>33</v>
      </c>
      <c r="AX268" s="16" t="s">
        <v>72</v>
      </c>
      <c r="AY268" s="295" t="s">
        <v>142</v>
      </c>
    </row>
    <row r="269" s="13" customFormat="1">
      <c r="A269" s="13"/>
      <c r="B269" s="235"/>
      <c r="C269" s="236"/>
      <c r="D269" s="228" t="s">
        <v>155</v>
      </c>
      <c r="E269" s="237" t="s">
        <v>19</v>
      </c>
      <c r="F269" s="238" t="s">
        <v>1537</v>
      </c>
      <c r="G269" s="236"/>
      <c r="H269" s="237" t="s">
        <v>19</v>
      </c>
      <c r="I269" s="239"/>
      <c r="J269" s="236"/>
      <c r="K269" s="236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155</v>
      </c>
      <c r="AU269" s="244" t="s">
        <v>164</v>
      </c>
      <c r="AV269" s="13" t="s">
        <v>80</v>
      </c>
      <c r="AW269" s="13" t="s">
        <v>33</v>
      </c>
      <c r="AX269" s="13" t="s">
        <v>72</v>
      </c>
      <c r="AY269" s="244" t="s">
        <v>142</v>
      </c>
    </row>
    <row r="270" s="14" customFormat="1">
      <c r="A270" s="14"/>
      <c r="B270" s="245"/>
      <c r="C270" s="246"/>
      <c r="D270" s="228" t="s">
        <v>155</v>
      </c>
      <c r="E270" s="247" t="s">
        <v>19</v>
      </c>
      <c r="F270" s="248" t="s">
        <v>72</v>
      </c>
      <c r="G270" s="246"/>
      <c r="H270" s="249">
        <v>0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155</v>
      </c>
      <c r="AU270" s="255" t="s">
        <v>164</v>
      </c>
      <c r="AV270" s="14" t="s">
        <v>82</v>
      </c>
      <c r="AW270" s="14" t="s">
        <v>33</v>
      </c>
      <c r="AX270" s="14" t="s">
        <v>72</v>
      </c>
      <c r="AY270" s="255" t="s">
        <v>142</v>
      </c>
    </row>
    <row r="271" s="16" customFormat="1">
      <c r="A271" s="16"/>
      <c r="B271" s="285"/>
      <c r="C271" s="286"/>
      <c r="D271" s="228" t="s">
        <v>155</v>
      </c>
      <c r="E271" s="287" t="s">
        <v>19</v>
      </c>
      <c r="F271" s="288" t="s">
        <v>880</v>
      </c>
      <c r="G271" s="286"/>
      <c r="H271" s="289">
        <v>0</v>
      </c>
      <c r="I271" s="290"/>
      <c r="J271" s="286"/>
      <c r="K271" s="286"/>
      <c r="L271" s="291"/>
      <c r="M271" s="292"/>
      <c r="N271" s="293"/>
      <c r="O271" s="293"/>
      <c r="P271" s="293"/>
      <c r="Q271" s="293"/>
      <c r="R271" s="293"/>
      <c r="S271" s="293"/>
      <c r="T271" s="294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95" t="s">
        <v>155</v>
      </c>
      <c r="AU271" s="295" t="s">
        <v>164</v>
      </c>
      <c r="AV271" s="16" t="s">
        <v>164</v>
      </c>
      <c r="AW271" s="16" t="s">
        <v>33</v>
      </c>
      <c r="AX271" s="16" t="s">
        <v>72</v>
      </c>
      <c r="AY271" s="295" t="s">
        <v>142</v>
      </c>
    </row>
    <row r="272" s="15" customFormat="1">
      <c r="A272" s="15"/>
      <c r="B272" s="274"/>
      <c r="C272" s="275"/>
      <c r="D272" s="228" t="s">
        <v>155</v>
      </c>
      <c r="E272" s="276" t="s">
        <v>19</v>
      </c>
      <c r="F272" s="277" t="s">
        <v>861</v>
      </c>
      <c r="G272" s="275"/>
      <c r="H272" s="278">
        <v>43.789000000000016</v>
      </c>
      <c r="I272" s="279"/>
      <c r="J272" s="275"/>
      <c r="K272" s="275"/>
      <c r="L272" s="280"/>
      <c r="M272" s="281"/>
      <c r="N272" s="282"/>
      <c r="O272" s="282"/>
      <c r="P272" s="282"/>
      <c r="Q272" s="282"/>
      <c r="R272" s="282"/>
      <c r="S272" s="282"/>
      <c r="T272" s="28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84" t="s">
        <v>155</v>
      </c>
      <c r="AU272" s="284" t="s">
        <v>164</v>
      </c>
      <c r="AV272" s="15" t="s">
        <v>149</v>
      </c>
      <c r="AW272" s="15" t="s">
        <v>33</v>
      </c>
      <c r="AX272" s="15" t="s">
        <v>80</v>
      </c>
      <c r="AY272" s="284" t="s">
        <v>142</v>
      </c>
    </row>
    <row r="273" s="12" customFormat="1" ht="20.88" customHeight="1">
      <c r="A273" s="12"/>
      <c r="B273" s="199"/>
      <c r="C273" s="200"/>
      <c r="D273" s="201" t="s">
        <v>71</v>
      </c>
      <c r="E273" s="213" t="s">
        <v>255</v>
      </c>
      <c r="F273" s="213" t="s">
        <v>960</v>
      </c>
      <c r="G273" s="200"/>
      <c r="H273" s="200"/>
      <c r="I273" s="203"/>
      <c r="J273" s="214">
        <f>BK273</f>
        <v>0</v>
      </c>
      <c r="K273" s="200"/>
      <c r="L273" s="205"/>
      <c r="M273" s="206"/>
      <c r="N273" s="207"/>
      <c r="O273" s="207"/>
      <c r="P273" s="208">
        <f>SUM(P274:P318)</f>
        <v>0</v>
      </c>
      <c r="Q273" s="207"/>
      <c r="R273" s="208">
        <f>SUM(R274:R318)</f>
        <v>0.71019144000000001</v>
      </c>
      <c r="S273" s="207"/>
      <c r="T273" s="209">
        <f>SUM(T274:T318)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80</v>
      </c>
      <c r="AT273" s="211" t="s">
        <v>71</v>
      </c>
      <c r="AU273" s="211" t="s">
        <v>82</v>
      </c>
      <c r="AY273" s="210" t="s">
        <v>142</v>
      </c>
      <c r="BK273" s="212">
        <f>SUM(BK274:BK318)</f>
        <v>0</v>
      </c>
    </row>
    <row r="274" s="2" customFormat="1" ht="21.75" customHeight="1">
      <c r="A274" s="41"/>
      <c r="B274" s="42"/>
      <c r="C274" s="215" t="s">
        <v>210</v>
      </c>
      <c r="D274" s="215" t="s">
        <v>144</v>
      </c>
      <c r="E274" s="216" t="s">
        <v>961</v>
      </c>
      <c r="F274" s="217" t="s">
        <v>962</v>
      </c>
      <c r="G274" s="218" t="s">
        <v>147</v>
      </c>
      <c r="H274" s="219">
        <v>845.46600000000001</v>
      </c>
      <c r="I274" s="220"/>
      <c r="J274" s="221">
        <f>ROUND(I274*H274,2)</f>
        <v>0</v>
      </c>
      <c r="K274" s="217" t="s">
        <v>148</v>
      </c>
      <c r="L274" s="47"/>
      <c r="M274" s="222" t="s">
        <v>19</v>
      </c>
      <c r="N274" s="223" t="s">
        <v>43</v>
      </c>
      <c r="O274" s="87"/>
      <c r="P274" s="224">
        <f>O274*H274</f>
        <v>0</v>
      </c>
      <c r="Q274" s="224">
        <v>0.00084000000000000003</v>
      </c>
      <c r="R274" s="224">
        <f>Q274*H274</f>
        <v>0.71019144000000001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149</v>
      </c>
      <c r="AT274" s="226" t="s">
        <v>144</v>
      </c>
      <c r="AU274" s="226" t="s">
        <v>164</v>
      </c>
      <c r="AY274" s="20" t="s">
        <v>142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80</v>
      </c>
      <c r="BK274" s="227">
        <f>ROUND(I274*H274,2)</f>
        <v>0</v>
      </c>
      <c r="BL274" s="20" t="s">
        <v>149</v>
      </c>
      <c r="BM274" s="226" t="s">
        <v>1611</v>
      </c>
    </row>
    <row r="275" s="2" customFormat="1">
      <c r="A275" s="41"/>
      <c r="B275" s="42"/>
      <c r="C275" s="43"/>
      <c r="D275" s="228" t="s">
        <v>151</v>
      </c>
      <c r="E275" s="43"/>
      <c r="F275" s="229" t="s">
        <v>962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151</v>
      </c>
      <c r="AU275" s="20" t="s">
        <v>164</v>
      </c>
    </row>
    <row r="276" s="2" customFormat="1">
      <c r="A276" s="41"/>
      <c r="B276" s="42"/>
      <c r="C276" s="43"/>
      <c r="D276" s="233" t="s">
        <v>153</v>
      </c>
      <c r="E276" s="43"/>
      <c r="F276" s="234" t="s">
        <v>964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153</v>
      </c>
      <c r="AU276" s="20" t="s">
        <v>164</v>
      </c>
    </row>
    <row r="277" s="13" customFormat="1">
      <c r="A277" s="13"/>
      <c r="B277" s="235"/>
      <c r="C277" s="236"/>
      <c r="D277" s="228" t="s">
        <v>155</v>
      </c>
      <c r="E277" s="237" t="s">
        <v>19</v>
      </c>
      <c r="F277" s="238" t="s">
        <v>1550</v>
      </c>
      <c r="G277" s="236"/>
      <c r="H277" s="237" t="s">
        <v>19</v>
      </c>
      <c r="I277" s="239"/>
      <c r="J277" s="236"/>
      <c r="K277" s="236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155</v>
      </c>
      <c r="AU277" s="244" t="s">
        <v>164</v>
      </c>
      <c r="AV277" s="13" t="s">
        <v>80</v>
      </c>
      <c r="AW277" s="13" t="s">
        <v>33</v>
      </c>
      <c r="AX277" s="13" t="s">
        <v>72</v>
      </c>
      <c r="AY277" s="244" t="s">
        <v>142</v>
      </c>
    </row>
    <row r="278" s="14" customFormat="1">
      <c r="A278" s="14"/>
      <c r="B278" s="245"/>
      <c r="C278" s="246"/>
      <c r="D278" s="228" t="s">
        <v>155</v>
      </c>
      <c r="E278" s="247" t="s">
        <v>19</v>
      </c>
      <c r="F278" s="248" t="s">
        <v>1612</v>
      </c>
      <c r="G278" s="246"/>
      <c r="H278" s="249">
        <v>18.780999999999999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155</v>
      </c>
      <c r="AU278" s="255" t="s">
        <v>164</v>
      </c>
      <c r="AV278" s="14" t="s">
        <v>82</v>
      </c>
      <c r="AW278" s="14" t="s">
        <v>33</v>
      </c>
      <c r="AX278" s="14" t="s">
        <v>72</v>
      </c>
      <c r="AY278" s="255" t="s">
        <v>142</v>
      </c>
    </row>
    <row r="279" s="14" customFormat="1">
      <c r="A279" s="14"/>
      <c r="B279" s="245"/>
      <c r="C279" s="246"/>
      <c r="D279" s="228" t="s">
        <v>155</v>
      </c>
      <c r="E279" s="247" t="s">
        <v>19</v>
      </c>
      <c r="F279" s="248" t="s">
        <v>1613</v>
      </c>
      <c r="G279" s="246"/>
      <c r="H279" s="249">
        <v>0.96099999999999997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155</v>
      </c>
      <c r="AU279" s="255" t="s">
        <v>164</v>
      </c>
      <c r="AV279" s="14" t="s">
        <v>82</v>
      </c>
      <c r="AW279" s="14" t="s">
        <v>33</v>
      </c>
      <c r="AX279" s="14" t="s">
        <v>72</v>
      </c>
      <c r="AY279" s="255" t="s">
        <v>142</v>
      </c>
    </row>
    <row r="280" s="14" customFormat="1">
      <c r="A280" s="14"/>
      <c r="B280" s="245"/>
      <c r="C280" s="246"/>
      <c r="D280" s="228" t="s">
        <v>155</v>
      </c>
      <c r="E280" s="247" t="s">
        <v>19</v>
      </c>
      <c r="F280" s="248" t="s">
        <v>1614</v>
      </c>
      <c r="G280" s="246"/>
      <c r="H280" s="249">
        <v>17.591000000000001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155</v>
      </c>
      <c r="AU280" s="255" t="s">
        <v>164</v>
      </c>
      <c r="AV280" s="14" t="s">
        <v>82</v>
      </c>
      <c r="AW280" s="14" t="s">
        <v>33</v>
      </c>
      <c r="AX280" s="14" t="s">
        <v>72</v>
      </c>
      <c r="AY280" s="255" t="s">
        <v>142</v>
      </c>
    </row>
    <row r="281" s="14" customFormat="1">
      <c r="A281" s="14"/>
      <c r="B281" s="245"/>
      <c r="C281" s="246"/>
      <c r="D281" s="228" t="s">
        <v>155</v>
      </c>
      <c r="E281" s="247" t="s">
        <v>19</v>
      </c>
      <c r="F281" s="248" t="s">
        <v>1615</v>
      </c>
      <c r="G281" s="246"/>
      <c r="H281" s="249">
        <v>6.3360000000000003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155</v>
      </c>
      <c r="AU281" s="255" t="s">
        <v>164</v>
      </c>
      <c r="AV281" s="14" t="s">
        <v>82</v>
      </c>
      <c r="AW281" s="14" t="s">
        <v>33</v>
      </c>
      <c r="AX281" s="14" t="s">
        <v>72</v>
      </c>
      <c r="AY281" s="255" t="s">
        <v>142</v>
      </c>
    </row>
    <row r="282" s="14" customFormat="1">
      <c r="A282" s="14"/>
      <c r="B282" s="245"/>
      <c r="C282" s="246"/>
      <c r="D282" s="228" t="s">
        <v>155</v>
      </c>
      <c r="E282" s="247" t="s">
        <v>19</v>
      </c>
      <c r="F282" s="248" t="s">
        <v>1616</v>
      </c>
      <c r="G282" s="246"/>
      <c r="H282" s="249">
        <v>5.2629999999999999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155</v>
      </c>
      <c r="AU282" s="255" t="s">
        <v>164</v>
      </c>
      <c r="AV282" s="14" t="s">
        <v>82</v>
      </c>
      <c r="AW282" s="14" t="s">
        <v>33</v>
      </c>
      <c r="AX282" s="14" t="s">
        <v>72</v>
      </c>
      <c r="AY282" s="255" t="s">
        <v>142</v>
      </c>
    </row>
    <row r="283" s="14" customFormat="1">
      <c r="A283" s="14"/>
      <c r="B283" s="245"/>
      <c r="C283" s="246"/>
      <c r="D283" s="228" t="s">
        <v>155</v>
      </c>
      <c r="E283" s="247" t="s">
        <v>19</v>
      </c>
      <c r="F283" s="248" t="s">
        <v>1617</v>
      </c>
      <c r="G283" s="246"/>
      <c r="H283" s="249">
        <v>14.714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155</v>
      </c>
      <c r="AU283" s="255" t="s">
        <v>164</v>
      </c>
      <c r="AV283" s="14" t="s">
        <v>82</v>
      </c>
      <c r="AW283" s="14" t="s">
        <v>33</v>
      </c>
      <c r="AX283" s="14" t="s">
        <v>72</v>
      </c>
      <c r="AY283" s="255" t="s">
        <v>142</v>
      </c>
    </row>
    <row r="284" s="14" customFormat="1">
      <c r="A284" s="14"/>
      <c r="B284" s="245"/>
      <c r="C284" s="246"/>
      <c r="D284" s="228" t="s">
        <v>155</v>
      </c>
      <c r="E284" s="247" t="s">
        <v>19</v>
      </c>
      <c r="F284" s="248" t="s">
        <v>1618</v>
      </c>
      <c r="G284" s="246"/>
      <c r="H284" s="249">
        <v>25.387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155</v>
      </c>
      <c r="AU284" s="255" t="s">
        <v>164</v>
      </c>
      <c r="AV284" s="14" t="s">
        <v>82</v>
      </c>
      <c r="AW284" s="14" t="s">
        <v>33</v>
      </c>
      <c r="AX284" s="14" t="s">
        <v>72</v>
      </c>
      <c r="AY284" s="255" t="s">
        <v>142</v>
      </c>
    </row>
    <row r="285" s="14" customFormat="1">
      <c r="A285" s="14"/>
      <c r="B285" s="245"/>
      <c r="C285" s="246"/>
      <c r="D285" s="228" t="s">
        <v>155</v>
      </c>
      <c r="E285" s="247" t="s">
        <v>19</v>
      </c>
      <c r="F285" s="248" t="s">
        <v>1619</v>
      </c>
      <c r="G285" s="246"/>
      <c r="H285" s="249">
        <v>14.972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155</v>
      </c>
      <c r="AU285" s="255" t="s">
        <v>164</v>
      </c>
      <c r="AV285" s="14" t="s">
        <v>82</v>
      </c>
      <c r="AW285" s="14" t="s">
        <v>33</v>
      </c>
      <c r="AX285" s="14" t="s">
        <v>72</v>
      </c>
      <c r="AY285" s="255" t="s">
        <v>142</v>
      </c>
    </row>
    <row r="286" s="14" customFormat="1">
      <c r="A286" s="14"/>
      <c r="B286" s="245"/>
      <c r="C286" s="246"/>
      <c r="D286" s="228" t="s">
        <v>155</v>
      </c>
      <c r="E286" s="247" t="s">
        <v>19</v>
      </c>
      <c r="F286" s="248" t="s">
        <v>1620</v>
      </c>
      <c r="G286" s="246"/>
      <c r="H286" s="249">
        <v>75.132000000000005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155</v>
      </c>
      <c r="AU286" s="255" t="s">
        <v>164</v>
      </c>
      <c r="AV286" s="14" t="s">
        <v>82</v>
      </c>
      <c r="AW286" s="14" t="s">
        <v>33</v>
      </c>
      <c r="AX286" s="14" t="s">
        <v>72</v>
      </c>
      <c r="AY286" s="255" t="s">
        <v>142</v>
      </c>
    </row>
    <row r="287" s="14" customFormat="1">
      <c r="A287" s="14"/>
      <c r="B287" s="245"/>
      <c r="C287" s="246"/>
      <c r="D287" s="228" t="s">
        <v>155</v>
      </c>
      <c r="E287" s="247" t="s">
        <v>19</v>
      </c>
      <c r="F287" s="248" t="s">
        <v>1621</v>
      </c>
      <c r="G287" s="246"/>
      <c r="H287" s="249">
        <v>9.1460000000000008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155</v>
      </c>
      <c r="AU287" s="255" t="s">
        <v>164</v>
      </c>
      <c r="AV287" s="14" t="s">
        <v>82</v>
      </c>
      <c r="AW287" s="14" t="s">
        <v>33</v>
      </c>
      <c r="AX287" s="14" t="s">
        <v>72</v>
      </c>
      <c r="AY287" s="255" t="s">
        <v>142</v>
      </c>
    </row>
    <row r="288" s="14" customFormat="1">
      <c r="A288" s="14"/>
      <c r="B288" s="245"/>
      <c r="C288" s="246"/>
      <c r="D288" s="228" t="s">
        <v>155</v>
      </c>
      <c r="E288" s="247" t="s">
        <v>19</v>
      </c>
      <c r="F288" s="248" t="s">
        <v>1622</v>
      </c>
      <c r="G288" s="246"/>
      <c r="H288" s="249">
        <v>21.463000000000001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155</v>
      </c>
      <c r="AU288" s="255" t="s">
        <v>164</v>
      </c>
      <c r="AV288" s="14" t="s">
        <v>82</v>
      </c>
      <c r="AW288" s="14" t="s">
        <v>33</v>
      </c>
      <c r="AX288" s="14" t="s">
        <v>72</v>
      </c>
      <c r="AY288" s="255" t="s">
        <v>142</v>
      </c>
    </row>
    <row r="289" s="14" customFormat="1">
      <c r="A289" s="14"/>
      <c r="B289" s="245"/>
      <c r="C289" s="246"/>
      <c r="D289" s="228" t="s">
        <v>155</v>
      </c>
      <c r="E289" s="247" t="s">
        <v>19</v>
      </c>
      <c r="F289" s="248" t="s">
        <v>1623</v>
      </c>
      <c r="G289" s="246"/>
      <c r="H289" s="249">
        <v>18.542000000000002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155</v>
      </c>
      <c r="AU289" s="255" t="s">
        <v>164</v>
      </c>
      <c r="AV289" s="14" t="s">
        <v>82</v>
      </c>
      <c r="AW289" s="14" t="s">
        <v>33</v>
      </c>
      <c r="AX289" s="14" t="s">
        <v>72</v>
      </c>
      <c r="AY289" s="255" t="s">
        <v>142</v>
      </c>
    </row>
    <row r="290" s="14" customFormat="1">
      <c r="A290" s="14"/>
      <c r="B290" s="245"/>
      <c r="C290" s="246"/>
      <c r="D290" s="228" t="s">
        <v>155</v>
      </c>
      <c r="E290" s="247" t="s">
        <v>19</v>
      </c>
      <c r="F290" s="248" t="s">
        <v>1624</v>
      </c>
      <c r="G290" s="246"/>
      <c r="H290" s="249">
        <v>14.504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155</v>
      </c>
      <c r="AU290" s="255" t="s">
        <v>164</v>
      </c>
      <c r="AV290" s="14" t="s">
        <v>82</v>
      </c>
      <c r="AW290" s="14" t="s">
        <v>33</v>
      </c>
      <c r="AX290" s="14" t="s">
        <v>72</v>
      </c>
      <c r="AY290" s="255" t="s">
        <v>142</v>
      </c>
    </row>
    <row r="291" s="14" customFormat="1">
      <c r="A291" s="14"/>
      <c r="B291" s="245"/>
      <c r="C291" s="246"/>
      <c r="D291" s="228" t="s">
        <v>155</v>
      </c>
      <c r="E291" s="247" t="s">
        <v>19</v>
      </c>
      <c r="F291" s="248" t="s">
        <v>1625</v>
      </c>
      <c r="G291" s="246"/>
      <c r="H291" s="249">
        <v>4.0659999999999998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155</v>
      </c>
      <c r="AU291" s="255" t="s">
        <v>164</v>
      </c>
      <c r="AV291" s="14" t="s">
        <v>82</v>
      </c>
      <c r="AW291" s="14" t="s">
        <v>33</v>
      </c>
      <c r="AX291" s="14" t="s">
        <v>72</v>
      </c>
      <c r="AY291" s="255" t="s">
        <v>142</v>
      </c>
    </row>
    <row r="292" s="14" customFormat="1">
      <c r="A292" s="14"/>
      <c r="B292" s="245"/>
      <c r="C292" s="246"/>
      <c r="D292" s="228" t="s">
        <v>155</v>
      </c>
      <c r="E292" s="247" t="s">
        <v>19</v>
      </c>
      <c r="F292" s="248" t="s">
        <v>1626</v>
      </c>
      <c r="G292" s="246"/>
      <c r="H292" s="249">
        <v>13.884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155</v>
      </c>
      <c r="AU292" s="255" t="s">
        <v>164</v>
      </c>
      <c r="AV292" s="14" t="s">
        <v>82</v>
      </c>
      <c r="AW292" s="14" t="s">
        <v>33</v>
      </c>
      <c r="AX292" s="14" t="s">
        <v>72</v>
      </c>
      <c r="AY292" s="255" t="s">
        <v>142</v>
      </c>
    </row>
    <row r="293" s="14" customFormat="1">
      <c r="A293" s="14"/>
      <c r="B293" s="245"/>
      <c r="C293" s="246"/>
      <c r="D293" s="228" t="s">
        <v>155</v>
      </c>
      <c r="E293" s="247" t="s">
        <v>19</v>
      </c>
      <c r="F293" s="248" t="s">
        <v>1627</v>
      </c>
      <c r="G293" s="246"/>
      <c r="H293" s="249">
        <v>17.023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155</v>
      </c>
      <c r="AU293" s="255" t="s">
        <v>164</v>
      </c>
      <c r="AV293" s="14" t="s">
        <v>82</v>
      </c>
      <c r="AW293" s="14" t="s">
        <v>33</v>
      </c>
      <c r="AX293" s="14" t="s">
        <v>72</v>
      </c>
      <c r="AY293" s="255" t="s">
        <v>142</v>
      </c>
    </row>
    <row r="294" s="14" customFormat="1">
      <c r="A294" s="14"/>
      <c r="B294" s="245"/>
      <c r="C294" s="246"/>
      <c r="D294" s="228" t="s">
        <v>155</v>
      </c>
      <c r="E294" s="247" t="s">
        <v>19</v>
      </c>
      <c r="F294" s="248" t="s">
        <v>1628</v>
      </c>
      <c r="G294" s="246"/>
      <c r="H294" s="249">
        <v>41.378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155</v>
      </c>
      <c r="AU294" s="255" t="s">
        <v>164</v>
      </c>
      <c r="AV294" s="14" t="s">
        <v>82</v>
      </c>
      <c r="AW294" s="14" t="s">
        <v>33</v>
      </c>
      <c r="AX294" s="14" t="s">
        <v>72</v>
      </c>
      <c r="AY294" s="255" t="s">
        <v>142</v>
      </c>
    </row>
    <row r="295" s="14" customFormat="1">
      <c r="A295" s="14"/>
      <c r="B295" s="245"/>
      <c r="C295" s="246"/>
      <c r="D295" s="228" t="s">
        <v>155</v>
      </c>
      <c r="E295" s="247" t="s">
        <v>19</v>
      </c>
      <c r="F295" s="248" t="s">
        <v>1629</v>
      </c>
      <c r="G295" s="246"/>
      <c r="H295" s="249">
        <v>22.536999999999999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155</v>
      </c>
      <c r="AU295" s="255" t="s">
        <v>164</v>
      </c>
      <c r="AV295" s="14" t="s">
        <v>82</v>
      </c>
      <c r="AW295" s="14" t="s">
        <v>33</v>
      </c>
      <c r="AX295" s="14" t="s">
        <v>72</v>
      </c>
      <c r="AY295" s="255" t="s">
        <v>142</v>
      </c>
    </row>
    <row r="296" s="14" customFormat="1">
      <c r="A296" s="14"/>
      <c r="B296" s="245"/>
      <c r="C296" s="246"/>
      <c r="D296" s="228" t="s">
        <v>155</v>
      </c>
      <c r="E296" s="247" t="s">
        <v>19</v>
      </c>
      <c r="F296" s="248" t="s">
        <v>1630</v>
      </c>
      <c r="G296" s="246"/>
      <c r="H296" s="249">
        <v>16.253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155</v>
      </c>
      <c r="AU296" s="255" t="s">
        <v>164</v>
      </c>
      <c r="AV296" s="14" t="s">
        <v>82</v>
      </c>
      <c r="AW296" s="14" t="s">
        <v>33</v>
      </c>
      <c r="AX296" s="14" t="s">
        <v>72</v>
      </c>
      <c r="AY296" s="255" t="s">
        <v>142</v>
      </c>
    </row>
    <row r="297" s="14" customFormat="1">
      <c r="A297" s="14"/>
      <c r="B297" s="245"/>
      <c r="C297" s="246"/>
      <c r="D297" s="228" t="s">
        <v>155</v>
      </c>
      <c r="E297" s="247" t="s">
        <v>19</v>
      </c>
      <c r="F297" s="248" t="s">
        <v>1631</v>
      </c>
      <c r="G297" s="246"/>
      <c r="H297" s="249">
        <v>2.54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155</v>
      </c>
      <c r="AU297" s="255" t="s">
        <v>164</v>
      </c>
      <c r="AV297" s="14" t="s">
        <v>82</v>
      </c>
      <c r="AW297" s="14" t="s">
        <v>33</v>
      </c>
      <c r="AX297" s="14" t="s">
        <v>72</v>
      </c>
      <c r="AY297" s="255" t="s">
        <v>142</v>
      </c>
    </row>
    <row r="298" s="16" customFormat="1">
      <c r="A298" s="16"/>
      <c r="B298" s="285"/>
      <c r="C298" s="286"/>
      <c r="D298" s="228" t="s">
        <v>155</v>
      </c>
      <c r="E298" s="287" t="s">
        <v>19</v>
      </c>
      <c r="F298" s="288" t="s">
        <v>880</v>
      </c>
      <c r="G298" s="286"/>
      <c r="H298" s="289">
        <v>360.47300000000001</v>
      </c>
      <c r="I298" s="290"/>
      <c r="J298" s="286"/>
      <c r="K298" s="286"/>
      <c r="L298" s="291"/>
      <c r="M298" s="292"/>
      <c r="N298" s="293"/>
      <c r="O298" s="293"/>
      <c r="P298" s="293"/>
      <c r="Q298" s="293"/>
      <c r="R298" s="293"/>
      <c r="S298" s="293"/>
      <c r="T298" s="294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95" t="s">
        <v>155</v>
      </c>
      <c r="AU298" s="295" t="s">
        <v>164</v>
      </c>
      <c r="AV298" s="16" t="s">
        <v>164</v>
      </c>
      <c r="AW298" s="16" t="s">
        <v>33</v>
      </c>
      <c r="AX298" s="16" t="s">
        <v>72</v>
      </c>
      <c r="AY298" s="295" t="s">
        <v>142</v>
      </c>
    </row>
    <row r="299" s="13" customFormat="1">
      <c r="A299" s="13"/>
      <c r="B299" s="235"/>
      <c r="C299" s="236"/>
      <c r="D299" s="228" t="s">
        <v>155</v>
      </c>
      <c r="E299" s="237" t="s">
        <v>19</v>
      </c>
      <c r="F299" s="238" t="s">
        <v>1573</v>
      </c>
      <c r="G299" s="236"/>
      <c r="H299" s="237" t="s">
        <v>19</v>
      </c>
      <c r="I299" s="239"/>
      <c r="J299" s="236"/>
      <c r="K299" s="236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155</v>
      </c>
      <c r="AU299" s="244" t="s">
        <v>164</v>
      </c>
      <c r="AV299" s="13" t="s">
        <v>80</v>
      </c>
      <c r="AW299" s="13" t="s">
        <v>33</v>
      </c>
      <c r="AX299" s="13" t="s">
        <v>72</v>
      </c>
      <c r="AY299" s="244" t="s">
        <v>142</v>
      </c>
    </row>
    <row r="300" s="14" customFormat="1">
      <c r="A300" s="14"/>
      <c r="B300" s="245"/>
      <c r="C300" s="246"/>
      <c r="D300" s="228" t="s">
        <v>155</v>
      </c>
      <c r="E300" s="247" t="s">
        <v>19</v>
      </c>
      <c r="F300" s="248" t="s">
        <v>1632</v>
      </c>
      <c r="G300" s="246"/>
      <c r="H300" s="249">
        <v>8.6080000000000005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155</v>
      </c>
      <c r="AU300" s="255" t="s">
        <v>164</v>
      </c>
      <c r="AV300" s="14" t="s">
        <v>82</v>
      </c>
      <c r="AW300" s="14" t="s">
        <v>33</v>
      </c>
      <c r="AX300" s="14" t="s">
        <v>72</v>
      </c>
      <c r="AY300" s="255" t="s">
        <v>142</v>
      </c>
    </row>
    <row r="301" s="14" customFormat="1">
      <c r="A301" s="14"/>
      <c r="B301" s="245"/>
      <c r="C301" s="246"/>
      <c r="D301" s="228" t="s">
        <v>155</v>
      </c>
      <c r="E301" s="247" t="s">
        <v>19</v>
      </c>
      <c r="F301" s="248" t="s">
        <v>1633</v>
      </c>
      <c r="G301" s="246"/>
      <c r="H301" s="249">
        <v>13.311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155</v>
      </c>
      <c r="AU301" s="255" t="s">
        <v>164</v>
      </c>
      <c r="AV301" s="14" t="s">
        <v>82</v>
      </c>
      <c r="AW301" s="14" t="s">
        <v>33</v>
      </c>
      <c r="AX301" s="14" t="s">
        <v>72</v>
      </c>
      <c r="AY301" s="255" t="s">
        <v>142</v>
      </c>
    </row>
    <row r="302" s="14" customFormat="1">
      <c r="A302" s="14"/>
      <c r="B302" s="245"/>
      <c r="C302" s="246"/>
      <c r="D302" s="228" t="s">
        <v>155</v>
      </c>
      <c r="E302" s="247" t="s">
        <v>19</v>
      </c>
      <c r="F302" s="248" t="s">
        <v>1634</v>
      </c>
      <c r="G302" s="246"/>
      <c r="H302" s="249">
        <v>11.122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155</v>
      </c>
      <c r="AU302" s="255" t="s">
        <v>164</v>
      </c>
      <c r="AV302" s="14" t="s">
        <v>82</v>
      </c>
      <c r="AW302" s="14" t="s">
        <v>33</v>
      </c>
      <c r="AX302" s="14" t="s">
        <v>72</v>
      </c>
      <c r="AY302" s="255" t="s">
        <v>142</v>
      </c>
    </row>
    <row r="303" s="14" customFormat="1">
      <c r="A303" s="14"/>
      <c r="B303" s="245"/>
      <c r="C303" s="246"/>
      <c r="D303" s="228" t="s">
        <v>155</v>
      </c>
      <c r="E303" s="247" t="s">
        <v>19</v>
      </c>
      <c r="F303" s="248" t="s">
        <v>1635</v>
      </c>
      <c r="G303" s="246"/>
      <c r="H303" s="249">
        <v>10.359999999999999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155</v>
      </c>
      <c r="AU303" s="255" t="s">
        <v>164</v>
      </c>
      <c r="AV303" s="14" t="s">
        <v>82</v>
      </c>
      <c r="AW303" s="14" t="s">
        <v>33</v>
      </c>
      <c r="AX303" s="14" t="s">
        <v>72</v>
      </c>
      <c r="AY303" s="255" t="s">
        <v>142</v>
      </c>
    </row>
    <row r="304" s="16" customFormat="1">
      <c r="A304" s="16"/>
      <c r="B304" s="285"/>
      <c r="C304" s="286"/>
      <c r="D304" s="228" t="s">
        <v>155</v>
      </c>
      <c r="E304" s="287" t="s">
        <v>19</v>
      </c>
      <c r="F304" s="288" t="s">
        <v>880</v>
      </c>
      <c r="G304" s="286"/>
      <c r="H304" s="289">
        <v>43.400999999999996</v>
      </c>
      <c r="I304" s="290"/>
      <c r="J304" s="286"/>
      <c r="K304" s="286"/>
      <c r="L304" s="291"/>
      <c r="M304" s="292"/>
      <c r="N304" s="293"/>
      <c r="O304" s="293"/>
      <c r="P304" s="293"/>
      <c r="Q304" s="293"/>
      <c r="R304" s="293"/>
      <c r="S304" s="293"/>
      <c r="T304" s="294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95" t="s">
        <v>155</v>
      </c>
      <c r="AU304" s="295" t="s">
        <v>164</v>
      </c>
      <c r="AV304" s="16" t="s">
        <v>164</v>
      </c>
      <c r="AW304" s="16" t="s">
        <v>33</v>
      </c>
      <c r="AX304" s="16" t="s">
        <v>72</v>
      </c>
      <c r="AY304" s="295" t="s">
        <v>142</v>
      </c>
    </row>
    <row r="305" s="13" customFormat="1">
      <c r="A305" s="13"/>
      <c r="B305" s="235"/>
      <c r="C305" s="236"/>
      <c r="D305" s="228" t="s">
        <v>155</v>
      </c>
      <c r="E305" s="237" t="s">
        <v>19</v>
      </c>
      <c r="F305" s="238" t="s">
        <v>1580</v>
      </c>
      <c r="G305" s="236"/>
      <c r="H305" s="237" t="s">
        <v>19</v>
      </c>
      <c r="I305" s="239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155</v>
      </c>
      <c r="AU305" s="244" t="s">
        <v>164</v>
      </c>
      <c r="AV305" s="13" t="s">
        <v>80</v>
      </c>
      <c r="AW305" s="13" t="s">
        <v>33</v>
      </c>
      <c r="AX305" s="13" t="s">
        <v>72</v>
      </c>
      <c r="AY305" s="244" t="s">
        <v>142</v>
      </c>
    </row>
    <row r="306" s="14" customFormat="1">
      <c r="A306" s="14"/>
      <c r="B306" s="245"/>
      <c r="C306" s="246"/>
      <c r="D306" s="228" t="s">
        <v>155</v>
      </c>
      <c r="E306" s="247" t="s">
        <v>19</v>
      </c>
      <c r="F306" s="248" t="s">
        <v>1636</v>
      </c>
      <c r="G306" s="246"/>
      <c r="H306" s="249">
        <v>6.3200000000000003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155</v>
      </c>
      <c r="AU306" s="255" t="s">
        <v>164</v>
      </c>
      <c r="AV306" s="14" t="s">
        <v>82</v>
      </c>
      <c r="AW306" s="14" t="s">
        <v>33</v>
      </c>
      <c r="AX306" s="14" t="s">
        <v>72</v>
      </c>
      <c r="AY306" s="255" t="s">
        <v>142</v>
      </c>
    </row>
    <row r="307" s="14" customFormat="1">
      <c r="A307" s="14"/>
      <c r="B307" s="245"/>
      <c r="C307" s="246"/>
      <c r="D307" s="228" t="s">
        <v>155</v>
      </c>
      <c r="E307" s="247" t="s">
        <v>19</v>
      </c>
      <c r="F307" s="248" t="s">
        <v>1637</v>
      </c>
      <c r="G307" s="246"/>
      <c r="H307" s="249">
        <v>26.466999999999999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155</v>
      </c>
      <c r="AU307" s="255" t="s">
        <v>164</v>
      </c>
      <c r="AV307" s="14" t="s">
        <v>82</v>
      </c>
      <c r="AW307" s="14" t="s">
        <v>33</v>
      </c>
      <c r="AX307" s="14" t="s">
        <v>72</v>
      </c>
      <c r="AY307" s="255" t="s">
        <v>142</v>
      </c>
    </row>
    <row r="308" s="14" customFormat="1">
      <c r="A308" s="14"/>
      <c r="B308" s="245"/>
      <c r="C308" s="246"/>
      <c r="D308" s="228" t="s">
        <v>155</v>
      </c>
      <c r="E308" s="247" t="s">
        <v>19</v>
      </c>
      <c r="F308" s="248" t="s">
        <v>1638</v>
      </c>
      <c r="G308" s="246"/>
      <c r="H308" s="249">
        <v>1.8049999999999999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155</v>
      </c>
      <c r="AU308" s="255" t="s">
        <v>164</v>
      </c>
      <c r="AV308" s="14" t="s">
        <v>82</v>
      </c>
      <c r="AW308" s="14" t="s">
        <v>33</v>
      </c>
      <c r="AX308" s="14" t="s">
        <v>72</v>
      </c>
      <c r="AY308" s="255" t="s">
        <v>142</v>
      </c>
    </row>
    <row r="309" s="16" customFormat="1">
      <c r="A309" s="16"/>
      <c r="B309" s="285"/>
      <c r="C309" s="286"/>
      <c r="D309" s="228" t="s">
        <v>155</v>
      </c>
      <c r="E309" s="287" t="s">
        <v>19</v>
      </c>
      <c r="F309" s="288" t="s">
        <v>880</v>
      </c>
      <c r="G309" s="286"/>
      <c r="H309" s="289">
        <v>34.591999999999999</v>
      </c>
      <c r="I309" s="290"/>
      <c r="J309" s="286"/>
      <c r="K309" s="286"/>
      <c r="L309" s="291"/>
      <c r="M309" s="292"/>
      <c r="N309" s="293"/>
      <c r="O309" s="293"/>
      <c r="P309" s="293"/>
      <c r="Q309" s="293"/>
      <c r="R309" s="293"/>
      <c r="S309" s="293"/>
      <c r="T309" s="294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95" t="s">
        <v>155</v>
      </c>
      <c r="AU309" s="295" t="s">
        <v>164</v>
      </c>
      <c r="AV309" s="16" t="s">
        <v>164</v>
      </c>
      <c r="AW309" s="16" t="s">
        <v>33</v>
      </c>
      <c r="AX309" s="16" t="s">
        <v>72</v>
      </c>
      <c r="AY309" s="295" t="s">
        <v>142</v>
      </c>
    </row>
    <row r="310" s="13" customFormat="1">
      <c r="A310" s="13"/>
      <c r="B310" s="235"/>
      <c r="C310" s="236"/>
      <c r="D310" s="228" t="s">
        <v>155</v>
      </c>
      <c r="E310" s="237" t="s">
        <v>19</v>
      </c>
      <c r="F310" s="238" t="s">
        <v>1585</v>
      </c>
      <c r="G310" s="236"/>
      <c r="H310" s="237" t="s">
        <v>19</v>
      </c>
      <c r="I310" s="239"/>
      <c r="J310" s="236"/>
      <c r="K310" s="236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155</v>
      </c>
      <c r="AU310" s="244" t="s">
        <v>164</v>
      </c>
      <c r="AV310" s="13" t="s">
        <v>80</v>
      </c>
      <c r="AW310" s="13" t="s">
        <v>33</v>
      </c>
      <c r="AX310" s="13" t="s">
        <v>72</v>
      </c>
      <c r="AY310" s="244" t="s">
        <v>142</v>
      </c>
    </row>
    <row r="311" s="14" customFormat="1">
      <c r="A311" s="14"/>
      <c r="B311" s="245"/>
      <c r="C311" s="246"/>
      <c r="D311" s="228" t="s">
        <v>155</v>
      </c>
      <c r="E311" s="247" t="s">
        <v>19</v>
      </c>
      <c r="F311" s="248" t="s">
        <v>1639</v>
      </c>
      <c r="G311" s="246"/>
      <c r="H311" s="249">
        <v>407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155</v>
      </c>
      <c r="AU311" s="255" t="s">
        <v>164</v>
      </c>
      <c r="AV311" s="14" t="s">
        <v>82</v>
      </c>
      <c r="AW311" s="14" t="s">
        <v>33</v>
      </c>
      <c r="AX311" s="14" t="s">
        <v>72</v>
      </c>
      <c r="AY311" s="255" t="s">
        <v>142</v>
      </c>
    </row>
    <row r="312" s="16" customFormat="1">
      <c r="A312" s="16"/>
      <c r="B312" s="285"/>
      <c r="C312" s="286"/>
      <c r="D312" s="228" t="s">
        <v>155</v>
      </c>
      <c r="E312" s="287" t="s">
        <v>19</v>
      </c>
      <c r="F312" s="288" t="s">
        <v>880</v>
      </c>
      <c r="G312" s="286"/>
      <c r="H312" s="289">
        <v>407</v>
      </c>
      <c r="I312" s="290"/>
      <c r="J312" s="286"/>
      <c r="K312" s="286"/>
      <c r="L312" s="291"/>
      <c r="M312" s="292"/>
      <c r="N312" s="293"/>
      <c r="O312" s="293"/>
      <c r="P312" s="293"/>
      <c r="Q312" s="293"/>
      <c r="R312" s="293"/>
      <c r="S312" s="293"/>
      <c r="T312" s="294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T312" s="295" t="s">
        <v>155</v>
      </c>
      <c r="AU312" s="295" t="s">
        <v>164</v>
      </c>
      <c r="AV312" s="16" t="s">
        <v>164</v>
      </c>
      <c r="AW312" s="16" t="s">
        <v>33</v>
      </c>
      <c r="AX312" s="16" t="s">
        <v>72</v>
      </c>
      <c r="AY312" s="295" t="s">
        <v>142</v>
      </c>
    </row>
    <row r="313" s="15" customFormat="1">
      <c r="A313" s="15"/>
      <c r="B313" s="274"/>
      <c r="C313" s="275"/>
      <c r="D313" s="228" t="s">
        <v>155</v>
      </c>
      <c r="E313" s="276" t="s">
        <v>19</v>
      </c>
      <c r="F313" s="277" t="s">
        <v>861</v>
      </c>
      <c r="G313" s="275"/>
      <c r="H313" s="278">
        <v>845.46600000000001</v>
      </c>
      <c r="I313" s="279"/>
      <c r="J313" s="275"/>
      <c r="K313" s="275"/>
      <c r="L313" s="280"/>
      <c r="M313" s="281"/>
      <c r="N313" s="282"/>
      <c r="O313" s="282"/>
      <c r="P313" s="282"/>
      <c r="Q313" s="282"/>
      <c r="R313" s="282"/>
      <c r="S313" s="282"/>
      <c r="T313" s="28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4" t="s">
        <v>155</v>
      </c>
      <c r="AU313" s="284" t="s">
        <v>164</v>
      </c>
      <c r="AV313" s="15" t="s">
        <v>149</v>
      </c>
      <c r="AW313" s="15" t="s">
        <v>33</v>
      </c>
      <c r="AX313" s="15" t="s">
        <v>80</v>
      </c>
      <c r="AY313" s="284" t="s">
        <v>142</v>
      </c>
    </row>
    <row r="314" s="2" customFormat="1" ht="24.15" customHeight="1">
      <c r="A314" s="41"/>
      <c r="B314" s="42"/>
      <c r="C314" s="215" t="s">
        <v>217</v>
      </c>
      <c r="D314" s="215" t="s">
        <v>144</v>
      </c>
      <c r="E314" s="216" t="s">
        <v>993</v>
      </c>
      <c r="F314" s="217" t="s">
        <v>994</v>
      </c>
      <c r="G314" s="218" t="s">
        <v>147</v>
      </c>
      <c r="H314" s="219">
        <v>845.46600000000001</v>
      </c>
      <c r="I314" s="220"/>
      <c r="J314" s="221">
        <f>ROUND(I314*H314,2)</f>
        <v>0</v>
      </c>
      <c r="K314" s="217" t="s">
        <v>148</v>
      </c>
      <c r="L314" s="47"/>
      <c r="M314" s="222" t="s">
        <v>19</v>
      </c>
      <c r="N314" s="223" t="s">
        <v>43</v>
      </c>
      <c r="O314" s="87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149</v>
      </c>
      <c r="AT314" s="226" t="s">
        <v>144</v>
      </c>
      <c r="AU314" s="226" t="s">
        <v>164</v>
      </c>
      <c r="AY314" s="20" t="s">
        <v>142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80</v>
      </c>
      <c r="BK314" s="227">
        <f>ROUND(I314*H314,2)</f>
        <v>0</v>
      </c>
      <c r="BL314" s="20" t="s">
        <v>149</v>
      </c>
      <c r="BM314" s="226" t="s">
        <v>1640</v>
      </c>
    </row>
    <row r="315" s="2" customFormat="1">
      <c r="A315" s="41"/>
      <c r="B315" s="42"/>
      <c r="C315" s="43"/>
      <c r="D315" s="228" t="s">
        <v>151</v>
      </c>
      <c r="E315" s="43"/>
      <c r="F315" s="229" t="s">
        <v>994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151</v>
      </c>
      <c r="AU315" s="20" t="s">
        <v>164</v>
      </c>
    </row>
    <row r="316" s="2" customFormat="1">
      <c r="A316" s="41"/>
      <c r="B316" s="42"/>
      <c r="C316" s="43"/>
      <c r="D316" s="233" t="s">
        <v>153</v>
      </c>
      <c r="E316" s="43"/>
      <c r="F316" s="234" t="s">
        <v>996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153</v>
      </c>
      <c r="AU316" s="20" t="s">
        <v>164</v>
      </c>
    </row>
    <row r="317" s="14" customFormat="1">
      <c r="A317" s="14"/>
      <c r="B317" s="245"/>
      <c r="C317" s="246"/>
      <c r="D317" s="228" t="s">
        <v>155</v>
      </c>
      <c r="E317" s="247" t="s">
        <v>19</v>
      </c>
      <c r="F317" s="248" t="s">
        <v>1641</v>
      </c>
      <c r="G317" s="246"/>
      <c r="H317" s="249">
        <v>845.46600000000001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155</v>
      </c>
      <c r="AU317" s="255" t="s">
        <v>164</v>
      </c>
      <c r="AV317" s="14" t="s">
        <v>82</v>
      </c>
      <c r="AW317" s="14" t="s">
        <v>33</v>
      </c>
      <c r="AX317" s="14" t="s">
        <v>72</v>
      </c>
      <c r="AY317" s="255" t="s">
        <v>142</v>
      </c>
    </row>
    <row r="318" s="15" customFormat="1">
      <c r="A318" s="15"/>
      <c r="B318" s="274"/>
      <c r="C318" s="275"/>
      <c r="D318" s="228" t="s">
        <v>155</v>
      </c>
      <c r="E318" s="276" t="s">
        <v>19</v>
      </c>
      <c r="F318" s="277" t="s">
        <v>861</v>
      </c>
      <c r="G318" s="275"/>
      <c r="H318" s="278">
        <v>845.46600000000001</v>
      </c>
      <c r="I318" s="279"/>
      <c r="J318" s="275"/>
      <c r="K318" s="275"/>
      <c r="L318" s="280"/>
      <c r="M318" s="281"/>
      <c r="N318" s="282"/>
      <c r="O318" s="282"/>
      <c r="P318" s="282"/>
      <c r="Q318" s="282"/>
      <c r="R318" s="282"/>
      <c r="S318" s="282"/>
      <c r="T318" s="28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84" t="s">
        <v>155</v>
      </c>
      <c r="AU318" s="284" t="s">
        <v>164</v>
      </c>
      <c r="AV318" s="15" t="s">
        <v>149</v>
      </c>
      <c r="AW318" s="15" t="s">
        <v>33</v>
      </c>
      <c r="AX318" s="15" t="s">
        <v>80</v>
      </c>
      <c r="AY318" s="284" t="s">
        <v>142</v>
      </c>
    </row>
    <row r="319" s="12" customFormat="1" ht="20.88" customHeight="1">
      <c r="A319" s="12"/>
      <c r="B319" s="199"/>
      <c r="C319" s="200"/>
      <c r="D319" s="201" t="s">
        <v>71</v>
      </c>
      <c r="E319" s="213" t="s">
        <v>262</v>
      </c>
      <c r="F319" s="213" t="s">
        <v>998</v>
      </c>
      <c r="G319" s="200"/>
      <c r="H319" s="200"/>
      <c r="I319" s="203"/>
      <c r="J319" s="214">
        <f>BK319</f>
        <v>0</v>
      </c>
      <c r="K319" s="200"/>
      <c r="L319" s="205"/>
      <c r="M319" s="206"/>
      <c r="N319" s="207"/>
      <c r="O319" s="207"/>
      <c r="P319" s="208">
        <f>SUM(P320:P345)</f>
        <v>0</v>
      </c>
      <c r="Q319" s="207"/>
      <c r="R319" s="208">
        <f>SUM(R320:R345)</f>
        <v>0</v>
      </c>
      <c r="S319" s="207"/>
      <c r="T319" s="209">
        <f>SUM(T320:T345)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0" t="s">
        <v>80</v>
      </c>
      <c r="AT319" s="211" t="s">
        <v>71</v>
      </c>
      <c r="AU319" s="211" t="s">
        <v>82</v>
      </c>
      <c r="AY319" s="210" t="s">
        <v>142</v>
      </c>
      <c r="BK319" s="212">
        <f>SUM(BK320:BK345)</f>
        <v>0</v>
      </c>
    </row>
    <row r="320" s="2" customFormat="1" ht="37.8" customHeight="1">
      <c r="A320" s="41"/>
      <c r="B320" s="42"/>
      <c r="C320" s="215" t="s">
        <v>225</v>
      </c>
      <c r="D320" s="215" t="s">
        <v>144</v>
      </c>
      <c r="E320" s="216" t="s">
        <v>999</v>
      </c>
      <c r="F320" s="217" t="s">
        <v>1000</v>
      </c>
      <c r="G320" s="218" t="s">
        <v>241</v>
      </c>
      <c r="H320" s="219">
        <v>70.859999999999999</v>
      </c>
      <c r="I320" s="220"/>
      <c r="J320" s="221">
        <f>ROUND(I320*H320,2)</f>
        <v>0</v>
      </c>
      <c r="K320" s="217" t="s">
        <v>148</v>
      </c>
      <c r="L320" s="47"/>
      <c r="M320" s="222" t="s">
        <v>19</v>
      </c>
      <c r="N320" s="223" t="s">
        <v>43</v>
      </c>
      <c r="O320" s="87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149</v>
      </c>
      <c r="AT320" s="226" t="s">
        <v>144</v>
      </c>
      <c r="AU320" s="226" t="s">
        <v>164</v>
      </c>
      <c r="AY320" s="20" t="s">
        <v>142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80</v>
      </c>
      <c r="BK320" s="227">
        <f>ROUND(I320*H320,2)</f>
        <v>0</v>
      </c>
      <c r="BL320" s="20" t="s">
        <v>149</v>
      </c>
      <c r="BM320" s="226" t="s">
        <v>1642</v>
      </c>
    </row>
    <row r="321" s="2" customFormat="1">
      <c r="A321" s="41"/>
      <c r="B321" s="42"/>
      <c r="C321" s="43"/>
      <c r="D321" s="228" t="s">
        <v>151</v>
      </c>
      <c r="E321" s="43"/>
      <c r="F321" s="229" t="s">
        <v>1000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151</v>
      </c>
      <c r="AU321" s="20" t="s">
        <v>164</v>
      </c>
    </row>
    <row r="322" s="2" customFormat="1">
      <c r="A322" s="41"/>
      <c r="B322" s="42"/>
      <c r="C322" s="43"/>
      <c r="D322" s="233" t="s">
        <v>153</v>
      </c>
      <c r="E322" s="43"/>
      <c r="F322" s="234" t="s">
        <v>1002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153</v>
      </c>
      <c r="AU322" s="20" t="s">
        <v>164</v>
      </c>
    </row>
    <row r="323" s="14" customFormat="1">
      <c r="A323" s="14"/>
      <c r="B323" s="245"/>
      <c r="C323" s="246"/>
      <c r="D323" s="228" t="s">
        <v>155</v>
      </c>
      <c r="E323" s="247" t="s">
        <v>19</v>
      </c>
      <c r="F323" s="248" t="s">
        <v>1643</v>
      </c>
      <c r="G323" s="246"/>
      <c r="H323" s="249">
        <v>317.42700000000002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155</v>
      </c>
      <c r="AU323" s="255" t="s">
        <v>164</v>
      </c>
      <c r="AV323" s="14" t="s">
        <v>82</v>
      </c>
      <c r="AW323" s="14" t="s">
        <v>33</v>
      </c>
      <c r="AX323" s="14" t="s">
        <v>72</v>
      </c>
      <c r="AY323" s="255" t="s">
        <v>142</v>
      </c>
    </row>
    <row r="324" s="14" customFormat="1">
      <c r="A324" s="14"/>
      <c r="B324" s="245"/>
      <c r="C324" s="246"/>
      <c r="D324" s="228" t="s">
        <v>155</v>
      </c>
      <c r="E324" s="247" t="s">
        <v>19</v>
      </c>
      <c r="F324" s="248" t="s">
        <v>1644</v>
      </c>
      <c r="G324" s="246"/>
      <c r="H324" s="249">
        <v>-246.56700000000001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155</v>
      </c>
      <c r="AU324" s="255" t="s">
        <v>164</v>
      </c>
      <c r="AV324" s="14" t="s">
        <v>82</v>
      </c>
      <c r="AW324" s="14" t="s">
        <v>33</v>
      </c>
      <c r="AX324" s="14" t="s">
        <v>72</v>
      </c>
      <c r="AY324" s="255" t="s">
        <v>142</v>
      </c>
    </row>
    <row r="325" s="16" customFormat="1">
      <c r="A325" s="16"/>
      <c r="B325" s="285"/>
      <c r="C325" s="286"/>
      <c r="D325" s="228" t="s">
        <v>155</v>
      </c>
      <c r="E325" s="287" t="s">
        <v>19</v>
      </c>
      <c r="F325" s="288" t="s">
        <v>880</v>
      </c>
      <c r="G325" s="286"/>
      <c r="H325" s="289">
        <v>70.860000000000014</v>
      </c>
      <c r="I325" s="290"/>
      <c r="J325" s="286"/>
      <c r="K325" s="286"/>
      <c r="L325" s="291"/>
      <c r="M325" s="292"/>
      <c r="N325" s="293"/>
      <c r="O325" s="293"/>
      <c r="P325" s="293"/>
      <c r="Q325" s="293"/>
      <c r="R325" s="293"/>
      <c r="S325" s="293"/>
      <c r="T325" s="294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95" t="s">
        <v>155</v>
      </c>
      <c r="AU325" s="295" t="s">
        <v>164</v>
      </c>
      <c r="AV325" s="16" t="s">
        <v>164</v>
      </c>
      <c r="AW325" s="16" t="s">
        <v>33</v>
      </c>
      <c r="AX325" s="16" t="s">
        <v>72</v>
      </c>
      <c r="AY325" s="295" t="s">
        <v>142</v>
      </c>
    </row>
    <row r="326" s="15" customFormat="1">
      <c r="A326" s="15"/>
      <c r="B326" s="274"/>
      <c r="C326" s="275"/>
      <c r="D326" s="228" t="s">
        <v>155</v>
      </c>
      <c r="E326" s="276" t="s">
        <v>19</v>
      </c>
      <c r="F326" s="277" t="s">
        <v>861</v>
      </c>
      <c r="G326" s="275"/>
      <c r="H326" s="278">
        <v>70.860000000000014</v>
      </c>
      <c r="I326" s="279"/>
      <c r="J326" s="275"/>
      <c r="K326" s="275"/>
      <c r="L326" s="280"/>
      <c r="M326" s="281"/>
      <c r="N326" s="282"/>
      <c r="O326" s="282"/>
      <c r="P326" s="282"/>
      <c r="Q326" s="282"/>
      <c r="R326" s="282"/>
      <c r="S326" s="282"/>
      <c r="T326" s="28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4" t="s">
        <v>155</v>
      </c>
      <c r="AU326" s="284" t="s">
        <v>164</v>
      </c>
      <c r="AV326" s="15" t="s">
        <v>149</v>
      </c>
      <c r="AW326" s="15" t="s">
        <v>33</v>
      </c>
      <c r="AX326" s="15" t="s">
        <v>80</v>
      </c>
      <c r="AY326" s="284" t="s">
        <v>142</v>
      </c>
    </row>
    <row r="327" s="2" customFormat="1" ht="37.8" customHeight="1">
      <c r="A327" s="41"/>
      <c r="B327" s="42"/>
      <c r="C327" s="215" t="s">
        <v>8</v>
      </c>
      <c r="D327" s="215" t="s">
        <v>144</v>
      </c>
      <c r="E327" s="216" t="s">
        <v>1005</v>
      </c>
      <c r="F327" s="217" t="s">
        <v>1006</v>
      </c>
      <c r="G327" s="218" t="s">
        <v>241</v>
      </c>
      <c r="H327" s="219">
        <v>708.60000000000002</v>
      </c>
      <c r="I327" s="220"/>
      <c r="J327" s="221">
        <f>ROUND(I327*H327,2)</f>
        <v>0</v>
      </c>
      <c r="K327" s="217" t="s">
        <v>148</v>
      </c>
      <c r="L327" s="47"/>
      <c r="M327" s="222" t="s">
        <v>19</v>
      </c>
      <c r="N327" s="223" t="s">
        <v>43</v>
      </c>
      <c r="O327" s="87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6" t="s">
        <v>149</v>
      </c>
      <c r="AT327" s="226" t="s">
        <v>144</v>
      </c>
      <c r="AU327" s="226" t="s">
        <v>164</v>
      </c>
      <c r="AY327" s="20" t="s">
        <v>142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20" t="s">
        <v>80</v>
      </c>
      <c r="BK327" s="227">
        <f>ROUND(I327*H327,2)</f>
        <v>0</v>
      </c>
      <c r="BL327" s="20" t="s">
        <v>149</v>
      </c>
      <c r="BM327" s="226" t="s">
        <v>1645</v>
      </c>
    </row>
    <row r="328" s="2" customFormat="1">
      <c r="A328" s="41"/>
      <c r="B328" s="42"/>
      <c r="C328" s="43"/>
      <c r="D328" s="228" t="s">
        <v>151</v>
      </c>
      <c r="E328" s="43"/>
      <c r="F328" s="229" t="s">
        <v>1008</v>
      </c>
      <c r="G328" s="43"/>
      <c r="H328" s="43"/>
      <c r="I328" s="230"/>
      <c r="J328" s="43"/>
      <c r="K328" s="43"/>
      <c r="L328" s="47"/>
      <c r="M328" s="231"/>
      <c r="N328" s="232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151</v>
      </c>
      <c r="AU328" s="20" t="s">
        <v>164</v>
      </c>
    </row>
    <row r="329" s="2" customFormat="1">
      <c r="A329" s="41"/>
      <c r="B329" s="42"/>
      <c r="C329" s="43"/>
      <c r="D329" s="233" t="s">
        <v>153</v>
      </c>
      <c r="E329" s="43"/>
      <c r="F329" s="234" t="s">
        <v>1009</v>
      </c>
      <c r="G329" s="43"/>
      <c r="H329" s="43"/>
      <c r="I329" s="230"/>
      <c r="J329" s="43"/>
      <c r="K329" s="43"/>
      <c r="L329" s="47"/>
      <c r="M329" s="231"/>
      <c r="N329" s="232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153</v>
      </c>
      <c r="AU329" s="20" t="s">
        <v>164</v>
      </c>
    </row>
    <row r="330" s="13" customFormat="1">
      <c r="A330" s="13"/>
      <c r="B330" s="235"/>
      <c r="C330" s="236"/>
      <c r="D330" s="228" t="s">
        <v>155</v>
      </c>
      <c r="E330" s="237" t="s">
        <v>19</v>
      </c>
      <c r="F330" s="238" t="s">
        <v>1303</v>
      </c>
      <c r="G330" s="236"/>
      <c r="H330" s="237" t="s">
        <v>19</v>
      </c>
      <c r="I330" s="239"/>
      <c r="J330" s="236"/>
      <c r="K330" s="236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155</v>
      </c>
      <c r="AU330" s="244" t="s">
        <v>164</v>
      </c>
      <c r="AV330" s="13" t="s">
        <v>80</v>
      </c>
      <c r="AW330" s="13" t="s">
        <v>33</v>
      </c>
      <c r="AX330" s="13" t="s">
        <v>72</v>
      </c>
      <c r="AY330" s="244" t="s">
        <v>142</v>
      </c>
    </row>
    <row r="331" s="14" customFormat="1">
      <c r="A331" s="14"/>
      <c r="B331" s="245"/>
      <c r="C331" s="246"/>
      <c r="D331" s="228" t="s">
        <v>155</v>
      </c>
      <c r="E331" s="247" t="s">
        <v>19</v>
      </c>
      <c r="F331" s="248" t="s">
        <v>1646</v>
      </c>
      <c r="G331" s="246"/>
      <c r="H331" s="249">
        <v>708.60000000000002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155</v>
      </c>
      <c r="AU331" s="255" t="s">
        <v>164</v>
      </c>
      <c r="AV331" s="14" t="s">
        <v>82</v>
      </c>
      <c r="AW331" s="14" t="s">
        <v>33</v>
      </c>
      <c r="AX331" s="14" t="s">
        <v>72</v>
      </c>
      <c r="AY331" s="255" t="s">
        <v>142</v>
      </c>
    </row>
    <row r="332" s="15" customFormat="1">
      <c r="A332" s="15"/>
      <c r="B332" s="274"/>
      <c r="C332" s="275"/>
      <c r="D332" s="228" t="s">
        <v>155</v>
      </c>
      <c r="E332" s="276" t="s">
        <v>19</v>
      </c>
      <c r="F332" s="277" t="s">
        <v>861</v>
      </c>
      <c r="G332" s="275"/>
      <c r="H332" s="278">
        <v>708.60000000000002</v>
      </c>
      <c r="I332" s="279"/>
      <c r="J332" s="275"/>
      <c r="K332" s="275"/>
      <c r="L332" s="280"/>
      <c r="M332" s="281"/>
      <c r="N332" s="282"/>
      <c r="O332" s="282"/>
      <c r="P332" s="282"/>
      <c r="Q332" s="282"/>
      <c r="R332" s="282"/>
      <c r="S332" s="282"/>
      <c r="T332" s="283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4" t="s">
        <v>155</v>
      </c>
      <c r="AU332" s="284" t="s">
        <v>164</v>
      </c>
      <c r="AV332" s="15" t="s">
        <v>149</v>
      </c>
      <c r="AW332" s="15" t="s">
        <v>33</v>
      </c>
      <c r="AX332" s="15" t="s">
        <v>80</v>
      </c>
      <c r="AY332" s="284" t="s">
        <v>142</v>
      </c>
    </row>
    <row r="333" s="2" customFormat="1" ht="37.8" customHeight="1">
      <c r="A333" s="41"/>
      <c r="B333" s="42"/>
      <c r="C333" s="215" t="s">
        <v>238</v>
      </c>
      <c r="D333" s="215" t="s">
        <v>144</v>
      </c>
      <c r="E333" s="216" t="s">
        <v>1012</v>
      </c>
      <c r="F333" s="217" t="s">
        <v>1013</v>
      </c>
      <c r="G333" s="218" t="s">
        <v>241</v>
      </c>
      <c r="H333" s="219">
        <v>70.859999999999999</v>
      </c>
      <c r="I333" s="220"/>
      <c r="J333" s="221">
        <f>ROUND(I333*H333,2)</f>
        <v>0</v>
      </c>
      <c r="K333" s="217" t="s">
        <v>148</v>
      </c>
      <c r="L333" s="47"/>
      <c r="M333" s="222" t="s">
        <v>19</v>
      </c>
      <c r="N333" s="223" t="s">
        <v>43</v>
      </c>
      <c r="O333" s="87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149</v>
      </c>
      <c r="AT333" s="226" t="s">
        <v>144</v>
      </c>
      <c r="AU333" s="226" t="s">
        <v>164</v>
      </c>
      <c r="AY333" s="20" t="s">
        <v>142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80</v>
      </c>
      <c r="BK333" s="227">
        <f>ROUND(I333*H333,2)</f>
        <v>0</v>
      </c>
      <c r="BL333" s="20" t="s">
        <v>149</v>
      </c>
      <c r="BM333" s="226" t="s">
        <v>1647</v>
      </c>
    </row>
    <row r="334" s="2" customFormat="1">
      <c r="A334" s="41"/>
      <c r="B334" s="42"/>
      <c r="C334" s="43"/>
      <c r="D334" s="228" t="s">
        <v>151</v>
      </c>
      <c r="E334" s="43"/>
      <c r="F334" s="229" t="s">
        <v>1013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151</v>
      </c>
      <c r="AU334" s="20" t="s">
        <v>164</v>
      </c>
    </row>
    <row r="335" s="2" customFormat="1">
      <c r="A335" s="41"/>
      <c r="B335" s="42"/>
      <c r="C335" s="43"/>
      <c r="D335" s="233" t="s">
        <v>153</v>
      </c>
      <c r="E335" s="43"/>
      <c r="F335" s="234" t="s">
        <v>1015</v>
      </c>
      <c r="G335" s="43"/>
      <c r="H335" s="43"/>
      <c r="I335" s="230"/>
      <c r="J335" s="43"/>
      <c r="K335" s="43"/>
      <c r="L335" s="47"/>
      <c r="M335" s="231"/>
      <c r="N335" s="232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153</v>
      </c>
      <c r="AU335" s="20" t="s">
        <v>164</v>
      </c>
    </row>
    <row r="336" s="14" customFormat="1">
      <c r="A336" s="14"/>
      <c r="B336" s="245"/>
      <c r="C336" s="246"/>
      <c r="D336" s="228" t="s">
        <v>155</v>
      </c>
      <c r="E336" s="247" t="s">
        <v>19</v>
      </c>
      <c r="F336" s="248" t="s">
        <v>1643</v>
      </c>
      <c r="G336" s="246"/>
      <c r="H336" s="249">
        <v>317.42700000000002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155</v>
      </c>
      <c r="AU336" s="255" t="s">
        <v>164</v>
      </c>
      <c r="AV336" s="14" t="s">
        <v>82</v>
      </c>
      <c r="AW336" s="14" t="s">
        <v>33</v>
      </c>
      <c r="AX336" s="14" t="s">
        <v>72</v>
      </c>
      <c r="AY336" s="255" t="s">
        <v>142</v>
      </c>
    </row>
    <row r="337" s="14" customFormat="1">
      <c r="A337" s="14"/>
      <c r="B337" s="245"/>
      <c r="C337" s="246"/>
      <c r="D337" s="228" t="s">
        <v>155</v>
      </c>
      <c r="E337" s="247" t="s">
        <v>19</v>
      </c>
      <c r="F337" s="248" t="s">
        <v>1644</v>
      </c>
      <c r="G337" s="246"/>
      <c r="H337" s="249">
        <v>-246.56700000000001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155</v>
      </c>
      <c r="AU337" s="255" t="s">
        <v>164</v>
      </c>
      <c r="AV337" s="14" t="s">
        <v>82</v>
      </c>
      <c r="AW337" s="14" t="s">
        <v>33</v>
      </c>
      <c r="AX337" s="14" t="s">
        <v>72</v>
      </c>
      <c r="AY337" s="255" t="s">
        <v>142</v>
      </c>
    </row>
    <row r="338" s="16" customFormat="1">
      <c r="A338" s="16"/>
      <c r="B338" s="285"/>
      <c r="C338" s="286"/>
      <c r="D338" s="228" t="s">
        <v>155</v>
      </c>
      <c r="E338" s="287" t="s">
        <v>19</v>
      </c>
      <c r="F338" s="288" t="s">
        <v>880</v>
      </c>
      <c r="G338" s="286"/>
      <c r="H338" s="289">
        <v>70.860000000000014</v>
      </c>
      <c r="I338" s="290"/>
      <c r="J338" s="286"/>
      <c r="K338" s="286"/>
      <c r="L338" s="291"/>
      <c r="M338" s="292"/>
      <c r="N338" s="293"/>
      <c r="O338" s="293"/>
      <c r="P338" s="293"/>
      <c r="Q338" s="293"/>
      <c r="R338" s="293"/>
      <c r="S338" s="293"/>
      <c r="T338" s="294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95" t="s">
        <v>155</v>
      </c>
      <c r="AU338" s="295" t="s">
        <v>164</v>
      </c>
      <c r="AV338" s="16" t="s">
        <v>164</v>
      </c>
      <c r="AW338" s="16" t="s">
        <v>33</v>
      </c>
      <c r="AX338" s="16" t="s">
        <v>72</v>
      </c>
      <c r="AY338" s="295" t="s">
        <v>142</v>
      </c>
    </row>
    <row r="339" s="15" customFormat="1">
      <c r="A339" s="15"/>
      <c r="B339" s="274"/>
      <c r="C339" s="275"/>
      <c r="D339" s="228" t="s">
        <v>155</v>
      </c>
      <c r="E339" s="276" t="s">
        <v>19</v>
      </c>
      <c r="F339" s="277" t="s">
        <v>861</v>
      </c>
      <c r="G339" s="275"/>
      <c r="H339" s="278">
        <v>70.860000000000014</v>
      </c>
      <c r="I339" s="279"/>
      <c r="J339" s="275"/>
      <c r="K339" s="275"/>
      <c r="L339" s="280"/>
      <c r="M339" s="281"/>
      <c r="N339" s="282"/>
      <c r="O339" s="282"/>
      <c r="P339" s="282"/>
      <c r="Q339" s="282"/>
      <c r="R339" s="282"/>
      <c r="S339" s="282"/>
      <c r="T339" s="28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84" t="s">
        <v>155</v>
      </c>
      <c r="AU339" s="284" t="s">
        <v>164</v>
      </c>
      <c r="AV339" s="15" t="s">
        <v>149</v>
      </c>
      <c r="AW339" s="15" t="s">
        <v>33</v>
      </c>
      <c r="AX339" s="15" t="s">
        <v>80</v>
      </c>
      <c r="AY339" s="284" t="s">
        <v>142</v>
      </c>
    </row>
    <row r="340" s="2" customFormat="1" ht="37.8" customHeight="1">
      <c r="A340" s="41"/>
      <c r="B340" s="42"/>
      <c r="C340" s="215" t="s">
        <v>246</v>
      </c>
      <c r="D340" s="215" t="s">
        <v>144</v>
      </c>
      <c r="E340" s="216" t="s">
        <v>1017</v>
      </c>
      <c r="F340" s="217" t="s">
        <v>1018</v>
      </c>
      <c r="G340" s="218" t="s">
        <v>241</v>
      </c>
      <c r="H340" s="219">
        <v>708.60000000000002</v>
      </c>
      <c r="I340" s="220"/>
      <c r="J340" s="221">
        <f>ROUND(I340*H340,2)</f>
        <v>0</v>
      </c>
      <c r="K340" s="217" t="s">
        <v>148</v>
      </c>
      <c r="L340" s="47"/>
      <c r="M340" s="222" t="s">
        <v>19</v>
      </c>
      <c r="N340" s="223" t="s">
        <v>43</v>
      </c>
      <c r="O340" s="87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149</v>
      </c>
      <c r="AT340" s="226" t="s">
        <v>144</v>
      </c>
      <c r="AU340" s="226" t="s">
        <v>164</v>
      </c>
      <c r="AY340" s="20" t="s">
        <v>142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80</v>
      </c>
      <c r="BK340" s="227">
        <f>ROUND(I340*H340,2)</f>
        <v>0</v>
      </c>
      <c r="BL340" s="20" t="s">
        <v>149</v>
      </c>
      <c r="BM340" s="226" t="s">
        <v>1648</v>
      </c>
    </row>
    <row r="341" s="2" customFormat="1">
      <c r="A341" s="41"/>
      <c r="B341" s="42"/>
      <c r="C341" s="43"/>
      <c r="D341" s="228" t="s">
        <v>151</v>
      </c>
      <c r="E341" s="43"/>
      <c r="F341" s="229" t="s">
        <v>1020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151</v>
      </c>
      <c r="AU341" s="20" t="s">
        <v>164</v>
      </c>
    </row>
    <row r="342" s="2" customFormat="1">
      <c r="A342" s="41"/>
      <c r="B342" s="42"/>
      <c r="C342" s="43"/>
      <c r="D342" s="233" t="s">
        <v>153</v>
      </c>
      <c r="E342" s="43"/>
      <c r="F342" s="234" t="s">
        <v>1021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153</v>
      </c>
      <c r="AU342" s="20" t="s">
        <v>164</v>
      </c>
    </row>
    <row r="343" s="13" customFormat="1">
      <c r="A343" s="13"/>
      <c r="B343" s="235"/>
      <c r="C343" s="236"/>
      <c r="D343" s="228" t="s">
        <v>155</v>
      </c>
      <c r="E343" s="237" t="s">
        <v>19</v>
      </c>
      <c r="F343" s="238" t="s">
        <v>1303</v>
      </c>
      <c r="G343" s="236"/>
      <c r="H343" s="237" t="s">
        <v>19</v>
      </c>
      <c r="I343" s="239"/>
      <c r="J343" s="236"/>
      <c r="K343" s="236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155</v>
      </c>
      <c r="AU343" s="244" t="s">
        <v>164</v>
      </c>
      <c r="AV343" s="13" t="s">
        <v>80</v>
      </c>
      <c r="AW343" s="13" t="s">
        <v>33</v>
      </c>
      <c r="AX343" s="13" t="s">
        <v>72</v>
      </c>
      <c r="AY343" s="244" t="s">
        <v>142</v>
      </c>
    </row>
    <row r="344" s="14" customFormat="1">
      <c r="A344" s="14"/>
      <c r="B344" s="245"/>
      <c r="C344" s="246"/>
      <c r="D344" s="228" t="s">
        <v>155</v>
      </c>
      <c r="E344" s="247" t="s">
        <v>19</v>
      </c>
      <c r="F344" s="248" t="s">
        <v>1649</v>
      </c>
      <c r="G344" s="246"/>
      <c r="H344" s="249">
        <v>708.60000000000002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155</v>
      </c>
      <c r="AU344" s="255" t="s">
        <v>164</v>
      </c>
      <c r="AV344" s="14" t="s">
        <v>82</v>
      </c>
      <c r="AW344" s="14" t="s">
        <v>33</v>
      </c>
      <c r="AX344" s="14" t="s">
        <v>72</v>
      </c>
      <c r="AY344" s="255" t="s">
        <v>142</v>
      </c>
    </row>
    <row r="345" s="15" customFormat="1">
      <c r="A345" s="15"/>
      <c r="B345" s="274"/>
      <c r="C345" s="275"/>
      <c r="D345" s="228" t="s">
        <v>155</v>
      </c>
      <c r="E345" s="276" t="s">
        <v>19</v>
      </c>
      <c r="F345" s="277" t="s">
        <v>861</v>
      </c>
      <c r="G345" s="275"/>
      <c r="H345" s="278">
        <v>708.60000000000002</v>
      </c>
      <c r="I345" s="279"/>
      <c r="J345" s="275"/>
      <c r="K345" s="275"/>
      <c r="L345" s="280"/>
      <c r="M345" s="281"/>
      <c r="N345" s="282"/>
      <c r="O345" s="282"/>
      <c r="P345" s="282"/>
      <c r="Q345" s="282"/>
      <c r="R345" s="282"/>
      <c r="S345" s="282"/>
      <c r="T345" s="28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4" t="s">
        <v>155</v>
      </c>
      <c r="AU345" s="284" t="s">
        <v>164</v>
      </c>
      <c r="AV345" s="15" t="s">
        <v>149</v>
      </c>
      <c r="AW345" s="15" t="s">
        <v>33</v>
      </c>
      <c r="AX345" s="15" t="s">
        <v>80</v>
      </c>
      <c r="AY345" s="284" t="s">
        <v>142</v>
      </c>
    </row>
    <row r="346" s="12" customFormat="1" ht="20.88" customHeight="1">
      <c r="A346" s="12"/>
      <c r="B346" s="199"/>
      <c r="C346" s="200"/>
      <c r="D346" s="201" t="s">
        <v>71</v>
      </c>
      <c r="E346" s="213" t="s">
        <v>269</v>
      </c>
      <c r="F346" s="213" t="s">
        <v>1023</v>
      </c>
      <c r="G346" s="200"/>
      <c r="H346" s="200"/>
      <c r="I346" s="203"/>
      <c r="J346" s="214">
        <f>BK346</f>
        <v>0</v>
      </c>
      <c r="K346" s="200"/>
      <c r="L346" s="205"/>
      <c r="M346" s="206"/>
      <c r="N346" s="207"/>
      <c r="O346" s="207"/>
      <c r="P346" s="208">
        <f>SUM(P347:P407)</f>
        <v>0</v>
      </c>
      <c r="Q346" s="207"/>
      <c r="R346" s="208">
        <f>SUM(R347:R407)</f>
        <v>0</v>
      </c>
      <c r="S346" s="207"/>
      <c r="T346" s="209">
        <f>SUM(T347:T407)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0" t="s">
        <v>80</v>
      </c>
      <c r="AT346" s="211" t="s">
        <v>71</v>
      </c>
      <c r="AU346" s="211" t="s">
        <v>82</v>
      </c>
      <c r="AY346" s="210" t="s">
        <v>142</v>
      </c>
      <c r="BK346" s="212">
        <f>SUM(BK347:BK407)</f>
        <v>0</v>
      </c>
    </row>
    <row r="347" s="2" customFormat="1" ht="24.15" customHeight="1">
      <c r="A347" s="41"/>
      <c r="B347" s="42"/>
      <c r="C347" s="215" t="s">
        <v>255</v>
      </c>
      <c r="D347" s="215" t="s">
        <v>144</v>
      </c>
      <c r="E347" s="216" t="s">
        <v>286</v>
      </c>
      <c r="F347" s="217" t="s">
        <v>289</v>
      </c>
      <c r="G347" s="218" t="s">
        <v>282</v>
      </c>
      <c r="H347" s="219">
        <v>237.381</v>
      </c>
      <c r="I347" s="220"/>
      <c r="J347" s="221">
        <f>ROUND(I347*H347,2)</f>
        <v>0</v>
      </c>
      <c r="K347" s="217" t="s">
        <v>148</v>
      </c>
      <c r="L347" s="47"/>
      <c r="M347" s="222" t="s">
        <v>19</v>
      </c>
      <c r="N347" s="223" t="s">
        <v>43</v>
      </c>
      <c r="O347" s="87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6" t="s">
        <v>149</v>
      </c>
      <c r="AT347" s="226" t="s">
        <v>144</v>
      </c>
      <c r="AU347" s="226" t="s">
        <v>164</v>
      </c>
      <c r="AY347" s="20" t="s">
        <v>142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20" t="s">
        <v>80</v>
      </c>
      <c r="BK347" s="227">
        <f>ROUND(I347*H347,2)</f>
        <v>0</v>
      </c>
      <c r="BL347" s="20" t="s">
        <v>149</v>
      </c>
      <c r="BM347" s="226" t="s">
        <v>1650</v>
      </c>
    </row>
    <row r="348" s="2" customFormat="1">
      <c r="A348" s="41"/>
      <c r="B348" s="42"/>
      <c r="C348" s="43"/>
      <c r="D348" s="228" t="s">
        <v>151</v>
      </c>
      <c r="E348" s="43"/>
      <c r="F348" s="229" t="s">
        <v>289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151</v>
      </c>
      <c r="AU348" s="20" t="s">
        <v>164</v>
      </c>
    </row>
    <row r="349" s="2" customFormat="1">
      <c r="A349" s="41"/>
      <c r="B349" s="42"/>
      <c r="C349" s="43"/>
      <c r="D349" s="233" t="s">
        <v>153</v>
      </c>
      <c r="E349" s="43"/>
      <c r="F349" s="234" t="s">
        <v>290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153</v>
      </c>
      <c r="AU349" s="20" t="s">
        <v>164</v>
      </c>
    </row>
    <row r="350" s="14" customFormat="1">
      <c r="A350" s="14"/>
      <c r="B350" s="245"/>
      <c r="C350" s="246"/>
      <c r="D350" s="228" t="s">
        <v>155</v>
      </c>
      <c r="E350" s="247" t="s">
        <v>19</v>
      </c>
      <c r="F350" s="248" t="s">
        <v>1651</v>
      </c>
      <c r="G350" s="246"/>
      <c r="H350" s="249">
        <v>113.37600000000001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155</v>
      </c>
      <c r="AU350" s="255" t="s">
        <v>164</v>
      </c>
      <c r="AV350" s="14" t="s">
        <v>82</v>
      </c>
      <c r="AW350" s="14" t="s">
        <v>33</v>
      </c>
      <c r="AX350" s="14" t="s">
        <v>72</v>
      </c>
      <c r="AY350" s="255" t="s">
        <v>142</v>
      </c>
    </row>
    <row r="351" s="14" customFormat="1">
      <c r="A351" s="14"/>
      <c r="B351" s="245"/>
      <c r="C351" s="246"/>
      <c r="D351" s="228" t="s">
        <v>155</v>
      </c>
      <c r="E351" s="247" t="s">
        <v>19</v>
      </c>
      <c r="F351" s="248" t="s">
        <v>1652</v>
      </c>
      <c r="G351" s="246"/>
      <c r="H351" s="249">
        <v>124.005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155</v>
      </c>
      <c r="AU351" s="255" t="s">
        <v>164</v>
      </c>
      <c r="AV351" s="14" t="s">
        <v>82</v>
      </c>
      <c r="AW351" s="14" t="s">
        <v>33</v>
      </c>
      <c r="AX351" s="14" t="s">
        <v>72</v>
      </c>
      <c r="AY351" s="255" t="s">
        <v>142</v>
      </c>
    </row>
    <row r="352" s="15" customFormat="1">
      <c r="A352" s="15"/>
      <c r="B352" s="274"/>
      <c r="C352" s="275"/>
      <c r="D352" s="228" t="s">
        <v>155</v>
      </c>
      <c r="E352" s="276" t="s">
        <v>19</v>
      </c>
      <c r="F352" s="277" t="s">
        <v>861</v>
      </c>
      <c r="G352" s="275"/>
      <c r="H352" s="278">
        <v>237.381</v>
      </c>
      <c r="I352" s="279"/>
      <c r="J352" s="275"/>
      <c r="K352" s="275"/>
      <c r="L352" s="280"/>
      <c r="M352" s="281"/>
      <c r="N352" s="282"/>
      <c r="O352" s="282"/>
      <c r="P352" s="282"/>
      <c r="Q352" s="282"/>
      <c r="R352" s="282"/>
      <c r="S352" s="282"/>
      <c r="T352" s="28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84" t="s">
        <v>155</v>
      </c>
      <c r="AU352" s="284" t="s">
        <v>164</v>
      </c>
      <c r="AV352" s="15" t="s">
        <v>149</v>
      </c>
      <c r="AW352" s="15" t="s">
        <v>33</v>
      </c>
      <c r="AX352" s="15" t="s">
        <v>80</v>
      </c>
      <c r="AY352" s="284" t="s">
        <v>142</v>
      </c>
    </row>
    <row r="353" s="2" customFormat="1" ht="24.15" customHeight="1">
      <c r="A353" s="41"/>
      <c r="B353" s="42"/>
      <c r="C353" s="215" t="s">
        <v>262</v>
      </c>
      <c r="D353" s="215" t="s">
        <v>144</v>
      </c>
      <c r="E353" s="216" t="s">
        <v>1027</v>
      </c>
      <c r="F353" s="217" t="s">
        <v>1028</v>
      </c>
      <c r="G353" s="218" t="s">
        <v>241</v>
      </c>
      <c r="H353" s="219">
        <v>141.72</v>
      </c>
      <c r="I353" s="220"/>
      <c r="J353" s="221">
        <f>ROUND(I353*H353,2)</f>
        <v>0</v>
      </c>
      <c r="K353" s="217" t="s">
        <v>148</v>
      </c>
      <c r="L353" s="47"/>
      <c r="M353" s="222" t="s">
        <v>19</v>
      </c>
      <c r="N353" s="223" t="s">
        <v>43</v>
      </c>
      <c r="O353" s="87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149</v>
      </c>
      <c r="AT353" s="226" t="s">
        <v>144</v>
      </c>
      <c r="AU353" s="226" t="s">
        <v>164</v>
      </c>
      <c r="AY353" s="20" t="s">
        <v>142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80</v>
      </c>
      <c r="BK353" s="227">
        <f>ROUND(I353*H353,2)</f>
        <v>0</v>
      </c>
      <c r="BL353" s="20" t="s">
        <v>149</v>
      </c>
      <c r="BM353" s="226" t="s">
        <v>1653</v>
      </c>
    </row>
    <row r="354" s="2" customFormat="1">
      <c r="A354" s="41"/>
      <c r="B354" s="42"/>
      <c r="C354" s="43"/>
      <c r="D354" s="228" t="s">
        <v>151</v>
      </c>
      <c r="E354" s="43"/>
      <c r="F354" s="229" t="s">
        <v>1028</v>
      </c>
      <c r="G354" s="43"/>
      <c r="H354" s="43"/>
      <c r="I354" s="230"/>
      <c r="J354" s="43"/>
      <c r="K354" s="43"/>
      <c r="L354" s="47"/>
      <c r="M354" s="231"/>
      <c r="N354" s="232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151</v>
      </c>
      <c r="AU354" s="20" t="s">
        <v>164</v>
      </c>
    </row>
    <row r="355" s="2" customFormat="1">
      <c r="A355" s="41"/>
      <c r="B355" s="42"/>
      <c r="C355" s="43"/>
      <c r="D355" s="233" t="s">
        <v>153</v>
      </c>
      <c r="E355" s="43"/>
      <c r="F355" s="234" t="s">
        <v>1030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153</v>
      </c>
      <c r="AU355" s="20" t="s">
        <v>164</v>
      </c>
    </row>
    <row r="356" s="14" customFormat="1">
      <c r="A356" s="14"/>
      <c r="B356" s="245"/>
      <c r="C356" s="246"/>
      <c r="D356" s="228" t="s">
        <v>155</v>
      </c>
      <c r="E356" s="247" t="s">
        <v>19</v>
      </c>
      <c r="F356" s="248" t="s">
        <v>1654</v>
      </c>
      <c r="G356" s="246"/>
      <c r="H356" s="249">
        <v>70.859999999999999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155</v>
      </c>
      <c r="AU356" s="255" t="s">
        <v>164</v>
      </c>
      <c r="AV356" s="14" t="s">
        <v>82</v>
      </c>
      <c r="AW356" s="14" t="s">
        <v>33</v>
      </c>
      <c r="AX356" s="14" t="s">
        <v>72</v>
      </c>
      <c r="AY356" s="255" t="s">
        <v>142</v>
      </c>
    </row>
    <row r="357" s="14" customFormat="1">
      <c r="A357" s="14"/>
      <c r="B357" s="245"/>
      <c r="C357" s="246"/>
      <c r="D357" s="228" t="s">
        <v>155</v>
      </c>
      <c r="E357" s="247" t="s">
        <v>19</v>
      </c>
      <c r="F357" s="248" t="s">
        <v>1655</v>
      </c>
      <c r="G357" s="246"/>
      <c r="H357" s="249">
        <v>70.859999999999999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155</v>
      </c>
      <c r="AU357" s="255" t="s">
        <v>164</v>
      </c>
      <c r="AV357" s="14" t="s">
        <v>82</v>
      </c>
      <c r="AW357" s="14" t="s">
        <v>33</v>
      </c>
      <c r="AX357" s="14" t="s">
        <v>72</v>
      </c>
      <c r="AY357" s="255" t="s">
        <v>142</v>
      </c>
    </row>
    <row r="358" s="15" customFormat="1">
      <c r="A358" s="15"/>
      <c r="B358" s="274"/>
      <c r="C358" s="275"/>
      <c r="D358" s="228" t="s">
        <v>155</v>
      </c>
      <c r="E358" s="276" t="s">
        <v>19</v>
      </c>
      <c r="F358" s="277" t="s">
        <v>861</v>
      </c>
      <c r="G358" s="275"/>
      <c r="H358" s="278">
        <v>141.72</v>
      </c>
      <c r="I358" s="279"/>
      <c r="J358" s="275"/>
      <c r="K358" s="275"/>
      <c r="L358" s="280"/>
      <c r="M358" s="281"/>
      <c r="N358" s="282"/>
      <c r="O358" s="282"/>
      <c r="P358" s="282"/>
      <c r="Q358" s="282"/>
      <c r="R358" s="282"/>
      <c r="S358" s="282"/>
      <c r="T358" s="28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84" t="s">
        <v>155</v>
      </c>
      <c r="AU358" s="284" t="s">
        <v>164</v>
      </c>
      <c r="AV358" s="15" t="s">
        <v>149</v>
      </c>
      <c r="AW358" s="15" t="s">
        <v>33</v>
      </c>
      <c r="AX358" s="15" t="s">
        <v>80</v>
      </c>
      <c r="AY358" s="284" t="s">
        <v>142</v>
      </c>
    </row>
    <row r="359" s="2" customFormat="1" ht="24.15" customHeight="1">
      <c r="A359" s="41"/>
      <c r="B359" s="42"/>
      <c r="C359" s="215" t="s">
        <v>269</v>
      </c>
      <c r="D359" s="215" t="s">
        <v>144</v>
      </c>
      <c r="E359" s="216" t="s">
        <v>1033</v>
      </c>
      <c r="F359" s="217" t="s">
        <v>1034</v>
      </c>
      <c r="G359" s="218" t="s">
        <v>241</v>
      </c>
      <c r="H359" s="219">
        <v>493.13400000000001</v>
      </c>
      <c r="I359" s="220"/>
      <c r="J359" s="221">
        <f>ROUND(I359*H359,2)</f>
        <v>0</v>
      </c>
      <c r="K359" s="217" t="s">
        <v>148</v>
      </c>
      <c r="L359" s="47"/>
      <c r="M359" s="222" t="s">
        <v>19</v>
      </c>
      <c r="N359" s="223" t="s">
        <v>43</v>
      </c>
      <c r="O359" s="87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26" t="s">
        <v>149</v>
      </c>
      <c r="AT359" s="226" t="s">
        <v>144</v>
      </c>
      <c r="AU359" s="226" t="s">
        <v>164</v>
      </c>
      <c r="AY359" s="20" t="s">
        <v>142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20" t="s">
        <v>80</v>
      </c>
      <c r="BK359" s="227">
        <f>ROUND(I359*H359,2)</f>
        <v>0</v>
      </c>
      <c r="BL359" s="20" t="s">
        <v>149</v>
      </c>
      <c r="BM359" s="226" t="s">
        <v>1656</v>
      </c>
    </row>
    <row r="360" s="2" customFormat="1">
      <c r="A360" s="41"/>
      <c r="B360" s="42"/>
      <c r="C360" s="43"/>
      <c r="D360" s="228" t="s">
        <v>151</v>
      </c>
      <c r="E360" s="43"/>
      <c r="F360" s="229" t="s">
        <v>1034</v>
      </c>
      <c r="G360" s="43"/>
      <c r="H360" s="43"/>
      <c r="I360" s="230"/>
      <c r="J360" s="43"/>
      <c r="K360" s="43"/>
      <c r="L360" s="47"/>
      <c r="M360" s="231"/>
      <c r="N360" s="232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151</v>
      </c>
      <c r="AU360" s="20" t="s">
        <v>164</v>
      </c>
    </row>
    <row r="361" s="2" customFormat="1">
      <c r="A361" s="41"/>
      <c r="B361" s="42"/>
      <c r="C361" s="43"/>
      <c r="D361" s="233" t="s">
        <v>153</v>
      </c>
      <c r="E361" s="43"/>
      <c r="F361" s="234" t="s">
        <v>1036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153</v>
      </c>
      <c r="AU361" s="20" t="s">
        <v>164</v>
      </c>
    </row>
    <row r="362" s="14" customFormat="1">
      <c r="A362" s="14"/>
      <c r="B362" s="245"/>
      <c r="C362" s="246"/>
      <c r="D362" s="228" t="s">
        <v>155</v>
      </c>
      <c r="E362" s="247" t="s">
        <v>19</v>
      </c>
      <c r="F362" s="248" t="s">
        <v>1657</v>
      </c>
      <c r="G362" s="246"/>
      <c r="H362" s="249">
        <v>634.58399999999995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155</v>
      </c>
      <c r="AU362" s="255" t="s">
        <v>164</v>
      </c>
      <c r="AV362" s="14" t="s">
        <v>82</v>
      </c>
      <c r="AW362" s="14" t="s">
        <v>33</v>
      </c>
      <c r="AX362" s="14" t="s">
        <v>72</v>
      </c>
      <c r="AY362" s="255" t="s">
        <v>142</v>
      </c>
    </row>
    <row r="363" s="16" customFormat="1">
      <c r="A363" s="16"/>
      <c r="B363" s="285"/>
      <c r="C363" s="286"/>
      <c r="D363" s="228" t="s">
        <v>155</v>
      </c>
      <c r="E363" s="287" t="s">
        <v>19</v>
      </c>
      <c r="F363" s="288" t="s">
        <v>880</v>
      </c>
      <c r="G363" s="286"/>
      <c r="H363" s="289">
        <v>634.58399999999995</v>
      </c>
      <c r="I363" s="290"/>
      <c r="J363" s="286"/>
      <c r="K363" s="286"/>
      <c r="L363" s="291"/>
      <c r="M363" s="292"/>
      <c r="N363" s="293"/>
      <c r="O363" s="293"/>
      <c r="P363" s="293"/>
      <c r="Q363" s="293"/>
      <c r="R363" s="293"/>
      <c r="S363" s="293"/>
      <c r="T363" s="294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95" t="s">
        <v>155</v>
      </c>
      <c r="AU363" s="295" t="s">
        <v>164</v>
      </c>
      <c r="AV363" s="16" t="s">
        <v>164</v>
      </c>
      <c r="AW363" s="16" t="s">
        <v>33</v>
      </c>
      <c r="AX363" s="16" t="s">
        <v>72</v>
      </c>
      <c r="AY363" s="295" t="s">
        <v>142</v>
      </c>
    </row>
    <row r="364" s="14" customFormat="1">
      <c r="A364" s="14"/>
      <c r="B364" s="245"/>
      <c r="C364" s="246"/>
      <c r="D364" s="228" t="s">
        <v>155</v>
      </c>
      <c r="E364" s="247" t="s">
        <v>19</v>
      </c>
      <c r="F364" s="248" t="s">
        <v>1658</v>
      </c>
      <c r="G364" s="246"/>
      <c r="H364" s="249">
        <v>-15.391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155</v>
      </c>
      <c r="AU364" s="255" t="s">
        <v>164</v>
      </c>
      <c r="AV364" s="14" t="s">
        <v>82</v>
      </c>
      <c r="AW364" s="14" t="s">
        <v>33</v>
      </c>
      <c r="AX364" s="14" t="s">
        <v>72</v>
      </c>
      <c r="AY364" s="255" t="s">
        <v>142</v>
      </c>
    </row>
    <row r="365" s="14" customFormat="1">
      <c r="A365" s="14"/>
      <c r="B365" s="245"/>
      <c r="C365" s="246"/>
      <c r="D365" s="228" t="s">
        <v>155</v>
      </c>
      <c r="E365" s="247" t="s">
        <v>19</v>
      </c>
      <c r="F365" s="248" t="s">
        <v>1659</v>
      </c>
      <c r="G365" s="246"/>
      <c r="H365" s="249">
        <v>-88.516999999999996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155</v>
      </c>
      <c r="AU365" s="255" t="s">
        <v>164</v>
      </c>
      <c r="AV365" s="14" t="s">
        <v>82</v>
      </c>
      <c r="AW365" s="14" t="s">
        <v>33</v>
      </c>
      <c r="AX365" s="14" t="s">
        <v>72</v>
      </c>
      <c r="AY365" s="255" t="s">
        <v>142</v>
      </c>
    </row>
    <row r="366" s="16" customFormat="1">
      <c r="A366" s="16"/>
      <c r="B366" s="285"/>
      <c r="C366" s="286"/>
      <c r="D366" s="228" t="s">
        <v>155</v>
      </c>
      <c r="E366" s="287" t="s">
        <v>19</v>
      </c>
      <c r="F366" s="288" t="s">
        <v>880</v>
      </c>
      <c r="G366" s="286"/>
      <c r="H366" s="289">
        <v>-103.908</v>
      </c>
      <c r="I366" s="290"/>
      <c r="J366" s="286"/>
      <c r="K366" s="286"/>
      <c r="L366" s="291"/>
      <c r="M366" s="292"/>
      <c r="N366" s="293"/>
      <c r="O366" s="293"/>
      <c r="P366" s="293"/>
      <c r="Q366" s="293"/>
      <c r="R366" s="293"/>
      <c r="S366" s="293"/>
      <c r="T366" s="294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95" t="s">
        <v>155</v>
      </c>
      <c r="AU366" s="295" t="s">
        <v>164</v>
      </c>
      <c r="AV366" s="16" t="s">
        <v>164</v>
      </c>
      <c r="AW366" s="16" t="s">
        <v>33</v>
      </c>
      <c r="AX366" s="16" t="s">
        <v>72</v>
      </c>
      <c r="AY366" s="295" t="s">
        <v>142</v>
      </c>
    </row>
    <row r="367" s="13" customFormat="1">
      <c r="A367" s="13"/>
      <c r="B367" s="235"/>
      <c r="C367" s="236"/>
      <c r="D367" s="228" t="s">
        <v>155</v>
      </c>
      <c r="E367" s="237" t="s">
        <v>19</v>
      </c>
      <c r="F367" s="238" t="s">
        <v>1660</v>
      </c>
      <c r="G367" s="236"/>
      <c r="H367" s="237" t="s">
        <v>19</v>
      </c>
      <c r="I367" s="239"/>
      <c r="J367" s="236"/>
      <c r="K367" s="236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155</v>
      </c>
      <c r="AU367" s="244" t="s">
        <v>164</v>
      </c>
      <c r="AV367" s="13" t="s">
        <v>80</v>
      </c>
      <c r="AW367" s="13" t="s">
        <v>33</v>
      </c>
      <c r="AX367" s="13" t="s">
        <v>72</v>
      </c>
      <c r="AY367" s="244" t="s">
        <v>142</v>
      </c>
    </row>
    <row r="368" s="13" customFormat="1">
      <c r="A368" s="13"/>
      <c r="B368" s="235"/>
      <c r="C368" s="236"/>
      <c r="D368" s="228" t="s">
        <v>155</v>
      </c>
      <c r="E368" s="237" t="s">
        <v>19</v>
      </c>
      <c r="F368" s="238" t="s">
        <v>1529</v>
      </c>
      <c r="G368" s="236"/>
      <c r="H368" s="237" t="s">
        <v>19</v>
      </c>
      <c r="I368" s="239"/>
      <c r="J368" s="236"/>
      <c r="K368" s="236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155</v>
      </c>
      <c r="AU368" s="244" t="s">
        <v>164</v>
      </c>
      <c r="AV368" s="13" t="s">
        <v>80</v>
      </c>
      <c r="AW368" s="13" t="s">
        <v>33</v>
      </c>
      <c r="AX368" s="13" t="s">
        <v>72</v>
      </c>
      <c r="AY368" s="244" t="s">
        <v>142</v>
      </c>
    </row>
    <row r="369" s="14" customFormat="1">
      <c r="A369" s="14"/>
      <c r="B369" s="245"/>
      <c r="C369" s="246"/>
      <c r="D369" s="228" t="s">
        <v>155</v>
      </c>
      <c r="E369" s="247" t="s">
        <v>19</v>
      </c>
      <c r="F369" s="248" t="s">
        <v>1661</v>
      </c>
      <c r="G369" s="246"/>
      <c r="H369" s="249">
        <v>-11.295999999999999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155</v>
      </c>
      <c r="AU369" s="255" t="s">
        <v>164</v>
      </c>
      <c r="AV369" s="14" t="s">
        <v>82</v>
      </c>
      <c r="AW369" s="14" t="s">
        <v>33</v>
      </c>
      <c r="AX369" s="14" t="s">
        <v>72</v>
      </c>
      <c r="AY369" s="255" t="s">
        <v>142</v>
      </c>
    </row>
    <row r="370" s="13" customFormat="1">
      <c r="A370" s="13"/>
      <c r="B370" s="235"/>
      <c r="C370" s="236"/>
      <c r="D370" s="228" t="s">
        <v>155</v>
      </c>
      <c r="E370" s="237" t="s">
        <v>19</v>
      </c>
      <c r="F370" s="238" t="s">
        <v>1573</v>
      </c>
      <c r="G370" s="236"/>
      <c r="H370" s="237" t="s">
        <v>19</v>
      </c>
      <c r="I370" s="239"/>
      <c r="J370" s="236"/>
      <c r="K370" s="236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155</v>
      </c>
      <c r="AU370" s="244" t="s">
        <v>164</v>
      </c>
      <c r="AV370" s="13" t="s">
        <v>80</v>
      </c>
      <c r="AW370" s="13" t="s">
        <v>33</v>
      </c>
      <c r="AX370" s="13" t="s">
        <v>72</v>
      </c>
      <c r="AY370" s="244" t="s">
        <v>142</v>
      </c>
    </row>
    <row r="371" s="14" customFormat="1">
      <c r="A371" s="14"/>
      <c r="B371" s="245"/>
      <c r="C371" s="246"/>
      <c r="D371" s="228" t="s">
        <v>155</v>
      </c>
      <c r="E371" s="247" t="s">
        <v>19</v>
      </c>
      <c r="F371" s="248" t="s">
        <v>1662</v>
      </c>
      <c r="G371" s="246"/>
      <c r="H371" s="249">
        <v>-1.1890000000000001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155</v>
      </c>
      <c r="AU371" s="255" t="s">
        <v>164</v>
      </c>
      <c r="AV371" s="14" t="s">
        <v>82</v>
      </c>
      <c r="AW371" s="14" t="s">
        <v>33</v>
      </c>
      <c r="AX371" s="14" t="s">
        <v>72</v>
      </c>
      <c r="AY371" s="255" t="s">
        <v>142</v>
      </c>
    </row>
    <row r="372" s="13" customFormat="1">
      <c r="A372" s="13"/>
      <c r="B372" s="235"/>
      <c r="C372" s="236"/>
      <c r="D372" s="228" t="s">
        <v>155</v>
      </c>
      <c r="E372" s="237" t="s">
        <v>19</v>
      </c>
      <c r="F372" s="238" t="s">
        <v>1537</v>
      </c>
      <c r="G372" s="236"/>
      <c r="H372" s="237" t="s">
        <v>19</v>
      </c>
      <c r="I372" s="239"/>
      <c r="J372" s="236"/>
      <c r="K372" s="236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155</v>
      </c>
      <c r="AU372" s="244" t="s">
        <v>164</v>
      </c>
      <c r="AV372" s="13" t="s">
        <v>80</v>
      </c>
      <c r="AW372" s="13" t="s">
        <v>33</v>
      </c>
      <c r="AX372" s="13" t="s">
        <v>72</v>
      </c>
      <c r="AY372" s="244" t="s">
        <v>142</v>
      </c>
    </row>
    <row r="373" s="14" customFormat="1">
      <c r="A373" s="14"/>
      <c r="B373" s="245"/>
      <c r="C373" s="246"/>
      <c r="D373" s="228" t="s">
        <v>155</v>
      </c>
      <c r="E373" s="247" t="s">
        <v>19</v>
      </c>
      <c r="F373" s="248" t="s">
        <v>1663</v>
      </c>
      <c r="G373" s="246"/>
      <c r="H373" s="249">
        <v>-0.61499999999999999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155</v>
      </c>
      <c r="AU373" s="255" t="s">
        <v>164</v>
      </c>
      <c r="AV373" s="14" t="s">
        <v>82</v>
      </c>
      <c r="AW373" s="14" t="s">
        <v>33</v>
      </c>
      <c r="AX373" s="14" t="s">
        <v>72</v>
      </c>
      <c r="AY373" s="255" t="s">
        <v>142</v>
      </c>
    </row>
    <row r="374" s="16" customFormat="1">
      <c r="A374" s="16"/>
      <c r="B374" s="285"/>
      <c r="C374" s="286"/>
      <c r="D374" s="228" t="s">
        <v>155</v>
      </c>
      <c r="E374" s="287" t="s">
        <v>19</v>
      </c>
      <c r="F374" s="288" t="s">
        <v>880</v>
      </c>
      <c r="G374" s="286"/>
      <c r="H374" s="289">
        <v>-13.1</v>
      </c>
      <c r="I374" s="290"/>
      <c r="J374" s="286"/>
      <c r="K374" s="286"/>
      <c r="L374" s="291"/>
      <c r="M374" s="292"/>
      <c r="N374" s="293"/>
      <c r="O374" s="293"/>
      <c r="P374" s="293"/>
      <c r="Q374" s="293"/>
      <c r="R374" s="293"/>
      <c r="S374" s="293"/>
      <c r="T374" s="294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95" t="s">
        <v>155</v>
      </c>
      <c r="AU374" s="295" t="s">
        <v>164</v>
      </c>
      <c r="AV374" s="16" t="s">
        <v>164</v>
      </c>
      <c r="AW374" s="16" t="s">
        <v>33</v>
      </c>
      <c r="AX374" s="16" t="s">
        <v>72</v>
      </c>
      <c r="AY374" s="295" t="s">
        <v>142</v>
      </c>
    </row>
    <row r="375" s="13" customFormat="1">
      <c r="A375" s="13"/>
      <c r="B375" s="235"/>
      <c r="C375" s="236"/>
      <c r="D375" s="228" t="s">
        <v>155</v>
      </c>
      <c r="E375" s="237" t="s">
        <v>19</v>
      </c>
      <c r="F375" s="238" t="s">
        <v>1664</v>
      </c>
      <c r="G375" s="236"/>
      <c r="H375" s="237" t="s">
        <v>19</v>
      </c>
      <c r="I375" s="239"/>
      <c r="J375" s="236"/>
      <c r="K375" s="236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155</v>
      </c>
      <c r="AU375" s="244" t="s">
        <v>164</v>
      </c>
      <c r="AV375" s="13" t="s">
        <v>80</v>
      </c>
      <c r="AW375" s="13" t="s">
        <v>33</v>
      </c>
      <c r="AX375" s="13" t="s">
        <v>72</v>
      </c>
      <c r="AY375" s="244" t="s">
        <v>142</v>
      </c>
    </row>
    <row r="376" s="13" customFormat="1">
      <c r="A376" s="13"/>
      <c r="B376" s="235"/>
      <c r="C376" s="236"/>
      <c r="D376" s="228" t="s">
        <v>155</v>
      </c>
      <c r="E376" s="237" t="s">
        <v>19</v>
      </c>
      <c r="F376" s="238" t="s">
        <v>1550</v>
      </c>
      <c r="G376" s="236"/>
      <c r="H376" s="237" t="s">
        <v>19</v>
      </c>
      <c r="I376" s="239"/>
      <c r="J376" s="236"/>
      <c r="K376" s="236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155</v>
      </c>
      <c r="AU376" s="244" t="s">
        <v>164</v>
      </c>
      <c r="AV376" s="13" t="s">
        <v>80</v>
      </c>
      <c r="AW376" s="13" t="s">
        <v>33</v>
      </c>
      <c r="AX376" s="13" t="s">
        <v>72</v>
      </c>
      <c r="AY376" s="244" t="s">
        <v>142</v>
      </c>
    </row>
    <row r="377" s="14" customFormat="1">
      <c r="A377" s="14"/>
      <c r="B377" s="245"/>
      <c r="C377" s="246"/>
      <c r="D377" s="228" t="s">
        <v>155</v>
      </c>
      <c r="E377" s="247" t="s">
        <v>19</v>
      </c>
      <c r="F377" s="248" t="s">
        <v>1665</v>
      </c>
      <c r="G377" s="246"/>
      <c r="H377" s="249">
        <v>-17.803000000000001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155</v>
      </c>
      <c r="AU377" s="255" t="s">
        <v>164</v>
      </c>
      <c r="AV377" s="14" t="s">
        <v>82</v>
      </c>
      <c r="AW377" s="14" t="s">
        <v>33</v>
      </c>
      <c r="AX377" s="14" t="s">
        <v>72</v>
      </c>
      <c r="AY377" s="255" t="s">
        <v>142</v>
      </c>
    </row>
    <row r="378" s="13" customFormat="1">
      <c r="A378" s="13"/>
      <c r="B378" s="235"/>
      <c r="C378" s="236"/>
      <c r="D378" s="228" t="s">
        <v>155</v>
      </c>
      <c r="E378" s="237" t="s">
        <v>19</v>
      </c>
      <c r="F378" s="238" t="s">
        <v>1573</v>
      </c>
      <c r="G378" s="236"/>
      <c r="H378" s="237" t="s">
        <v>19</v>
      </c>
      <c r="I378" s="239"/>
      <c r="J378" s="236"/>
      <c r="K378" s="236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155</v>
      </c>
      <c r="AU378" s="244" t="s">
        <v>164</v>
      </c>
      <c r="AV378" s="13" t="s">
        <v>80</v>
      </c>
      <c r="AW378" s="13" t="s">
        <v>33</v>
      </c>
      <c r="AX378" s="13" t="s">
        <v>72</v>
      </c>
      <c r="AY378" s="244" t="s">
        <v>142</v>
      </c>
    </row>
    <row r="379" s="14" customFormat="1">
      <c r="A379" s="14"/>
      <c r="B379" s="245"/>
      <c r="C379" s="246"/>
      <c r="D379" s="228" t="s">
        <v>155</v>
      </c>
      <c r="E379" s="247" t="s">
        <v>19</v>
      </c>
      <c r="F379" s="248" t="s">
        <v>1666</v>
      </c>
      <c r="G379" s="246"/>
      <c r="H379" s="249">
        <v>-2.3420000000000001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155</v>
      </c>
      <c r="AU379" s="255" t="s">
        <v>164</v>
      </c>
      <c r="AV379" s="14" t="s">
        <v>82</v>
      </c>
      <c r="AW379" s="14" t="s">
        <v>33</v>
      </c>
      <c r="AX379" s="14" t="s">
        <v>72</v>
      </c>
      <c r="AY379" s="255" t="s">
        <v>142</v>
      </c>
    </row>
    <row r="380" s="13" customFormat="1">
      <c r="A380" s="13"/>
      <c r="B380" s="235"/>
      <c r="C380" s="236"/>
      <c r="D380" s="228" t="s">
        <v>155</v>
      </c>
      <c r="E380" s="237" t="s">
        <v>19</v>
      </c>
      <c r="F380" s="238" t="s">
        <v>1580</v>
      </c>
      <c r="G380" s="236"/>
      <c r="H380" s="237" t="s">
        <v>19</v>
      </c>
      <c r="I380" s="239"/>
      <c r="J380" s="236"/>
      <c r="K380" s="236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155</v>
      </c>
      <c r="AU380" s="244" t="s">
        <v>164</v>
      </c>
      <c r="AV380" s="13" t="s">
        <v>80</v>
      </c>
      <c r="AW380" s="13" t="s">
        <v>33</v>
      </c>
      <c r="AX380" s="13" t="s">
        <v>72</v>
      </c>
      <c r="AY380" s="244" t="s">
        <v>142</v>
      </c>
    </row>
    <row r="381" s="14" customFormat="1">
      <c r="A381" s="14"/>
      <c r="B381" s="245"/>
      <c r="C381" s="246"/>
      <c r="D381" s="228" t="s">
        <v>155</v>
      </c>
      <c r="E381" s="247" t="s">
        <v>19</v>
      </c>
      <c r="F381" s="248" t="s">
        <v>1667</v>
      </c>
      <c r="G381" s="246"/>
      <c r="H381" s="249">
        <v>-2.6070000000000002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155</v>
      </c>
      <c r="AU381" s="255" t="s">
        <v>164</v>
      </c>
      <c r="AV381" s="14" t="s">
        <v>82</v>
      </c>
      <c r="AW381" s="14" t="s">
        <v>33</v>
      </c>
      <c r="AX381" s="14" t="s">
        <v>72</v>
      </c>
      <c r="AY381" s="255" t="s">
        <v>142</v>
      </c>
    </row>
    <row r="382" s="16" customFormat="1">
      <c r="A382" s="16"/>
      <c r="B382" s="285"/>
      <c r="C382" s="286"/>
      <c r="D382" s="228" t="s">
        <v>155</v>
      </c>
      <c r="E382" s="287" t="s">
        <v>19</v>
      </c>
      <c r="F382" s="288" t="s">
        <v>880</v>
      </c>
      <c r="G382" s="286"/>
      <c r="H382" s="289">
        <v>-22.751999999999999</v>
      </c>
      <c r="I382" s="290"/>
      <c r="J382" s="286"/>
      <c r="K382" s="286"/>
      <c r="L382" s="291"/>
      <c r="M382" s="292"/>
      <c r="N382" s="293"/>
      <c r="O382" s="293"/>
      <c r="P382" s="293"/>
      <c r="Q382" s="293"/>
      <c r="R382" s="293"/>
      <c r="S382" s="293"/>
      <c r="T382" s="294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95" t="s">
        <v>155</v>
      </c>
      <c r="AU382" s="295" t="s">
        <v>164</v>
      </c>
      <c r="AV382" s="16" t="s">
        <v>164</v>
      </c>
      <c r="AW382" s="16" t="s">
        <v>33</v>
      </c>
      <c r="AX382" s="16" t="s">
        <v>72</v>
      </c>
      <c r="AY382" s="295" t="s">
        <v>142</v>
      </c>
    </row>
    <row r="383" s="13" customFormat="1">
      <c r="A383" s="13"/>
      <c r="B383" s="235"/>
      <c r="C383" s="236"/>
      <c r="D383" s="228" t="s">
        <v>155</v>
      </c>
      <c r="E383" s="237" t="s">
        <v>19</v>
      </c>
      <c r="F383" s="238" t="s">
        <v>1668</v>
      </c>
      <c r="G383" s="236"/>
      <c r="H383" s="237" t="s">
        <v>19</v>
      </c>
      <c r="I383" s="239"/>
      <c r="J383" s="236"/>
      <c r="K383" s="236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155</v>
      </c>
      <c r="AU383" s="244" t="s">
        <v>164</v>
      </c>
      <c r="AV383" s="13" t="s">
        <v>80</v>
      </c>
      <c r="AW383" s="13" t="s">
        <v>33</v>
      </c>
      <c r="AX383" s="13" t="s">
        <v>72</v>
      </c>
      <c r="AY383" s="244" t="s">
        <v>142</v>
      </c>
    </row>
    <row r="384" s="14" customFormat="1">
      <c r="A384" s="14"/>
      <c r="B384" s="245"/>
      <c r="C384" s="246"/>
      <c r="D384" s="228" t="s">
        <v>155</v>
      </c>
      <c r="E384" s="247" t="s">
        <v>19</v>
      </c>
      <c r="F384" s="248" t="s">
        <v>1669</v>
      </c>
      <c r="G384" s="246"/>
      <c r="H384" s="249">
        <v>-1.69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155</v>
      </c>
      <c r="AU384" s="255" t="s">
        <v>164</v>
      </c>
      <c r="AV384" s="14" t="s">
        <v>82</v>
      </c>
      <c r="AW384" s="14" t="s">
        <v>33</v>
      </c>
      <c r="AX384" s="14" t="s">
        <v>72</v>
      </c>
      <c r="AY384" s="255" t="s">
        <v>142</v>
      </c>
    </row>
    <row r="385" s="16" customFormat="1">
      <c r="A385" s="16"/>
      <c r="B385" s="285"/>
      <c r="C385" s="286"/>
      <c r="D385" s="228" t="s">
        <v>155</v>
      </c>
      <c r="E385" s="287" t="s">
        <v>19</v>
      </c>
      <c r="F385" s="288" t="s">
        <v>880</v>
      </c>
      <c r="G385" s="286"/>
      <c r="H385" s="289">
        <v>-1.69</v>
      </c>
      <c r="I385" s="290"/>
      <c r="J385" s="286"/>
      <c r="K385" s="286"/>
      <c r="L385" s="291"/>
      <c r="M385" s="292"/>
      <c r="N385" s="293"/>
      <c r="O385" s="293"/>
      <c r="P385" s="293"/>
      <c r="Q385" s="293"/>
      <c r="R385" s="293"/>
      <c r="S385" s="293"/>
      <c r="T385" s="294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95" t="s">
        <v>155</v>
      </c>
      <c r="AU385" s="295" t="s">
        <v>164</v>
      </c>
      <c r="AV385" s="16" t="s">
        <v>164</v>
      </c>
      <c r="AW385" s="16" t="s">
        <v>33</v>
      </c>
      <c r="AX385" s="16" t="s">
        <v>72</v>
      </c>
      <c r="AY385" s="295" t="s">
        <v>142</v>
      </c>
    </row>
    <row r="386" s="15" customFormat="1">
      <c r="A386" s="15"/>
      <c r="B386" s="274"/>
      <c r="C386" s="275"/>
      <c r="D386" s="228" t="s">
        <v>155</v>
      </c>
      <c r="E386" s="276" t="s">
        <v>19</v>
      </c>
      <c r="F386" s="277" t="s">
        <v>861</v>
      </c>
      <c r="G386" s="275"/>
      <c r="H386" s="278">
        <v>493.1339999999999</v>
      </c>
      <c r="I386" s="279"/>
      <c r="J386" s="275"/>
      <c r="K386" s="275"/>
      <c r="L386" s="280"/>
      <c r="M386" s="281"/>
      <c r="N386" s="282"/>
      <c r="O386" s="282"/>
      <c r="P386" s="282"/>
      <c r="Q386" s="282"/>
      <c r="R386" s="282"/>
      <c r="S386" s="282"/>
      <c r="T386" s="283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84" t="s">
        <v>155</v>
      </c>
      <c r="AU386" s="284" t="s">
        <v>164</v>
      </c>
      <c r="AV386" s="15" t="s">
        <v>149</v>
      </c>
      <c r="AW386" s="15" t="s">
        <v>33</v>
      </c>
      <c r="AX386" s="15" t="s">
        <v>80</v>
      </c>
      <c r="AY386" s="284" t="s">
        <v>142</v>
      </c>
    </row>
    <row r="387" s="2" customFormat="1" ht="37.8" customHeight="1">
      <c r="A387" s="41"/>
      <c r="B387" s="42"/>
      <c r="C387" s="215" t="s">
        <v>278</v>
      </c>
      <c r="D387" s="215" t="s">
        <v>144</v>
      </c>
      <c r="E387" s="216" t="s">
        <v>1041</v>
      </c>
      <c r="F387" s="217" t="s">
        <v>1042</v>
      </c>
      <c r="G387" s="218" t="s">
        <v>241</v>
      </c>
      <c r="H387" s="219">
        <v>88.516999999999996</v>
      </c>
      <c r="I387" s="220"/>
      <c r="J387" s="221">
        <f>ROUND(I387*H387,2)</f>
        <v>0</v>
      </c>
      <c r="K387" s="217" t="s">
        <v>148</v>
      </c>
      <c r="L387" s="47"/>
      <c r="M387" s="222" t="s">
        <v>19</v>
      </c>
      <c r="N387" s="223" t="s">
        <v>43</v>
      </c>
      <c r="O387" s="87"/>
      <c r="P387" s="224">
        <f>O387*H387</f>
        <v>0</v>
      </c>
      <c r="Q387" s="224">
        <v>0</v>
      </c>
      <c r="R387" s="224">
        <f>Q387*H387</f>
        <v>0</v>
      </c>
      <c r="S387" s="224">
        <v>0</v>
      </c>
      <c r="T387" s="225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6" t="s">
        <v>149</v>
      </c>
      <c r="AT387" s="226" t="s">
        <v>144</v>
      </c>
      <c r="AU387" s="226" t="s">
        <v>164</v>
      </c>
      <c r="AY387" s="20" t="s">
        <v>142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20" t="s">
        <v>80</v>
      </c>
      <c r="BK387" s="227">
        <f>ROUND(I387*H387,2)</f>
        <v>0</v>
      </c>
      <c r="BL387" s="20" t="s">
        <v>149</v>
      </c>
      <c r="BM387" s="226" t="s">
        <v>1670</v>
      </c>
    </row>
    <row r="388" s="2" customFormat="1">
      <c r="A388" s="41"/>
      <c r="B388" s="42"/>
      <c r="C388" s="43"/>
      <c r="D388" s="228" t="s">
        <v>151</v>
      </c>
      <c r="E388" s="43"/>
      <c r="F388" s="229" t="s">
        <v>1042</v>
      </c>
      <c r="G388" s="43"/>
      <c r="H388" s="43"/>
      <c r="I388" s="230"/>
      <c r="J388" s="43"/>
      <c r="K388" s="43"/>
      <c r="L388" s="47"/>
      <c r="M388" s="231"/>
      <c r="N388" s="232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151</v>
      </c>
      <c r="AU388" s="20" t="s">
        <v>164</v>
      </c>
    </row>
    <row r="389" s="2" customFormat="1">
      <c r="A389" s="41"/>
      <c r="B389" s="42"/>
      <c r="C389" s="43"/>
      <c r="D389" s="233" t="s">
        <v>153</v>
      </c>
      <c r="E389" s="43"/>
      <c r="F389" s="234" t="s">
        <v>1044</v>
      </c>
      <c r="G389" s="43"/>
      <c r="H389" s="43"/>
      <c r="I389" s="230"/>
      <c r="J389" s="43"/>
      <c r="K389" s="43"/>
      <c r="L389" s="47"/>
      <c r="M389" s="231"/>
      <c r="N389" s="232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153</v>
      </c>
      <c r="AU389" s="20" t="s">
        <v>164</v>
      </c>
    </row>
    <row r="390" s="13" customFormat="1">
      <c r="A390" s="13"/>
      <c r="B390" s="235"/>
      <c r="C390" s="236"/>
      <c r="D390" s="228" t="s">
        <v>155</v>
      </c>
      <c r="E390" s="237" t="s">
        <v>19</v>
      </c>
      <c r="F390" s="238" t="s">
        <v>1520</v>
      </c>
      <c r="G390" s="236"/>
      <c r="H390" s="237" t="s">
        <v>19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155</v>
      </c>
      <c r="AU390" s="244" t="s">
        <v>164</v>
      </c>
      <c r="AV390" s="13" t="s">
        <v>80</v>
      </c>
      <c r="AW390" s="13" t="s">
        <v>33</v>
      </c>
      <c r="AX390" s="13" t="s">
        <v>72</v>
      </c>
      <c r="AY390" s="244" t="s">
        <v>142</v>
      </c>
    </row>
    <row r="391" s="13" customFormat="1">
      <c r="A391" s="13"/>
      <c r="B391" s="235"/>
      <c r="C391" s="236"/>
      <c r="D391" s="228" t="s">
        <v>155</v>
      </c>
      <c r="E391" s="237" t="s">
        <v>19</v>
      </c>
      <c r="F391" s="238" t="s">
        <v>1529</v>
      </c>
      <c r="G391" s="236"/>
      <c r="H391" s="237" t="s">
        <v>19</v>
      </c>
      <c r="I391" s="239"/>
      <c r="J391" s="236"/>
      <c r="K391" s="236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155</v>
      </c>
      <c r="AU391" s="244" t="s">
        <v>164</v>
      </c>
      <c r="AV391" s="13" t="s">
        <v>80</v>
      </c>
      <c r="AW391" s="13" t="s">
        <v>33</v>
      </c>
      <c r="AX391" s="13" t="s">
        <v>72</v>
      </c>
      <c r="AY391" s="244" t="s">
        <v>142</v>
      </c>
    </row>
    <row r="392" s="14" customFormat="1">
      <c r="A392" s="14"/>
      <c r="B392" s="245"/>
      <c r="C392" s="246"/>
      <c r="D392" s="228" t="s">
        <v>155</v>
      </c>
      <c r="E392" s="247" t="s">
        <v>19</v>
      </c>
      <c r="F392" s="248" t="s">
        <v>1671</v>
      </c>
      <c r="G392" s="246"/>
      <c r="H392" s="249">
        <v>86.747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155</v>
      </c>
      <c r="AU392" s="255" t="s">
        <v>164</v>
      </c>
      <c r="AV392" s="14" t="s">
        <v>82</v>
      </c>
      <c r="AW392" s="14" t="s">
        <v>33</v>
      </c>
      <c r="AX392" s="14" t="s">
        <v>72</v>
      </c>
      <c r="AY392" s="255" t="s">
        <v>142</v>
      </c>
    </row>
    <row r="393" s="14" customFormat="1">
      <c r="A393" s="14"/>
      <c r="B393" s="245"/>
      <c r="C393" s="246"/>
      <c r="D393" s="228" t="s">
        <v>155</v>
      </c>
      <c r="E393" s="247" t="s">
        <v>19</v>
      </c>
      <c r="F393" s="248" t="s">
        <v>1661</v>
      </c>
      <c r="G393" s="246"/>
      <c r="H393" s="249">
        <v>-11.295999999999999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155</v>
      </c>
      <c r="AU393" s="255" t="s">
        <v>164</v>
      </c>
      <c r="AV393" s="14" t="s">
        <v>82</v>
      </c>
      <c r="AW393" s="14" t="s">
        <v>33</v>
      </c>
      <c r="AX393" s="14" t="s">
        <v>72</v>
      </c>
      <c r="AY393" s="255" t="s">
        <v>142</v>
      </c>
    </row>
    <row r="394" s="16" customFormat="1">
      <c r="A394" s="16"/>
      <c r="B394" s="285"/>
      <c r="C394" s="286"/>
      <c r="D394" s="228" t="s">
        <v>155</v>
      </c>
      <c r="E394" s="287" t="s">
        <v>19</v>
      </c>
      <c r="F394" s="288" t="s">
        <v>880</v>
      </c>
      <c r="G394" s="286"/>
      <c r="H394" s="289">
        <v>75.450999999999993</v>
      </c>
      <c r="I394" s="290"/>
      <c r="J394" s="286"/>
      <c r="K394" s="286"/>
      <c r="L394" s="291"/>
      <c r="M394" s="292"/>
      <c r="N394" s="293"/>
      <c r="O394" s="293"/>
      <c r="P394" s="293"/>
      <c r="Q394" s="293"/>
      <c r="R394" s="293"/>
      <c r="S394" s="293"/>
      <c r="T394" s="294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T394" s="295" t="s">
        <v>155</v>
      </c>
      <c r="AU394" s="295" t="s">
        <v>164</v>
      </c>
      <c r="AV394" s="16" t="s">
        <v>164</v>
      </c>
      <c r="AW394" s="16" t="s">
        <v>33</v>
      </c>
      <c r="AX394" s="16" t="s">
        <v>72</v>
      </c>
      <c r="AY394" s="295" t="s">
        <v>142</v>
      </c>
    </row>
    <row r="395" s="13" customFormat="1">
      <c r="A395" s="13"/>
      <c r="B395" s="235"/>
      <c r="C395" s="236"/>
      <c r="D395" s="228" t="s">
        <v>155</v>
      </c>
      <c r="E395" s="237" t="s">
        <v>19</v>
      </c>
      <c r="F395" s="238" t="s">
        <v>1573</v>
      </c>
      <c r="G395" s="236"/>
      <c r="H395" s="237" t="s">
        <v>19</v>
      </c>
      <c r="I395" s="239"/>
      <c r="J395" s="236"/>
      <c r="K395" s="236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155</v>
      </c>
      <c r="AU395" s="244" t="s">
        <v>164</v>
      </c>
      <c r="AV395" s="13" t="s">
        <v>80</v>
      </c>
      <c r="AW395" s="13" t="s">
        <v>33</v>
      </c>
      <c r="AX395" s="13" t="s">
        <v>72</v>
      </c>
      <c r="AY395" s="244" t="s">
        <v>142</v>
      </c>
    </row>
    <row r="396" s="14" customFormat="1">
      <c r="A396" s="14"/>
      <c r="B396" s="245"/>
      <c r="C396" s="246"/>
      <c r="D396" s="228" t="s">
        <v>155</v>
      </c>
      <c r="E396" s="247" t="s">
        <v>19</v>
      </c>
      <c r="F396" s="248" t="s">
        <v>1672</v>
      </c>
      <c r="G396" s="246"/>
      <c r="H396" s="249">
        <v>9.1280000000000001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155</v>
      </c>
      <c r="AU396" s="255" t="s">
        <v>164</v>
      </c>
      <c r="AV396" s="14" t="s">
        <v>82</v>
      </c>
      <c r="AW396" s="14" t="s">
        <v>33</v>
      </c>
      <c r="AX396" s="14" t="s">
        <v>72</v>
      </c>
      <c r="AY396" s="255" t="s">
        <v>142</v>
      </c>
    </row>
    <row r="397" s="14" customFormat="1">
      <c r="A397" s="14"/>
      <c r="B397" s="245"/>
      <c r="C397" s="246"/>
      <c r="D397" s="228" t="s">
        <v>155</v>
      </c>
      <c r="E397" s="247" t="s">
        <v>19</v>
      </c>
      <c r="F397" s="248" t="s">
        <v>1662</v>
      </c>
      <c r="G397" s="246"/>
      <c r="H397" s="249">
        <v>-1.1890000000000001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155</v>
      </c>
      <c r="AU397" s="255" t="s">
        <v>164</v>
      </c>
      <c r="AV397" s="14" t="s">
        <v>82</v>
      </c>
      <c r="AW397" s="14" t="s">
        <v>33</v>
      </c>
      <c r="AX397" s="14" t="s">
        <v>72</v>
      </c>
      <c r="AY397" s="255" t="s">
        <v>142</v>
      </c>
    </row>
    <row r="398" s="16" customFormat="1">
      <c r="A398" s="16"/>
      <c r="B398" s="285"/>
      <c r="C398" s="286"/>
      <c r="D398" s="228" t="s">
        <v>155</v>
      </c>
      <c r="E398" s="287" t="s">
        <v>19</v>
      </c>
      <c r="F398" s="288" t="s">
        <v>880</v>
      </c>
      <c r="G398" s="286"/>
      <c r="H398" s="289">
        <v>7.9390000000000001</v>
      </c>
      <c r="I398" s="290"/>
      <c r="J398" s="286"/>
      <c r="K398" s="286"/>
      <c r="L398" s="291"/>
      <c r="M398" s="292"/>
      <c r="N398" s="293"/>
      <c r="O398" s="293"/>
      <c r="P398" s="293"/>
      <c r="Q398" s="293"/>
      <c r="R398" s="293"/>
      <c r="S398" s="293"/>
      <c r="T398" s="294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95" t="s">
        <v>155</v>
      </c>
      <c r="AU398" s="295" t="s">
        <v>164</v>
      </c>
      <c r="AV398" s="16" t="s">
        <v>164</v>
      </c>
      <c r="AW398" s="16" t="s">
        <v>33</v>
      </c>
      <c r="AX398" s="16" t="s">
        <v>72</v>
      </c>
      <c r="AY398" s="295" t="s">
        <v>142</v>
      </c>
    </row>
    <row r="399" s="13" customFormat="1">
      <c r="A399" s="13"/>
      <c r="B399" s="235"/>
      <c r="C399" s="236"/>
      <c r="D399" s="228" t="s">
        <v>155</v>
      </c>
      <c r="E399" s="237" t="s">
        <v>19</v>
      </c>
      <c r="F399" s="238" t="s">
        <v>1537</v>
      </c>
      <c r="G399" s="236"/>
      <c r="H399" s="237" t="s">
        <v>19</v>
      </c>
      <c r="I399" s="239"/>
      <c r="J399" s="236"/>
      <c r="K399" s="236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155</v>
      </c>
      <c r="AU399" s="244" t="s">
        <v>164</v>
      </c>
      <c r="AV399" s="13" t="s">
        <v>80</v>
      </c>
      <c r="AW399" s="13" t="s">
        <v>33</v>
      </c>
      <c r="AX399" s="13" t="s">
        <v>72</v>
      </c>
      <c r="AY399" s="244" t="s">
        <v>142</v>
      </c>
    </row>
    <row r="400" s="14" customFormat="1">
      <c r="A400" s="14"/>
      <c r="B400" s="245"/>
      <c r="C400" s="246"/>
      <c r="D400" s="228" t="s">
        <v>155</v>
      </c>
      <c r="E400" s="247" t="s">
        <v>19</v>
      </c>
      <c r="F400" s="248" t="s">
        <v>1673</v>
      </c>
      <c r="G400" s="246"/>
      <c r="H400" s="249">
        <v>5.742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155</v>
      </c>
      <c r="AU400" s="255" t="s">
        <v>164</v>
      </c>
      <c r="AV400" s="14" t="s">
        <v>82</v>
      </c>
      <c r="AW400" s="14" t="s">
        <v>33</v>
      </c>
      <c r="AX400" s="14" t="s">
        <v>72</v>
      </c>
      <c r="AY400" s="255" t="s">
        <v>142</v>
      </c>
    </row>
    <row r="401" s="14" customFormat="1">
      <c r="A401" s="14"/>
      <c r="B401" s="245"/>
      <c r="C401" s="246"/>
      <c r="D401" s="228" t="s">
        <v>155</v>
      </c>
      <c r="E401" s="247" t="s">
        <v>19</v>
      </c>
      <c r="F401" s="248" t="s">
        <v>1663</v>
      </c>
      <c r="G401" s="246"/>
      <c r="H401" s="249">
        <v>-0.61499999999999999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155</v>
      </c>
      <c r="AU401" s="255" t="s">
        <v>164</v>
      </c>
      <c r="AV401" s="14" t="s">
        <v>82</v>
      </c>
      <c r="AW401" s="14" t="s">
        <v>33</v>
      </c>
      <c r="AX401" s="14" t="s">
        <v>72</v>
      </c>
      <c r="AY401" s="255" t="s">
        <v>142</v>
      </c>
    </row>
    <row r="402" s="16" customFormat="1">
      <c r="A402" s="16"/>
      <c r="B402" s="285"/>
      <c r="C402" s="286"/>
      <c r="D402" s="228" t="s">
        <v>155</v>
      </c>
      <c r="E402" s="287" t="s">
        <v>19</v>
      </c>
      <c r="F402" s="288" t="s">
        <v>880</v>
      </c>
      <c r="G402" s="286"/>
      <c r="H402" s="289">
        <v>5.1269999999999998</v>
      </c>
      <c r="I402" s="290"/>
      <c r="J402" s="286"/>
      <c r="K402" s="286"/>
      <c r="L402" s="291"/>
      <c r="M402" s="292"/>
      <c r="N402" s="293"/>
      <c r="O402" s="293"/>
      <c r="P402" s="293"/>
      <c r="Q402" s="293"/>
      <c r="R402" s="293"/>
      <c r="S402" s="293"/>
      <c r="T402" s="294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295" t="s">
        <v>155</v>
      </c>
      <c r="AU402" s="295" t="s">
        <v>164</v>
      </c>
      <c r="AV402" s="16" t="s">
        <v>164</v>
      </c>
      <c r="AW402" s="16" t="s">
        <v>33</v>
      </c>
      <c r="AX402" s="16" t="s">
        <v>72</v>
      </c>
      <c r="AY402" s="295" t="s">
        <v>142</v>
      </c>
    </row>
    <row r="403" s="15" customFormat="1">
      <c r="A403" s="15"/>
      <c r="B403" s="274"/>
      <c r="C403" s="275"/>
      <c r="D403" s="228" t="s">
        <v>155</v>
      </c>
      <c r="E403" s="276" t="s">
        <v>19</v>
      </c>
      <c r="F403" s="277" t="s">
        <v>861</v>
      </c>
      <c r="G403" s="275"/>
      <c r="H403" s="278">
        <v>88.516999999999996</v>
      </c>
      <c r="I403" s="279"/>
      <c r="J403" s="275"/>
      <c r="K403" s="275"/>
      <c r="L403" s="280"/>
      <c r="M403" s="281"/>
      <c r="N403" s="282"/>
      <c r="O403" s="282"/>
      <c r="P403" s="282"/>
      <c r="Q403" s="282"/>
      <c r="R403" s="282"/>
      <c r="S403" s="282"/>
      <c r="T403" s="28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84" t="s">
        <v>155</v>
      </c>
      <c r="AU403" s="284" t="s">
        <v>164</v>
      </c>
      <c r="AV403" s="15" t="s">
        <v>149</v>
      </c>
      <c r="AW403" s="15" t="s">
        <v>33</v>
      </c>
      <c r="AX403" s="15" t="s">
        <v>80</v>
      </c>
      <c r="AY403" s="284" t="s">
        <v>142</v>
      </c>
    </row>
    <row r="404" s="2" customFormat="1" ht="16.5" customHeight="1">
      <c r="A404" s="41"/>
      <c r="B404" s="42"/>
      <c r="C404" s="257" t="s">
        <v>285</v>
      </c>
      <c r="D404" s="257" t="s">
        <v>279</v>
      </c>
      <c r="E404" s="258" t="s">
        <v>1048</v>
      </c>
      <c r="F404" s="259" t="s">
        <v>1049</v>
      </c>
      <c r="G404" s="260" t="s">
        <v>282</v>
      </c>
      <c r="H404" s="261">
        <v>190.041</v>
      </c>
      <c r="I404" s="262"/>
      <c r="J404" s="263">
        <f>ROUND(I404*H404,2)</f>
        <v>0</v>
      </c>
      <c r="K404" s="259" t="s">
        <v>148</v>
      </c>
      <c r="L404" s="264"/>
      <c r="M404" s="265" t="s">
        <v>19</v>
      </c>
      <c r="N404" s="266" t="s">
        <v>43</v>
      </c>
      <c r="O404" s="87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6" t="s">
        <v>202</v>
      </c>
      <c r="AT404" s="226" t="s">
        <v>279</v>
      </c>
      <c r="AU404" s="226" t="s">
        <v>164</v>
      </c>
      <c r="AY404" s="20" t="s">
        <v>142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0" t="s">
        <v>80</v>
      </c>
      <c r="BK404" s="227">
        <f>ROUND(I404*H404,2)</f>
        <v>0</v>
      </c>
      <c r="BL404" s="20" t="s">
        <v>149</v>
      </c>
      <c r="BM404" s="226" t="s">
        <v>1674</v>
      </c>
    </row>
    <row r="405" s="2" customFormat="1">
      <c r="A405" s="41"/>
      <c r="B405" s="42"/>
      <c r="C405" s="43"/>
      <c r="D405" s="228" t="s">
        <v>151</v>
      </c>
      <c r="E405" s="43"/>
      <c r="F405" s="229" t="s">
        <v>1049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151</v>
      </c>
      <c r="AU405" s="20" t="s">
        <v>164</v>
      </c>
    </row>
    <row r="406" s="14" customFormat="1">
      <c r="A406" s="14"/>
      <c r="B406" s="245"/>
      <c r="C406" s="246"/>
      <c r="D406" s="228" t="s">
        <v>155</v>
      </c>
      <c r="E406" s="247" t="s">
        <v>19</v>
      </c>
      <c r="F406" s="248" t="s">
        <v>1675</v>
      </c>
      <c r="G406" s="246"/>
      <c r="H406" s="249">
        <v>190.041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155</v>
      </c>
      <c r="AU406" s="255" t="s">
        <v>164</v>
      </c>
      <c r="AV406" s="14" t="s">
        <v>82</v>
      </c>
      <c r="AW406" s="14" t="s">
        <v>33</v>
      </c>
      <c r="AX406" s="14" t="s">
        <v>72</v>
      </c>
      <c r="AY406" s="255" t="s">
        <v>142</v>
      </c>
    </row>
    <row r="407" s="15" customFormat="1">
      <c r="A407" s="15"/>
      <c r="B407" s="274"/>
      <c r="C407" s="275"/>
      <c r="D407" s="228" t="s">
        <v>155</v>
      </c>
      <c r="E407" s="276" t="s">
        <v>19</v>
      </c>
      <c r="F407" s="277" t="s">
        <v>861</v>
      </c>
      <c r="G407" s="275"/>
      <c r="H407" s="278">
        <v>190.041</v>
      </c>
      <c r="I407" s="279"/>
      <c r="J407" s="275"/>
      <c r="K407" s="275"/>
      <c r="L407" s="280"/>
      <c r="M407" s="281"/>
      <c r="N407" s="282"/>
      <c r="O407" s="282"/>
      <c r="P407" s="282"/>
      <c r="Q407" s="282"/>
      <c r="R407" s="282"/>
      <c r="S407" s="282"/>
      <c r="T407" s="283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84" t="s">
        <v>155</v>
      </c>
      <c r="AU407" s="284" t="s">
        <v>164</v>
      </c>
      <c r="AV407" s="15" t="s">
        <v>149</v>
      </c>
      <c r="AW407" s="15" t="s">
        <v>33</v>
      </c>
      <c r="AX407" s="15" t="s">
        <v>80</v>
      </c>
      <c r="AY407" s="284" t="s">
        <v>142</v>
      </c>
    </row>
    <row r="408" s="12" customFormat="1" ht="20.88" customHeight="1">
      <c r="A408" s="12"/>
      <c r="B408" s="199"/>
      <c r="C408" s="200"/>
      <c r="D408" s="201" t="s">
        <v>71</v>
      </c>
      <c r="E408" s="213" t="s">
        <v>278</v>
      </c>
      <c r="F408" s="213" t="s">
        <v>1052</v>
      </c>
      <c r="G408" s="200"/>
      <c r="H408" s="200"/>
      <c r="I408" s="203"/>
      <c r="J408" s="214">
        <f>BK408</f>
        <v>0</v>
      </c>
      <c r="K408" s="200"/>
      <c r="L408" s="205"/>
      <c r="M408" s="206"/>
      <c r="N408" s="207"/>
      <c r="O408" s="207"/>
      <c r="P408" s="208">
        <f>SUM(P409:P415)</f>
        <v>0</v>
      </c>
      <c r="Q408" s="207"/>
      <c r="R408" s="208">
        <f>SUM(R409:R415)</f>
        <v>0</v>
      </c>
      <c r="S408" s="207"/>
      <c r="T408" s="209">
        <f>SUM(T409:T415)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0" t="s">
        <v>80</v>
      </c>
      <c r="AT408" s="211" t="s">
        <v>71</v>
      </c>
      <c r="AU408" s="211" t="s">
        <v>82</v>
      </c>
      <c r="AY408" s="210" t="s">
        <v>142</v>
      </c>
      <c r="BK408" s="212">
        <f>SUM(BK409:BK415)</f>
        <v>0</v>
      </c>
    </row>
    <row r="409" s="2" customFormat="1" ht="16.5" customHeight="1">
      <c r="A409" s="41"/>
      <c r="B409" s="42"/>
      <c r="C409" s="215" t="s">
        <v>292</v>
      </c>
      <c r="D409" s="215" t="s">
        <v>144</v>
      </c>
      <c r="E409" s="216" t="s">
        <v>1053</v>
      </c>
      <c r="F409" s="217" t="s">
        <v>1054</v>
      </c>
      <c r="G409" s="218" t="s">
        <v>147</v>
      </c>
      <c r="H409" s="219">
        <v>153.90899999999999</v>
      </c>
      <c r="I409" s="220"/>
      <c r="J409" s="221">
        <f>ROUND(I409*H409,2)</f>
        <v>0</v>
      </c>
      <c r="K409" s="217" t="s">
        <v>19</v>
      </c>
      <c r="L409" s="47"/>
      <c r="M409" s="222" t="s">
        <v>19</v>
      </c>
      <c r="N409" s="223" t="s">
        <v>43</v>
      </c>
      <c r="O409" s="87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149</v>
      </c>
      <c r="AT409" s="226" t="s">
        <v>144</v>
      </c>
      <c r="AU409" s="226" t="s">
        <v>164</v>
      </c>
      <c r="AY409" s="20" t="s">
        <v>142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20" t="s">
        <v>80</v>
      </c>
      <c r="BK409" s="227">
        <f>ROUND(I409*H409,2)</f>
        <v>0</v>
      </c>
      <c r="BL409" s="20" t="s">
        <v>149</v>
      </c>
      <c r="BM409" s="226" t="s">
        <v>1676</v>
      </c>
    </row>
    <row r="410" s="2" customFormat="1">
      <c r="A410" s="41"/>
      <c r="B410" s="42"/>
      <c r="C410" s="43"/>
      <c r="D410" s="228" t="s">
        <v>151</v>
      </c>
      <c r="E410" s="43"/>
      <c r="F410" s="229" t="s">
        <v>1054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151</v>
      </c>
      <c r="AU410" s="20" t="s">
        <v>164</v>
      </c>
    </row>
    <row r="411" s="13" customFormat="1">
      <c r="A411" s="13"/>
      <c r="B411" s="235"/>
      <c r="C411" s="236"/>
      <c r="D411" s="228" t="s">
        <v>155</v>
      </c>
      <c r="E411" s="237" t="s">
        <v>19</v>
      </c>
      <c r="F411" s="238" t="s">
        <v>1520</v>
      </c>
      <c r="G411" s="236"/>
      <c r="H411" s="237" t="s">
        <v>19</v>
      </c>
      <c r="I411" s="239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155</v>
      </c>
      <c r="AU411" s="244" t="s">
        <v>164</v>
      </c>
      <c r="AV411" s="13" t="s">
        <v>80</v>
      </c>
      <c r="AW411" s="13" t="s">
        <v>33</v>
      </c>
      <c r="AX411" s="13" t="s">
        <v>72</v>
      </c>
      <c r="AY411" s="244" t="s">
        <v>142</v>
      </c>
    </row>
    <row r="412" s="14" customFormat="1">
      <c r="A412" s="14"/>
      <c r="B412" s="245"/>
      <c r="C412" s="246"/>
      <c r="D412" s="228" t="s">
        <v>155</v>
      </c>
      <c r="E412" s="247" t="s">
        <v>19</v>
      </c>
      <c r="F412" s="248" t="s">
        <v>1677</v>
      </c>
      <c r="G412" s="246"/>
      <c r="H412" s="249">
        <v>129.12600000000001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155</v>
      </c>
      <c r="AU412" s="255" t="s">
        <v>164</v>
      </c>
      <c r="AV412" s="14" t="s">
        <v>82</v>
      </c>
      <c r="AW412" s="14" t="s">
        <v>33</v>
      </c>
      <c r="AX412" s="14" t="s">
        <v>72</v>
      </c>
      <c r="AY412" s="255" t="s">
        <v>142</v>
      </c>
    </row>
    <row r="413" s="14" customFormat="1">
      <c r="A413" s="14"/>
      <c r="B413" s="245"/>
      <c r="C413" s="246"/>
      <c r="D413" s="228" t="s">
        <v>155</v>
      </c>
      <c r="E413" s="247" t="s">
        <v>19</v>
      </c>
      <c r="F413" s="248" t="s">
        <v>1678</v>
      </c>
      <c r="G413" s="246"/>
      <c r="H413" s="249">
        <v>15.212999999999999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155</v>
      </c>
      <c r="AU413" s="255" t="s">
        <v>164</v>
      </c>
      <c r="AV413" s="14" t="s">
        <v>82</v>
      </c>
      <c r="AW413" s="14" t="s">
        <v>33</v>
      </c>
      <c r="AX413" s="14" t="s">
        <v>72</v>
      </c>
      <c r="AY413" s="255" t="s">
        <v>142</v>
      </c>
    </row>
    <row r="414" s="14" customFormat="1">
      <c r="A414" s="14"/>
      <c r="B414" s="245"/>
      <c r="C414" s="246"/>
      <c r="D414" s="228" t="s">
        <v>155</v>
      </c>
      <c r="E414" s="247" t="s">
        <v>19</v>
      </c>
      <c r="F414" s="248" t="s">
        <v>1679</v>
      </c>
      <c r="G414" s="246"/>
      <c r="H414" s="249">
        <v>9.5700000000000003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155</v>
      </c>
      <c r="AU414" s="255" t="s">
        <v>164</v>
      </c>
      <c r="AV414" s="14" t="s">
        <v>82</v>
      </c>
      <c r="AW414" s="14" t="s">
        <v>33</v>
      </c>
      <c r="AX414" s="14" t="s">
        <v>72</v>
      </c>
      <c r="AY414" s="255" t="s">
        <v>142</v>
      </c>
    </row>
    <row r="415" s="15" customFormat="1">
      <c r="A415" s="15"/>
      <c r="B415" s="274"/>
      <c r="C415" s="275"/>
      <c r="D415" s="228" t="s">
        <v>155</v>
      </c>
      <c r="E415" s="276" t="s">
        <v>19</v>
      </c>
      <c r="F415" s="277" t="s">
        <v>861</v>
      </c>
      <c r="G415" s="275"/>
      <c r="H415" s="278">
        <v>153.90899999999999</v>
      </c>
      <c r="I415" s="279"/>
      <c r="J415" s="275"/>
      <c r="K415" s="275"/>
      <c r="L415" s="280"/>
      <c r="M415" s="281"/>
      <c r="N415" s="282"/>
      <c r="O415" s="282"/>
      <c r="P415" s="282"/>
      <c r="Q415" s="282"/>
      <c r="R415" s="282"/>
      <c r="S415" s="282"/>
      <c r="T415" s="28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84" t="s">
        <v>155</v>
      </c>
      <c r="AU415" s="284" t="s">
        <v>164</v>
      </c>
      <c r="AV415" s="15" t="s">
        <v>149</v>
      </c>
      <c r="AW415" s="15" t="s">
        <v>33</v>
      </c>
      <c r="AX415" s="15" t="s">
        <v>80</v>
      </c>
      <c r="AY415" s="284" t="s">
        <v>142</v>
      </c>
    </row>
    <row r="416" s="12" customFormat="1" ht="22.8" customHeight="1">
      <c r="A416" s="12"/>
      <c r="B416" s="199"/>
      <c r="C416" s="200"/>
      <c r="D416" s="201" t="s">
        <v>71</v>
      </c>
      <c r="E416" s="213" t="s">
        <v>164</v>
      </c>
      <c r="F416" s="213" t="s">
        <v>1058</v>
      </c>
      <c r="G416" s="200"/>
      <c r="H416" s="200"/>
      <c r="I416" s="203"/>
      <c r="J416" s="214">
        <f>BK416</f>
        <v>0</v>
      </c>
      <c r="K416" s="200"/>
      <c r="L416" s="205"/>
      <c r="M416" s="206"/>
      <c r="N416" s="207"/>
      <c r="O416" s="207"/>
      <c r="P416" s="208">
        <f>P417</f>
        <v>0</v>
      </c>
      <c r="Q416" s="207"/>
      <c r="R416" s="208">
        <f>R417</f>
        <v>0</v>
      </c>
      <c r="S416" s="207"/>
      <c r="T416" s="209">
        <f>T417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10" t="s">
        <v>80</v>
      </c>
      <c r="AT416" s="211" t="s">
        <v>71</v>
      </c>
      <c r="AU416" s="211" t="s">
        <v>80</v>
      </c>
      <c r="AY416" s="210" t="s">
        <v>142</v>
      </c>
      <c r="BK416" s="212">
        <f>BK417</f>
        <v>0</v>
      </c>
    </row>
    <row r="417" s="12" customFormat="1" ht="20.88" customHeight="1">
      <c r="A417" s="12"/>
      <c r="B417" s="199"/>
      <c r="C417" s="200"/>
      <c r="D417" s="201" t="s">
        <v>71</v>
      </c>
      <c r="E417" s="213" t="s">
        <v>410</v>
      </c>
      <c r="F417" s="213" t="s">
        <v>1059</v>
      </c>
      <c r="G417" s="200"/>
      <c r="H417" s="200"/>
      <c r="I417" s="203"/>
      <c r="J417" s="214">
        <f>BK417</f>
        <v>0</v>
      </c>
      <c r="K417" s="200"/>
      <c r="L417" s="205"/>
      <c r="M417" s="206"/>
      <c r="N417" s="207"/>
      <c r="O417" s="207"/>
      <c r="P417" s="208">
        <f>SUM(P418:P431)</f>
        <v>0</v>
      </c>
      <c r="Q417" s="207"/>
      <c r="R417" s="208">
        <f>SUM(R418:R431)</f>
        <v>0</v>
      </c>
      <c r="S417" s="207"/>
      <c r="T417" s="209">
        <f>SUM(T418:T431)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0" t="s">
        <v>80</v>
      </c>
      <c r="AT417" s="211" t="s">
        <v>71</v>
      </c>
      <c r="AU417" s="211" t="s">
        <v>82</v>
      </c>
      <c r="AY417" s="210" t="s">
        <v>142</v>
      </c>
      <c r="BK417" s="212">
        <f>SUM(BK418:BK431)</f>
        <v>0</v>
      </c>
    </row>
    <row r="418" s="2" customFormat="1" ht="16.5" customHeight="1">
      <c r="A418" s="41"/>
      <c r="B418" s="42"/>
      <c r="C418" s="215" t="s">
        <v>7</v>
      </c>
      <c r="D418" s="215" t="s">
        <v>144</v>
      </c>
      <c r="E418" s="216" t="s">
        <v>1680</v>
      </c>
      <c r="F418" s="217" t="s">
        <v>1681</v>
      </c>
      <c r="G418" s="218" t="s">
        <v>220</v>
      </c>
      <c r="H418" s="219">
        <v>126.95</v>
      </c>
      <c r="I418" s="220"/>
      <c r="J418" s="221">
        <f>ROUND(I418*H418,2)</f>
        <v>0</v>
      </c>
      <c r="K418" s="217" t="s">
        <v>148</v>
      </c>
      <c r="L418" s="47"/>
      <c r="M418" s="222" t="s">
        <v>19</v>
      </c>
      <c r="N418" s="223" t="s">
        <v>43</v>
      </c>
      <c r="O418" s="87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6" t="s">
        <v>149</v>
      </c>
      <c r="AT418" s="226" t="s">
        <v>144</v>
      </c>
      <c r="AU418" s="226" t="s">
        <v>164</v>
      </c>
      <c r="AY418" s="20" t="s">
        <v>142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20" t="s">
        <v>80</v>
      </c>
      <c r="BK418" s="227">
        <f>ROUND(I418*H418,2)</f>
        <v>0</v>
      </c>
      <c r="BL418" s="20" t="s">
        <v>149</v>
      </c>
      <c r="BM418" s="226" t="s">
        <v>1682</v>
      </c>
    </row>
    <row r="419" s="2" customFormat="1">
      <c r="A419" s="41"/>
      <c r="B419" s="42"/>
      <c r="C419" s="43"/>
      <c r="D419" s="228" t="s">
        <v>151</v>
      </c>
      <c r="E419" s="43"/>
      <c r="F419" s="229" t="s">
        <v>1681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151</v>
      </c>
      <c r="AU419" s="20" t="s">
        <v>164</v>
      </c>
    </row>
    <row r="420" s="2" customFormat="1">
      <c r="A420" s="41"/>
      <c r="B420" s="42"/>
      <c r="C420" s="43"/>
      <c r="D420" s="233" t="s">
        <v>153</v>
      </c>
      <c r="E420" s="43"/>
      <c r="F420" s="234" t="s">
        <v>1683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153</v>
      </c>
      <c r="AU420" s="20" t="s">
        <v>164</v>
      </c>
    </row>
    <row r="421" s="13" customFormat="1">
      <c r="A421" s="13"/>
      <c r="B421" s="235"/>
      <c r="C421" s="236"/>
      <c r="D421" s="228" t="s">
        <v>155</v>
      </c>
      <c r="E421" s="237" t="s">
        <v>19</v>
      </c>
      <c r="F421" s="238" t="s">
        <v>1529</v>
      </c>
      <c r="G421" s="236"/>
      <c r="H421" s="237" t="s">
        <v>19</v>
      </c>
      <c r="I421" s="239"/>
      <c r="J421" s="236"/>
      <c r="K421" s="236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155</v>
      </c>
      <c r="AU421" s="244" t="s">
        <v>164</v>
      </c>
      <c r="AV421" s="13" t="s">
        <v>80</v>
      </c>
      <c r="AW421" s="13" t="s">
        <v>33</v>
      </c>
      <c r="AX421" s="13" t="s">
        <v>72</v>
      </c>
      <c r="AY421" s="244" t="s">
        <v>142</v>
      </c>
    </row>
    <row r="422" s="14" customFormat="1">
      <c r="A422" s="14"/>
      <c r="B422" s="245"/>
      <c r="C422" s="246"/>
      <c r="D422" s="228" t="s">
        <v>155</v>
      </c>
      <c r="E422" s="247" t="s">
        <v>19</v>
      </c>
      <c r="F422" s="248" t="s">
        <v>1684</v>
      </c>
      <c r="G422" s="246"/>
      <c r="H422" s="249">
        <v>71.319999999999993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155</v>
      </c>
      <c r="AU422" s="255" t="s">
        <v>164</v>
      </c>
      <c r="AV422" s="14" t="s">
        <v>82</v>
      </c>
      <c r="AW422" s="14" t="s">
        <v>33</v>
      </c>
      <c r="AX422" s="14" t="s">
        <v>72</v>
      </c>
      <c r="AY422" s="255" t="s">
        <v>142</v>
      </c>
    </row>
    <row r="423" s="14" customFormat="1">
      <c r="A423" s="14"/>
      <c r="B423" s="245"/>
      <c r="C423" s="246"/>
      <c r="D423" s="228" t="s">
        <v>155</v>
      </c>
      <c r="E423" s="247" t="s">
        <v>19</v>
      </c>
      <c r="F423" s="248" t="s">
        <v>1685</v>
      </c>
      <c r="G423" s="246"/>
      <c r="H423" s="249">
        <v>33.100000000000001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155</v>
      </c>
      <c r="AU423" s="255" t="s">
        <v>164</v>
      </c>
      <c r="AV423" s="14" t="s">
        <v>82</v>
      </c>
      <c r="AW423" s="14" t="s">
        <v>33</v>
      </c>
      <c r="AX423" s="14" t="s">
        <v>72</v>
      </c>
      <c r="AY423" s="255" t="s">
        <v>142</v>
      </c>
    </row>
    <row r="424" s="16" customFormat="1">
      <c r="A424" s="16"/>
      <c r="B424" s="285"/>
      <c r="C424" s="286"/>
      <c r="D424" s="228" t="s">
        <v>155</v>
      </c>
      <c r="E424" s="287" t="s">
        <v>19</v>
      </c>
      <c r="F424" s="288" t="s">
        <v>880</v>
      </c>
      <c r="G424" s="286"/>
      <c r="H424" s="289">
        <v>104.41999999999999</v>
      </c>
      <c r="I424" s="290"/>
      <c r="J424" s="286"/>
      <c r="K424" s="286"/>
      <c r="L424" s="291"/>
      <c r="M424" s="292"/>
      <c r="N424" s="293"/>
      <c r="O424" s="293"/>
      <c r="P424" s="293"/>
      <c r="Q424" s="293"/>
      <c r="R424" s="293"/>
      <c r="S424" s="293"/>
      <c r="T424" s="294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95" t="s">
        <v>155</v>
      </c>
      <c r="AU424" s="295" t="s">
        <v>164</v>
      </c>
      <c r="AV424" s="16" t="s">
        <v>164</v>
      </c>
      <c r="AW424" s="16" t="s">
        <v>33</v>
      </c>
      <c r="AX424" s="16" t="s">
        <v>72</v>
      </c>
      <c r="AY424" s="295" t="s">
        <v>142</v>
      </c>
    </row>
    <row r="425" s="13" customFormat="1">
      <c r="A425" s="13"/>
      <c r="B425" s="235"/>
      <c r="C425" s="236"/>
      <c r="D425" s="228" t="s">
        <v>155</v>
      </c>
      <c r="E425" s="237" t="s">
        <v>19</v>
      </c>
      <c r="F425" s="238" t="s">
        <v>1573</v>
      </c>
      <c r="G425" s="236"/>
      <c r="H425" s="237" t="s">
        <v>19</v>
      </c>
      <c r="I425" s="239"/>
      <c r="J425" s="236"/>
      <c r="K425" s="236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155</v>
      </c>
      <c r="AU425" s="244" t="s">
        <v>164</v>
      </c>
      <c r="AV425" s="13" t="s">
        <v>80</v>
      </c>
      <c r="AW425" s="13" t="s">
        <v>33</v>
      </c>
      <c r="AX425" s="13" t="s">
        <v>72</v>
      </c>
      <c r="AY425" s="244" t="s">
        <v>142</v>
      </c>
    </row>
    <row r="426" s="14" customFormat="1">
      <c r="A426" s="14"/>
      <c r="B426" s="245"/>
      <c r="C426" s="246"/>
      <c r="D426" s="228" t="s">
        <v>155</v>
      </c>
      <c r="E426" s="247" t="s">
        <v>19</v>
      </c>
      <c r="F426" s="248" t="s">
        <v>1686</v>
      </c>
      <c r="G426" s="246"/>
      <c r="H426" s="249">
        <v>13.83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155</v>
      </c>
      <c r="AU426" s="255" t="s">
        <v>164</v>
      </c>
      <c r="AV426" s="14" t="s">
        <v>82</v>
      </c>
      <c r="AW426" s="14" t="s">
        <v>33</v>
      </c>
      <c r="AX426" s="14" t="s">
        <v>72</v>
      </c>
      <c r="AY426" s="255" t="s">
        <v>142</v>
      </c>
    </row>
    <row r="427" s="16" customFormat="1">
      <c r="A427" s="16"/>
      <c r="B427" s="285"/>
      <c r="C427" s="286"/>
      <c r="D427" s="228" t="s">
        <v>155</v>
      </c>
      <c r="E427" s="287" t="s">
        <v>19</v>
      </c>
      <c r="F427" s="288" t="s">
        <v>880</v>
      </c>
      <c r="G427" s="286"/>
      <c r="H427" s="289">
        <v>13.83</v>
      </c>
      <c r="I427" s="290"/>
      <c r="J427" s="286"/>
      <c r="K427" s="286"/>
      <c r="L427" s="291"/>
      <c r="M427" s="292"/>
      <c r="N427" s="293"/>
      <c r="O427" s="293"/>
      <c r="P427" s="293"/>
      <c r="Q427" s="293"/>
      <c r="R427" s="293"/>
      <c r="S427" s="293"/>
      <c r="T427" s="294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95" t="s">
        <v>155</v>
      </c>
      <c r="AU427" s="295" t="s">
        <v>164</v>
      </c>
      <c r="AV427" s="16" t="s">
        <v>164</v>
      </c>
      <c r="AW427" s="16" t="s">
        <v>33</v>
      </c>
      <c r="AX427" s="16" t="s">
        <v>72</v>
      </c>
      <c r="AY427" s="295" t="s">
        <v>142</v>
      </c>
    </row>
    <row r="428" s="13" customFormat="1">
      <c r="A428" s="13"/>
      <c r="B428" s="235"/>
      <c r="C428" s="236"/>
      <c r="D428" s="228" t="s">
        <v>155</v>
      </c>
      <c r="E428" s="237" t="s">
        <v>19</v>
      </c>
      <c r="F428" s="238" t="s">
        <v>1537</v>
      </c>
      <c r="G428" s="236"/>
      <c r="H428" s="237" t="s">
        <v>19</v>
      </c>
      <c r="I428" s="239"/>
      <c r="J428" s="236"/>
      <c r="K428" s="236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155</v>
      </c>
      <c r="AU428" s="244" t="s">
        <v>164</v>
      </c>
      <c r="AV428" s="13" t="s">
        <v>80</v>
      </c>
      <c r="AW428" s="13" t="s">
        <v>33</v>
      </c>
      <c r="AX428" s="13" t="s">
        <v>72</v>
      </c>
      <c r="AY428" s="244" t="s">
        <v>142</v>
      </c>
    </row>
    <row r="429" s="14" customFormat="1">
      <c r="A429" s="14"/>
      <c r="B429" s="245"/>
      <c r="C429" s="246"/>
      <c r="D429" s="228" t="s">
        <v>155</v>
      </c>
      <c r="E429" s="247" t="s">
        <v>19</v>
      </c>
      <c r="F429" s="248" t="s">
        <v>1687</v>
      </c>
      <c r="G429" s="246"/>
      <c r="H429" s="249">
        <v>8.6999999999999993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155</v>
      </c>
      <c r="AU429" s="255" t="s">
        <v>164</v>
      </c>
      <c r="AV429" s="14" t="s">
        <v>82</v>
      </c>
      <c r="AW429" s="14" t="s">
        <v>33</v>
      </c>
      <c r="AX429" s="14" t="s">
        <v>72</v>
      </c>
      <c r="AY429" s="255" t="s">
        <v>142</v>
      </c>
    </row>
    <row r="430" s="16" customFormat="1">
      <c r="A430" s="16"/>
      <c r="B430" s="285"/>
      <c r="C430" s="286"/>
      <c r="D430" s="228" t="s">
        <v>155</v>
      </c>
      <c r="E430" s="287" t="s">
        <v>19</v>
      </c>
      <c r="F430" s="288" t="s">
        <v>880</v>
      </c>
      <c r="G430" s="286"/>
      <c r="H430" s="289">
        <v>8.6999999999999993</v>
      </c>
      <c r="I430" s="290"/>
      <c r="J430" s="286"/>
      <c r="K430" s="286"/>
      <c r="L430" s="291"/>
      <c r="M430" s="292"/>
      <c r="N430" s="293"/>
      <c r="O430" s="293"/>
      <c r="P430" s="293"/>
      <c r="Q430" s="293"/>
      <c r="R430" s="293"/>
      <c r="S430" s="293"/>
      <c r="T430" s="294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95" t="s">
        <v>155</v>
      </c>
      <c r="AU430" s="295" t="s">
        <v>164</v>
      </c>
      <c r="AV430" s="16" t="s">
        <v>164</v>
      </c>
      <c r="AW430" s="16" t="s">
        <v>33</v>
      </c>
      <c r="AX430" s="16" t="s">
        <v>72</v>
      </c>
      <c r="AY430" s="295" t="s">
        <v>142</v>
      </c>
    </row>
    <row r="431" s="15" customFormat="1">
      <c r="A431" s="15"/>
      <c r="B431" s="274"/>
      <c r="C431" s="275"/>
      <c r="D431" s="228" t="s">
        <v>155</v>
      </c>
      <c r="E431" s="276" t="s">
        <v>19</v>
      </c>
      <c r="F431" s="277" t="s">
        <v>861</v>
      </c>
      <c r="G431" s="275"/>
      <c r="H431" s="278">
        <v>126.94999999999999</v>
      </c>
      <c r="I431" s="279"/>
      <c r="J431" s="275"/>
      <c r="K431" s="275"/>
      <c r="L431" s="280"/>
      <c r="M431" s="281"/>
      <c r="N431" s="282"/>
      <c r="O431" s="282"/>
      <c r="P431" s="282"/>
      <c r="Q431" s="282"/>
      <c r="R431" s="282"/>
      <c r="S431" s="282"/>
      <c r="T431" s="28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84" t="s">
        <v>155</v>
      </c>
      <c r="AU431" s="284" t="s">
        <v>164</v>
      </c>
      <c r="AV431" s="15" t="s">
        <v>149</v>
      </c>
      <c r="AW431" s="15" t="s">
        <v>33</v>
      </c>
      <c r="AX431" s="15" t="s">
        <v>80</v>
      </c>
      <c r="AY431" s="284" t="s">
        <v>142</v>
      </c>
    </row>
    <row r="432" s="12" customFormat="1" ht="22.8" customHeight="1">
      <c r="A432" s="12"/>
      <c r="B432" s="199"/>
      <c r="C432" s="200"/>
      <c r="D432" s="201" t="s">
        <v>71</v>
      </c>
      <c r="E432" s="213" t="s">
        <v>149</v>
      </c>
      <c r="F432" s="213" t="s">
        <v>376</v>
      </c>
      <c r="G432" s="200"/>
      <c r="H432" s="200"/>
      <c r="I432" s="203"/>
      <c r="J432" s="214">
        <f>BK432</f>
        <v>0</v>
      </c>
      <c r="K432" s="200"/>
      <c r="L432" s="205"/>
      <c r="M432" s="206"/>
      <c r="N432" s="207"/>
      <c r="O432" s="207"/>
      <c r="P432" s="208">
        <f>P433</f>
        <v>0</v>
      </c>
      <c r="Q432" s="207"/>
      <c r="R432" s="208">
        <f>R433</f>
        <v>2.4169259999999997</v>
      </c>
      <c r="S432" s="207"/>
      <c r="T432" s="209">
        <f>T433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0" t="s">
        <v>80</v>
      </c>
      <c r="AT432" s="211" t="s">
        <v>71</v>
      </c>
      <c r="AU432" s="211" t="s">
        <v>80</v>
      </c>
      <c r="AY432" s="210" t="s">
        <v>142</v>
      </c>
      <c r="BK432" s="212">
        <f>BK433</f>
        <v>0</v>
      </c>
    </row>
    <row r="433" s="12" customFormat="1" ht="20.88" customHeight="1">
      <c r="A433" s="12"/>
      <c r="B433" s="199"/>
      <c r="C433" s="200"/>
      <c r="D433" s="201" t="s">
        <v>71</v>
      </c>
      <c r="E433" s="213" t="s">
        <v>477</v>
      </c>
      <c r="F433" s="213" t="s">
        <v>1066</v>
      </c>
      <c r="G433" s="200"/>
      <c r="H433" s="200"/>
      <c r="I433" s="203"/>
      <c r="J433" s="214">
        <f>BK433</f>
        <v>0</v>
      </c>
      <c r="K433" s="200"/>
      <c r="L433" s="205"/>
      <c r="M433" s="206"/>
      <c r="N433" s="207"/>
      <c r="O433" s="207"/>
      <c r="P433" s="208">
        <f>SUM(P434:P503)</f>
        <v>0</v>
      </c>
      <c r="Q433" s="207"/>
      <c r="R433" s="208">
        <f>SUM(R434:R503)</f>
        <v>2.4169259999999997</v>
      </c>
      <c r="S433" s="207"/>
      <c r="T433" s="209">
        <f>SUM(T434:T503)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0" t="s">
        <v>80</v>
      </c>
      <c r="AT433" s="211" t="s">
        <v>71</v>
      </c>
      <c r="AU433" s="211" t="s">
        <v>82</v>
      </c>
      <c r="AY433" s="210" t="s">
        <v>142</v>
      </c>
      <c r="BK433" s="212">
        <f>SUM(BK434:BK503)</f>
        <v>0</v>
      </c>
    </row>
    <row r="434" s="2" customFormat="1" ht="21.75" customHeight="1">
      <c r="A434" s="41"/>
      <c r="B434" s="42"/>
      <c r="C434" s="215" t="s">
        <v>305</v>
      </c>
      <c r="D434" s="215" t="s">
        <v>144</v>
      </c>
      <c r="E434" s="216" t="s">
        <v>1067</v>
      </c>
      <c r="F434" s="217" t="s">
        <v>1068</v>
      </c>
      <c r="G434" s="218" t="s">
        <v>241</v>
      </c>
      <c r="H434" s="219">
        <v>15.391</v>
      </c>
      <c r="I434" s="220"/>
      <c r="J434" s="221">
        <f>ROUND(I434*H434,2)</f>
        <v>0</v>
      </c>
      <c r="K434" s="217" t="s">
        <v>148</v>
      </c>
      <c r="L434" s="47"/>
      <c r="M434" s="222" t="s">
        <v>19</v>
      </c>
      <c r="N434" s="223" t="s">
        <v>43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149</v>
      </c>
      <c r="AT434" s="226" t="s">
        <v>144</v>
      </c>
      <c r="AU434" s="226" t="s">
        <v>164</v>
      </c>
      <c r="AY434" s="20" t="s">
        <v>142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20" t="s">
        <v>80</v>
      </c>
      <c r="BK434" s="227">
        <f>ROUND(I434*H434,2)</f>
        <v>0</v>
      </c>
      <c r="BL434" s="20" t="s">
        <v>149</v>
      </c>
      <c r="BM434" s="226" t="s">
        <v>1688</v>
      </c>
    </row>
    <row r="435" s="2" customFormat="1">
      <c r="A435" s="41"/>
      <c r="B435" s="42"/>
      <c r="C435" s="43"/>
      <c r="D435" s="228" t="s">
        <v>151</v>
      </c>
      <c r="E435" s="43"/>
      <c r="F435" s="229" t="s">
        <v>1068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151</v>
      </c>
      <c r="AU435" s="20" t="s">
        <v>164</v>
      </c>
    </row>
    <row r="436" s="2" customFormat="1">
      <c r="A436" s="41"/>
      <c r="B436" s="42"/>
      <c r="C436" s="43"/>
      <c r="D436" s="233" t="s">
        <v>153</v>
      </c>
      <c r="E436" s="43"/>
      <c r="F436" s="234" t="s">
        <v>1070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153</v>
      </c>
      <c r="AU436" s="20" t="s">
        <v>164</v>
      </c>
    </row>
    <row r="437" s="13" customFormat="1">
      <c r="A437" s="13"/>
      <c r="B437" s="235"/>
      <c r="C437" s="236"/>
      <c r="D437" s="228" t="s">
        <v>155</v>
      </c>
      <c r="E437" s="237" t="s">
        <v>19</v>
      </c>
      <c r="F437" s="238" t="s">
        <v>1520</v>
      </c>
      <c r="G437" s="236"/>
      <c r="H437" s="237" t="s">
        <v>19</v>
      </c>
      <c r="I437" s="239"/>
      <c r="J437" s="236"/>
      <c r="K437" s="236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155</v>
      </c>
      <c r="AU437" s="244" t="s">
        <v>164</v>
      </c>
      <c r="AV437" s="13" t="s">
        <v>80</v>
      </c>
      <c r="AW437" s="13" t="s">
        <v>33</v>
      </c>
      <c r="AX437" s="13" t="s">
        <v>72</v>
      </c>
      <c r="AY437" s="244" t="s">
        <v>142</v>
      </c>
    </row>
    <row r="438" s="14" customFormat="1">
      <c r="A438" s="14"/>
      <c r="B438" s="245"/>
      <c r="C438" s="246"/>
      <c r="D438" s="228" t="s">
        <v>155</v>
      </c>
      <c r="E438" s="247" t="s">
        <v>19</v>
      </c>
      <c r="F438" s="248" t="s">
        <v>1689</v>
      </c>
      <c r="G438" s="246"/>
      <c r="H438" s="249">
        <v>12.913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155</v>
      </c>
      <c r="AU438" s="255" t="s">
        <v>164</v>
      </c>
      <c r="AV438" s="14" t="s">
        <v>82</v>
      </c>
      <c r="AW438" s="14" t="s">
        <v>33</v>
      </c>
      <c r="AX438" s="14" t="s">
        <v>72</v>
      </c>
      <c r="AY438" s="255" t="s">
        <v>142</v>
      </c>
    </row>
    <row r="439" s="14" customFormat="1">
      <c r="A439" s="14"/>
      <c r="B439" s="245"/>
      <c r="C439" s="246"/>
      <c r="D439" s="228" t="s">
        <v>155</v>
      </c>
      <c r="E439" s="247" t="s">
        <v>19</v>
      </c>
      <c r="F439" s="248" t="s">
        <v>1690</v>
      </c>
      <c r="G439" s="246"/>
      <c r="H439" s="249">
        <v>1.5209999999999999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155</v>
      </c>
      <c r="AU439" s="255" t="s">
        <v>164</v>
      </c>
      <c r="AV439" s="14" t="s">
        <v>82</v>
      </c>
      <c r="AW439" s="14" t="s">
        <v>33</v>
      </c>
      <c r="AX439" s="14" t="s">
        <v>72</v>
      </c>
      <c r="AY439" s="255" t="s">
        <v>142</v>
      </c>
    </row>
    <row r="440" s="14" customFormat="1">
      <c r="A440" s="14"/>
      <c r="B440" s="245"/>
      <c r="C440" s="246"/>
      <c r="D440" s="228" t="s">
        <v>155</v>
      </c>
      <c r="E440" s="247" t="s">
        <v>19</v>
      </c>
      <c r="F440" s="248" t="s">
        <v>1691</v>
      </c>
      <c r="G440" s="246"/>
      <c r="H440" s="249">
        <v>0.95699999999999996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155</v>
      </c>
      <c r="AU440" s="255" t="s">
        <v>164</v>
      </c>
      <c r="AV440" s="14" t="s">
        <v>82</v>
      </c>
      <c r="AW440" s="14" t="s">
        <v>33</v>
      </c>
      <c r="AX440" s="14" t="s">
        <v>72</v>
      </c>
      <c r="AY440" s="255" t="s">
        <v>142</v>
      </c>
    </row>
    <row r="441" s="15" customFormat="1">
      <c r="A441" s="15"/>
      <c r="B441" s="274"/>
      <c r="C441" s="275"/>
      <c r="D441" s="228" t="s">
        <v>155</v>
      </c>
      <c r="E441" s="276" t="s">
        <v>19</v>
      </c>
      <c r="F441" s="277" t="s">
        <v>861</v>
      </c>
      <c r="G441" s="275"/>
      <c r="H441" s="278">
        <v>15.391000000000002</v>
      </c>
      <c r="I441" s="279"/>
      <c r="J441" s="275"/>
      <c r="K441" s="275"/>
      <c r="L441" s="280"/>
      <c r="M441" s="281"/>
      <c r="N441" s="282"/>
      <c r="O441" s="282"/>
      <c r="P441" s="282"/>
      <c r="Q441" s="282"/>
      <c r="R441" s="282"/>
      <c r="S441" s="282"/>
      <c r="T441" s="28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84" t="s">
        <v>155</v>
      </c>
      <c r="AU441" s="284" t="s">
        <v>164</v>
      </c>
      <c r="AV441" s="15" t="s">
        <v>149</v>
      </c>
      <c r="AW441" s="15" t="s">
        <v>33</v>
      </c>
      <c r="AX441" s="15" t="s">
        <v>80</v>
      </c>
      <c r="AY441" s="284" t="s">
        <v>142</v>
      </c>
    </row>
    <row r="442" s="2" customFormat="1" ht="16.5" customHeight="1">
      <c r="A442" s="41"/>
      <c r="B442" s="42"/>
      <c r="C442" s="215" t="s">
        <v>310</v>
      </c>
      <c r="D442" s="215" t="s">
        <v>144</v>
      </c>
      <c r="E442" s="216" t="s">
        <v>1692</v>
      </c>
      <c r="F442" s="217" t="s">
        <v>1693</v>
      </c>
      <c r="G442" s="218" t="s">
        <v>334</v>
      </c>
      <c r="H442" s="219">
        <v>16</v>
      </c>
      <c r="I442" s="220"/>
      <c r="J442" s="221">
        <f>ROUND(I442*H442,2)</f>
        <v>0</v>
      </c>
      <c r="K442" s="217" t="s">
        <v>148</v>
      </c>
      <c r="L442" s="47"/>
      <c r="M442" s="222" t="s">
        <v>19</v>
      </c>
      <c r="N442" s="223" t="s">
        <v>43</v>
      </c>
      <c r="O442" s="87"/>
      <c r="P442" s="224">
        <f>O442*H442</f>
        <v>0</v>
      </c>
      <c r="Q442" s="224">
        <v>0.087419999999999998</v>
      </c>
      <c r="R442" s="224">
        <f>Q442*H442</f>
        <v>1.39872</v>
      </c>
      <c r="S442" s="224">
        <v>0</v>
      </c>
      <c r="T442" s="225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6" t="s">
        <v>149</v>
      </c>
      <c r="AT442" s="226" t="s">
        <v>144</v>
      </c>
      <c r="AU442" s="226" t="s">
        <v>164</v>
      </c>
      <c r="AY442" s="20" t="s">
        <v>142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20" t="s">
        <v>80</v>
      </c>
      <c r="BK442" s="227">
        <f>ROUND(I442*H442,2)</f>
        <v>0</v>
      </c>
      <c r="BL442" s="20" t="s">
        <v>149</v>
      </c>
      <c r="BM442" s="226" t="s">
        <v>1694</v>
      </c>
    </row>
    <row r="443" s="2" customFormat="1">
      <c r="A443" s="41"/>
      <c r="B443" s="42"/>
      <c r="C443" s="43"/>
      <c r="D443" s="228" t="s">
        <v>151</v>
      </c>
      <c r="E443" s="43"/>
      <c r="F443" s="229" t="s">
        <v>1693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151</v>
      </c>
      <c r="AU443" s="20" t="s">
        <v>164</v>
      </c>
    </row>
    <row r="444" s="2" customFormat="1">
      <c r="A444" s="41"/>
      <c r="B444" s="42"/>
      <c r="C444" s="43"/>
      <c r="D444" s="233" t="s">
        <v>153</v>
      </c>
      <c r="E444" s="43"/>
      <c r="F444" s="234" t="s">
        <v>1695</v>
      </c>
      <c r="G444" s="43"/>
      <c r="H444" s="43"/>
      <c r="I444" s="230"/>
      <c r="J444" s="43"/>
      <c r="K444" s="43"/>
      <c r="L444" s="47"/>
      <c r="M444" s="231"/>
      <c r="N444" s="232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153</v>
      </c>
      <c r="AU444" s="20" t="s">
        <v>164</v>
      </c>
    </row>
    <row r="445" s="13" customFormat="1">
      <c r="A445" s="13"/>
      <c r="B445" s="235"/>
      <c r="C445" s="236"/>
      <c r="D445" s="228" t="s">
        <v>155</v>
      </c>
      <c r="E445" s="237" t="s">
        <v>19</v>
      </c>
      <c r="F445" s="238" t="s">
        <v>1696</v>
      </c>
      <c r="G445" s="236"/>
      <c r="H445" s="237" t="s">
        <v>19</v>
      </c>
      <c r="I445" s="239"/>
      <c r="J445" s="236"/>
      <c r="K445" s="236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155</v>
      </c>
      <c r="AU445" s="244" t="s">
        <v>164</v>
      </c>
      <c r="AV445" s="13" t="s">
        <v>80</v>
      </c>
      <c r="AW445" s="13" t="s">
        <v>33</v>
      </c>
      <c r="AX445" s="13" t="s">
        <v>72</v>
      </c>
      <c r="AY445" s="244" t="s">
        <v>142</v>
      </c>
    </row>
    <row r="446" s="14" customFormat="1">
      <c r="A446" s="14"/>
      <c r="B446" s="245"/>
      <c r="C446" s="246"/>
      <c r="D446" s="228" t="s">
        <v>155</v>
      </c>
      <c r="E446" s="247" t="s">
        <v>19</v>
      </c>
      <c r="F446" s="248" t="s">
        <v>1697</v>
      </c>
      <c r="G446" s="246"/>
      <c r="H446" s="249">
        <v>1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155</v>
      </c>
      <c r="AU446" s="255" t="s">
        <v>164</v>
      </c>
      <c r="AV446" s="14" t="s">
        <v>82</v>
      </c>
      <c r="AW446" s="14" t="s">
        <v>33</v>
      </c>
      <c r="AX446" s="14" t="s">
        <v>72</v>
      </c>
      <c r="AY446" s="255" t="s">
        <v>142</v>
      </c>
    </row>
    <row r="447" s="14" customFormat="1">
      <c r="A447" s="14"/>
      <c r="B447" s="245"/>
      <c r="C447" s="246"/>
      <c r="D447" s="228" t="s">
        <v>155</v>
      </c>
      <c r="E447" s="247" t="s">
        <v>19</v>
      </c>
      <c r="F447" s="248" t="s">
        <v>1698</v>
      </c>
      <c r="G447" s="246"/>
      <c r="H447" s="249">
        <v>4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155</v>
      </c>
      <c r="AU447" s="255" t="s">
        <v>164</v>
      </c>
      <c r="AV447" s="14" t="s">
        <v>82</v>
      </c>
      <c r="AW447" s="14" t="s">
        <v>33</v>
      </c>
      <c r="AX447" s="14" t="s">
        <v>72</v>
      </c>
      <c r="AY447" s="255" t="s">
        <v>142</v>
      </c>
    </row>
    <row r="448" s="14" customFormat="1">
      <c r="A448" s="14"/>
      <c r="B448" s="245"/>
      <c r="C448" s="246"/>
      <c r="D448" s="228" t="s">
        <v>155</v>
      </c>
      <c r="E448" s="247" t="s">
        <v>19</v>
      </c>
      <c r="F448" s="248" t="s">
        <v>1699</v>
      </c>
      <c r="G448" s="246"/>
      <c r="H448" s="249">
        <v>8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155</v>
      </c>
      <c r="AU448" s="255" t="s">
        <v>164</v>
      </c>
      <c r="AV448" s="14" t="s">
        <v>82</v>
      </c>
      <c r="AW448" s="14" t="s">
        <v>33</v>
      </c>
      <c r="AX448" s="14" t="s">
        <v>72</v>
      </c>
      <c r="AY448" s="255" t="s">
        <v>142</v>
      </c>
    </row>
    <row r="449" s="14" customFormat="1">
      <c r="A449" s="14"/>
      <c r="B449" s="245"/>
      <c r="C449" s="246"/>
      <c r="D449" s="228" t="s">
        <v>155</v>
      </c>
      <c r="E449" s="247" t="s">
        <v>19</v>
      </c>
      <c r="F449" s="248" t="s">
        <v>1700</v>
      </c>
      <c r="G449" s="246"/>
      <c r="H449" s="249">
        <v>3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155</v>
      </c>
      <c r="AU449" s="255" t="s">
        <v>164</v>
      </c>
      <c r="AV449" s="14" t="s">
        <v>82</v>
      </c>
      <c r="AW449" s="14" t="s">
        <v>33</v>
      </c>
      <c r="AX449" s="14" t="s">
        <v>72</v>
      </c>
      <c r="AY449" s="255" t="s">
        <v>142</v>
      </c>
    </row>
    <row r="450" s="16" customFormat="1">
      <c r="A450" s="16"/>
      <c r="B450" s="285"/>
      <c r="C450" s="286"/>
      <c r="D450" s="228" t="s">
        <v>155</v>
      </c>
      <c r="E450" s="287" t="s">
        <v>19</v>
      </c>
      <c r="F450" s="288" t="s">
        <v>880</v>
      </c>
      <c r="G450" s="286"/>
      <c r="H450" s="289">
        <v>16</v>
      </c>
      <c r="I450" s="290"/>
      <c r="J450" s="286"/>
      <c r="K450" s="286"/>
      <c r="L450" s="291"/>
      <c r="M450" s="292"/>
      <c r="N450" s="293"/>
      <c r="O450" s="293"/>
      <c r="P450" s="293"/>
      <c r="Q450" s="293"/>
      <c r="R450" s="293"/>
      <c r="S450" s="293"/>
      <c r="T450" s="294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95" t="s">
        <v>155</v>
      </c>
      <c r="AU450" s="295" t="s">
        <v>164</v>
      </c>
      <c r="AV450" s="16" t="s">
        <v>164</v>
      </c>
      <c r="AW450" s="16" t="s">
        <v>33</v>
      </c>
      <c r="AX450" s="16" t="s">
        <v>72</v>
      </c>
      <c r="AY450" s="295" t="s">
        <v>142</v>
      </c>
    </row>
    <row r="451" s="15" customFormat="1">
      <c r="A451" s="15"/>
      <c r="B451" s="274"/>
      <c r="C451" s="275"/>
      <c r="D451" s="228" t="s">
        <v>155</v>
      </c>
      <c r="E451" s="276" t="s">
        <v>19</v>
      </c>
      <c r="F451" s="277" t="s">
        <v>861</v>
      </c>
      <c r="G451" s="275"/>
      <c r="H451" s="278">
        <v>16</v>
      </c>
      <c r="I451" s="279"/>
      <c r="J451" s="275"/>
      <c r="K451" s="275"/>
      <c r="L451" s="280"/>
      <c r="M451" s="281"/>
      <c r="N451" s="282"/>
      <c r="O451" s="282"/>
      <c r="P451" s="282"/>
      <c r="Q451" s="282"/>
      <c r="R451" s="282"/>
      <c r="S451" s="282"/>
      <c r="T451" s="28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84" t="s">
        <v>155</v>
      </c>
      <c r="AU451" s="284" t="s">
        <v>164</v>
      </c>
      <c r="AV451" s="15" t="s">
        <v>149</v>
      </c>
      <c r="AW451" s="15" t="s">
        <v>33</v>
      </c>
      <c r="AX451" s="15" t="s">
        <v>80</v>
      </c>
      <c r="AY451" s="284" t="s">
        <v>142</v>
      </c>
    </row>
    <row r="452" s="2" customFormat="1" ht="16.5" customHeight="1">
      <c r="A452" s="41"/>
      <c r="B452" s="42"/>
      <c r="C452" s="257" t="s">
        <v>316</v>
      </c>
      <c r="D452" s="257" t="s">
        <v>279</v>
      </c>
      <c r="E452" s="258" t="s">
        <v>1701</v>
      </c>
      <c r="F452" s="259" t="s">
        <v>1702</v>
      </c>
      <c r="G452" s="260" t="s">
        <v>334</v>
      </c>
      <c r="H452" s="261">
        <v>1.01</v>
      </c>
      <c r="I452" s="262"/>
      <c r="J452" s="263">
        <f>ROUND(I452*H452,2)</f>
        <v>0</v>
      </c>
      <c r="K452" s="259" t="s">
        <v>148</v>
      </c>
      <c r="L452" s="264"/>
      <c r="M452" s="265" t="s">
        <v>19</v>
      </c>
      <c r="N452" s="266" t="s">
        <v>43</v>
      </c>
      <c r="O452" s="87"/>
      <c r="P452" s="224">
        <f>O452*H452</f>
        <v>0</v>
      </c>
      <c r="Q452" s="224">
        <v>0.028000000000000001</v>
      </c>
      <c r="R452" s="224">
        <f>Q452*H452</f>
        <v>0.02828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1105</v>
      </c>
      <c r="AT452" s="226" t="s">
        <v>279</v>
      </c>
      <c r="AU452" s="226" t="s">
        <v>164</v>
      </c>
      <c r="AY452" s="20" t="s">
        <v>142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80</v>
      </c>
      <c r="BK452" s="227">
        <f>ROUND(I452*H452,2)</f>
        <v>0</v>
      </c>
      <c r="BL452" s="20" t="s">
        <v>1105</v>
      </c>
      <c r="BM452" s="226" t="s">
        <v>1703</v>
      </c>
    </row>
    <row r="453" s="2" customFormat="1">
      <c r="A453" s="41"/>
      <c r="B453" s="42"/>
      <c r="C453" s="43"/>
      <c r="D453" s="228" t="s">
        <v>151</v>
      </c>
      <c r="E453" s="43"/>
      <c r="F453" s="229" t="s">
        <v>1702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151</v>
      </c>
      <c r="AU453" s="20" t="s">
        <v>164</v>
      </c>
    </row>
    <row r="454" s="13" customFormat="1">
      <c r="A454" s="13"/>
      <c r="B454" s="235"/>
      <c r="C454" s="236"/>
      <c r="D454" s="228" t="s">
        <v>155</v>
      </c>
      <c r="E454" s="237" t="s">
        <v>19</v>
      </c>
      <c r="F454" s="238" t="s">
        <v>1696</v>
      </c>
      <c r="G454" s="236"/>
      <c r="H454" s="237" t="s">
        <v>19</v>
      </c>
      <c r="I454" s="239"/>
      <c r="J454" s="236"/>
      <c r="K454" s="236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155</v>
      </c>
      <c r="AU454" s="244" t="s">
        <v>164</v>
      </c>
      <c r="AV454" s="13" t="s">
        <v>80</v>
      </c>
      <c r="AW454" s="13" t="s">
        <v>33</v>
      </c>
      <c r="AX454" s="13" t="s">
        <v>72</v>
      </c>
      <c r="AY454" s="244" t="s">
        <v>142</v>
      </c>
    </row>
    <row r="455" s="14" customFormat="1">
      <c r="A455" s="14"/>
      <c r="B455" s="245"/>
      <c r="C455" s="246"/>
      <c r="D455" s="228" t="s">
        <v>155</v>
      </c>
      <c r="E455" s="247" t="s">
        <v>19</v>
      </c>
      <c r="F455" s="248" t="s">
        <v>1704</v>
      </c>
      <c r="G455" s="246"/>
      <c r="H455" s="249">
        <v>1.01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155</v>
      </c>
      <c r="AU455" s="255" t="s">
        <v>164</v>
      </c>
      <c r="AV455" s="14" t="s">
        <v>82</v>
      </c>
      <c r="AW455" s="14" t="s">
        <v>33</v>
      </c>
      <c r="AX455" s="14" t="s">
        <v>72</v>
      </c>
      <c r="AY455" s="255" t="s">
        <v>142</v>
      </c>
    </row>
    <row r="456" s="16" customFormat="1">
      <c r="A456" s="16"/>
      <c r="B456" s="285"/>
      <c r="C456" s="286"/>
      <c r="D456" s="228" t="s">
        <v>155</v>
      </c>
      <c r="E456" s="287" t="s">
        <v>19</v>
      </c>
      <c r="F456" s="288" t="s">
        <v>880</v>
      </c>
      <c r="G456" s="286"/>
      <c r="H456" s="289">
        <v>1.01</v>
      </c>
      <c r="I456" s="290"/>
      <c r="J456" s="286"/>
      <c r="K456" s="286"/>
      <c r="L456" s="291"/>
      <c r="M456" s="292"/>
      <c r="N456" s="293"/>
      <c r="O456" s="293"/>
      <c r="P456" s="293"/>
      <c r="Q456" s="293"/>
      <c r="R456" s="293"/>
      <c r="S456" s="293"/>
      <c r="T456" s="294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295" t="s">
        <v>155</v>
      </c>
      <c r="AU456" s="295" t="s">
        <v>164</v>
      </c>
      <c r="AV456" s="16" t="s">
        <v>164</v>
      </c>
      <c r="AW456" s="16" t="s">
        <v>33</v>
      </c>
      <c r="AX456" s="16" t="s">
        <v>72</v>
      </c>
      <c r="AY456" s="295" t="s">
        <v>142</v>
      </c>
    </row>
    <row r="457" s="15" customFormat="1">
      <c r="A457" s="15"/>
      <c r="B457" s="274"/>
      <c r="C457" s="275"/>
      <c r="D457" s="228" t="s">
        <v>155</v>
      </c>
      <c r="E457" s="276" t="s">
        <v>19</v>
      </c>
      <c r="F457" s="277" t="s">
        <v>861</v>
      </c>
      <c r="G457" s="275"/>
      <c r="H457" s="278">
        <v>1.01</v>
      </c>
      <c r="I457" s="279"/>
      <c r="J457" s="275"/>
      <c r="K457" s="275"/>
      <c r="L457" s="280"/>
      <c r="M457" s="281"/>
      <c r="N457" s="282"/>
      <c r="O457" s="282"/>
      <c r="P457" s="282"/>
      <c r="Q457" s="282"/>
      <c r="R457" s="282"/>
      <c r="S457" s="282"/>
      <c r="T457" s="28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84" t="s">
        <v>155</v>
      </c>
      <c r="AU457" s="284" t="s">
        <v>164</v>
      </c>
      <c r="AV457" s="15" t="s">
        <v>149</v>
      </c>
      <c r="AW457" s="15" t="s">
        <v>33</v>
      </c>
      <c r="AX457" s="15" t="s">
        <v>80</v>
      </c>
      <c r="AY457" s="284" t="s">
        <v>142</v>
      </c>
    </row>
    <row r="458" s="2" customFormat="1" ht="16.5" customHeight="1">
      <c r="A458" s="41"/>
      <c r="B458" s="42"/>
      <c r="C458" s="257" t="s">
        <v>324</v>
      </c>
      <c r="D458" s="257" t="s">
        <v>279</v>
      </c>
      <c r="E458" s="258" t="s">
        <v>1705</v>
      </c>
      <c r="F458" s="259" t="s">
        <v>1706</v>
      </c>
      <c r="G458" s="260" t="s">
        <v>334</v>
      </c>
      <c r="H458" s="261">
        <v>4.04</v>
      </c>
      <c r="I458" s="262"/>
      <c r="J458" s="263">
        <f>ROUND(I458*H458,2)</f>
        <v>0</v>
      </c>
      <c r="K458" s="259" t="s">
        <v>148</v>
      </c>
      <c r="L458" s="264"/>
      <c r="M458" s="265" t="s">
        <v>19</v>
      </c>
      <c r="N458" s="266" t="s">
        <v>43</v>
      </c>
      <c r="O458" s="87"/>
      <c r="P458" s="224">
        <f>O458*H458</f>
        <v>0</v>
      </c>
      <c r="Q458" s="224">
        <v>0.040000000000000001</v>
      </c>
      <c r="R458" s="224">
        <f>Q458*H458</f>
        <v>0.16159999999999999</v>
      </c>
      <c r="S458" s="224">
        <v>0</v>
      </c>
      <c r="T458" s="225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26" t="s">
        <v>1105</v>
      </c>
      <c r="AT458" s="226" t="s">
        <v>279</v>
      </c>
      <c r="AU458" s="226" t="s">
        <v>164</v>
      </c>
      <c r="AY458" s="20" t="s">
        <v>142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20" t="s">
        <v>80</v>
      </c>
      <c r="BK458" s="227">
        <f>ROUND(I458*H458,2)</f>
        <v>0</v>
      </c>
      <c r="BL458" s="20" t="s">
        <v>1105</v>
      </c>
      <c r="BM458" s="226" t="s">
        <v>1707</v>
      </c>
    </row>
    <row r="459" s="2" customFormat="1">
      <c r="A459" s="41"/>
      <c r="B459" s="42"/>
      <c r="C459" s="43"/>
      <c r="D459" s="228" t="s">
        <v>151</v>
      </c>
      <c r="E459" s="43"/>
      <c r="F459" s="229" t="s">
        <v>1706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151</v>
      </c>
      <c r="AU459" s="20" t="s">
        <v>164</v>
      </c>
    </row>
    <row r="460" s="13" customFormat="1">
      <c r="A460" s="13"/>
      <c r="B460" s="235"/>
      <c r="C460" s="236"/>
      <c r="D460" s="228" t="s">
        <v>155</v>
      </c>
      <c r="E460" s="237" t="s">
        <v>19</v>
      </c>
      <c r="F460" s="238" t="s">
        <v>1696</v>
      </c>
      <c r="G460" s="236"/>
      <c r="H460" s="237" t="s">
        <v>19</v>
      </c>
      <c r="I460" s="239"/>
      <c r="J460" s="236"/>
      <c r="K460" s="236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155</v>
      </c>
      <c r="AU460" s="244" t="s">
        <v>164</v>
      </c>
      <c r="AV460" s="13" t="s">
        <v>80</v>
      </c>
      <c r="AW460" s="13" t="s">
        <v>33</v>
      </c>
      <c r="AX460" s="13" t="s">
        <v>72</v>
      </c>
      <c r="AY460" s="244" t="s">
        <v>142</v>
      </c>
    </row>
    <row r="461" s="14" customFormat="1">
      <c r="A461" s="14"/>
      <c r="B461" s="245"/>
      <c r="C461" s="246"/>
      <c r="D461" s="228" t="s">
        <v>155</v>
      </c>
      <c r="E461" s="247" t="s">
        <v>19</v>
      </c>
      <c r="F461" s="248" t="s">
        <v>1708</v>
      </c>
      <c r="G461" s="246"/>
      <c r="H461" s="249">
        <v>4.04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155</v>
      </c>
      <c r="AU461" s="255" t="s">
        <v>164</v>
      </c>
      <c r="AV461" s="14" t="s">
        <v>82</v>
      </c>
      <c r="AW461" s="14" t="s">
        <v>33</v>
      </c>
      <c r="AX461" s="14" t="s">
        <v>72</v>
      </c>
      <c r="AY461" s="255" t="s">
        <v>142</v>
      </c>
    </row>
    <row r="462" s="16" customFormat="1">
      <c r="A462" s="16"/>
      <c r="B462" s="285"/>
      <c r="C462" s="286"/>
      <c r="D462" s="228" t="s">
        <v>155</v>
      </c>
      <c r="E462" s="287" t="s">
        <v>19</v>
      </c>
      <c r="F462" s="288" t="s">
        <v>880</v>
      </c>
      <c r="G462" s="286"/>
      <c r="H462" s="289">
        <v>4.04</v>
      </c>
      <c r="I462" s="290"/>
      <c r="J462" s="286"/>
      <c r="K462" s="286"/>
      <c r="L462" s="291"/>
      <c r="M462" s="292"/>
      <c r="N462" s="293"/>
      <c r="O462" s="293"/>
      <c r="P462" s="293"/>
      <c r="Q462" s="293"/>
      <c r="R462" s="293"/>
      <c r="S462" s="293"/>
      <c r="T462" s="294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95" t="s">
        <v>155</v>
      </c>
      <c r="AU462" s="295" t="s">
        <v>164</v>
      </c>
      <c r="AV462" s="16" t="s">
        <v>164</v>
      </c>
      <c r="AW462" s="16" t="s">
        <v>33</v>
      </c>
      <c r="AX462" s="16" t="s">
        <v>72</v>
      </c>
      <c r="AY462" s="295" t="s">
        <v>142</v>
      </c>
    </row>
    <row r="463" s="15" customFormat="1">
      <c r="A463" s="15"/>
      <c r="B463" s="274"/>
      <c r="C463" s="275"/>
      <c r="D463" s="228" t="s">
        <v>155</v>
      </c>
      <c r="E463" s="276" t="s">
        <v>19</v>
      </c>
      <c r="F463" s="277" t="s">
        <v>861</v>
      </c>
      <c r="G463" s="275"/>
      <c r="H463" s="278">
        <v>4.04</v>
      </c>
      <c r="I463" s="279"/>
      <c r="J463" s="275"/>
      <c r="K463" s="275"/>
      <c r="L463" s="280"/>
      <c r="M463" s="281"/>
      <c r="N463" s="282"/>
      <c r="O463" s="282"/>
      <c r="P463" s="282"/>
      <c r="Q463" s="282"/>
      <c r="R463" s="282"/>
      <c r="S463" s="282"/>
      <c r="T463" s="28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84" t="s">
        <v>155</v>
      </c>
      <c r="AU463" s="284" t="s">
        <v>164</v>
      </c>
      <c r="AV463" s="15" t="s">
        <v>149</v>
      </c>
      <c r="AW463" s="15" t="s">
        <v>33</v>
      </c>
      <c r="AX463" s="15" t="s">
        <v>80</v>
      </c>
      <c r="AY463" s="284" t="s">
        <v>142</v>
      </c>
    </row>
    <row r="464" s="2" customFormat="1" ht="16.5" customHeight="1">
      <c r="A464" s="41"/>
      <c r="B464" s="42"/>
      <c r="C464" s="257" t="s">
        <v>331</v>
      </c>
      <c r="D464" s="257" t="s">
        <v>279</v>
      </c>
      <c r="E464" s="258" t="s">
        <v>1709</v>
      </c>
      <c r="F464" s="259" t="s">
        <v>1710</v>
      </c>
      <c r="G464" s="260" t="s">
        <v>334</v>
      </c>
      <c r="H464" s="261">
        <v>8.0800000000000001</v>
      </c>
      <c r="I464" s="262"/>
      <c r="J464" s="263">
        <f>ROUND(I464*H464,2)</f>
        <v>0</v>
      </c>
      <c r="K464" s="259" t="s">
        <v>148</v>
      </c>
      <c r="L464" s="264"/>
      <c r="M464" s="265" t="s">
        <v>19</v>
      </c>
      <c r="N464" s="266" t="s">
        <v>43</v>
      </c>
      <c r="O464" s="87"/>
      <c r="P464" s="224">
        <f>O464*H464</f>
        <v>0</v>
      </c>
      <c r="Q464" s="224">
        <v>0.050999999999999997</v>
      </c>
      <c r="R464" s="224">
        <f>Q464*H464</f>
        <v>0.41208</v>
      </c>
      <c r="S464" s="224">
        <v>0</v>
      </c>
      <c r="T464" s="225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6" t="s">
        <v>1105</v>
      </c>
      <c r="AT464" s="226" t="s">
        <v>279</v>
      </c>
      <c r="AU464" s="226" t="s">
        <v>164</v>
      </c>
      <c r="AY464" s="20" t="s">
        <v>142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20" t="s">
        <v>80</v>
      </c>
      <c r="BK464" s="227">
        <f>ROUND(I464*H464,2)</f>
        <v>0</v>
      </c>
      <c r="BL464" s="20" t="s">
        <v>1105</v>
      </c>
      <c r="BM464" s="226" t="s">
        <v>1711</v>
      </c>
    </row>
    <row r="465" s="2" customFormat="1">
      <c r="A465" s="41"/>
      <c r="B465" s="42"/>
      <c r="C465" s="43"/>
      <c r="D465" s="228" t="s">
        <v>151</v>
      </c>
      <c r="E465" s="43"/>
      <c r="F465" s="229" t="s">
        <v>1710</v>
      </c>
      <c r="G465" s="43"/>
      <c r="H465" s="43"/>
      <c r="I465" s="230"/>
      <c r="J465" s="43"/>
      <c r="K465" s="43"/>
      <c r="L465" s="47"/>
      <c r="M465" s="231"/>
      <c r="N465" s="232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151</v>
      </c>
      <c r="AU465" s="20" t="s">
        <v>164</v>
      </c>
    </row>
    <row r="466" s="13" customFormat="1">
      <c r="A466" s="13"/>
      <c r="B466" s="235"/>
      <c r="C466" s="236"/>
      <c r="D466" s="228" t="s">
        <v>155</v>
      </c>
      <c r="E466" s="237" t="s">
        <v>19</v>
      </c>
      <c r="F466" s="238" t="s">
        <v>1696</v>
      </c>
      <c r="G466" s="236"/>
      <c r="H466" s="237" t="s">
        <v>19</v>
      </c>
      <c r="I466" s="239"/>
      <c r="J466" s="236"/>
      <c r="K466" s="236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155</v>
      </c>
      <c r="AU466" s="244" t="s">
        <v>164</v>
      </c>
      <c r="AV466" s="13" t="s">
        <v>80</v>
      </c>
      <c r="AW466" s="13" t="s">
        <v>33</v>
      </c>
      <c r="AX466" s="13" t="s">
        <v>72</v>
      </c>
      <c r="AY466" s="244" t="s">
        <v>142</v>
      </c>
    </row>
    <row r="467" s="14" customFormat="1">
      <c r="A467" s="14"/>
      <c r="B467" s="245"/>
      <c r="C467" s="246"/>
      <c r="D467" s="228" t="s">
        <v>155</v>
      </c>
      <c r="E467" s="247" t="s">
        <v>19</v>
      </c>
      <c r="F467" s="248" t="s">
        <v>1712</v>
      </c>
      <c r="G467" s="246"/>
      <c r="H467" s="249">
        <v>8.0800000000000001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155</v>
      </c>
      <c r="AU467" s="255" t="s">
        <v>164</v>
      </c>
      <c r="AV467" s="14" t="s">
        <v>82</v>
      </c>
      <c r="AW467" s="14" t="s">
        <v>33</v>
      </c>
      <c r="AX467" s="14" t="s">
        <v>72</v>
      </c>
      <c r="AY467" s="255" t="s">
        <v>142</v>
      </c>
    </row>
    <row r="468" s="16" customFormat="1">
      <c r="A468" s="16"/>
      <c r="B468" s="285"/>
      <c r="C468" s="286"/>
      <c r="D468" s="228" t="s">
        <v>155</v>
      </c>
      <c r="E468" s="287" t="s">
        <v>19</v>
      </c>
      <c r="F468" s="288" t="s">
        <v>880</v>
      </c>
      <c r="G468" s="286"/>
      <c r="H468" s="289">
        <v>8.0800000000000001</v>
      </c>
      <c r="I468" s="290"/>
      <c r="J468" s="286"/>
      <c r="K468" s="286"/>
      <c r="L468" s="291"/>
      <c r="M468" s="292"/>
      <c r="N468" s="293"/>
      <c r="O468" s="293"/>
      <c r="P468" s="293"/>
      <c r="Q468" s="293"/>
      <c r="R468" s="293"/>
      <c r="S468" s="293"/>
      <c r="T468" s="294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95" t="s">
        <v>155</v>
      </c>
      <c r="AU468" s="295" t="s">
        <v>164</v>
      </c>
      <c r="AV468" s="16" t="s">
        <v>164</v>
      </c>
      <c r="AW468" s="16" t="s">
        <v>33</v>
      </c>
      <c r="AX468" s="16" t="s">
        <v>72</v>
      </c>
      <c r="AY468" s="295" t="s">
        <v>142</v>
      </c>
    </row>
    <row r="469" s="15" customFormat="1">
      <c r="A469" s="15"/>
      <c r="B469" s="274"/>
      <c r="C469" s="275"/>
      <c r="D469" s="228" t="s">
        <v>155</v>
      </c>
      <c r="E469" s="276" t="s">
        <v>19</v>
      </c>
      <c r="F469" s="277" t="s">
        <v>861</v>
      </c>
      <c r="G469" s="275"/>
      <c r="H469" s="278">
        <v>8.0800000000000001</v>
      </c>
      <c r="I469" s="279"/>
      <c r="J469" s="275"/>
      <c r="K469" s="275"/>
      <c r="L469" s="280"/>
      <c r="M469" s="281"/>
      <c r="N469" s="282"/>
      <c r="O469" s="282"/>
      <c r="P469" s="282"/>
      <c r="Q469" s="282"/>
      <c r="R469" s="282"/>
      <c r="S469" s="282"/>
      <c r="T469" s="283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84" t="s">
        <v>155</v>
      </c>
      <c r="AU469" s="284" t="s">
        <v>164</v>
      </c>
      <c r="AV469" s="15" t="s">
        <v>149</v>
      </c>
      <c r="AW469" s="15" t="s">
        <v>33</v>
      </c>
      <c r="AX469" s="15" t="s">
        <v>80</v>
      </c>
      <c r="AY469" s="284" t="s">
        <v>142</v>
      </c>
    </row>
    <row r="470" s="2" customFormat="1" ht="16.5" customHeight="1">
      <c r="A470" s="41"/>
      <c r="B470" s="42"/>
      <c r="C470" s="257" t="s">
        <v>339</v>
      </c>
      <c r="D470" s="257" t="s">
        <v>279</v>
      </c>
      <c r="E470" s="258" t="s">
        <v>1713</v>
      </c>
      <c r="F470" s="259" t="s">
        <v>1714</v>
      </c>
      <c r="G470" s="260" t="s">
        <v>334</v>
      </c>
      <c r="H470" s="261">
        <v>3.0299999999999998</v>
      </c>
      <c r="I470" s="262"/>
      <c r="J470" s="263">
        <f>ROUND(I470*H470,2)</f>
        <v>0</v>
      </c>
      <c r="K470" s="259" t="s">
        <v>148</v>
      </c>
      <c r="L470" s="264"/>
      <c r="M470" s="265" t="s">
        <v>19</v>
      </c>
      <c r="N470" s="266" t="s">
        <v>43</v>
      </c>
      <c r="O470" s="87"/>
      <c r="P470" s="224">
        <f>O470*H470</f>
        <v>0</v>
      </c>
      <c r="Q470" s="224">
        <v>0.068000000000000005</v>
      </c>
      <c r="R470" s="224">
        <f>Q470*H470</f>
        <v>0.20604</v>
      </c>
      <c r="S470" s="224">
        <v>0</v>
      </c>
      <c r="T470" s="225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6" t="s">
        <v>1105</v>
      </c>
      <c r="AT470" s="226" t="s">
        <v>279</v>
      </c>
      <c r="AU470" s="226" t="s">
        <v>164</v>
      </c>
      <c r="AY470" s="20" t="s">
        <v>142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20" t="s">
        <v>80</v>
      </c>
      <c r="BK470" s="227">
        <f>ROUND(I470*H470,2)</f>
        <v>0</v>
      </c>
      <c r="BL470" s="20" t="s">
        <v>1105</v>
      </c>
      <c r="BM470" s="226" t="s">
        <v>1715</v>
      </c>
    </row>
    <row r="471" s="2" customFormat="1">
      <c r="A471" s="41"/>
      <c r="B471" s="42"/>
      <c r="C471" s="43"/>
      <c r="D471" s="228" t="s">
        <v>151</v>
      </c>
      <c r="E471" s="43"/>
      <c r="F471" s="229" t="s">
        <v>1714</v>
      </c>
      <c r="G471" s="43"/>
      <c r="H471" s="43"/>
      <c r="I471" s="230"/>
      <c r="J471" s="43"/>
      <c r="K471" s="43"/>
      <c r="L471" s="47"/>
      <c r="M471" s="231"/>
      <c r="N471" s="232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151</v>
      </c>
      <c r="AU471" s="20" t="s">
        <v>164</v>
      </c>
    </row>
    <row r="472" s="13" customFormat="1">
      <c r="A472" s="13"/>
      <c r="B472" s="235"/>
      <c r="C472" s="236"/>
      <c r="D472" s="228" t="s">
        <v>155</v>
      </c>
      <c r="E472" s="237" t="s">
        <v>19</v>
      </c>
      <c r="F472" s="238" t="s">
        <v>1696</v>
      </c>
      <c r="G472" s="236"/>
      <c r="H472" s="237" t="s">
        <v>19</v>
      </c>
      <c r="I472" s="239"/>
      <c r="J472" s="236"/>
      <c r="K472" s="236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155</v>
      </c>
      <c r="AU472" s="244" t="s">
        <v>164</v>
      </c>
      <c r="AV472" s="13" t="s">
        <v>80</v>
      </c>
      <c r="AW472" s="13" t="s">
        <v>33</v>
      </c>
      <c r="AX472" s="13" t="s">
        <v>72</v>
      </c>
      <c r="AY472" s="244" t="s">
        <v>142</v>
      </c>
    </row>
    <row r="473" s="14" customFormat="1">
      <c r="A473" s="14"/>
      <c r="B473" s="245"/>
      <c r="C473" s="246"/>
      <c r="D473" s="228" t="s">
        <v>155</v>
      </c>
      <c r="E473" s="247" t="s">
        <v>19</v>
      </c>
      <c r="F473" s="248" t="s">
        <v>1716</v>
      </c>
      <c r="G473" s="246"/>
      <c r="H473" s="249">
        <v>3.0299999999999998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155</v>
      </c>
      <c r="AU473" s="255" t="s">
        <v>164</v>
      </c>
      <c r="AV473" s="14" t="s">
        <v>82</v>
      </c>
      <c r="AW473" s="14" t="s">
        <v>33</v>
      </c>
      <c r="AX473" s="14" t="s">
        <v>72</v>
      </c>
      <c r="AY473" s="255" t="s">
        <v>142</v>
      </c>
    </row>
    <row r="474" s="16" customFormat="1">
      <c r="A474" s="16"/>
      <c r="B474" s="285"/>
      <c r="C474" s="286"/>
      <c r="D474" s="228" t="s">
        <v>155</v>
      </c>
      <c r="E474" s="287" t="s">
        <v>19</v>
      </c>
      <c r="F474" s="288" t="s">
        <v>880</v>
      </c>
      <c r="G474" s="286"/>
      <c r="H474" s="289">
        <v>3.0299999999999998</v>
      </c>
      <c r="I474" s="290"/>
      <c r="J474" s="286"/>
      <c r="K474" s="286"/>
      <c r="L474" s="291"/>
      <c r="M474" s="292"/>
      <c r="N474" s="293"/>
      <c r="O474" s="293"/>
      <c r="P474" s="293"/>
      <c r="Q474" s="293"/>
      <c r="R474" s="293"/>
      <c r="S474" s="293"/>
      <c r="T474" s="294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95" t="s">
        <v>155</v>
      </c>
      <c r="AU474" s="295" t="s">
        <v>164</v>
      </c>
      <c r="AV474" s="16" t="s">
        <v>164</v>
      </c>
      <c r="AW474" s="16" t="s">
        <v>33</v>
      </c>
      <c r="AX474" s="16" t="s">
        <v>72</v>
      </c>
      <c r="AY474" s="295" t="s">
        <v>142</v>
      </c>
    </row>
    <row r="475" s="15" customFormat="1">
      <c r="A475" s="15"/>
      <c r="B475" s="274"/>
      <c r="C475" s="275"/>
      <c r="D475" s="228" t="s">
        <v>155</v>
      </c>
      <c r="E475" s="276" t="s">
        <v>19</v>
      </c>
      <c r="F475" s="277" t="s">
        <v>861</v>
      </c>
      <c r="G475" s="275"/>
      <c r="H475" s="278">
        <v>3.0299999999999998</v>
      </c>
      <c r="I475" s="279"/>
      <c r="J475" s="275"/>
      <c r="K475" s="275"/>
      <c r="L475" s="280"/>
      <c r="M475" s="281"/>
      <c r="N475" s="282"/>
      <c r="O475" s="282"/>
      <c r="P475" s="282"/>
      <c r="Q475" s="282"/>
      <c r="R475" s="282"/>
      <c r="S475" s="282"/>
      <c r="T475" s="28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84" t="s">
        <v>155</v>
      </c>
      <c r="AU475" s="284" t="s">
        <v>164</v>
      </c>
      <c r="AV475" s="15" t="s">
        <v>149</v>
      </c>
      <c r="AW475" s="15" t="s">
        <v>33</v>
      </c>
      <c r="AX475" s="15" t="s">
        <v>80</v>
      </c>
      <c r="AY475" s="284" t="s">
        <v>142</v>
      </c>
    </row>
    <row r="476" s="2" customFormat="1" ht="21.75" customHeight="1">
      <c r="A476" s="41"/>
      <c r="B476" s="42"/>
      <c r="C476" s="215" t="s">
        <v>346</v>
      </c>
      <c r="D476" s="215" t="s">
        <v>144</v>
      </c>
      <c r="E476" s="216" t="s">
        <v>1717</v>
      </c>
      <c r="F476" s="217" t="s">
        <v>1718</v>
      </c>
      <c r="G476" s="218" t="s">
        <v>334</v>
      </c>
      <c r="H476" s="219">
        <v>1</v>
      </c>
      <c r="I476" s="220"/>
      <c r="J476" s="221">
        <f>ROUND(I476*H476,2)</f>
        <v>0</v>
      </c>
      <c r="K476" s="217" t="s">
        <v>148</v>
      </c>
      <c r="L476" s="47"/>
      <c r="M476" s="222" t="s">
        <v>19</v>
      </c>
      <c r="N476" s="223" t="s">
        <v>43</v>
      </c>
      <c r="O476" s="87"/>
      <c r="P476" s="224">
        <f>O476*H476</f>
        <v>0</v>
      </c>
      <c r="Q476" s="224">
        <v>0.087419999999999998</v>
      </c>
      <c r="R476" s="224">
        <f>Q476*H476</f>
        <v>0.087419999999999998</v>
      </c>
      <c r="S476" s="224">
        <v>0</v>
      </c>
      <c r="T476" s="225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6" t="s">
        <v>149</v>
      </c>
      <c r="AT476" s="226" t="s">
        <v>144</v>
      </c>
      <c r="AU476" s="226" t="s">
        <v>164</v>
      </c>
      <c r="AY476" s="20" t="s">
        <v>142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20" t="s">
        <v>80</v>
      </c>
      <c r="BK476" s="227">
        <f>ROUND(I476*H476,2)</f>
        <v>0</v>
      </c>
      <c r="BL476" s="20" t="s">
        <v>149</v>
      </c>
      <c r="BM476" s="226" t="s">
        <v>1719</v>
      </c>
    </row>
    <row r="477" s="2" customFormat="1">
      <c r="A477" s="41"/>
      <c r="B477" s="42"/>
      <c r="C477" s="43"/>
      <c r="D477" s="228" t="s">
        <v>151</v>
      </c>
      <c r="E477" s="43"/>
      <c r="F477" s="229" t="s">
        <v>1718</v>
      </c>
      <c r="G477" s="43"/>
      <c r="H477" s="43"/>
      <c r="I477" s="230"/>
      <c r="J477" s="43"/>
      <c r="K477" s="43"/>
      <c r="L477" s="47"/>
      <c r="M477" s="231"/>
      <c r="N477" s="232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151</v>
      </c>
      <c r="AU477" s="20" t="s">
        <v>164</v>
      </c>
    </row>
    <row r="478" s="2" customFormat="1">
      <c r="A478" s="41"/>
      <c r="B478" s="42"/>
      <c r="C478" s="43"/>
      <c r="D478" s="233" t="s">
        <v>153</v>
      </c>
      <c r="E478" s="43"/>
      <c r="F478" s="234" t="s">
        <v>1720</v>
      </c>
      <c r="G478" s="43"/>
      <c r="H478" s="43"/>
      <c r="I478" s="230"/>
      <c r="J478" s="43"/>
      <c r="K478" s="43"/>
      <c r="L478" s="47"/>
      <c r="M478" s="231"/>
      <c r="N478" s="232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153</v>
      </c>
      <c r="AU478" s="20" t="s">
        <v>164</v>
      </c>
    </row>
    <row r="479" s="13" customFormat="1">
      <c r="A479" s="13"/>
      <c r="B479" s="235"/>
      <c r="C479" s="236"/>
      <c r="D479" s="228" t="s">
        <v>155</v>
      </c>
      <c r="E479" s="237" t="s">
        <v>19</v>
      </c>
      <c r="F479" s="238" t="s">
        <v>1696</v>
      </c>
      <c r="G479" s="236"/>
      <c r="H479" s="237" t="s">
        <v>19</v>
      </c>
      <c r="I479" s="239"/>
      <c r="J479" s="236"/>
      <c r="K479" s="236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155</v>
      </c>
      <c r="AU479" s="244" t="s">
        <v>164</v>
      </c>
      <c r="AV479" s="13" t="s">
        <v>80</v>
      </c>
      <c r="AW479" s="13" t="s">
        <v>33</v>
      </c>
      <c r="AX479" s="13" t="s">
        <v>72</v>
      </c>
      <c r="AY479" s="244" t="s">
        <v>142</v>
      </c>
    </row>
    <row r="480" s="14" customFormat="1">
      <c r="A480" s="14"/>
      <c r="B480" s="245"/>
      <c r="C480" s="246"/>
      <c r="D480" s="228" t="s">
        <v>155</v>
      </c>
      <c r="E480" s="247" t="s">
        <v>19</v>
      </c>
      <c r="F480" s="248" t="s">
        <v>1721</v>
      </c>
      <c r="G480" s="246"/>
      <c r="H480" s="249">
        <v>1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155</v>
      </c>
      <c r="AU480" s="255" t="s">
        <v>164</v>
      </c>
      <c r="AV480" s="14" t="s">
        <v>82</v>
      </c>
      <c r="AW480" s="14" t="s">
        <v>33</v>
      </c>
      <c r="AX480" s="14" t="s">
        <v>72</v>
      </c>
      <c r="AY480" s="255" t="s">
        <v>142</v>
      </c>
    </row>
    <row r="481" s="16" customFormat="1">
      <c r="A481" s="16"/>
      <c r="B481" s="285"/>
      <c r="C481" s="286"/>
      <c r="D481" s="228" t="s">
        <v>155</v>
      </c>
      <c r="E481" s="287" t="s">
        <v>19</v>
      </c>
      <c r="F481" s="288" t="s">
        <v>880</v>
      </c>
      <c r="G481" s="286"/>
      <c r="H481" s="289">
        <v>1</v>
      </c>
      <c r="I481" s="290"/>
      <c r="J481" s="286"/>
      <c r="K481" s="286"/>
      <c r="L481" s="291"/>
      <c r="M481" s="292"/>
      <c r="N481" s="293"/>
      <c r="O481" s="293"/>
      <c r="P481" s="293"/>
      <c r="Q481" s="293"/>
      <c r="R481" s="293"/>
      <c r="S481" s="293"/>
      <c r="T481" s="294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95" t="s">
        <v>155</v>
      </c>
      <c r="AU481" s="295" t="s">
        <v>164</v>
      </c>
      <c r="AV481" s="16" t="s">
        <v>164</v>
      </c>
      <c r="AW481" s="16" t="s">
        <v>33</v>
      </c>
      <c r="AX481" s="16" t="s">
        <v>72</v>
      </c>
      <c r="AY481" s="295" t="s">
        <v>142</v>
      </c>
    </row>
    <row r="482" s="15" customFormat="1">
      <c r="A482" s="15"/>
      <c r="B482" s="274"/>
      <c r="C482" s="275"/>
      <c r="D482" s="228" t="s">
        <v>155</v>
      </c>
      <c r="E482" s="276" t="s">
        <v>19</v>
      </c>
      <c r="F482" s="277" t="s">
        <v>861</v>
      </c>
      <c r="G482" s="275"/>
      <c r="H482" s="278">
        <v>1</v>
      </c>
      <c r="I482" s="279"/>
      <c r="J482" s="275"/>
      <c r="K482" s="275"/>
      <c r="L482" s="280"/>
      <c r="M482" s="281"/>
      <c r="N482" s="282"/>
      <c r="O482" s="282"/>
      <c r="P482" s="282"/>
      <c r="Q482" s="282"/>
      <c r="R482" s="282"/>
      <c r="S482" s="282"/>
      <c r="T482" s="283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84" t="s">
        <v>155</v>
      </c>
      <c r="AU482" s="284" t="s">
        <v>164</v>
      </c>
      <c r="AV482" s="15" t="s">
        <v>149</v>
      </c>
      <c r="AW482" s="15" t="s">
        <v>33</v>
      </c>
      <c r="AX482" s="15" t="s">
        <v>80</v>
      </c>
      <c r="AY482" s="284" t="s">
        <v>142</v>
      </c>
    </row>
    <row r="483" s="2" customFormat="1" ht="16.5" customHeight="1">
      <c r="A483" s="41"/>
      <c r="B483" s="42"/>
      <c r="C483" s="257" t="s">
        <v>353</v>
      </c>
      <c r="D483" s="257" t="s">
        <v>279</v>
      </c>
      <c r="E483" s="258" t="s">
        <v>1722</v>
      </c>
      <c r="F483" s="259" t="s">
        <v>1723</v>
      </c>
      <c r="G483" s="260" t="s">
        <v>334</v>
      </c>
      <c r="H483" s="261">
        <v>1.01</v>
      </c>
      <c r="I483" s="262"/>
      <c r="J483" s="263">
        <f>ROUND(I483*H483,2)</f>
        <v>0</v>
      </c>
      <c r="K483" s="259" t="s">
        <v>148</v>
      </c>
      <c r="L483" s="264"/>
      <c r="M483" s="265" t="s">
        <v>19</v>
      </c>
      <c r="N483" s="266" t="s">
        <v>43</v>
      </c>
      <c r="O483" s="87"/>
      <c r="P483" s="224">
        <f>O483*H483</f>
        <v>0</v>
      </c>
      <c r="Q483" s="224">
        <v>0.081000000000000003</v>
      </c>
      <c r="R483" s="224">
        <f>Q483*H483</f>
        <v>0.081810000000000008</v>
      </c>
      <c r="S483" s="224">
        <v>0</v>
      </c>
      <c r="T483" s="225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6" t="s">
        <v>202</v>
      </c>
      <c r="AT483" s="226" t="s">
        <v>279</v>
      </c>
      <c r="AU483" s="226" t="s">
        <v>164</v>
      </c>
      <c r="AY483" s="20" t="s">
        <v>142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20" t="s">
        <v>80</v>
      </c>
      <c r="BK483" s="227">
        <f>ROUND(I483*H483,2)</f>
        <v>0</v>
      </c>
      <c r="BL483" s="20" t="s">
        <v>149</v>
      </c>
      <c r="BM483" s="226" t="s">
        <v>1724</v>
      </c>
    </row>
    <row r="484" s="2" customFormat="1">
      <c r="A484" s="41"/>
      <c r="B484" s="42"/>
      <c r="C484" s="43"/>
      <c r="D484" s="228" t="s">
        <v>151</v>
      </c>
      <c r="E484" s="43"/>
      <c r="F484" s="229" t="s">
        <v>1723</v>
      </c>
      <c r="G484" s="43"/>
      <c r="H484" s="43"/>
      <c r="I484" s="230"/>
      <c r="J484" s="43"/>
      <c r="K484" s="43"/>
      <c r="L484" s="47"/>
      <c r="M484" s="231"/>
      <c r="N484" s="232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151</v>
      </c>
      <c r="AU484" s="20" t="s">
        <v>164</v>
      </c>
    </row>
    <row r="485" s="13" customFormat="1">
      <c r="A485" s="13"/>
      <c r="B485" s="235"/>
      <c r="C485" s="236"/>
      <c r="D485" s="228" t="s">
        <v>155</v>
      </c>
      <c r="E485" s="237" t="s">
        <v>19</v>
      </c>
      <c r="F485" s="238" t="s">
        <v>1696</v>
      </c>
      <c r="G485" s="236"/>
      <c r="H485" s="237" t="s">
        <v>19</v>
      </c>
      <c r="I485" s="239"/>
      <c r="J485" s="236"/>
      <c r="K485" s="236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155</v>
      </c>
      <c r="AU485" s="244" t="s">
        <v>164</v>
      </c>
      <c r="AV485" s="13" t="s">
        <v>80</v>
      </c>
      <c r="AW485" s="13" t="s">
        <v>33</v>
      </c>
      <c r="AX485" s="13" t="s">
        <v>72</v>
      </c>
      <c r="AY485" s="244" t="s">
        <v>142</v>
      </c>
    </row>
    <row r="486" s="14" customFormat="1">
      <c r="A486" s="14"/>
      <c r="B486" s="245"/>
      <c r="C486" s="246"/>
      <c r="D486" s="228" t="s">
        <v>155</v>
      </c>
      <c r="E486" s="247" t="s">
        <v>19</v>
      </c>
      <c r="F486" s="248" t="s">
        <v>1725</v>
      </c>
      <c r="G486" s="246"/>
      <c r="H486" s="249">
        <v>1.01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5" t="s">
        <v>155</v>
      </c>
      <c r="AU486" s="255" t="s">
        <v>164</v>
      </c>
      <c r="AV486" s="14" t="s">
        <v>82</v>
      </c>
      <c r="AW486" s="14" t="s">
        <v>33</v>
      </c>
      <c r="AX486" s="14" t="s">
        <v>72</v>
      </c>
      <c r="AY486" s="255" t="s">
        <v>142</v>
      </c>
    </row>
    <row r="487" s="16" customFormat="1">
      <c r="A487" s="16"/>
      <c r="B487" s="285"/>
      <c r="C487" s="286"/>
      <c r="D487" s="228" t="s">
        <v>155</v>
      </c>
      <c r="E487" s="287" t="s">
        <v>19</v>
      </c>
      <c r="F487" s="288" t="s">
        <v>880</v>
      </c>
      <c r="G487" s="286"/>
      <c r="H487" s="289">
        <v>1.01</v>
      </c>
      <c r="I487" s="290"/>
      <c r="J487" s="286"/>
      <c r="K487" s="286"/>
      <c r="L487" s="291"/>
      <c r="M487" s="292"/>
      <c r="N487" s="293"/>
      <c r="O487" s="293"/>
      <c r="P487" s="293"/>
      <c r="Q487" s="293"/>
      <c r="R487" s="293"/>
      <c r="S487" s="293"/>
      <c r="T487" s="294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T487" s="295" t="s">
        <v>155</v>
      </c>
      <c r="AU487" s="295" t="s">
        <v>164</v>
      </c>
      <c r="AV487" s="16" t="s">
        <v>164</v>
      </c>
      <c r="AW487" s="16" t="s">
        <v>33</v>
      </c>
      <c r="AX487" s="16" t="s">
        <v>72</v>
      </c>
      <c r="AY487" s="295" t="s">
        <v>142</v>
      </c>
    </row>
    <row r="488" s="15" customFormat="1">
      <c r="A488" s="15"/>
      <c r="B488" s="274"/>
      <c r="C488" s="275"/>
      <c r="D488" s="228" t="s">
        <v>155</v>
      </c>
      <c r="E488" s="276" t="s">
        <v>19</v>
      </c>
      <c r="F488" s="277" t="s">
        <v>861</v>
      </c>
      <c r="G488" s="275"/>
      <c r="H488" s="278">
        <v>1.01</v>
      </c>
      <c r="I488" s="279"/>
      <c r="J488" s="275"/>
      <c r="K488" s="275"/>
      <c r="L488" s="280"/>
      <c r="M488" s="281"/>
      <c r="N488" s="282"/>
      <c r="O488" s="282"/>
      <c r="P488" s="282"/>
      <c r="Q488" s="282"/>
      <c r="R488" s="282"/>
      <c r="S488" s="282"/>
      <c r="T488" s="28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84" t="s">
        <v>155</v>
      </c>
      <c r="AU488" s="284" t="s">
        <v>164</v>
      </c>
      <c r="AV488" s="15" t="s">
        <v>149</v>
      </c>
      <c r="AW488" s="15" t="s">
        <v>33</v>
      </c>
      <c r="AX488" s="15" t="s">
        <v>80</v>
      </c>
      <c r="AY488" s="284" t="s">
        <v>142</v>
      </c>
    </row>
    <row r="489" s="2" customFormat="1" ht="24.15" customHeight="1">
      <c r="A489" s="41"/>
      <c r="B489" s="42"/>
      <c r="C489" s="215" t="s">
        <v>362</v>
      </c>
      <c r="D489" s="215" t="s">
        <v>144</v>
      </c>
      <c r="E489" s="216" t="s">
        <v>1726</v>
      </c>
      <c r="F489" s="217" t="s">
        <v>1727</v>
      </c>
      <c r="G489" s="218" t="s">
        <v>241</v>
      </c>
      <c r="H489" s="219">
        <v>1.69</v>
      </c>
      <c r="I489" s="220"/>
      <c r="J489" s="221">
        <f>ROUND(I489*H489,2)</f>
        <v>0</v>
      </c>
      <c r="K489" s="217" t="s">
        <v>148</v>
      </c>
      <c r="L489" s="47"/>
      <c r="M489" s="222" t="s">
        <v>19</v>
      </c>
      <c r="N489" s="223" t="s">
        <v>43</v>
      </c>
      <c r="O489" s="87"/>
      <c r="P489" s="224">
        <f>O489*H489</f>
        <v>0</v>
      </c>
      <c r="Q489" s="224">
        <v>0</v>
      </c>
      <c r="R489" s="224">
        <f>Q489*H489</f>
        <v>0</v>
      </c>
      <c r="S489" s="224">
        <v>0</v>
      </c>
      <c r="T489" s="225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6" t="s">
        <v>149</v>
      </c>
      <c r="AT489" s="226" t="s">
        <v>144</v>
      </c>
      <c r="AU489" s="226" t="s">
        <v>164</v>
      </c>
      <c r="AY489" s="20" t="s">
        <v>142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20" t="s">
        <v>80</v>
      </c>
      <c r="BK489" s="227">
        <f>ROUND(I489*H489,2)</f>
        <v>0</v>
      </c>
      <c r="BL489" s="20" t="s">
        <v>149</v>
      </c>
      <c r="BM489" s="226" t="s">
        <v>1728</v>
      </c>
    </row>
    <row r="490" s="2" customFormat="1">
      <c r="A490" s="41"/>
      <c r="B490" s="42"/>
      <c r="C490" s="43"/>
      <c r="D490" s="228" t="s">
        <v>151</v>
      </c>
      <c r="E490" s="43"/>
      <c r="F490" s="229" t="s">
        <v>1727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151</v>
      </c>
      <c r="AU490" s="20" t="s">
        <v>164</v>
      </c>
    </row>
    <row r="491" s="2" customFormat="1">
      <c r="A491" s="41"/>
      <c r="B491" s="42"/>
      <c r="C491" s="43"/>
      <c r="D491" s="233" t="s">
        <v>153</v>
      </c>
      <c r="E491" s="43"/>
      <c r="F491" s="234" t="s">
        <v>1729</v>
      </c>
      <c r="G491" s="43"/>
      <c r="H491" s="43"/>
      <c r="I491" s="230"/>
      <c r="J491" s="43"/>
      <c r="K491" s="43"/>
      <c r="L491" s="47"/>
      <c r="M491" s="231"/>
      <c r="N491" s="232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153</v>
      </c>
      <c r="AU491" s="20" t="s">
        <v>164</v>
      </c>
    </row>
    <row r="492" s="14" customFormat="1">
      <c r="A492" s="14"/>
      <c r="B492" s="245"/>
      <c r="C492" s="246"/>
      <c r="D492" s="228" t="s">
        <v>155</v>
      </c>
      <c r="E492" s="247" t="s">
        <v>19</v>
      </c>
      <c r="F492" s="248" t="s">
        <v>1730</v>
      </c>
      <c r="G492" s="246"/>
      <c r="H492" s="249">
        <v>1.69</v>
      </c>
      <c r="I492" s="250"/>
      <c r="J492" s="246"/>
      <c r="K492" s="246"/>
      <c r="L492" s="251"/>
      <c r="M492" s="252"/>
      <c r="N492" s="253"/>
      <c r="O492" s="253"/>
      <c r="P492" s="253"/>
      <c r="Q492" s="253"/>
      <c r="R492" s="253"/>
      <c r="S492" s="253"/>
      <c r="T492" s="25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5" t="s">
        <v>155</v>
      </c>
      <c r="AU492" s="255" t="s">
        <v>164</v>
      </c>
      <c r="AV492" s="14" t="s">
        <v>82</v>
      </c>
      <c r="AW492" s="14" t="s">
        <v>33</v>
      </c>
      <c r="AX492" s="14" t="s">
        <v>72</v>
      </c>
      <c r="AY492" s="255" t="s">
        <v>142</v>
      </c>
    </row>
    <row r="493" s="15" customFormat="1">
      <c r="A493" s="15"/>
      <c r="B493" s="274"/>
      <c r="C493" s="275"/>
      <c r="D493" s="228" t="s">
        <v>155</v>
      </c>
      <c r="E493" s="276" t="s">
        <v>19</v>
      </c>
      <c r="F493" s="277" t="s">
        <v>861</v>
      </c>
      <c r="G493" s="275"/>
      <c r="H493" s="278">
        <v>1.69</v>
      </c>
      <c r="I493" s="279"/>
      <c r="J493" s="275"/>
      <c r="K493" s="275"/>
      <c r="L493" s="280"/>
      <c r="M493" s="281"/>
      <c r="N493" s="282"/>
      <c r="O493" s="282"/>
      <c r="P493" s="282"/>
      <c r="Q493" s="282"/>
      <c r="R493" s="282"/>
      <c r="S493" s="282"/>
      <c r="T493" s="28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84" t="s">
        <v>155</v>
      </c>
      <c r="AU493" s="284" t="s">
        <v>164</v>
      </c>
      <c r="AV493" s="15" t="s">
        <v>149</v>
      </c>
      <c r="AW493" s="15" t="s">
        <v>33</v>
      </c>
      <c r="AX493" s="15" t="s">
        <v>80</v>
      </c>
      <c r="AY493" s="284" t="s">
        <v>142</v>
      </c>
    </row>
    <row r="494" s="2" customFormat="1" ht="24.15" customHeight="1">
      <c r="A494" s="41"/>
      <c r="B494" s="42"/>
      <c r="C494" s="215" t="s">
        <v>368</v>
      </c>
      <c r="D494" s="215" t="s">
        <v>144</v>
      </c>
      <c r="E494" s="216" t="s">
        <v>1731</v>
      </c>
      <c r="F494" s="217" t="s">
        <v>1732</v>
      </c>
      <c r="G494" s="218" t="s">
        <v>147</v>
      </c>
      <c r="H494" s="219">
        <v>5.2000000000000002</v>
      </c>
      <c r="I494" s="220"/>
      <c r="J494" s="221">
        <f>ROUND(I494*H494,2)</f>
        <v>0</v>
      </c>
      <c r="K494" s="217" t="s">
        <v>148</v>
      </c>
      <c r="L494" s="47"/>
      <c r="M494" s="222" t="s">
        <v>19</v>
      </c>
      <c r="N494" s="223" t="s">
        <v>43</v>
      </c>
      <c r="O494" s="87"/>
      <c r="P494" s="224">
        <f>O494*H494</f>
        <v>0</v>
      </c>
      <c r="Q494" s="224">
        <v>0.0078799999999999999</v>
      </c>
      <c r="R494" s="224">
        <f>Q494*H494</f>
        <v>0.040975999999999999</v>
      </c>
      <c r="S494" s="224">
        <v>0</v>
      </c>
      <c r="T494" s="225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26" t="s">
        <v>149</v>
      </c>
      <c r="AT494" s="226" t="s">
        <v>144</v>
      </c>
      <c r="AU494" s="226" t="s">
        <v>164</v>
      </c>
      <c r="AY494" s="20" t="s">
        <v>142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20" t="s">
        <v>80</v>
      </c>
      <c r="BK494" s="227">
        <f>ROUND(I494*H494,2)</f>
        <v>0</v>
      </c>
      <c r="BL494" s="20" t="s">
        <v>149</v>
      </c>
      <c r="BM494" s="226" t="s">
        <v>1733</v>
      </c>
    </row>
    <row r="495" s="2" customFormat="1">
      <c r="A495" s="41"/>
      <c r="B495" s="42"/>
      <c r="C495" s="43"/>
      <c r="D495" s="228" t="s">
        <v>151</v>
      </c>
      <c r="E495" s="43"/>
      <c r="F495" s="229" t="s">
        <v>1732</v>
      </c>
      <c r="G495" s="43"/>
      <c r="H495" s="43"/>
      <c r="I495" s="230"/>
      <c r="J495" s="43"/>
      <c r="K495" s="43"/>
      <c r="L495" s="47"/>
      <c r="M495" s="231"/>
      <c r="N495" s="232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151</v>
      </c>
      <c r="AU495" s="20" t="s">
        <v>164</v>
      </c>
    </row>
    <row r="496" s="2" customFormat="1">
      <c r="A496" s="41"/>
      <c r="B496" s="42"/>
      <c r="C496" s="43"/>
      <c r="D496" s="233" t="s">
        <v>153</v>
      </c>
      <c r="E496" s="43"/>
      <c r="F496" s="234" t="s">
        <v>1734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153</v>
      </c>
      <c r="AU496" s="20" t="s">
        <v>164</v>
      </c>
    </row>
    <row r="497" s="14" customFormat="1">
      <c r="A497" s="14"/>
      <c r="B497" s="245"/>
      <c r="C497" s="246"/>
      <c r="D497" s="228" t="s">
        <v>155</v>
      </c>
      <c r="E497" s="247" t="s">
        <v>19</v>
      </c>
      <c r="F497" s="248" t="s">
        <v>1735</v>
      </c>
      <c r="G497" s="246"/>
      <c r="H497" s="249">
        <v>5.2000000000000002</v>
      </c>
      <c r="I497" s="250"/>
      <c r="J497" s="246"/>
      <c r="K497" s="246"/>
      <c r="L497" s="251"/>
      <c r="M497" s="252"/>
      <c r="N497" s="253"/>
      <c r="O497" s="253"/>
      <c r="P497" s="253"/>
      <c r="Q497" s="253"/>
      <c r="R497" s="253"/>
      <c r="S497" s="253"/>
      <c r="T497" s="25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5" t="s">
        <v>155</v>
      </c>
      <c r="AU497" s="255" t="s">
        <v>164</v>
      </c>
      <c r="AV497" s="14" t="s">
        <v>82</v>
      </c>
      <c r="AW497" s="14" t="s">
        <v>33</v>
      </c>
      <c r="AX497" s="14" t="s">
        <v>72</v>
      </c>
      <c r="AY497" s="255" t="s">
        <v>142</v>
      </c>
    </row>
    <row r="498" s="15" customFormat="1">
      <c r="A498" s="15"/>
      <c r="B498" s="274"/>
      <c r="C498" s="275"/>
      <c r="D498" s="228" t="s">
        <v>155</v>
      </c>
      <c r="E498" s="276" t="s">
        <v>19</v>
      </c>
      <c r="F498" s="277" t="s">
        <v>861</v>
      </c>
      <c r="G498" s="275"/>
      <c r="H498" s="278">
        <v>5.2000000000000002</v>
      </c>
      <c r="I498" s="279"/>
      <c r="J498" s="275"/>
      <c r="K498" s="275"/>
      <c r="L498" s="280"/>
      <c r="M498" s="281"/>
      <c r="N498" s="282"/>
      <c r="O498" s="282"/>
      <c r="P498" s="282"/>
      <c r="Q498" s="282"/>
      <c r="R498" s="282"/>
      <c r="S498" s="282"/>
      <c r="T498" s="283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84" t="s">
        <v>155</v>
      </c>
      <c r="AU498" s="284" t="s">
        <v>164</v>
      </c>
      <c r="AV498" s="15" t="s">
        <v>149</v>
      </c>
      <c r="AW498" s="15" t="s">
        <v>33</v>
      </c>
      <c r="AX498" s="15" t="s">
        <v>80</v>
      </c>
      <c r="AY498" s="284" t="s">
        <v>142</v>
      </c>
    </row>
    <row r="499" s="2" customFormat="1" ht="24.15" customHeight="1">
      <c r="A499" s="41"/>
      <c r="B499" s="42"/>
      <c r="C499" s="215" t="s">
        <v>377</v>
      </c>
      <c r="D499" s="215" t="s">
        <v>144</v>
      </c>
      <c r="E499" s="216" t="s">
        <v>1736</v>
      </c>
      <c r="F499" s="217" t="s">
        <v>1737</v>
      </c>
      <c r="G499" s="218" t="s">
        <v>147</v>
      </c>
      <c r="H499" s="219">
        <v>5.2000000000000002</v>
      </c>
      <c r="I499" s="220"/>
      <c r="J499" s="221">
        <f>ROUND(I499*H499,2)</f>
        <v>0</v>
      </c>
      <c r="K499" s="217" t="s">
        <v>148</v>
      </c>
      <c r="L499" s="47"/>
      <c r="M499" s="222" t="s">
        <v>19</v>
      </c>
      <c r="N499" s="223" t="s">
        <v>43</v>
      </c>
      <c r="O499" s="87"/>
      <c r="P499" s="224">
        <f>O499*H499</f>
        <v>0</v>
      </c>
      <c r="Q499" s="224">
        <v>0</v>
      </c>
      <c r="R499" s="224">
        <f>Q499*H499</f>
        <v>0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149</v>
      </c>
      <c r="AT499" s="226" t="s">
        <v>144</v>
      </c>
      <c r="AU499" s="226" t="s">
        <v>164</v>
      </c>
      <c r="AY499" s="20" t="s">
        <v>142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80</v>
      </c>
      <c r="BK499" s="227">
        <f>ROUND(I499*H499,2)</f>
        <v>0</v>
      </c>
      <c r="BL499" s="20" t="s">
        <v>149</v>
      </c>
      <c r="BM499" s="226" t="s">
        <v>1738</v>
      </c>
    </row>
    <row r="500" s="2" customFormat="1">
      <c r="A500" s="41"/>
      <c r="B500" s="42"/>
      <c r="C500" s="43"/>
      <c r="D500" s="228" t="s">
        <v>151</v>
      </c>
      <c r="E500" s="43"/>
      <c r="F500" s="229" t="s">
        <v>1737</v>
      </c>
      <c r="G500" s="43"/>
      <c r="H500" s="43"/>
      <c r="I500" s="230"/>
      <c r="J500" s="43"/>
      <c r="K500" s="43"/>
      <c r="L500" s="47"/>
      <c r="M500" s="231"/>
      <c r="N500" s="232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151</v>
      </c>
      <c r="AU500" s="20" t="s">
        <v>164</v>
      </c>
    </row>
    <row r="501" s="2" customFormat="1">
      <c r="A501" s="41"/>
      <c r="B501" s="42"/>
      <c r="C501" s="43"/>
      <c r="D501" s="233" t="s">
        <v>153</v>
      </c>
      <c r="E501" s="43"/>
      <c r="F501" s="234" t="s">
        <v>1739</v>
      </c>
      <c r="G501" s="43"/>
      <c r="H501" s="43"/>
      <c r="I501" s="230"/>
      <c r="J501" s="43"/>
      <c r="K501" s="43"/>
      <c r="L501" s="47"/>
      <c r="M501" s="231"/>
      <c r="N501" s="232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153</v>
      </c>
      <c r="AU501" s="20" t="s">
        <v>164</v>
      </c>
    </row>
    <row r="502" s="14" customFormat="1">
      <c r="A502" s="14"/>
      <c r="B502" s="245"/>
      <c r="C502" s="246"/>
      <c r="D502" s="228" t="s">
        <v>155</v>
      </c>
      <c r="E502" s="247" t="s">
        <v>19</v>
      </c>
      <c r="F502" s="248" t="s">
        <v>1740</v>
      </c>
      <c r="G502" s="246"/>
      <c r="H502" s="249">
        <v>5.2000000000000002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5" t="s">
        <v>155</v>
      </c>
      <c r="AU502" s="255" t="s">
        <v>164</v>
      </c>
      <c r="AV502" s="14" t="s">
        <v>82</v>
      </c>
      <c r="AW502" s="14" t="s">
        <v>33</v>
      </c>
      <c r="AX502" s="14" t="s">
        <v>72</v>
      </c>
      <c r="AY502" s="255" t="s">
        <v>142</v>
      </c>
    </row>
    <row r="503" s="15" customFormat="1">
      <c r="A503" s="15"/>
      <c r="B503" s="274"/>
      <c r="C503" s="275"/>
      <c r="D503" s="228" t="s">
        <v>155</v>
      </c>
      <c r="E503" s="276" t="s">
        <v>19</v>
      </c>
      <c r="F503" s="277" t="s">
        <v>861</v>
      </c>
      <c r="G503" s="275"/>
      <c r="H503" s="278">
        <v>5.2000000000000002</v>
      </c>
      <c r="I503" s="279"/>
      <c r="J503" s="275"/>
      <c r="K503" s="275"/>
      <c r="L503" s="280"/>
      <c r="M503" s="281"/>
      <c r="N503" s="282"/>
      <c r="O503" s="282"/>
      <c r="P503" s="282"/>
      <c r="Q503" s="282"/>
      <c r="R503" s="282"/>
      <c r="S503" s="282"/>
      <c r="T503" s="283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84" t="s">
        <v>155</v>
      </c>
      <c r="AU503" s="284" t="s">
        <v>164</v>
      </c>
      <c r="AV503" s="15" t="s">
        <v>149</v>
      </c>
      <c r="AW503" s="15" t="s">
        <v>33</v>
      </c>
      <c r="AX503" s="15" t="s">
        <v>80</v>
      </c>
      <c r="AY503" s="284" t="s">
        <v>142</v>
      </c>
    </row>
    <row r="504" s="12" customFormat="1" ht="22.8" customHeight="1">
      <c r="A504" s="12"/>
      <c r="B504" s="199"/>
      <c r="C504" s="200"/>
      <c r="D504" s="201" t="s">
        <v>71</v>
      </c>
      <c r="E504" s="213" t="s">
        <v>202</v>
      </c>
      <c r="F504" s="213" t="s">
        <v>1108</v>
      </c>
      <c r="G504" s="200"/>
      <c r="H504" s="200"/>
      <c r="I504" s="203"/>
      <c r="J504" s="214">
        <f>BK504</f>
        <v>0</v>
      </c>
      <c r="K504" s="200"/>
      <c r="L504" s="205"/>
      <c r="M504" s="206"/>
      <c r="N504" s="207"/>
      <c r="O504" s="207"/>
      <c r="P504" s="208">
        <f>P505+P543</f>
        <v>0</v>
      </c>
      <c r="Q504" s="207"/>
      <c r="R504" s="208">
        <f>R505+R543</f>
        <v>35.774587799999999</v>
      </c>
      <c r="S504" s="207"/>
      <c r="T504" s="209">
        <f>T505+T543</f>
        <v>3</v>
      </c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R504" s="210" t="s">
        <v>80</v>
      </c>
      <c r="AT504" s="211" t="s">
        <v>71</v>
      </c>
      <c r="AU504" s="211" t="s">
        <v>80</v>
      </c>
      <c r="AY504" s="210" t="s">
        <v>142</v>
      </c>
      <c r="BK504" s="212">
        <f>BK505+BK543</f>
        <v>0</v>
      </c>
    </row>
    <row r="505" s="12" customFormat="1" ht="20.88" customHeight="1">
      <c r="A505" s="12"/>
      <c r="B505" s="199"/>
      <c r="C505" s="200"/>
      <c r="D505" s="201" t="s">
        <v>71</v>
      </c>
      <c r="E505" s="213" t="s">
        <v>1137</v>
      </c>
      <c r="F505" s="213" t="s">
        <v>1138</v>
      </c>
      <c r="G505" s="200"/>
      <c r="H505" s="200"/>
      <c r="I505" s="203"/>
      <c r="J505" s="214">
        <f>BK505</f>
        <v>0</v>
      </c>
      <c r="K505" s="200"/>
      <c r="L505" s="205"/>
      <c r="M505" s="206"/>
      <c r="N505" s="207"/>
      <c r="O505" s="207"/>
      <c r="P505" s="208">
        <f>SUM(P506:P542)</f>
        <v>0</v>
      </c>
      <c r="Q505" s="207"/>
      <c r="R505" s="208">
        <f>SUM(R506:R542)</f>
        <v>2.9126322999999998</v>
      </c>
      <c r="S505" s="207"/>
      <c r="T505" s="209">
        <f>SUM(T506:T542)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10" t="s">
        <v>80</v>
      </c>
      <c r="AT505" s="211" t="s">
        <v>71</v>
      </c>
      <c r="AU505" s="211" t="s">
        <v>82</v>
      </c>
      <c r="AY505" s="210" t="s">
        <v>142</v>
      </c>
      <c r="BK505" s="212">
        <f>SUM(BK506:BK542)</f>
        <v>0</v>
      </c>
    </row>
    <row r="506" s="2" customFormat="1" ht="16.5" customHeight="1">
      <c r="A506" s="41"/>
      <c r="B506" s="42"/>
      <c r="C506" s="215" t="s">
        <v>385</v>
      </c>
      <c r="D506" s="215" t="s">
        <v>144</v>
      </c>
      <c r="E506" s="216" t="s">
        <v>1741</v>
      </c>
      <c r="F506" s="217" t="s">
        <v>1742</v>
      </c>
      <c r="G506" s="218" t="s">
        <v>220</v>
      </c>
      <c r="H506" s="219">
        <v>55.630000000000003</v>
      </c>
      <c r="I506" s="220"/>
      <c r="J506" s="221">
        <f>ROUND(I506*H506,2)</f>
        <v>0</v>
      </c>
      <c r="K506" s="217" t="s">
        <v>148</v>
      </c>
      <c r="L506" s="47"/>
      <c r="M506" s="222" t="s">
        <v>19</v>
      </c>
      <c r="N506" s="223" t="s">
        <v>43</v>
      </c>
      <c r="O506" s="87"/>
      <c r="P506" s="224">
        <f>O506*H506</f>
        <v>0</v>
      </c>
      <c r="Q506" s="224">
        <v>2.0000000000000002E-05</v>
      </c>
      <c r="R506" s="224">
        <f>Q506*H506</f>
        <v>0.0011126000000000001</v>
      </c>
      <c r="S506" s="224">
        <v>0</v>
      </c>
      <c r="T506" s="225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26" t="s">
        <v>149</v>
      </c>
      <c r="AT506" s="226" t="s">
        <v>144</v>
      </c>
      <c r="AU506" s="226" t="s">
        <v>164</v>
      </c>
      <c r="AY506" s="20" t="s">
        <v>142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20" t="s">
        <v>80</v>
      </c>
      <c r="BK506" s="227">
        <f>ROUND(I506*H506,2)</f>
        <v>0</v>
      </c>
      <c r="BL506" s="20" t="s">
        <v>149</v>
      </c>
      <c r="BM506" s="226" t="s">
        <v>1743</v>
      </c>
    </row>
    <row r="507" s="2" customFormat="1">
      <c r="A507" s="41"/>
      <c r="B507" s="42"/>
      <c r="C507" s="43"/>
      <c r="D507" s="228" t="s">
        <v>151</v>
      </c>
      <c r="E507" s="43"/>
      <c r="F507" s="229" t="s">
        <v>1742</v>
      </c>
      <c r="G507" s="43"/>
      <c r="H507" s="43"/>
      <c r="I507" s="230"/>
      <c r="J507" s="43"/>
      <c r="K507" s="43"/>
      <c r="L507" s="47"/>
      <c r="M507" s="231"/>
      <c r="N507" s="232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151</v>
      </c>
      <c r="AU507" s="20" t="s">
        <v>164</v>
      </c>
    </row>
    <row r="508" s="2" customFormat="1">
      <c r="A508" s="41"/>
      <c r="B508" s="42"/>
      <c r="C508" s="43"/>
      <c r="D508" s="233" t="s">
        <v>153</v>
      </c>
      <c r="E508" s="43"/>
      <c r="F508" s="234" t="s">
        <v>1744</v>
      </c>
      <c r="G508" s="43"/>
      <c r="H508" s="43"/>
      <c r="I508" s="230"/>
      <c r="J508" s="43"/>
      <c r="K508" s="43"/>
      <c r="L508" s="47"/>
      <c r="M508" s="231"/>
      <c r="N508" s="232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153</v>
      </c>
      <c r="AU508" s="20" t="s">
        <v>164</v>
      </c>
    </row>
    <row r="509" s="13" customFormat="1">
      <c r="A509" s="13"/>
      <c r="B509" s="235"/>
      <c r="C509" s="236"/>
      <c r="D509" s="228" t="s">
        <v>155</v>
      </c>
      <c r="E509" s="237" t="s">
        <v>19</v>
      </c>
      <c r="F509" s="238" t="s">
        <v>1529</v>
      </c>
      <c r="G509" s="236"/>
      <c r="H509" s="237" t="s">
        <v>19</v>
      </c>
      <c r="I509" s="239"/>
      <c r="J509" s="236"/>
      <c r="K509" s="236"/>
      <c r="L509" s="240"/>
      <c r="M509" s="241"/>
      <c r="N509" s="242"/>
      <c r="O509" s="242"/>
      <c r="P509" s="242"/>
      <c r="Q509" s="242"/>
      <c r="R509" s="242"/>
      <c r="S509" s="242"/>
      <c r="T509" s="24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4" t="s">
        <v>155</v>
      </c>
      <c r="AU509" s="244" t="s">
        <v>164</v>
      </c>
      <c r="AV509" s="13" t="s">
        <v>80</v>
      </c>
      <c r="AW509" s="13" t="s">
        <v>33</v>
      </c>
      <c r="AX509" s="13" t="s">
        <v>72</v>
      </c>
      <c r="AY509" s="244" t="s">
        <v>142</v>
      </c>
    </row>
    <row r="510" s="14" customFormat="1">
      <c r="A510" s="14"/>
      <c r="B510" s="245"/>
      <c r="C510" s="246"/>
      <c r="D510" s="228" t="s">
        <v>155</v>
      </c>
      <c r="E510" s="247" t="s">
        <v>19</v>
      </c>
      <c r="F510" s="248" t="s">
        <v>1685</v>
      </c>
      <c r="G510" s="246"/>
      <c r="H510" s="249">
        <v>33.100000000000001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155</v>
      </c>
      <c r="AU510" s="255" t="s">
        <v>164</v>
      </c>
      <c r="AV510" s="14" t="s">
        <v>82</v>
      </c>
      <c r="AW510" s="14" t="s">
        <v>33</v>
      </c>
      <c r="AX510" s="14" t="s">
        <v>72</v>
      </c>
      <c r="AY510" s="255" t="s">
        <v>142</v>
      </c>
    </row>
    <row r="511" s="16" customFormat="1">
      <c r="A511" s="16"/>
      <c r="B511" s="285"/>
      <c r="C511" s="286"/>
      <c r="D511" s="228" t="s">
        <v>155</v>
      </c>
      <c r="E511" s="287" t="s">
        <v>19</v>
      </c>
      <c r="F511" s="288" t="s">
        <v>880</v>
      </c>
      <c r="G511" s="286"/>
      <c r="H511" s="289">
        <v>33.100000000000001</v>
      </c>
      <c r="I511" s="290"/>
      <c r="J511" s="286"/>
      <c r="K511" s="286"/>
      <c r="L511" s="291"/>
      <c r="M511" s="292"/>
      <c r="N511" s="293"/>
      <c r="O511" s="293"/>
      <c r="P511" s="293"/>
      <c r="Q511" s="293"/>
      <c r="R511" s="293"/>
      <c r="S511" s="293"/>
      <c r="T511" s="294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T511" s="295" t="s">
        <v>155</v>
      </c>
      <c r="AU511" s="295" t="s">
        <v>164</v>
      </c>
      <c r="AV511" s="16" t="s">
        <v>164</v>
      </c>
      <c r="AW511" s="16" t="s">
        <v>33</v>
      </c>
      <c r="AX511" s="16" t="s">
        <v>72</v>
      </c>
      <c r="AY511" s="295" t="s">
        <v>142</v>
      </c>
    </row>
    <row r="512" s="13" customFormat="1">
      <c r="A512" s="13"/>
      <c r="B512" s="235"/>
      <c r="C512" s="236"/>
      <c r="D512" s="228" t="s">
        <v>155</v>
      </c>
      <c r="E512" s="237" t="s">
        <v>19</v>
      </c>
      <c r="F512" s="238" t="s">
        <v>1573</v>
      </c>
      <c r="G512" s="236"/>
      <c r="H512" s="237" t="s">
        <v>19</v>
      </c>
      <c r="I512" s="239"/>
      <c r="J512" s="236"/>
      <c r="K512" s="236"/>
      <c r="L512" s="240"/>
      <c r="M512" s="241"/>
      <c r="N512" s="242"/>
      <c r="O512" s="242"/>
      <c r="P512" s="242"/>
      <c r="Q512" s="242"/>
      <c r="R512" s="242"/>
      <c r="S512" s="242"/>
      <c r="T512" s="24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4" t="s">
        <v>155</v>
      </c>
      <c r="AU512" s="244" t="s">
        <v>164</v>
      </c>
      <c r="AV512" s="13" t="s">
        <v>80</v>
      </c>
      <c r="AW512" s="13" t="s">
        <v>33</v>
      </c>
      <c r="AX512" s="13" t="s">
        <v>72</v>
      </c>
      <c r="AY512" s="244" t="s">
        <v>142</v>
      </c>
    </row>
    <row r="513" s="14" customFormat="1">
      <c r="A513" s="14"/>
      <c r="B513" s="245"/>
      <c r="C513" s="246"/>
      <c r="D513" s="228" t="s">
        <v>155</v>
      </c>
      <c r="E513" s="247" t="s">
        <v>19</v>
      </c>
      <c r="F513" s="248" t="s">
        <v>1686</v>
      </c>
      <c r="G513" s="246"/>
      <c r="H513" s="249">
        <v>13.83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5" t="s">
        <v>155</v>
      </c>
      <c r="AU513" s="255" t="s">
        <v>164</v>
      </c>
      <c r="AV513" s="14" t="s">
        <v>82</v>
      </c>
      <c r="AW513" s="14" t="s">
        <v>33</v>
      </c>
      <c r="AX513" s="14" t="s">
        <v>72</v>
      </c>
      <c r="AY513" s="255" t="s">
        <v>142</v>
      </c>
    </row>
    <row r="514" s="16" customFormat="1">
      <c r="A514" s="16"/>
      <c r="B514" s="285"/>
      <c r="C514" s="286"/>
      <c r="D514" s="228" t="s">
        <v>155</v>
      </c>
      <c r="E514" s="287" t="s">
        <v>19</v>
      </c>
      <c r="F514" s="288" t="s">
        <v>880</v>
      </c>
      <c r="G514" s="286"/>
      <c r="H514" s="289">
        <v>13.83</v>
      </c>
      <c r="I514" s="290"/>
      <c r="J514" s="286"/>
      <c r="K514" s="286"/>
      <c r="L514" s="291"/>
      <c r="M514" s="292"/>
      <c r="N514" s="293"/>
      <c r="O514" s="293"/>
      <c r="P514" s="293"/>
      <c r="Q514" s="293"/>
      <c r="R514" s="293"/>
      <c r="S514" s="293"/>
      <c r="T514" s="294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T514" s="295" t="s">
        <v>155</v>
      </c>
      <c r="AU514" s="295" t="s">
        <v>164</v>
      </c>
      <c r="AV514" s="16" t="s">
        <v>164</v>
      </c>
      <c r="AW514" s="16" t="s">
        <v>33</v>
      </c>
      <c r="AX514" s="16" t="s">
        <v>72</v>
      </c>
      <c r="AY514" s="295" t="s">
        <v>142</v>
      </c>
    </row>
    <row r="515" s="13" customFormat="1">
      <c r="A515" s="13"/>
      <c r="B515" s="235"/>
      <c r="C515" s="236"/>
      <c r="D515" s="228" t="s">
        <v>155</v>
      </c>
      <c r="E515" s="237" t="s">
        <v>19</v>
      </c>
      <c r="F515" s="238" t="s">
        <v>1537</v>
      </c>
      <c r="G515" s="236"/>
      <c r="H515" s="237" t="s">
        <v>19</v>
      </c>
      <c r="I515" s="239"/>
      <c r="J515" s="236"/>
      <c r="K515" s="236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155</v>
      </c>
      <c r="AU515" s="244" t="s">
        <v>164</v>
      </c>
      <c r="AV515" s="13" t="s">
        <v>80</v>
      </c>
      <c r="AW515" s="13" t="s">
        <v>33</v>
      </c>
      <c r="AX515" s="13" t="s">
        <v>72</v>
      </c>
      <c r="AY515" s="244" t="s">
        <v>142</v>
      </c>
    </row>
    <row r="516" s="14" customFormat="1">
      <c r="A516" s="14"/>
      <c r="B516" s="245"/>
      <c r="C516" s="246"/>
      <c r="D516" s="228" t="s">
        <v>155</v>
      </c>
      <c r="E516" s="247" t="s">
        <v>19</v>
      </c>
      <c r="F516" s="248" t="s">
        <v>1687</v>
      </c>
      <c r="G516" s="246"/>
      <c r="H516" s="249">
        <v>8.6999999999999993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155</v>
      </c>
      <c r="AU516" s="255" t="s">
        <v>164</v>
      </c>
      <c r="AV516" s="14" t="s">
        <v>82</v>
      </c>
      <c r="AW516" s="14" t="s">
        <v>33</v>
      </c>
      <c r="AX516" s="14" t="s">
        <v>72</v>
      </c>
      <c r="AY516" s="255" t="s">
        <v>142</v>
      </c>
    </row>
    <row r="517" s="16" customFormat="1">
      <c r="A517" s="16"/>
      <c r="B517" s="285"/>
      <c r="C517" s="286"/>
      <c r="D517" s="228" t="s">
        <v>155</v>
      </c>
      <c r="E517" s="287" t="s">
        <v>19</v>
      </c>
      <c r="F517" s="288" t="s">
        <v>880</v>
      </c>
      <c r="G517" s="286"/>
      <c r="H517" s="289">
        <v>8.6999999999999993</v>
      </c>
      <c r="I517" s="290"/>
      <c r="J517" s="286"/>
      <c r="K517" s="286"/>
      <c r="L517" s="291"/>
      <c r="M517" s="292"/>
      <c r="N517" s="293"/>
      <c r="O517" s="293"/>
      <c r="P517" s="293"/>
      <c r="Q517" s="293"/>
      <c r="R517" s="293"/>
      <c r="S517" s="293"/>
      <c r="T517" s="294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T517" s="295" t="s">
        <v>155</v>
      </c>
      <c r="AU517" s="295" t="s">
        <v>164</v>
      </c>
      <c r="AV517" s="16" t="s">
        <v>164</v>
      </c>
      <c r="AW517" s="16" t="s">
        <v>33</v>
      </c>
      <c r="AX517" s="16" t="s">
        <v>72</v>
      </c>
      <c r="AY517" s="295" t="s">
        <v>142</v>
      </c>
    </row>
    <row r="518" s="15" customFormat="1">
      <c r="A518" s="15"/>
      <c r="B518" s="274"/>
      <c r="C518" s="275"/>
      <c r="D518" s="228" t="s">
        <v>155</v>
      </c>
      <c r="E518" s="276" t="s">
        <v>19</v>
      </c>
      <c r="F518" s="277" t="s">
        <v>861</v>
      </c>
      <c r="G518" s="275"/>
      <c r="H518" s="278">
        <v>55.629999999999995</v>
      </c>
      <c r="I518" s="279"/>
      <c r="J518" s="275"/>
      <c r="K518" s="275"/>
      <c r="L518" s="280"/>
      <c r="M518" s="281"/>
      <c r="N518" s="282"/>
      <c r="O518" s="282"/>
      <c r="P518" s="282"/>
      <c r="Q518" s="282"/>
      <c r="R518" s="282"/>
      <c r="S518" s="282"/>
      <c r="T518" s="283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84" t="s">
        <v>155</v>
      </c>
      <c r="AU518" s="284" t="s">
        <v>164</v>
      </c>
      <c r="AV518" s="15" t="s">
        <v>149</v>
      </c>
      <c r="AW518" s="15" t="s">
        <v>33</v>
      </c>
      <c r="AX518" s="15" t="s">
        <v>80</v>
      </c>
      <c r="AY518" s="284" t="s">
        <v>142</v>
      </c>
    </row>
    <row r="519" s="2" customFormat="1" ht="16.5" customHeight="1">
      <c r="A519" s="41"/>
      <c r="B519" s="42"/>
      <c r="C519" s="257" t="s">
        <v>398</v>
      </c>
      <c r="D519" s="257" t="s">
        <v>279</v>
      </c>
      <c r="E519" s="258" t="s">
        <v>1745</v>
      </c>
      <c r="F519" s="259" t="s">
        <v>1746</v>
      </c>
      <c r="G519" s="260" t="s">
        <v>220</v>
      </c>
      <c r="H519" s="261">
        <v>56.465000000000003</v>
      </c>
      <c r="I519" s="262"/>
      <c r="J519" s="263">
        <f>ROUND(I519*H519,2)</f>
        <v>0</v>
      </c>
      <c r="K519" s="259" t="s">
        <v>148</v>
      </c>
      <c r="L519" s="264"/>
      <c r="M519" s="265" t="s">
        <v>19</v>
      </c>
      <c r="N519" s="266" t="s">
        <v>43</v>
      </c>
      <c r="O519" s="87"/>
      <c r="P519" s="224">
        <f>O519*H519</f>
        <v>0</v>
      </c>
      <c r="Q519" s="224">
        <v>0.016619999999999999</v>
      </c>
      <c r="R519" s="224">
        <f>Q519*H519</f>
        <v>0.93844830000000001</v>
      </c>
      <c r="S519" s="224">
        <v>0</v>
      </c>
      <c r="T519" s="225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6" t="s">
        <v>1105</v>
      </c>
      <c r="AT519" s="226" t="s">
        <v>279</v>
      </c>
      <c r="AU519" s="226" t="s">
        <v>164</v>
      </c>
      <c r="AY519" s="20" t="s">
        <v>142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20" t="s">
        <v>80</v>
      </c>
      <c r="BK519" s="227">
        <f>ROUND(I519*H519,2)</f>
        <v>0</v>
      </c>
      <c r="BL519" s="20" t="s">
        <v>1105</v>
      </c>
      <c r="BM519" s="226" t="s">
        <v>1747</v>
      </c>
    </row>
    <row r="520" s="2" customFormat="1">
      <c r="A520" s="41"/>
      <c r="B520" s="42"/>
      <c r="C520" s="43"/>
      <c r="D520" s="228" t="s">
        <v>151</v>
      </c>
      <c r="E520" s="43"/>
      <c r="F520" s="229" t="s">
        <v>1746</v>
      </c>
      <c r="G520" s="43"/>
      <c r="H520" s="43"/>
      <c r="I520" s="230"/>
      <c r="J520" s="43"/>
      <c r="K520" s="43"/>
      <c r="L520" s="47"/>
      <c r="M520" s="231"/>
      <c r="N520" s="232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151</v>
      </c>
      <c r="AU520" s="20" t="s">
        <v>164</v>
      </c>
    </row>
    <row r="521" s="13" customFormat="1">
      <c r="A521" s="13"/>
      <c r="B521" s="235"/>
      <c r="C521" s="236"/>
      <c r="D521" s="228" t="s">
        <v>155</v>
      </c>
      <c r="E521" s="237" t="s">
        <v>19</v>
      </c>
      <c r="F521" s="238" t="s">
        <v>1529</v>
      </c>
      <c r="G521" s="236"/>
      <c r="H521" s="237" t="s">
        <v>19</v>
      </c>
      <c r="I521" s="239"/>
      <c r="J521" s="236"/>
      <c r="K521" s="236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155</v>
      </c>
      <c r="AU521" s="244" t="s">
        <v>164</v>
      </c>
      <c r="AV521" s="13" t="s">
        <v>80</v>
      </c>
      <c r="AW521" s="13" t="s">
        <v>33</v>
      </c>
      <c r="AX521" s="13" t="s">
        <v>72</v>
      </c>
      <c r="AY521" s="244" t="s">
        <v>142</v>
      </c>
    </row>
    <row r="522" s="14" customFormat="1">
      <c r="A522" s="14"/>
      <c r="B522" s="245"/>
      <c r="C522" s="246"/>
      <c r="D522" s="228" t="s">
        <v>155</v>
      </c>
      <c r="E522" s="247" t="s">
        <v>19</v>
      </c>
      <c r="F522" s="248" t="s">
        <v>1748</v>
      </c>
      <c r="G522" s="246"/>
      <c r="H522" s="249">
        <v>33.597000000000001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5" t="s">
        <v>155</v>
      </c>
      <c r="AU522" s="255" t="s">
        <v>164</v>
      </c>
      <c r="AV522" s="14" t="s">
        <v>82</v>
      </c>
      <c r="AW522" s="14" t="s">
        <v>33</v>
      </c>
      <c r="AX522" s="14" t="s">
        <v>72</v>
      </c>
      <c r="AY522" s="255" t="s">
        <v>142</v>
      </c>
    </row>
    <row r="523" s="16" customFormat="1">
      <c r="A523" s="16"/>
      <c r="B523" s="285"/>
      <c r="C523" s="286"/>
      <c r="D523" s="228" t="s">
        <v>155</v>
      </c>
      <c r="E523" s="287" t="s">
        <v>19</v>
      </c>
      <c r="F523" s="288" t="s">
        <v>880</v>
      </c>
      <c r="G523" s="286"/>
      <c r="H523" s="289">
        <v>33.597000000000001</v>
      </c>
      <c r="I523" s="290"/>
      <c r="J523" s="286"/>
      <c r="K523" s="286"/>
      <c r="L523" s="291"/>
      <c r="M523" s="292"/>
      <c r="N523" s="293"/>
      <c r="O523" s="293"/>
      <c r="P523" s="293"/>
      <c r="Q523" s="293"/>
      <c r="R523" s="293"/>
      <c r="S523" s="293"/>
      <c r="T523" s="294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95" t="s">
        <v>155</v>
      </c>
      <c r="AU523" s="295" t="s">
        <v>164</v>
      </c>
      <c r="AV523" s="16" t="s">
        <v>164</v>
      </c>
      <c r="AW523" s="16" t="s">
        <v>33</v>
      </c>
      <c r="AX523" s="16" t="s">
        <v>72</v>
      </c>
      <c r="AY523" s="295" t="s">
        <v>142</v>
      </c>
    </row>
    <row r="524" s="13" customFormat="1">
      <c r="A524" s="13"/>
      <c r="B524" s="235"/>
      <c r="C524" s="236"/>
      <c r="D524" s="228" t="s">
        <v>155</v>
      </c>
      <c r="E524" s="237" t="s">
        <v>19</v>
      </c>
      <c r="F524" s="238" t="s">
        <v>1573</v>
      </c>
      <c r="G524" s="236"/>
      <c r="H524" s="237" t="s">
        <v>19</v>
      </c>
      <c r="I524" s="239"/>
      <c r="J524" s="236"/>
      <c r="K524" s="236"/>
      <c r="L524" s="240"/>
      <c r="M524" s="241"/>
      <c r="N524" s="242"/>
      <c r="O524" s="242"/>
      <c r="P524" s="242"/>
      <c r="Q524" s="242"/>
      <c r="R524" s="242"/>
      <c r="S524" s="242"/>
      <c r="T524" s="24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4" t="s">
        <v>155</v>
      </c>
      <c r="AU524" s="244" t="s">
        <v>164</v>
      </c>
      <c r="AV524" s="13" t="s">
        <v>80</v>
      </c>
      <c r="AW524" s="13" t="s">
        <v>33</v>
      </c>
      <c r="AX524" s="13" t="s">
        <v>72</v>
      </c>
      <c r="AY524" s="244" t="s">
        <v>142</v>
      </c>
    </row>
    <row r="525" s="14" customFormat="1">
      <c r="A525" s="14"/>
      <c r="B525" s="245"/>
      <c r="C525" s="246"/>
      <c r="D525" s="228" t="s">
        <v>155</v>
      </c>
      <c r="E525" s="247" t="s">
        <v>19</v>
      </c>
      <c r="F525" s="248" t="s">
        <v>1749</v>
      </c>
      <c r="G525" s="246"/>
      <c r="H525" s="249">
        <v>14.037000000000001</v>
      </c>
      <c r="I525" s="250"/>
      <c r="J525" s="246"/>
      <c r="K525" s="246"/>
      <c r="L525" s="251"/>
      <c r="M525" s="252"/>
      <c r="N525" s="253"/>
      <c r="O525" s="253"/>
      <c r="P525" s="253"/>
      <c r="Q525" s="253"/>
      <c r="R525" s="253"/>
      <c r="S525" s="253"/>
      <c r="T525" s="25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5" t="s">
        <v>155</v>
      </c>
      <c r="AU525" s="255" t="s">
        <v>164</v>
      </c>
      <c r="AV525" s="14" t="s">
        <v>82</v>
      </c>
      <c r="AW525" s="14" t="s">
        <v>33</v>
      </c>
      <c r="AX525" s="14" t="s">
        <v>72</v>
      </c>
      <c r="AY525" s="255" t="s">
        <v>142</v>
      </c>
    </row>
    <row r="526" s="16" customFormat="1">
      <c r="A526" s="16"/>
      <c r="B526" s="285"/>
      <c r="C526" s="286"/>
      <c r="D526" s="228" t="s">
        <v>155</v>
      </c>
      <c r="E526" s="287" t="s">
        <v>19</v>
      </c>
      <c r="F526" s="288" t="s">
        <v>880</v>
      </c>
      <c r="G526" s="286"/>
      <c r="H526" s="289">
        <v>14.037000000000001</v>
      </c>
      <c r="I526" s="290"/>
      <c r="J526" s="286"/>
      <c r="K526" s="286"/>
      <c r="L526" s="291"/>
      <c r="M526" s="292"/>
      <c r="N526" s="293"/>
      <c r="O526" s="293"/>
      <c r="P526" s="293"/>
      <c r="Q526" s="293"/>
      <c r="R526" s="293"/>
      <c r="S526" s="293"/>
      <c r="T526" s="294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295" t="s">
        <v>155</v>
      </c>
      <c r="AU526" s="295" t="s">
        <v>164</v>
      </c>
      <c r="AV526" s="16" t="s">
        <v>164</v>
      </c>
      <c r="AW526" s="16" t="s">
        <v>33</v>
      </c>
      <c r="AX526" s="16" t="s">
        <v>72</v>
      </c>
      <c r="AY526" s="295" t="s">
        <v>142</v>
      </c>
    </row>
    <row r="527" s="13" customFormat="1">
      <c r="A527" s="13"/>
      <c r="B527" s="235"/>
      <c r="C527" s="236"/>
      <c r="D527" s="228" t="s">
        <v>155</v>
      </c>
      <c r="E527" s="237" t="s">
        <v>19</v>
      </c>
      <c r="F527" s="238" t="s">
        <v>1537</v>
      </c>
      <c r="G527" s="236"/>
      <c r="H527" s="237" t="s">
        <v>19</v>
      </c>
      <c r="I527" s="239"/>
      <c r="J527" s="236"/>
      <c r="K527" s="236"/>
      <c r="L527" s="240"/>
      <c r="M527" s="241"/>
      <c r="N527" s="242"/>
      <c r="O527" s="242"/>
      <c r="P527" s="242"/>
      <c r="Q527" s="242"/>
      <c r="R527" s="242"/>
      <c r="S527" s="242"/>
      <c r="T527" s="24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4" t="s">
        <v>155</v>
      </c>
      <c r="AU527" s="244" t="s">
        <v>164</v>
      </c>
      <c r="AV527" s="13" t="s">
        <v>80</v>
      </c>
      <c r="AW527" s="13" t="s">
        <v>33</v>
      </c>
      <c r="AX527" s="13" t="s">
        <v>72</v>
      </c>
      <c r="AY527" s="244" t="s">
        <v>142</v>
      </c>
    </row>
    <row r="528" s="14" customFormat="1">
      <c r="A528" s="14"/>
      <c r="B528" s="245"/>
      <c r="C528" s="246"/>
      <c r="D528" s="228" t="s">
        <v>155</v>
      </c>
      <c r="E528" s="247" t="s">
        <v>19</v>
      </c>
      <c r="F528" s="248" t="s">
        <v>1750</v>
      </c>
      <c r="G528" s="246"/>
      <c r="H528" s="249">
        <v>8.8309999999999995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155</v>
      </c>
      <c r="AU528" s="255" t="s">
        <v>164</v>
      </c>
      <c r="AV528" s="14" t="s">
        <v>82</v>
      </c>
      <c r="AW528" s="14" t="s">
        <v>33</v>
      </c>
      <c r="AX528" s="14" t="s">
        <v>72</v>
      </c>
      <c r="AY528" s="255" t="s">
        <v>142</v>
      </c>
    </row>
    <row r="529" s="16" customFormat="1">
      <c r="A529" s="16"/>
      <c r="B529" s="285"/>
      <c r="C529" s="286"/>
      <c r="D529" s="228" t="s">
        <v>155</v>
      </c>
      <c r="E529" s="287" t="s">
        <v>19</v>
      </c>
      <c r="F529" s="288" t="s">
        <v>880</v>
      </c>
      <c r="G529" s="286"/>
      <c r="H529" s="289">
        <v>8.8309999999999995</v>
      </c>
      <c r="I529" s="290"/>
      <c r="J529" s="286"/>
      <c r="K529" s="286"/>
      <c r="L529" s="291"/>
      <c r="M529" s="292"/>
      <c r="N529" s="293"/>
      <c r="O529" s="293"/>
      <c r="P529" s="293"/>
      <c r="Q529" s="293"/>
      <c r="R529" s="293"/>
      <c r="S529" s="293"/>
      <c r="T529" s="294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T529" s="295" t="s">
        <v>155</v>
      </c>
      <c r="AU529" s="295" t="s">
        <v>164</v>
      </c>
      <c r="AV529" s="16" t="s">
        <v>164</v>
      </c>
      <c r="AW529" s="16" t="s">
        <v>33</v>
      </c>
      <c r="AX529" s="16" t="s">
        <v>72</v>
      </c>
      <c r="AY529" s="295" t="s">
        <v>142</v>
      </c>
    </row>
    <row r="530" s="15" customFormat="1">
      <c r="A530" s="15"/>
      <c r="B530" s="274"/>
      <c r="C530" s="275"/>
      <c r="D530" s="228" t="s">
        <v>155</v>
      </c>
      <c r="E530" s="276" t="s">
        <v>19</v>
      </c>
      <c r="F530" s="277" t="s">
        <v>861</v>
      </c>
      <c r="G530" s="275"/>
      <c r="H530" s="278">
        <v>56.465000000000003</v>
      </c>
      <c r="I530" s="279"/>
      <c r="J530" s="275"/>
      <c r="K530" s="275"/>
      <c r="L530" s="280"/>
      <c r="M530" s="281"/>
      <c r="N530" s="282"/>
      <c r="O530" s="282"/>
      <c r="P530" s="282"/>
      <c r="Q530" s="282"/>
      <c r="R530" s="282"/>
      <c r="S530" s="282"/>
      <c r="T530" s="283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84" t="s">
        <v>155</v>
      </c>
      <c r="AU530" s="284" t="s">
        <v>164</v>
      </c>
      <c r="AV530" s="15" t="s">
        <v>149</v>
      </c>
      <c r="AW530" s="15" t="s">
        <v>33</v>
      </c>
      <c r="AX530" s="15" t="s">
        <v>80</v>
      </c>
      <c r="AY530" s="284" t="s">
        <v>142</v>
      </c>
    </row>
    <row r="531" s="2" customFormat="1" ht="16.5" customHeight="1">
      <c r="A531" s="41"/>
      <c r="B531" s="42"/>
      <c r="C531" s="215" t="s">
        <v>410</v>
      </c>
      <c r="D531" s="215" t="s">
        <v>144</v>
      </c>
      <c r="E531" s="216" t="s">
        <v>1751</v>
      </c>
      <c r="F531" s="217" t="s">
        <v>1752</v>
      </c>
      <c r="G531" s="218" t="s">
        <v>220</v>
      </c>
      <c r="H531" s="219">
        <v>71.319999999999993</v>
      </c>
      <c r="I531" s="220"/>
      <c r="J531" s="221">
        <f>ROUND(I531*H531,2)</f>
        <v>0</v>
      </c>
      <c r="K531" s="217" t="s">
        <v>148</v>
      </c>
      <c r="L531" s="47"/>
      <c r="M531" s="222" t="s">
        <v>19</v>
      </c>
      <c r="N531" s="223" t="s">
        <v>43</v>
      </c>
      <c r="O531" s="87"/>
      <c r="P531" s="224">
        <f>O531*H531</f>
        <v>0</v>
      </c>
      <c r="Q531" s="224">
        <v>3.0000000000000001E-05</v>
      </c>
      <c r="R531" s="224">
        <f>Q531*H531</f>
        <v>0.0021395999999999997</v>
      </c>
      <c r="S531" s="224">
        <v>0</v>
      </c>
      <c r="T531" s="225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26" t="s">
        <v>149</v>
      </c>
      <c r="AT531" s="226" t="s">
        <v>144</v>
      </c>
      <c r="AU531" s="226" t="s">
        <v>164</v>
      </c>
      <c r="AY531" s="20" t="s">
        <v>142</v>
      </c>
      <c r="BE531" s="227">
        <f>IF(N531="základní",J531,0)</f>
        <v>0</v>
      </c>
      <c r="BF531" s="227">
        <f>IF(N531="snížená",J531,0)</f>
        <v>0</v>
      </c>
      <c r="BG531" s="227">
        <f>IF(N531="zákl. přenesená",J531,0)</f>
        <v>0</v>
      </c>
      <c r="BH531" s="227">
        <f>IF(N531="sníž. přenesená",J531,0)</f>
        <v>0</v>
      </c>
      <c r="BI531" s="227">
        <f>IF(N531="nulová",J531,0)</f>
        <v>0</v>
      </c>
      <c r="BJ531" s="20" t="s">
        <v>80</v>
      </c>
      <c r="BK531" s="227">
        <f>ROUND(I531*H531,2)</f>
        <v>0</v>
      </c>
      <c r="BL531" s="20" t="s">
        <v>149</v>
      </c>
      <c r="BM531" s="226" t="s">
        <v>1753</v>
      </c>
    </row>
    <row r="532" s="2" customFormat="1">
      <c r="A532" s="41"/>
      <c r="B532" s="42"/>
      <c r="C532" s="43"/>
      <c r="D532" s="228" t="s">
        <v>151</v>
      </c>
      <c r="E532" s="43"/>
      <c r="F532" s="229" t="s">
        <v>1752</v>
      </c>
      <c r="G532" s="43"/>
      <c r="H532" s="43"/>
      <c r="I532" s="230"/>
      <c r="J532" s="43"/>
      <c r="K532" s="43"/>
      <c r="L532" s="47"/>
      <c r="M532" s="231"/>
      <c r="N532" s="232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151</v>
      </c>
      <c r="AU532" s="20" t="s">
        <v>164</v>
      </c>
    </row>
    <row r="533" s="2" customFormat="1">
      <c r="A533" s="41"/>
      <c r="B533" s="42"/>
      <c r="C533" s="43"/>
      <c r="D533" s="233" t="s">
        <v>153</v>
      </c>
      <c r="E533" s="43"/>
      <c r="F533" s="234" t="s">
        <v>1754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153</v>
      </c>
      <c r="AU533" s="20" t="s">
        <v>164</v>
      </c>
    </row>
    <row r="534" s="13" customFormat="1">
      <c r="A534" s="13"/>
      <c r="B534" s="235"/>
      <c r="C534" s="236"/>
      <c r="D534" s="228" t="s">
        <v>155</v>
      </c>
      <c r="E534" s="237" t="s">
        <v>19</v>
      </c>
      <c r="F534" s="238" t="s">
        <v>1529</v>
      </c>
      <c r="G534" s="236"/>
      <c r="H534" s="237" t="s">
        <v>19</v>
      </c>
      <c r="I534" s="239"/>
      <c r="J534" s="236"/>
      <c r="K534" s="236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155</v>
      </c>
      <c r="AU534" s="244" t="s">
        <v>164</v>
      </c>
      <c r="AV534" s="13" t="s">
        <v>80</v>
      </c>
      <c r="AW534" s="13" t="s">
        <v>33</v>
      </c>
      <c r="AX534" s="13" t="s">
        <v>72</v>
      </c>
      <c r="AY534" s="244" t="s">
        <v>142</v>
      </c>
    </row>
    <row r="535" s="14" customFormat="1">
      <c r="A535" s="14"/>
      <c r="B535" s="245"/>
      <c r="C535" s="246"/>
      <c r="D535" s="228" t="s">
        <v>155</v>
      </c>
      <c r="E535" s="247" t="s">
        <v>19</v>
      </c>
      <c r="F535" s="248" t="s">
        <v>1684</v>
      </c>
      <c r="G535" s="246"/>
      <c r="H535" s="249">
        <v>71.319999999999993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155</v>
      </c>
      <c r="AU535" s="255" t="s">
        <v>164</v>
      </c>
      <c r="AV535" s="14" t="s">
        <v>82</v>
      </c>
      <c r="AW535" s="14" t="s">
        <v>33</v>
      </c>
      <c r="AX535" s="14" t="s">
        <v>72</v>
      </c>
      <c r="AY535" s="255" t="s">
        <v>142</v>
      </c>
    </row>
    <row r="536" s="15" customFormat="1">
      <c r="A536" s="15"/>
      <c r="B536" s="274"/>
      <c r="C536" s="275"/>
      <c r="D536" s="228" t="s">
        <v>155</v>
      </c>
      <c r="E536" s="276" t="s">
        <v>19</v>
      </c>
      <c r="F536" s="277" t="s">
        <v>861</v>
      </c>
      <c r="G536" s="275"/>
      <c r="H536" s="278">
        <v>71.319999999999993</v>
      </c>
      <c r="I536" s="279"/>
      <c r="J536" s="275"/>
      <c r="K536" s="275"/>
      <c r="L536" s="280"/>
      <c r="M536" s="281"/>
      <c r="N536" s="282"/>
      <c r="O536" s="282"/>
      <c r="P536" s="282"/>
      <c r="Q536" s="282"/>
      <c r="R536" s="282"/>
      <c r="S536" s="282"/>
      <c r="T536" s="28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84" t="s">
        <v>155</v>
      </c>
      <c r="AU536" s="284" t="s">
        <v>164</v>
      </c>
      <c r="AV536" s="15" t="s">
        <v>149</v>
      </c>
      <c r="AW536" s="15" t="s">
        <v>33</v>
      </c>
      <c r="AX536" s="15" t="s">
        <v>80</v>
      </c>
      <c r="AY536" s="284" t="s">
        <v>142</v>
      </c>
    </row>
    <row r="537" s="2" customFormat="1" ht="16.5" customHeight="1">
      <c r="A537" s="41"/>
      <c r="B537" s="42"/>
      <c r="C537" s="257" t="s">
        <v>419</v>
      </c>
      <c r="D537" s="257" t="s">
        <v>279</v>
      </c>
      <c r="E537" s="258" t="s">
        <v>1755</v>
      </c>
      <c r="F537" s="259" t="s">
        <v>1756</v>
      </c>
      <c r="G537" s="260" t="s">
        <v>220</v>
      </c>
      <c r="H537" s="261">
        <v>73.459999999999994</v>
      </c>
      <c r="I537" s="262"/>
      <c r="J537" s="263">
        <f>ROUND(I537*H537,2)</f>
        <v>0</v>
      </c>
      <c r="K537" s="259" t="s">
        <v>148</v>
      </c>
      <c r="L537" s="264"/>
      <c r="M537" s="265" t="s">
        <v>19</v>
      </c>
      <c r="N537" s="266" t="s">
        <v>43</v>
      </c>
      <c r="O537" s="87"/>
      <c r="P537" s="224">
        <f>O537*H537</f>
        <v>0</v>
      </c>
      <c r="Q537" s="224">
        <v>0.02683</v>
      </c>
      <c r="R537" s="224">
        <f>Q537*H537</f>
        <v>1.9709317999999998</v>
      </c>
      <c r="S537" s="224">
        <v>0</v>
      </c>
      <c r="T537" s="225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6" t="s">
        <v>202</v>
      </c>
      <c r="AT537" s="226" t="s">
        <v>279</v>
      </c>
      <c r="AU537" s="226" t="s">
        <v>164</v>
      </c>
      <c r="AY537" s="20" t="s">
        <v>142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20" t="s">
        <v>80</v>
      </c>
      <c r="BK537" s="227">
        <f>ROUND(I537*H537,2)</f>
        <v>0</v>
      </c>
      <c r="BL537" s="20" t="s">
        <v>149</v>
      </c>
      <c r="BM537" s="226" t="s">
        <v>1757</v>
      </c>
    </row>
    <row r="538" s="2" customFormat="1">
      <c r="A538" s="41"/>
      <c r="B538" s="42"/>
      <c r="C538" s="43"/>
      <c r="D538" s="228" t="s">
        <v>151</v>
      </c>
      <c r="E538" s="43"/>
      <c r="F538" s="229" t="s">
        <v>1756</v>
      </c>
      <c r="G538" s="43"/>
      <c r="H538" s="43"/>
      <c r="I538" s="230"/>
      <c r="J538" s="43"/>
      <c r="K538" s="43"/>
      <c r="L538" s="47"/>
      <c r="M538" s="231"/>
      <c r="N538" s="232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151</v>
      </c>
      <c r="AU538" s="20" t="s">
        <v>164</v>
      </c>
    </row>
    <row r="539" s="13" customFormat="1">
      <c r="A539" s="13"/>
      <c r="B539" s="235"/>
      <c r="C539" s="236"/>
      <c r="D539" s="228" t="s">
        <v>155</v>
      </c>
      <c r="E539" s="237" t="s">
        <v>19</v>
      </c>
      <c r="F539" s="238" t="s">
        <v>1529</v>
      </c>
      <c r="G539" s="236"/>
      <c r="H539" s="237" t="s">
        <v>19</v>
      </c>
      <c r="I539" s="239"/>
      <c r="J539" s="236"/>
      <c r="K539" s="236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155</v>
      </c>
      <c r="AU539" s="244" t="s">
        <v>164</v>
      </c>
      <c r="AV539" s="13" t="s">
        <v>80</v>
      </c>
      <c r="AW539" s="13" t="s">
        <v>33</v>
      </c>
      <c r="AX539" s="13" t="s">
        <v>72</v>
      </c>
      <c r="AY539" s="244" t="s">
        <v>142</v>
      </c>
    </row>
    <row r="540" s="14" customFormat="1">
      <c r="A540" s="14"/>
      <c r="B540" s="245"/>
      <c r="C540" s="246"/>
      <c r="D540" s="228" t="s">
        <v>155</v>
      </c>
      <c r="E540" s="247" t="s">
        <v>19</v>
      </c>
      <c r="F540" s="248" t="s">
        <v>1684</v>
      </c>
      <c r="G540" s="246"/>
      <c r="H540" s="249">
        <v>71.319999999999993</v>
      </c>
      <c r="I540" s="250"/>
      <c r="J540" s="246"/>
      <c r="K540" s="246"/>
      <c r="L540" s="251"/>
      <c r="M540" s="252"/>
      <c r="N540" s="253"/>
      <c r="O540" s="253"/>
      <c r="P540" s="253"/>
      <c r="Q540" s="253"/>
      <c r="R540" s="253"/>
      <c r="S540" s="253"/>
      <c r="T540" s="25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5" t="s">
        <v>155</v>
      </c>
      <c r="AU540" s="255" t="s">
        <v>164</v>
      </c>
      <c r="AV540" s="14" t="s">
        <v>82</v>
      </c>
      <c r="AW540" s="14" t="s">
        <v>33</v>
      </c>
      <c r="AX540" s="14" t="s">
        <v>72</v>
      </c>
      <c r="AY540" s="255" t="s">
        <v>142</v>
      </c>
    </row>
    <row r="541" s="15" customFormat="1">
      <c r="A541" s="15"/>
      <c r="B541" s="274"/>
      <c r="C541" s="275"/>
      <c r="D541" s="228" t="s">
        <v>155</v>
      </c>
      <c r="E541" s="276" t="s">
        <v>19</v>
      </c>
      <c r="F541" s="277" t="s">
        <v>861</v>
      </c>
      <c r="G541" s="275"/>
      <c r="H541" s="278">
        <v>71.319999999999993</v>
      </c>
      <c r="I541" s="279"/>
      <c r="J541" s="275"/>
      <c r="K541" s="275"/>
      <c r="L541" s="280"/>
      <c r="M541" s="281"/>
      <c r="N541" s="282"/>
      <c r="O541" s="282"/>
      <c r="P541" s="282"/>
      <c r="Q541" s="282"/>
      <c r="R541" s="282"/>
      <c r="S541" s="282"/>
      <c r="T541" s="283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84" t="s">
        <v>155</v>
      </c>
      <c r="AU541" s="284" t="s">
        <v>164</v>
      </c>
      <c r="AV541" s="15" t="s">
        <v>149</v>
      </c>
      <c r="AW541" s="15" t="s">
        <v>33</v>
      </c>
      <c r="AX541" s="15" t="s">
        <v>72</v>
      </c>
      <c r="AY541" s="284" t="s">
        <v>142</v>
      </c>
    </row>
    <row r="542" s="14" customFormat="1">
      <c r="A542" s="14"/>
      <c r="B542" s="245"/>
      <c r="C542" s="246"/>
      <c r="D542" s="228" t="s">
        <v>155</v>
      </c>
      <c r="E542" s="247" t="s">
        <v>19</v>
      </c>
      <c r="F542" s="248" t="s">
        <v>1758</v>
      </c>
      <c r="G542" s="246"/>
      <c r="H542" s="249">
        <v>73.459999999999994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155</v>
      </c>
      <c r="AU542" s="255" t="s">
        <v>164</v>
      </c>
      <c r="AV542" s="14" t="s">
        <v>82</v>
      </c>
      <c r="AW542" s="14" t="s">
        <v>33</v>
      </c>
      <c r="AX542" s="14" t="s">
        <v>80</v>
      </c>
      <c r="AY542" s="255" t="s">
        <v>142</v>
      </c>
    </row>
    <row r="543" s="12" customFormat="1" ht="20.88" customHeight="1">
      <c r="A543" s="12"/>
      <c r="B543" s="199"/>
      <c r="C543" s="200"/>
      <c r="D543" s="201" t="s">
        <v>71</v>
      </c>
      <c r="E543" s="213" t="s">
        <v>1188</v>
      </c>
      <c r="F543" s="213" t="s">
        <v>1189</v>
      </c>
      <c r="G543" s="200"/>
      <c r="H543" s="200"/>
      <c r="I543" s="203"/>
      <c r="J543" s="214">
        <f>BK543</f>
        <v>0</v>
      </c>
      <c r="K543" s="200"/>
      <c r="L543" s="205"/>
      <c r="M543" s="206"/>
      <c r="N543" s="207"/>
      <c r="O543" s="207"/>
      <c r="P543" s="208">
        <f>SUM(P544:P651)</f>
        <v>0</v>
      </c>
      <c r="Q543" s="207"/>
      <c r="R543" s="208">
        <f>SUM(R544:R651)</f>
        <v>32.861955500000001</v>
      </c>
      <c r="S543" s="207"/>
      <c r="T543" s="209">
        <f>SUM(T544:T651)</f>
        <v>3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10" t="s">
        <v>80</v>
      </c>
      <c r="AT543" s="211" t="s">
        <v>71</v>
      </c>
      <c r="AU543" s="211" t="s">
        <v>82</v>
      </c>
      <c r="AY543" s="210" t="s">
        <v>142</v>
      </c>
      <c r="BK543" s="212">
        <f>SUM(BK544:BK651)</f>
        <v>0</v>
      </c>
    </row>
    <row r="544" s="2" customFormat="1" ht="21.75" customHeight="1">
      <c r="A544" s="41"/>
      <c r="B544" s="42"/>
      <c r="C544" s="215" t="s">
        <v>426</v>
      </c>
      <c r="D544" s="215" t="s">
        <v>144</v>
      </c>
      <c r="E544" s="216" t="s">
        <v>1759</v>
      </c>
      <c r="F544" s="217" t="s">
        <v>1760</v>
      </c>
      <c r="G544" s="218" t="s">
        <v>241</v>
      </c>
      <c r="H544" s="219">
        <v>5</v>
      </c>
      <c r="I544" s="220"/>
      <c r="J544" s="221">
        <f>ROUND(I544*H544,2)</f>
        <v>0</v>
      </c>
      <c r="K544" s="217" t="s">
        <v>148</v>
      </c>
      <c r="L544" s="47"/>
      <c r="M544" s="222" t="s">
        <v>19</v>
      </c>
      <c r="N544" s="223" t="s">
        <v>43</v>
      </c>
      <c r="O544" s="87"/>
      <c r="P544" s="224">
        <f>O544*H544</f>
        <v>0</v>
      </c>
      <c r="Q544" s="224">
        <v>0</v>
      </c>
      <c r="R544" s="224">
        <f>Q544*H544</f>
        <v>0</v>
      </c>
      <c r="S544" s="224">
        <v>0.59999999999999998</v>
      </c>
      <c r="T544" s="225">
        <f>S544*H544</f>
        <v>3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6" t="s">
        <v>149</v>
      </c>
      <c r="AT544" s="226" t="s">
        <v>144</v>
      </c>
      <c r="AU544" s="226" t="s">
        <v>164</v>
      </c>
      <c r="AY544" s="20" t="s">
        <v>142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20" t="s">
        <v>80</v>
      </c>
      <c r="BK544" s="227">
        <f>ROUND(I544*H544,2)</f>
        <v>0</v>
      </c>
      <c r="BL544" s="20" t="s">
        <v>149</v>
      </c>
      <c r="BM544" s="226" t="s">
        <v>1761</v>
      </c>
    </row>
    <row r="545" s="2" customFormat="1">
      <c r="A545" s="41"/>
      <c r="B545" s="42"/>
      <c r="C545" s="43"/>
      <c r="D545" s="228" t="s">
        <v>151</v>
      </c>
      <c r="E545" s="43"/>
      <c r="F545" s="229" t="s">
        <v>1760</v>
      </c>
      <c r="G545" s="43"/>
      <c r="H545" s="43"/>
      <c r="I545" s="230"/>
      <c r="J545" s="43"/>
      <c r="K545" s="43"/>
      <c r="L545" s="47"/>
      <c r="M545" s="231"/>
      <c r="N545" s="232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151</v>
      </c>
      <c r="AU545" s="20" t="s">
        <v>164</v>
      </c>
    </row>
    <row r="546" s="2" customFormat="1">
      <c r="A546" s="41"/>
      <c r="B546" s="42"/>
      <c r="C546" s="43"/>
      <c r="D546" s="233" t="s">
        <v>153</v>
      </c>
      <c r="E546" s="43"/>
      <c r="F546" s="234" t="s">
        <v>1762</v>
      </c>
      <c r="G546" s="43"/>
      <c r="H546" s="43"/>
      <c r="I546" s="230"/>
      <c r="J546" s="43"/>
      <c r="K546" s="43"/>
      <c r="L546" s="47"/>
      <c r="M546" s="231"/>
      <c r="N546" s="232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153</v>
      </c>
      <c r="AU546" s="20" t="s">
        <v>164</v>
      </c>
    </row>
    <row r="547" s="14" customFormat="1">
      <c r="A547" s="14"/>
      <c r="B547" s="245"/>
      <c r="C547" s="246"/>
      <c r="D547" s="228" t="s">
        <v>155</v>
      </c>
      <c r="E547" s="247" t="s">
        <v>19</v>
      </c>
      <c r="F547" s="248" t="s">
        <v>1763</v>
      </c>
      <c r="G547" s="246"/>
      <c r="H547" s="249">
        <v>5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155</v>
      </c>
      <c r="AU547" s="255" t="s">
        <v>164</v>
      </c>
      <c r="AV547" s="14" t="s">
        <v>82</v>
      </c>
      <c r="AW547" s="14" t="s">
        <v>33</v>
      </c>
      <c r="AX547" s="14" t="s">
        <v>72</v>
      </c>
      <c r="AY547" s="255" t="s">
        <v>142</v>
      </c>
    </row>
    <row r="548" s="15" customFormat="1">
      <c r="A548" s="15"/>
      <c r="B548" s="274"/>
      <c r="C548" s="275"/>
      <c r="D548" s="228" t="s">
        <v>155</v>
      </c>
      <c r="E548" s="276" t="s">
        <v>19</v>
      </c>
      <c r="F548" s="277" t="s">
        <v>861</v>
      </c>
      <c r="G548" s="275"/>
      <c r="H548" s="278">
        <v>5</v>
      </c>
      <c r="I548" s="279"/>
      <c r="J548" s="275"/>
      <c r="K548" s="275"/>
      <c r="L548" s="280"/>
      <c r="M548" s="281"/>
      <c r="N548" s="282"/>
      <c r="O548" s="282"/>
      <c r="P548" s="282"/>
      <c r="Q548" s="282"/>
      <c r="R548" s="282"/>
      <c r="S548" s="282"/>
      <c r="T548" s="283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84" t="s">
        <v>155</v>
      </c>
      <c r="AU548" s="284" t="s">
        <v>164</v>
      </c>
      <c r="AV548" s="15" t="s">
        <v>149</v>
      </c>
      <c r="AW548" s="15" t="s">
        <v>33</v>
      </c>
      <c r="AX548" s="15" t="s">
        <v>80</v>
      </c>
      <c r="AY548" s="284" t="s">
        <v>142</v>
      </c>
    </row>
    <row r="549" s="2" customFormat="1" ht="24.15" customHeight="1">
      <c r="A549" s="41"/>
      <c r="B549" s="42"/>
      <c r="C549" s="215" t="s">
        <v>432</v>
      </c>
      <c r="D549" s="215" t="s">
        <v>144</v>
      </c>
      <c r="E549" s="216" t="s">
        <v>1764</v>
      </c>
      <c r="F549" s="217" t="s">
        <v>1765</v>
      </c>
      <c r="G549" s="218" t="s">
        <v>220</v>
      </c>
      <c r="H549" s="219">
        <v>55.630000000000003</v>
      </c>
      <c r="I549" s="220"/>
      <c r="J549" s="221">
        <f>ROUND(I549*H549,2)</f>
        <v>0</v>
      </c>
      <c r="K549" s="217" t="s">
        <v>19</v>
      </c>
      <c r="L549" s="47"/>
      <c r="M549" s="222" t="s">
        <v>19</v>
      </c>
      <c r="N549" s="223" t="s">
        <v>43</v>
      </c>
      <c r="O549" s="87"/>
      <c r="P549" s="224">
        <f>O549*H549</f>
        <v>0</v>
      </c>
      <c r="Q549" s="224">
        <v>0</v>
      </c>
      <c r="R549" s="224">
        <f>Q549*H549</f>
        <v>0</v>
      </c>
      <c r="S549" s="224">
        <v>0</v>
      </c>
      <c r="T549" s="225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6" t="s">
        <v>149</v>
      </c>
      <c r="AT549" s="226" t="s">
        <v>144</v>
      </c>
      <c r="AU549" s="226" t="s">
        <v>164</v>
      </c>
      <c r="AY549" s="20" t="s">
        <v>142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20" t="s">
        <v>80</v>
      </c>
      <c r="BK549" s="227">
        <f>ROUND(I549*H549,2)</f>
        <v>0</v>
      </c>
      <c r="BL549" s="20" t="s">
        <v>149</v>
      </c>
      <c r="BM549" s="226" t="s">
        <v>1766</v>
      </c>
    </row>
    <row r="550" s="2" customFormat="1">
      <c r="A550" s="41"/>
      <c r="B550" s="42"/>
      <c r="C550" s="43"/>
      <c r="D550" s="228" t="s">
        <v>151</v>
      </c>
      <c r="E550" s="43"/>
      <c r="F550" s="229" t="s">
        <v>1765</v>
      </c>
      <c r="G550" s="43"/>
      <c r="H550" s="43"/>
      <c r="I550" s="230"/>
      <c r="J550" s="43"/>
      <c r="K550" s="43"/>
      <c r="L550" s="47"/>
      <c r="M550" s="231"/>
      <c r="N550" s="232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151</v>
      </c>
      <c r="AU550" s="20" t="s">
        <v>164</v>
      </c>
    </row>
    <row r="551" s="13" customFormat="1">
      <c r="A551" s="13"/>
      <c r="B551" s="235"/>
      <c r="C551" s="236"/>
      <c r="D551" s="228" t="s">
        <v>155</v>
      </c>
      <c r="E551" s="237" t="s">
        <v>19</v>
      </c>
      <c r="F551" s="238" t="s">
        <v>1529</v>
      </c>
      <c r="G551" s="236"/>
      <c r="H551" s="237" t="s">
        <v>19</v>
      </c>
      <c r="I551" s="239"/>
      <c r="J551" s="236"/>
      <c r="K551" s="236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155</v>
      </c>
      <c r="AU551" s="244" t="s">
        <v>164</v>
      </c>
      <c r="AV551" s="13" t="s">
        <v>80</v>
      </c>
      <c r="AW551" s="13" t="s">
        <v>33</v>
      </c>
      <c r="AX551" s="13" t="s">
        <v>72</v>
      </c>
      <c r="AY551" s="244" t="s">
        <v>142</v>
      </c>
    </row>
    <row r="552" s="14" customFormat="1">
      <c r="A552" s="14"/>
      <c r="B552" s="245"/>
      <c r="C552" s="246"/>
      <c r="D552" s="228" t="s">
        <v>155</v>
      </c>
      <c r="E552" s="247" t="s">
        <v>19</v>
      </c>
      <c r="F552" s="248" t="s">
        <v>1685</v>
      </c>
      <c r="G552" s="246"/>
      <c r="H552" s="249">
        <v>33.100000000000001</v>
      </c>
      <c r="I552" s="250"/>
      <c r="J552" s="246"/>
      <c r="K552" s="246"/>
      <c r="L552" s="251"/>
      <c r="M552" s="252"/>
      <c r="N552" s="253"/>
      <c r="O552" s="253"/>
      <c r="P552" s="253"/>
      <c r="Q552" s="253"/>
      <c r="R552" s="253"/>
      <c r="S552" s="253"/>
      <c r="T552" s="25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5" t="s">
        <v>155</v>
      </c>
      <c r="AU552" s="255" t="s">
        <v>164</v>
      </c>
      <c r="AV552" s="14" t="s">
        <v>82</v>
      </c>
      <c r="AW552" s="14" t="s">
        <v>33</v>
      </c>
      <c r="AX552" s="14" t="s">
        <v>72</v>
      </c>
      <c r="AY552" s="255" t="s">
        <v>142</v>
      </c>
    </row>
    <row r="553" s="16" customFormat="1">
      <c r="A553" s="16"/>
      <c r="B553" s="285"/>
      <c r="C553" s="286"/>
      <c r="D553" s="228" t="s">
        <v>155</v>
      </c>
      <c r="E553" s="287" t="s">
        <v>19</v>
      </c>
      <c r="F553" s="288" t="s">
        <v>880</v>
      </c>
      <c r="G553" s="286"/>
      <c r="H553" s="289">
        <v>33.100000000000001</v>
      </c>
      <c r="I553" s="290"/>
      <c r="J553" s="286"/>
      <c r="K553" s="286"/>
      <c r="L553" s="291"/>
      <c r="M553" s="292"/>
      <c r="N553" s="293"/>
      <c r="O553" s="293"/>
      <c r="P553" s="293"/>
      <c r="Q553" s="293"/>
      <c r="R553" s="293"/>
      <c r="S553" s="293"/>
      <c r="T553" s="294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T553" s="295" t="s">
        <v>155</v>
      </c>
      <c r="AU553" s="295" t="s">
        <v>164</v>
      </c>
      <c r="AV553" s="16" t="s">
        <v>164</v>
      </c>
      <c r="AW553" s="16" t="s">
        <v>33</v>
      </c>
      <c r="AX553" s="16" t="s">
        <v>72</v>
      </c>
      <c r="AY553" s="295" t="s">
        <v>142</v>
      </c>
    </row>
    <row r="554" s="13" customFormat="1">
      <c r="A554" s="13"/>
      <c r="B554" s="235"/>
      <c r="C554" s="236"/>
      <c r="D554" s="228" t="s">
        <v>155</v>
      </c>
      <c r="E554" s="237" t="s">
        <v>19</v>
      </c>
      <c r="F554" s="238" t="s">
        <v>1573</v>
      </c>
      <c r="G554" s="236"/>
      <c r="H554" s="237" t="s">
        <v>19</v>
      </c>
      <c r="I554" s="239"/>
      <c r="J554" s="236"/>
      <c r="K554" s="236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155</v>
      </c>
      <c r="AU554" s="244" t="s">
        <v>164</v>
      </c>
      <c r="AV554" s="13" t="s">
        <v>80</v>
      </c>
      <c r="AW554" s="13" t="s">
        <v>33</v>
      </c>
      <c r="AX554" s="13" t="s">
        <v>72</v>
      </c>
      <c r="AY554" s="244" t="s">
        <v>142</v>
      </c>
    </row>
    <row r="555" s="14" customFormat="1">
      <c r="A555" s="14"/>
      <c r="B555" s="245"/>
      <c r="C555" s="246"/>
      <c r="D555" s="228" t="s">
        <v>155</v>
      </c>
      <c r="E555" s="247" t="s">
        <v>19</v>
      </c>
      <c r="F555" s="248" t="s">
        <v>1686</v>
      </c>
      <c r="G555" s="246"/>
      <c r="H555" s="249">
        <v>13.83</v>
      </c>
      <c r="I555" s="250"/>
      <c r="J555" s="246"/>
      <c r="K555" s="246"/>
      <c r="L555" s="251"/>
      <c r="M555" s="252"/>
      <c r="N555" s="253"/>
      <c r="O555" s="253"/>
      <c r="P555" s="253"/>
      <c r="Q555" s="253"/>
      <c r="R555" s="253"/>
      <c r="S555" s="253"/>
      <c r="T555" s="25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5" t="s">
        <v>155</v>
      </c>
      <c r="AU555" s="255" t="s">
        <v>164</v>
      </c>
      <c r="AV555" s="14" t="s">
        <v>82</v>
      </c>
      <c r="AW555" s="14" t="s">
        <v>33</v>
      </c>
      <c r="AX555" s="14" t="s">
        <v>72</v>
      </c>
      <c r="AY555" s="255" t="s">
        <v>142</v>
      </c>
    </row>
    <row r="556" s="16" customFormat="1">
      <c r="A556" s="16"/>
      <c r="B556" s="285"/>
      <c r="C556" s="286"/>
      <c r="D556" s="228" t="s">
        <v>155</v>
      </c>
      <c r="E556" s="287" t="s">
        <v>19</v>
      </c>
      <c r="F556" s="288" t="s">
        <v>880</v>
      </c>
      <c r="G556" s="286"/>
      <c r="H556" s="289">
        <v>13.83</v>
      </c>
      <c r="I556" s="290"/>
      <c r="J556" s="286"/>
      <c r="K556" s="286"/>
      <c r="L556" s="291"/>
      <c r="M556" s="292"/>
      <c r="N556" s="293"/>
      <c r="O556" s="293"/>
      <c r="P556" s="293"/>
      <c r="Q556" s="293"/>
      <c r="R556" s="293"/>
      <c r="S556" s="293"/>
      <c r="T556" s="294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T556" s="295" t="s">
        <v>155</v>
      </c>
      <c r="AU556" s="295" t="s">
        <v>164</v>
      </c>
      <c r="AV556" s="16" t="s">
        <v>164</v>
      </c>
      <c r="AW556" s="16" t="s">
        <v>33</v>
      </c>
      <c r="AX556" s="16" t="s">
        <v>72</v>
      </c>
      <c r="AY556" s="295" t="s">
        <v>142</v>
      </c>
    </row>
    <row r="557" s="13" customFormat="1">
      <c r="A557" s="13"/>
      <c r="B557" s="235"/>
      <c r="C557" s="236"/>
      <c r="D557" s="228" t="s">
        <v>155</v>
      </c>
      <c r="E557" s="237" t="s">
        <v>19</v>
      </c>
      <c r="F557" s="238" t="s">
        <v>1537</v>
      </c>
      <c r="G557" s="236"/>
      <c r="H557" s="237" t="s">
        <v>19</v>
      </c>
      <c r="I557" s="239"/>
      <c r="J557" s="236"/>
      <c r="K557" s="236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155</v>
      </c>
      <c r="AU557" s="244" t="s">
        <v>164</v>
      </c>
      <c r="AV557" s="13" t="s">
        <v>80</v>
      </c>
      <c r="AW557" s="13" t="s">
        <v>33</v>
      </c>
      <c r="AX557" s="13" t="s">
        <v>72</v>
      </c>
      <c r="AY557" s="244" t="s">
        <v>142</v>
      </c>
    </row>
    <row r="558" s="14" customFormat="1">
      <c r="A558" s="14"/>
      <c r="B558" s="245"/>
      <c r="C558" s="246"/>
      <c r="D558" s="228" t="s">
        <v>155</v>
      </c>
      <c r="E558" s="247" t="s">
        <v>19</v>
      </c>
      <c r="F558" s="248" t="s">
        <v>1687</v>
      </c>
      <c r="G558" s="246"/>
      <c r="H558" s="249">
        <v>8.6999999999999993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155</v>
      </c>
      <c r="AU558" s="255" t="s">
        <v>164</v>
      </c>
      <c r="AV558" s="14" t="s">
        <v>82</v>
      </c>
      <c r="AW558" s="14" t="s">
        <v>33</v>
      </c>
      <c r="AX558" s="14" t="s">
        <v>72</v>
      </c>
      <c r="AY558" s="255" t="s">
        <v>142</v>
      </c>
    </row>
    <row r="559" s="16" customFormat="1">
      <c r="A559" s="16"/>
      <c r="B559" s="285"/>
      <c r="C559" s="286"/>
      <c r="D559" s="228" t="s">
        <v>155</v>
      </c>
      <c r="E559" s="287" t="s">
        <v>19</v>
      </c>
      <c r="F559" s="288" t="s">
        <v>880</v>
      </c>
      <c r="G559" s="286"/>
      <c r="H559" s="289">
        <v>8.6999999999999993</v>
      </c>
      <c r="I559" s="290"/>
      <c r="J559" s="286"/>
      <c r="K559" s="286"/>
      <c r="L559" s="291"/>
      <c r="M559" s="292"/>
      <c r="N559" s="293"/>
      <c r="O559" s="293"/>
      <c r="P559" s="293"/>
      <c r="Q559" s="293"/>
      <c r="R559" s="293"/>
      <c r="S559" s="293"/>
      <c r="T559" s="294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T559" s="295" t="s">
        <v>155</v>
      </c>
      <c r="AU559" s="295" t="s">
        <v>164</v>
      </c>
      <c r="AV559" s="16" t="s">
        <v>164</v>
      </c>
      <c r="AW559" s="16" t="s">
        <v>33</v>
      </c>
      <c r="AX559" s="16" t="s">
        <v>72</v>
      </c>
      <c r="AY559" s="295" t="s">
        <v>142</v>
      </c>
    </row>
    <row r="560" s="15" customFormat="1">
      <c r="A560" s="15"/>
      <c r="B560" s="274"/>
      <c r="C560" s="275"/>
      <c r="D560" s="228" t="s">
        <v>155</v>
      </c>
      <c r="E560" s="276" t="s">
        <v>19</v>
      </c>
      <c r="F560" s="277" t="s">
        <v>861</v>
      </c>
      <c r="G560" s="275"/>
      <c r="H560" s="278">
        <v>55.629999999999995</v>
      </c>
      <c r="I560" s="279"/>
      <c r="J560" s="275"/>
      <c r="K560" s="275"/>
      <c r="L560" s="280"/>
      <c r="M560" s="281"/>
      <c r="N560" s="282"/>
      <c r="O560" s="282"/>
      <c r="P560" s="282"/>
      <c r="Q560" s="282"/>
      <c r="R560" s="282"/>
      <c r="S560" s="282"/>
      <c r="T560" s="283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84" t="s">
        <v>155</v>
      </c>
      <c r="AU560" s="284" t="s">
        <v>164</v>
      </c>
      <c r="AV560" s="15" t="s">
        <v>149</v>
      </c>
      <c r="AW560" s="15" t="s">
        <v>33</v>
      </c>
      <c r="AX560" s="15" t="s">
        <v>80</v>
      </c>
      <c r="AY560" s="284" t="s">
        <v>142</v>
      </c>
    </row>
    <row r="561" s="2" customFormat="1" ht="24.15" customHeight="1">
      <c r="A561" s="41"/>
      <c r="B561" s="42"/>
      <c r="C561" s="215" t="s">
        <v>440</v>
      </c>
      <c r="D561" s="215" t="s">
        <v>144</v>
      </c>
      <c r="E561" s="216" t="s">
        <v>1767</v>
      </c>
      <c r="F561" s="217" t="s">
        <v>1768</v>
      </c>
      <c r="G561" s="218" t="s">
        <v>220</v>
      </c>
      <c r="H561" s="219">
        <v>71.319999999999993</v>
      </c>
      <c r="I561" s="220"/>
      <c r="J561" s="221">
        <f>ROUND(I561*H561,2)</f>
        <v>0</v>
      </c>
      <c r="K561" s="217" t="s">
        <v>19</v>
      </c>
      <c r="L561" s="47"/>
      <c r="M561" s="222" t="s">
        <v>19</v>
      </c>
      <c r="N561" s="223" t="s">
        <v>43</v>
      </c>
      <c r="O561" s="87"/>
      <c r="P561" s="224">
        <f>O561*H561</f>
        <v>0</v>
      </c>
      <c r="Q561" s="224">
        <v>0</v>
      </c>
      <c r="R561" s="224">
        <f>Q561*H561</f>
        <v>0</v>
      </c>
      <c r="S561" s="224">
        <v>0</v>
      </c>
      <c r="T561" s="225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26" t="s">
        <v>149</v>
      </c>
      <c r="AT561" s="226" t="s">
        <v>144</v>
      </c>
      <c r="AU561" s="226" t="s">
        <v>164</v>
      </c>
      <c r="AY561" s="20" t="s">
        <v>142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20" t="s">
        <v>80</v>
      </c>
      <c r="BK561" s="227">
        <f>ROUND(I561*H561,2)</f>
        <v>0</v>
      </c>
      <c r="BL561" s="20" t="s">
        <v>149</v>
      </c>
      <c r="BM561" s="226" t="s">
        <v>1769</v>
      </c>
    </row>
    <row r="562" s="2" customFormat="1">
      <c r="A562" s="41"/>
      <c r="B562" s="42"/>
      <c r="C562" s="43"/>
      <c r="D562" s="228" t="s">
        <v>151</v>
      </c>
      <c r="E562" s="43"/>
      <c r="F562" s="229" t="s">
        <v>1768</v>
      </c>
      <c r="G562" s="43"/>
      <c r="H562" s="43"/>
      <c r="I562" s="230"/>
      <c r="J562" s="43"/>
      <c r="K562" s="43"/>
      <c r="L562" s="47"/>
      <c r="M562" s="231"/>
      <c r="N562" s="232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151</v>
      </c>
      <c r="AU562" s="20" t="s">
        <v>164</v>
      </c>
    </row>
    <row r="563" s="13" customFormat="1">
      <c r="A563" s="13"/>
      <c r="B563" s="235"/>
      <c r="C563" s="236"/>
      <c r="D563" s="228" t="s">
        <v>155</v>
      </c>
      <c r="E563" s="237" t="s">
        <v>19</v>
      </c>
      <c r="F563" s="238" t="s">
        <v>1529</v>
      </c>
      <c r="G563" s="236"/>
      <c r="H563" s="237" t="s">
        <v>19</v>
      </c>
      <c r="I563" s="239"/>
      <c r="J563" s="236"/>
      <c r="K563" s="236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155</v>
      </c>
      <c r="AU563" s="244" t="s">
        <v>164</v>
      </c>
      <c r="AV563" s="13" t="s">
        <v>80</v>
      </c>
      <c r="AW563" s="13" t="s">
        <v>33</v>
      </c>
      <c r="AX563" s="13" t="s">
        <v>72</v>
      </c>
      <c r="AY563" s="244" t="s">
        <v>142</v>
      </c>
    </row>
    <row r="564" s="14" customFormat="1">
      <c r="A564" s="14"/>
      <c r="B564" s="245"/>
      <c r="C564" s="246"/>
      <c r="D564" s="228" t="s">
        <v>155</v>
      </c>
      <c r="E564" s="247" t="s">
        <v>19</v>
      </c>
      <c r="F564" s="248" t="s">
        <v>1684</v>
      </c>
      <c r="G564" s="246"/>
      <c r="H564" s="249">
        <v>71.319999999999993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5" t="s">
        <v>155</v>
      </c>
      <c r="AU564" s="255" t="s">
        <v>164</v>
      </c>
      <c r="AV564" s="14" t="s">
        <v>82</v>
      </c>
      <c r="AW564" s="14" t="s">
        <v>33</v>
      </c>
      <c r="AX564" s="14" t="s">
        <v>72</v>
      </c>
      <c r="AY564" s="255" t="s">
        <v>142</v>
      </c>
    </row>
    <row r="565" s="15" customFormat="1">
      <c r="A565" s="15"/>
      <c r="B565" s="274"/>
      <c r="C565" s="275"/>
      <c r="D565" s="228" t="s">
        <v>155</v>
      </c>
      <c r="E565" s="276" t="s">
        <v>19</v>
      </c>
      <c r="F565" s="277" t="s">
        <v>861</v>
      </c>
      <c r="G565" s="275"/>
      <c r="H565" s="278">
        <v>71.319999999999993</v>
      </c>
      <c r="I565" s="279"/>
      <c r="J565" s="275"/>
      <c r="K565" s="275"/>
      <c r="L565" s="280"/>
      <c r="M565" s="281"/>
      <c r="N565" s="282"/>
      <c r="O565" s="282"/>
      <c r="P565" s="282"/>
      <c r="Q565" s="282"/>
      <c r="R565" s="282"/>
      <c r="S565" s="282"/>
      <c r="T565" s="283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84" t="s">
        <v>155</v>
      </c>
      <c r="AU565" s="284" t="s">
        <v>164</v>
      </c>
      <c r="AV565" s="15" t="s">
        <v>149</v>
      </c>
      <c r="AW565" s="15" t="s">
        <v>33</v>
      </c>
      <c r="AX565" s="15" t="s">
        <v>80</v>
      </c>
      <c r="AY565" s="284" t="s">
        <v>142</v>
      </c>
    </row>
    <row r="566" s="2" customFormat="1" ht="24.15" customHeight="1">
      <c r="A566" s="41"/>
      <c r="B566" s="42"/>
      <c r="C566" s="215" t="s">
        <v>445</v>
      </c>
      <c r="D566" s="215" t="s">
        <v>144</v>
      </c>
      <c r="E566" s="216" t="s">
        <v>1770</v>
      </c>
      <c r="F566" s="217" t="s">
        <v>1771</v>
      </c>
      <c r="G566" s="218" t="s">
        <v>241</v>
      </c>
      <c r="H566" s="219">
        <v>1.1779999999999999</v>
      </c>
      <c r="I566" s="220"/>
      <c r="J566" s="221">
        <f>ROUND(I566*H566,2)</f>
        <v>0</v>
      </c>
      <c r="K566" s="217" t="s">
        <v>148</v>
      </c>
      <c r="L566" s="47"/>
      <c r="M566" s="222" t="s">
        <v>19</v>
      </c>
      <c r="N566" s="223" t="s">
        <v>43</v>
      </c>
      <c r="O566" s="87"/>
      <c r="P566" s="224">
        <f>O566*H566</f>
        <v>0</v>
      </c>
      <c r="Q566" s="224">
        <v>0</v>
      </c>
      <c r="R566" s="224">
        <f>Q566*H566</f>
        <v>0</v>
      </c>
      <c r="S566" s="224">
        <v>0</v>
      </c>
      <c r="T566" s="225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26" t="s">
        <v>149</v>
      </c>
      <c r="AT566" s="226" t="s">
        <v>144</v>
      </c>
      <c r="AU566" s="226" t="s">
        <v>164</v>
      </c>
      <c r="AY566" s="20" t="s">
        <v>142</v>
      </c>
      <c r="BE566" s="227">
        <f>IF(N566="základní",J566,0)</f>
        <v>0</v>
      </c>
      <c r="BF566" s="227">
        <f>IF(N566="snížená",J566,0)</f>
        <v>0</v>
      </c>
      <c r="BG566" s="227">
        <f>IF(N566="zákl. přenesená",J566,0)</f>
        <v>0</v>
      </c>
      <c r="BH566" s="227">
        <f>IF(N566="sníž. přenesená",J566,0)</f>
        <v>0</v>
      </c>
      <c r="BI566" s="227">
        <f>IF(N566="nulová",J566,0)</f>
        <v>0</v>
      </c>
      <c r="BJ566" s="20" t="s">
        <v>80</v>
      </c>
      <c r="BK566" s="227">
        <f>ROUND(I566*H566,2)</f>
        <v>0</v>
      </c>
      <c r="BL566" s="20" t="s">
        <v>149</v>
      </c>
      <c r="BM566" s="226" t="s">
        <v>1772</v>
      </c>
    </row>
    <row r="567" s="2" customFormat="1">
      <c r="A567" s="41"/>
      <c r="B567" s="42"/>
      <c r="C567" s="43"/>
      <c r="D567" s="228" t="s">
        <v>151</v>
      </c>
      <c r="E567" s="43"/>
      <c r="F567" s="229" t="s">
        <v>1771</v>
      </c>
      <c r="G567" s="43"/>
      <c r="H567" s="43"/>
      <c r="I567" s="230"/>
      <c r="J567" s="43"/>
      <c r="K567" s="43"/>
      <c r="L567" s="47"/>
      <c r="M567" s="231"/>
      <c r="N567" s="232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151</v>
      </c>
      <c r="AU567" s="20" t="s">
        <v>164</v>
      </c>
    </row>
    <row r="568" s="2" customFormat="1">
      <c r="A568" s="41"/>
      <c r="B568" s="42"/>
      <c r="C568" s="43"/>
      <c r="D568" s="233" t="s">
        <v>153</v>
      </c>
      <c r="E568" s="43"/>
      <c r="F568" s="234" t="s">
        <v>1773</v>
      </c>
      <c r="G568" s="43"/>
      <c r="H568" s="43"/>
      <c r="I568" s="230"/>
      <c r="J568" s="43"/>
      <c r="K568" s="43"/>
      <c r="L568" s="47"/>
      <c r="M568" s="231"/>
      <c r="N568" s="232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153</v>
      </c>
      <c r="AU568" s="20" t="s">
        <v>164</v>
      </c>
    </row>
    <row r="569" s="14" customFormat="1">
      <c r="A569" s="14"/>
      <c r="B569" s="245"/>
      <c r="C569" s="246"/>
      <c r="D569" s="228" t="s">
        <v>155</v>
      </c>
      <c r="E569" s="247" t="s">
        <v>19</v>
      </c>
      <c r="F569" s="248" t="s">
        <v>1774</v>
      </c>
      <c r="G569" s="246"/>
      <c r="H569" s="249">
        <v>1.1779999999999999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5" t="s">
        <v>155</v>
      </c>
      <c r="AU569" s="255" t="s">
        <v>164</v>
      </c>
      <c r="AV569" s="14" t="s">
        <v>82</v>
      </c>
      <c r="AW569" s="14" t="s">
        <v>33</v>
      </c>
      <c r="AX569" s="14" t="s">
        <v>72</v>
      </c>
      <c r="AY569" s="255" t="s">
        <v>142</v>
      </c>
    </row>
    <row r="570" s="15" customFormat="1">
      <c r="A570" s="15"/>
      <c r="B570" s="274"/>
      <c r="C570" s="275"/>
      <c r="D570" s="228" t="s">
        <v>155</v>
      </c>
      <c r="E570" s="276" t="s">
        <v>19</v>
      </c>
      <c r="F570" s="277" t="s">
        <v>861</v>
      </c>
      <c r="G570" s="275"/>
      <c r="H570" s="278">
        <v>1.1779999999999999</v>
      </c>
      <c r="I570" s="279"/>
      <c r="J570" s="275"/>
      <c r="K570" s="275"/>
      <c r="L570" s="280"/>
      <c r="M570" s="281"/>
      <c r="N570" s="282"/>
      <c r="O570" s="282"/>
      <c r="P570" s="282"/>
      <c r="Q570" s="282"/>
      <c r="R570" s="282"/>
      <c r="S570" s="282"/>
      <c r="T570" s="283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84" t="s">
        <v>155</v>
      </c>
      <c r="AU570" s="284" t="s">
        <v>164</v>
      </c>
      <c r="AV570" s="15" t="s">
        <v>149</v>
      </c>
      <c r="AW570" s="15" t="s">
        <v>33</v>
      </c>
      <c r="AX570" s="15" t="s">
        <v>80</v>
      </c>
      <c r="AY570" s="284" t="s">
        <v>142</v>
      </c>
    </row>
    <row r="571" s="2" customFormat="1" ht="16.5" customHeight="1">
      <c r="A571" s="41"/>
      <c r="B571" s="42"/>
      <c r="C571" s="215" t="s">
        <v>450</v>
      </c>
      <c r="D571" s="215" t="s">
        <v>144</v>
      </c>
      <c r="E571" s="216" t="s">
        <v>1775</v>
      </c>
      <c r="F571" s="217" t="s">
        <v>1776</v>
      </c>
      <c r="G571" s="218" t="s">
        <v>334</v>
      </c>
      <c r="H571" s="219">
        <v>14</v>
      </c>
      <c r="I571" s="220"/>
      <c r="J571" s="221">
        <f>ROUND(I571*H571,2)</f>
        <v>0</v>
      </c>
      <c r="K571" s="217" t="s">
        <v>148</v>
      </c>
      <c r="L571" s="47"/>
      <c r="M571" s="222" t="s">
        <v>19</v>
      </c>
      <c r="N571" s="223" t="s">
        <v>43</v>
      </c>
      <c r="O571" s="87"/>
      <c r="P571" s="224">
        <f>O571*H571</f>
        <v>0</v>
      </c>
      <c r="Q571" s="224">
        <v>0.010189999999999999</v>
      </c>
      <c r="R571" s="224">
        <f>Q571*H571</f>
        <v>0.14265999999999998</v>
      </c>
      <c r="S571" s="224">
        <v>0</v>
      </c>
      <c r="T571" s="225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26" t="s">
        <v>149</v>
      </c>
      <c r="AT571" s="226" t="s">
        <v>144</v>
      </c>
      <c r="AU571" s="226" t="s">
        <v>164</v>
      </c>
      <c r="AY571" s="20" t="s">
        <v>142</v>
      </c>
      <c r="BE571" s="227">
        <f>IF(N571="základní",J571,0)</f>
        <v>0</v>
      </c>
      <c r="BF571" s="227">
        <f>IF(N571="snížená",J571,0)</f>
        <v>0</v>
      </c>
      <c r="BG571" s="227">
        <f>IF(N571="zákl. přenesená",J571,0)</f>
        <v>0</v>
      </c>
      <c r="BH571" s="227">
        <f>IF(N571="sníž. přenesená",J571,0)</f>
        <v>0</v>
      </c>
      <c r="BI571" s="227">
        <f>IF(N571="nulová",J571,0)</f>
        <v>0</v>
      </c>
      <c r="BJ571" s="20" t="s">
        <v>80</v>
      </c>
      <c r="BK571" s="227">
        <f>ROUND(I571*H571,2)</f>
        <v>0</v>
      </c>
      <c r="BL571" s="20" t="s">
        <v>149</v>
      </c>
      <c r="BM571" s="226" t="s">
        <v>1777</v>
      </c>
    </row>
    <row r="572" s="2" customFormat="1">
      <c r="A572" s="41"/>
      <c r="B572" s="42"/>
      <c r="C572" s="43"/>
      <c r="D572" s="228" t="s">
        <v>151</v>
      </c>
      <c r="E572" s="43"/>
      <c r="F572" s="229" t="s">
        <v>1776</v>
      </c>
      <c r="G572" s="43"/>
      <c r="H572" s="43"/>
      <c r="I572" s="230"/>
      <c r="J572" s="43"/>
      <c r="K572" s="43"/>
      <c r="L572" s="47"/>
      <c r="M572" s="231"/>
      <c r="N572" s="232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151</v>
      </c>
      <c r="AU572" s="20" t="s">
        <v>164</v>
      </c>
    </row>
    <row r="573" s="2" customFormat="1">
      <c r="A573" s="41"/>
      <c r="B573" s="42"/>
      <c r="C573" s="43"/>
      <c r="D573" s="233" t="s">
        <v>153</v>
      </c>
      <c r="E573" s="43"/>
      <c r="F573" s="234" t="s">
        <v>1778</v>
      </c>
      <c r="G573" s="43"/>
      <c r="H573" s="43"/>
      <c r="I573" s="230"/>
      <c r="J573" s="43"/>
      <c r="K573" s="43"/>
      <c r="L573" s="47"/>
      <c r="M573" s="231"/>
      <c r="N573" s="232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153</v>
      </c>
      <c r="AU573" s="20" t="s">
        <v>164</v>
      </c>
    </row>
    <row r="574" s="13" customFormat="1">
      <c r="A574" s="13"/>
      <c r="B574" s="235"/>
      <c r="C574" s="236"/>
      <c r="D574" s="228" t="s">
        <v>155</v>
      </c>
      <c r="E574" s="237" t="s">
        <v>19</v>
      </c>
      <c r="F574" s="238" t="s">
        <v>1779</v>
      </c>
      <c r="G574" s="236"/>
      <c r="H574" s="237" t="s">
        <v>19</v>
      </c>
      <c r="I574" s="239"/>
      <c r="J574" s="236"/>
      <c r="K574" s="236"/>
      <c r="L574" s="240"/>
      <c r="M574" s="241"/>
      <c r="N574" s="242"/>
      <c r="O574" s="242"/>
      <c r="P574" s="242"/>
      <c r="Q574" s="242"/>
      <c r="R574" s="242"/>
      <c r="S574" s="242"/>
      <c r="T574" s="24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4" t="s">
        <v>155</v>
      </c>
      <c r="AU574" s="244" t="s">
        <v>164</v>
      </c>
      <c r="AV574" s="13" t="s">
        <v>80</v>
      </c>
      <c r="AW574" s="13" t="s">
        <v>33</v>
      </c>
      <c r="AX574" s="13" t="s">
        <v>72</v>
      </c>
      <c r="AY574" s="244" t="s">
        <v>142</v>
      </c>
    </row>
    <row r="575" s="14" customFormat="1">
      <c r="A575" s="14"/>
      <c r="B575" s="245"/>
      <c r="C575" s="246"/>
      <c r="D575" s="228" t="s">
        <v>155</v>
      </c>
      <c r="E575" s="247" t="s">
        <v>19</v>
      </c>
      <c r="F575" s="248" t="s">
        <v>1780</v>
      </c>
      <c r="G575" s="246"/>
      <c r="H575" s="249">
        <v>5</v>
      </c>
      <c r="I575" s="250"/>
      <c r="J575" s="246"/>
      <c r="K575" s="246"/>
      <c r="L575" s="251"/>
      <c r="M575" s="252"/>
      <c r="N575" s="253"/>
      <c r="O575" s="253"/>
      <c r="P575" s="253"/>
      <c r="Q575" s="253"/>
      <c r="R575" s="253"/>
      <c r="S575" s="253"/>
      <c r="T575" s="254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5" t="s">
        <v>155</v>
      </c>
      <c r="AU575" s="255" t="s">
        <v>164</v>
      </c>
      <c r="AV575" s="14" t="s">
        <v>82</v>
      </c>
      <c r="AW575" s="14" t="s">
        <v>33</v>
      </c>
      <c r="AX575" s="14" t="s">
        <v>72</v>
      </c>
      <c r="AY575" s="255" t="s">
        <v>142</v>
      </c>
    </row>
    <row r="576" s="14" customFormat="1">
      <c r="A576" s="14"/>
      <c r="B576" s="245"/>
      <c r="C576" s="246"/>
      <c r="D576" s="228" t="s">
        <v>155</v>
      </c>
      <c r="E576" s="247" t="s">
        <v>19</v>
      </c>
      <c r="F576" s="248" t="s">
        <v>1781</v>
      </c>
      <c r="G576" s="246"/>
      <c r="H576" s="249">
        <v>0</v>
      </c>
      <c r="I576" s="250"/>
      <c r="J576" s="246"/>
      <c r="K576" s="246"/>
      <c r="L576" s="251"/>
      <c r="M576" s="252"/>
      <c r="N576" s="253"/>
      <c r="O576" s="253"/>
      <c r="P576" s="253"/>
      <c r="Q576" s="253"/>
      <c r="R576" s="253"/>
      <c r="S576" s="253"/>
      <c r="T576" s="25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5" t="s">
        <v>155</v>
      </c>
      <c r="AU576" s="255" t="s">
        <v>164</v>
      </c>
      <c r="AV576" s="14" t="s">
        <v>82</v>
      </c>
      <c r="AW576" s="14" t="s">
        <v>33</v>
      </c>
      <c r="AX576" s="14" t="s">
        <v>72</v>
      </c>
      <c r="AY576" s="255" t="s">
        <v>142</v>
      </c>
    </row>
    <row r="577" s="14" customFormat="1">
      <c r="A577" s="14"/>
      <c r="B577" s="245"/>
      <c r="C577" s="246"/>
      <c r="D577" s="228" t="s">
        <v>155</v>
      </c>
      <c r="E577" s="247" t="s">
        <v>19</v>
      </c>
      <c r="F577" s="248" t="s">
        <v>1782</v>
      </c>
      <c r="G577" s="246"/>
      <c r="H577" s="249">
        <v>9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155</v>
      </c>
      <c r="AU577" s="255" t="s">
        <v>164</v>
      </c>
      <c r="AV577" s="14" t="s">
        <v>82</v>
      </c>
      <c r="AW577" s="14" t="s">
        <v>33</v>
      </c>
      <c r="AX577" s="14" t="s">
        <v>72</v>
      </c>
      <c r="AY577" s="255" t="s">
        <v>142</v>
      </c>
    </row>
    <row r="578" s="15" customFormat="1">
      <c r="A578" s="15"/>
      <c r="B578" s="274"/>
      <c r="C578" s="275"/>
      <c r="D578" s="228" t="s">
        <v>155</v>
      </c>
      <c r="E578" s="276" t="s">
        <v>19</v>
      </c>
      <c r="F578" s="277" t="s">
        <v>861</v>
      </c>
      <c r="G578" s="275"/>
      <c r="H578" s="278">
        <v>14</v>
      </c>
      <c r="I578" s="279"/>
      <c r="J578" s="275"/>
      <c r="K578" s="275"/>
      <c r="L578" s="280"/>
      <c r="M578" s="281"/>
      <c r="N578" s="282"/>
      <c r="O578" s="282"/>
      <c r="P578" s="282"/>
      <c r="Q578" s="282"/>
      <c r="R578" s="282"/>
      <c r="S578" s="282"/>
      <c r="T578" s="283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84" t="s">
        <v>155</v>
      </c>
      <c r="AU578" s="284" t="s">
        <v>164</v>
      </c>
      <c r="AV578" s="15" t="s">
        <v>149</v>
      </c>
      <c r="AW578" s="15" t="s">
        <v>33</v>
      </c>
      <c r="AX578" s="15" t="s">
        <v>80</v>
      </c>
      <c r="AY578" s="284" t="s">
        <v>142</v>
      </c>
    </row>
    <row r="579" s="2" customFormat="1" ht="16.5" customHeight="1">
      <c r="A579" s="41"/>
      <c r="B579" s="42"/>
      <c r="C579" s="257" t="s">
        <v>459</v>
      </c>
      <c r="D579" s="257" t="s">
        <v>279</v>
      </c>
      <c r="E579" s="258" t="s">
        <v>1783</v>
      </c>
      <c r="F579" s="259" t="s">
        <v>1784</v>
      </c>
      <c r="G579" s="260" t="s">
        <v>334</v>
      </c>
      <c r="H579" s="261">
        <v>5.0499999999999998</v>
      </c>
      <c r="I579" s="262"/>
      <c r="J579" s="263">
        <f>ROUND(I579*H579,2)</f>
        <v>0</v>
      </c>
      <c r="K579" s="259" t="s">
        <v>148</v>
      </c>
      <c r="L579" s="264"/>
      <c r="M579" s="265" t="s">
        <v>19</v>
      </c>
      <c r="N579" s="266" t="s">
        <v>43</v>
      </c>
      <c r="O579" s="87"/>
      <c r="P579" s="224">
        <f>O579*H579</f>
        <v>0</v>
      </c>
      <c r="Q579" s="224">
        <v>0.254</v>
      </c>
      <c r="R579" s="224">
        <f>Q579*H579</f>
        <v>1.2827</v>
      </c>
      <c r="S579" s="224">
        <v>0</v>
      </c>
      <c r="T579" s="225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6" t="s">
        <v>202</v>
      </c>
      <c r="AT579" s="226" t="s">
        <v>279</v>
      </c>
      <c r="AU579" s="226" t="s">
        <v>164</v>
      </c>
      <c r="AY579" s="20" t="s">
        <v>142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20" t="s">
        <v>80</v>
      </c>
      <c r="BK579" s="227">
        <f>ROUND(I579*H579,2)</f>
        <v>0</v>
      </c>
      <c r="BL579" s="20" t="s">
        <v>149</v>
      </c>
      <c r="BM579" s="226" t="s">
        <v>1785</v>
      </c>
    </row>
    <row r="580" s="2" customFormat="1">
      <c r="A580" s="41"/>
      <c r="B580" s="42"/>
      <c r="C580" s="43"/>
      <c r="D580" s="228" t="s">
        <v>151</v>
      </c>
      <c r="E580" s="43"/>
      <c r="F580" s="229" t="s">
        <v>1784</v>
      </c>
      <c r="G580" s="43"/>
      <c r="H580" s="43"/>
      <c r="I580" s="230"/>
      <c r="J580" s="43"/>
      <c r="K580" s="43"/>
      <c r="L580" s="47"/>
      <c r="M580" s="231"/>
      <c r="N580" s="232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151</v>
      </c>
      <c r="AU580" s="20" t="s">
        <v>164</v>
      </c>
    </row>
    <row r="581" s="13" customFormat="1">
      <c r="A581" s="13"/>
      <c r="B581" s="235"/>
      <c r="C581" s="236"/>
      <c r="D581" s="228" t="s">
        <v>155</v>
      </c>
      <c r="E581" s="237" t="s">
        <v>19</v>
      </c>
      <c r="F581" s="238" t="s">
        <v>1779</v>
      </c>
      <c r="G581" s="236"/>
      <c r="H581" s="237" t="s">
        <v>19</v>
      </c>
      <c r="I581" s="239"/>
      <c r="J581" s="236"/>
      <c r="K581" s="236"/>
      <c r="L581" s="240"/>
      <c r="M581" s="241"/>
      <c r="N581" s="242"/>
      <c r="O581" s="242"/>
      <c r="P581" s="242"/>
      <c r="Q581" s="242"/>
      <c r="R581" s="242"/>
      <c r="S581" s="242"/>
      <c r="T581" s="24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4" t="s">
        <v>155</v>
      </c>
      <c r="AU581" s="244" t="s">
        <v>164</v>
      </c>
      <c r="AV581" s="13" t="s">
        <v>80</v>
      </c>
      <c r="AW581" s="13" t="s">
        <v>33</v>
      </c>
      <c r="AX581" s="13" t="s">
        <v>72</v>
      </c>
      <c r="AY581" s="244" t="s">
        <v>142</v>
      </c>
    </row>
    <row r="582" s="14" customFormat="1">
      <c r="A582" s="14"/>
      <c r="B582" s="245"/>
      <c r="C582" s="246"/>
      <c r="D582" s="228" t="s">
        <v>155</v>
      </c>
      <c r="E582" s="247" t="s">
        <v>19</v>
      </c>
      <c r="F582" s="248" t="s">
        <v>1786</v>
      </c>
      <c r="G582" s="246"/>
      <c r="H582" s="249">
        <v>5.0499999999999998</v>
      </c>
      <c r="I582" s="250"/>
      <c r="J582" s="246"/>
      <c r="K582" s="246"/>
      <c r="L582" s="251"/>
      <c r="M582" s="252"/>
      <c r="N582" s="253"/>
      <c r="O582" s="253"/>
      <c r="P582" s="253"/>
      <c r="Q582" s="253"/>
      <c r="R582" s="253"/>
      <c r="S582" s="253"/>
      <c r="T582" s="25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5" t="s">
        <v>155</v>
      </c>
      <c r="AU582" s="255" t="s">
        <v>164</v>
      </c>
      <c r="AV582" s="14" t="s">
        <v>82</v>
      </c>
      <c r="AW582" s="14" t="s">
        <v>33</v>
      </c>
      <c r="AX582" s="14" t="s">
        <v>72</v>
      </c>
      <c r="AY582" s="255" t="s">
        <v>142</v>
      </c>
    </row>
    <row r="583" s="15" customFormat="1">
      <c r="A583" s="15"/>
      <c r="B583" s="274"/>
      <c r="C583" s="275"/>
      <c r="D583" s="228" t="s">
        <v>155</v>
      </c>
      <c r="E583" s="276" t="s">
        <v>19</v>
      </c>
      <c r="F583" s="277" t="s">
        <v>861</v>
      </c>
      <c r="G583" s="275"/>
      <c r="H583" s="278">
        <v>5.0499999999999998</v>
      </c>
      <c r="I583" s="279"/>
      <c r="J583" s="275"/>
      <c r="K583" s="275"/>
      <c r="L583" s="280"/>
      <c r="M583" s="281"/>
      <c r="N583" s="282"/>
      <c r="O583" s="282"/>
      <c r="P583" s="282"/>
      <c r="Q583" s="282"/>
      <c r="R583" s="282"/>
      <c r="S583" s="282"/>
      <c r="T583" s="283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84" t="s">
        <v>155</v>
      </c>
      <c r="AU583" s="284" t="s">
        <v>164</v>
      </c>
      <c r="AV583" s="15" t="s">
        <v>149</v>
      </c>
      <c r="AW583" s="15" t="s">
        <v>33</v>
      </c>
      <c r="AX583" s="15" t="s">
        <v>80</v>
      </c>
      <c r="AY583" s="284" t="s">
        <v>142</v>
      </c>
    </row>
    <row r="584" s="2" customFormat="1" ht="16.5" customHeight="1">
      <c r="A584" s="41"/>
      <c r="B584" s="42"/>
      <c r="C584" s="257" t="s">
        <v>464</v>
      </c>
      <c r="D584" s="257" t="s">
        <v>279</v>
      </c>
      <c r="E584" s="258" t="s">
        <v>1787</v>
      </c>
      <c r="F584" s="259" t="s">
        <v>1788</v>
      </c>
      <c r="G584" s="260" t="s">
        <v>334</v>
      </c>
      <c r="H584" s="261">
        <v>9.0899999999999999</v>
      </c>
      <c r="I584" s="262"/>
      <c r="J584" s="263">
        <f>ROUND(I584*H584,2)</f>
        <v>0</v>
      </c>
      <c r="K584" s="259" t="s">
        <v>148</v>
      </c>
      <c r="L584" s="264"/>
      <c r="M584" s="265" t="s">
        <v>19</v>
      </c>
      <c r="N584" s="266" t="s">
        <v>43</v>
      </c>
      <c r="O584" s="87"/>
      <c r="P584" s="224">
        <f>O584*H584</f>
        <v>0</v>
      </c>
      <c r="Q584" s="224">
        <v>1.0129999999999999</v>
      </c>
      <c r="R584" s="224">
        <f>Q584*H584</f>
        <v>9.2081699999999991</v>
      </c>
      <c r="S584" s="224">
        <v>0</v>
      </c>
      <c r="T584" s="225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26" t="s">
        <v>1105</v>
      </c>
      <c r="AT584" s="226" t="s">
        <v>279</v>
      </c>
      <c r="AU584" s="226" t="s">
        <v>164</v>
      </c>
      <c r="AY584" s="20" t="s">
        <v>142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20" t="s">
        <v>80</v>
      </c>
      <c r="BK584" s="227">
        <f>ROUND(I584*H584,2)</f>
        <v>0</v>
      </c>
      <c r="BL584" s="20" t="s">
        <v>1105</v>
      </c>
      <c r="BM584" s="226" t="s">
        <v>1789</v>
      </c>
    </row>
    <row r="585" s="2" customFormat="1">
      <c r="A585" s="41"/>
      <c r="B585" s="42"/>
      <c r="C585" s="43"/>
      <c r="D585" s="228" t="s">
        <v>151</v>
      </c>
      <c r="E585" s="43"/>
      <c r="F585" s="229" t="s">
        <v>1788</v>
      </c>
      <c r="G585" s="43"/>
      <c r="H585" s="43"/>
      <c r="I585" s="230"/>
      <c r="J585" s="43"/>
      <c r="K585" s="43"/>
      <c r="L585" s="47"/>
      <c r="M585" s="231"/>
      <c r="N585" s="232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151</v>
      </c>
      <c r="AU585" s="20" t="s">
        <v>164</v>
      </c>
    </row>
    <row r="586" s="13" customFormat="1">
      <c r="A586" s="13"/>
      <c r="B586" s="235"/>
      <c r="C586" s="236"/>
      <c r="D586" s="228" t="s">
        <v>155</v>
      </c>
      <c r="E586" s="237" t="s">
        <v>19</v>
      </c>
      <c r="F586" s="238" t="s">
        <v>1779</v>
      </c>
      <c r="G586" s="236"/>
      <c r="H586" s="237" t="s">
        <v>19</v>
      </c>
      <c r="I586" s="239"/>
      <c r="J586" s="236"/>
      <c r="K586" s="236"/>
      <c r="L586" s="240"/>
      <c r="M586" s="241"/>
      <c r="N586" s="242"/>
      <c r="O586" s="242"/>
      <c r="P586" s="242"/>
      <c r="Q586" s="242"/>
      <c r="R586" s="242"/>
      <c r="S586" s="242"/>
      <c r="T586" s="24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4" t="s">
        <v>155</v>
      </c>
      <c r="AU586" s="244" t="s">
        <v>164</v>
      </c>
      <c r="AV586" s="13" t="s">
        <v>80</v>
      </c>
      <c r="AW586" s="13" t="s">
        <v>33</v>
      </c>
      <c r="AX586" s="13" t="s">
        <v>72</v>
      </c>
      <c r="AY586" s="244" t="s">
        <v>142</v>
      </c>
    </row>
    <row r="587" s="14" customFormat="1">
      <c r="A587" s="14"/>
      <c r="B587" s="245"/>
      <c r="C587" s="246"/>
      <c r="D587" s="228" t="s">
        <v>155</v>
      </c>
      <c r="E587" s="247" t="s">
        <v>19</v>
      </c>
      <c r="F587" s="248" t="s">
        <v>1790</v>
      </c>
      <c r="G587" s="246"/>
      <c r="H587" s="249">
        <v>9.0899999999999999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155</v>
      </c>
      <c r="AU587" s="255" t="s">
        <v>164</v>
      </c>
      <c r="AV587" s="14" t="s">
        <v>82</v>
      </c>
      <c r="AW587" s="14" t="s">
        <v>33</v>
      </c>
      <c r="AX587" s="14" t="s">
        <v>72</v>
      </c>
      <c r="AY587" s="255" t="s">
        <v>142</v>
      </c>
    </row>
    <row r="588" s="15" customFormat="1">
      <c r="A588" s="15"/>
      <c r="B588" s="274"/>
      <c r="C588" s="275"/>
      <c r="D588" s="228" t="s">
        <v>155</v>
      </c>
      <c r="E588" s="276" t="s">
        <v>19</v>
      </c>
      <c r="F588" s="277" t="s">
        <v>861</v>
      </c>
      <c r="G588" s="275"/>
      <c r="H588" s="278">
        <v>9.0899999999999999</v>
      </c>
      <c r="I588" s="279"/>
      <c r="J588" s="275"/>
      <c r="K588" s="275"/>
      <c r="L588" s="280"/>
      <c r="M588" s="281"/>
      <c r="N588" s="282"/>
      <c r="O588" s="282"/>
      <c r="P588" s="282"/>
      <c r="Q588" s="282"/>
      <c r="R588" s="282"/>
      <c r="S588" s="282"/>
      <c r="T588" s="283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84" t="s">
        <v>155</v>
      </c>
      <c r="AU588" s="284" t="s">
        <v>164</v>
      </c>
      <c r="AV588" s="15" t="s">
        <v>149</v>
      </c>
      <c r="AW588" s="15" t="s">
        <v>33</v>
      </c>
      <c r="AX588" s="15" t="s">
        <v>80</v>
      </c>
      <c r="AY588" s="284" t="s">
        <v>142</v>
      </c>
    </row>
    <row r="589" s="2" customFormat="1" ht="16.5" customHeight="1">
      <c r="A589" s="41"/>
      <c r="B589" s="42"/>
      <c r="C589" s="257" t="s">
        <v>469</v>
      </c>
      <c r="D589" s="257" t="s">
        <v>279</v>
      </c>
      <c r="E589" s="258" t="s">
        <v>1791</v>
      </c>
      <c r="F589" s="259" t="s">
        <v>1792</v>
      </c>
      <c r="G589" s="260" t="s">
        <v>334</v>
      </c>
      <c r="H589" s="261">
        <v>3</v>
      </c>
      <c r="I589" s="262"/>
      <c r="J589" s="263">
        <f>ROUND(I589*H589,2)</f>
        <v>0</v>
      </c>
      <c r="K589" s="259" t="s">
        <v>148</v>
      </c>
      <c r="L589" s="264"/>
      <c r="M589" s="265" t="s">
        <v>19</v>
      </c>
      <c r="N589" s="266" t="s">
        <v>43</v>
      </c>
      <c r="O589" s="87"/>
      <c r="P589" s="224">
        <f>O589*H589</f>
        <v>0</v>
      </c>
      <c r="Q589" s="224">
        <v>0.002</v>
      </c>
      <c r="R589" s="224">
        <f>Q589*H589</f>
        <v>0.0060000000000000001</v>
      </c>
      <c r="S589" s="224">
        <v>0</v>
      </c>
      <c r="T589" s="225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26" t="s">
        <v>1105</v>
      </c>
      <c r="AT589" s="226" t="s">
        <v>279</v>
      </c>
      <c r="AU589" s="226" t="s">
        <v>164</v>
      </c>
      <c r="AY589" s="20" t="s">
        <v>142</v>
      </c>
      <c r="BE589" s="227">
        <f>IF(N589="základní",J589,0)</f>
        <v>0</v>
      </c>
      <c r="BF589" s="227">
        <f>IF(N589="snížená",J589,0)</f>
        <v>0</v>
      </c>
      <c r="BG589" s="227">
        <f>IF(N589="zákl. přenesená",J589,0)</f>
        <v>0</v>
      </c>
      <c r="BH589" s="227">
        <f>IF(N589="sníž. přenesená",J589,0)</f>
        <v>0</v>
      </c>
      <c r="BI589" s="227">
        <f>IF(N589="nulová",J589,0)</f>
        <v>0</v>
      </c>
      <c r="BJ589" s="20" t="s">
        <v>80</v>
      </c>
      <c r="BK589" s="227">
        <f>ROUND(I589*H589,2)</f>
        <v>0</v>
      </c>
      <c r="BL589" s="20" t="s">
        <v>1105</v>
      </c>
      <c r="BM589" s="226" t="s">
        <v>1793</v>
      </c>
    </row>
    <row r="590" s="2" customFormat="1">
      <c r="A590" s="41"/>
      <c r="B590" s="42"/>
      <c r="C590" s="43"/>
      <c r="D590" s="228" t="s">
        <v>151</v>
      </c>
      <c r="E590" s="43"/>
      <c r="F590" s="229" t="s">
        <v>1792</v>
      </c>
      <c r="G590" s="43"/>
      <c r="H590" s="43"/>
      <c r="I590" s="230"/>
      <c r="J590" s="43"/>
      <c r="K590" s="43"/>
      <c r="L590" s="47"/>
      <c r="M590" s="231"/>
      <c r="N590" s="232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151</v>
      </c>
      <c r="AU590" s="20" t="s">
        <v>164</v>
      </c>
    </row>
    <row r="591" s="13" customFormat="1">
      <c r="A591" s="13"/>
      <c r="B591" s="235"/>
      <c r="C591" s="236"/>
      <c r="D591" s="228" t="s">
        <v>155</v>
      </c>
      <c r="E591" s="237" t="s">
        <v>19</v>
      </c>
      <c r="F591" s="238" t="s">
        <v>1779</v>
      </c>
      <c r="G591" s="236"/>
      <c r="H591" s="237" t="s">
        <v>19</v>
      </c>
      <c r="I591" s="239"/>
      <c r="J591" s="236"/>
      <c r="K591" s="236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155</v>
      </c>
      <c r="AU591" s="244" t="s">
        <v>164</v>
      </c>
      <c r="AV591" s="13" t="s">
        <v>80</v>
      </c>
      <c r="AW591" s="13" t="s">
        <v>33</v>
      </c>
      <c r="AX591" s="13" t="s">
        <v>72</v>
      </c>
      <c r="AY591" s="244" t="s">
        <v>142</v>
      </c>
    </row>
    <row r="592" s="14" customFormat="1">
      <c r="A592" s="14"/>
      <c r="B592" s="245"/>
      <c r="C592" s="246"/>
      <c r="D592" s="228" t="s">
        <v>155</v>
      </c>
      <c r="E592" s="247" t="s">
        <v>19</v>
      </c>
      <c r="F592" s="248" t="s">
        <v>164</v>
      </c>
      <c r="G592" s="246"/>
      <c r="H592" s="249">
        <v>3</v>
      </c>
      <c r="I592" s="250"/>
      <c r="J592" s="246"/>
      <c r="K592" s="246"/>
      <c r="L592" s="251"/>
      <c r="M592" s="252"/>
      <c r="N592" s="253"/>
      <c r="O592" s="253"/>
      <c r="P592" s="253"/>
      <c r="Q592" s="253"/>
      <c r="R592" s="253"/>
      <c r="S592" s="253"/>
      <c r="T592" s="25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5" t="s">
        <v>155</v>
      </c>
      <c r="AU592" s="255" t="s">
        <v>164</v>
      </c>
      <c r="AV592" s="14" t="s">
        <v>82</v>
      </c>
      <c r="AW592" s="14" t="s">
        <v>33</v>
      </c>
      <c r="AX592" s="14" t="s">
        <v>72</v>
      </c>
      <c r="AY592" s="255" t="s">
        <v>142</v>
      </c>
    </row>
    <row r="593" s="15" customFormat="1">
      <c r="A593" s="15"/>
      <c r="B593" s="274"/>
      <c r="C593" s="275"/>
      <c r="D593" s="228" t="s">
        <v>155</v>
      </c>
      <c r="E593" s="276" t="s">
        <v>19</v>
      </c>
      <c r="F593" s="277" t="s">
        <v>861</v>
      </c>
      <c r="G593" s="275"/>
      <c r="H593" s="278">
        <v>3</v>
      </c>
      <c r="I593" s="279"/>
      <c r="J593" s="275"/>
      <c r="K593" s="275"/>
      <c r="L593" s="280"/>
      <c r="M593" s="281"/>
      <c r="N593" s="282"/>
      <c r="O593" s="282"/>
      <c r="P593" s="282"/>
      <c r="Q593" s="282"/>
      <c r="R593" s="282"/>
      <c r="S593" s="282"/>
      <c r="T593" s="283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84" t="s">
        <v>155</v>
      </c>
      <c r="AU593" s="284" t="s">
        <v>164</v>
      </c>
      <c r="AV593" s="15" t="s">
        <v>149</v>
      </c>
      <c r="AW593" s="15" t="s">
        <v>33</v>
      </c>
      <c r="AX593" s="15" t="s">
        <v>80</v>
      </c>
      <c r="AY593" s="284" t="s">
        <v>142</v>
      </c>
    </row>
    <row r="594" s="2" customFormat="1" ht="16.5" customHeight="1">
      <c r="A594" s="41"/>
      <c r="B594" s="42"/>
      <c r="C594" s="215" t="s">
        <v>477</v>
      </c>
      <c r="D594" s="215" t="s">
        <v>144</v>
      </c>
      <c r="E594" s="216" t="s">
        <v>1794</v>
      </c>
      <c r="F594" s="217" t="s">
        <v>1795</v>
      </c>
      <c r="G594" s="218" t="s">
        <v>334</v>
      </c>
      <c r="H594" s="219">
        <v>10</v>
      </c>
      <c r="I594" s="220"/>
      <c r="J594" s="221">
        <f>ROUND(I594*H594,2)</f>
        <v>0</v>
      </c>
      <c r="K594" s="217" t="s">
        <v>148</v>
      </c>
      <c r="L594" s="47"/>
      <c r="M594" s="222" t="s">
        <v>19</v>
      </c>
      <c r="N594" s="223" t="s">
        <v>43</v>
      </c>
      <c r="O594" s="87"/>
      <c r="P594" s="224">
        <f>O594*H594</f>
        <v>0</v>
      </c>
      <c r="Q594" s="224">
        <v>0.028539999999999999</v>
      </c>
      <c r="R594" s="224">
        <f>Q594*H594</f>
        <v>0.28539999999999999</v>
      </c>
      <c r="S594" s="224">
        <v>0</v>
      </c>
      <c r="T594" s="225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26" t="s">
        <v>149</v>
      </c>
      <c r="AT594" s="226" t="s">
        <v>144</v>
      </c>
      <c r="AU594" s="226" t="s">
        <v>164</v>
      </c>
      <c r="AY594" s="20" t="s">
        <v>142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20" t="s">
        <v>80</v>
      </c>
      <c r="BK594" s="227">
        <f>ROUND(I594*H594,2)</f>
        <v>0</v>
      </c>
      <c r="BL594" s="20" t="s">
        <v>149</v>
      </c>
      <c r="BM594" s="226" t="s">
        <v>1796</v>
      </c>
    </row>
    <row r="595" s="2" customFormat="1">
      <c r="A595" s="41"/>
      <c r="B595" s="42"/>
      <c r="C595" s="43"/>
      <c r="D595" s="228" t="s">
        <v>151</v>
      </c>
      <c r="E595" s="43"/>
      <c r="F595" s="229" t="s">
        <v>1795</v>
      </c>
      <c r="G595" s="43"/>
      <c r="H595" s="43"/>
      <c r="I595" s="230"/>
      <c r="J595" s="43"/>
      <c r="K595" s="43"/>
      <c r="L595" s="47"/>
      <c r="M595" s="231"/>
      <c r="N595" s="232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151</v>
      </c>
      <c r="AU595" s="20" t="s">
        <v>164</v>
      </c>
    </row>
    <row r="596" s="2" customFormat="1">
      <c r="A596" s="41"/>
      <c r="B596" s="42"/>
      <c r="C596" s="43"/>
      <c r="D596" s="233" t="s">
        <v>153</v>
      </c>
      <c r="E596" s="43"/>
      <c r="F596" s="234" t="s">
        <v>1797</v>
      </c>
      <c r="G596" s="43"/>
      <c r="H596" s="43"/>
      <c r="I596" s="230"/>
      <c r="J596" s="43"/>
      <c r="K596" s="43"/>
      <c r="L596" s="47"/>
      <c r="M596" s="231"/>
      <c r="N596" s="232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153</v>
      </c>
      <c r="AU596" s="20" t="s">
        <v>164</v>
      </c>
    </row>
    <row r="597" s="13" customFormat="1">
      <c r="A597" s="13"/>
      <c r="B597" s="235"/>
      <c r="C597" s="236"/>
      <c r="D597" s="228" t="s">
        <v>155</v>
      </c>
      <c r="E597" s="237" t="s">
        <v>19</v>
      </c>
      <c r="F597" s="238" t="s">
        <v>1779</v>
      </c>
      <c r="G597" s="236"/>
      <c r="H597" s="237" t="s">
        <v>19</v>
      </c>
      <c r="I597" s="239"/>
      <c r="J597" s="236"/>
      <c r="K597" s="236"/>
      <c r="L597" s="240"/>
      <c r="M597" s="241"/>
      <c r="N597" s="242"/>
      <c r="O597" s="242"/>
      <c r="P597" s="242"/>
      <c r="Q597" s="242"/>
      <c r="R597" s="242"/>
      <c r="S597" s="242"/>
      <c r="T597" s="24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4" t="s">
        <v>155</v>
      </c>
      <c r="AU597" s="244" t="s">
        <v>164</v>
      </c>
      <c r="AV597" s="13" t="s">
        <v>80</v>
      </c>
      <c r="AW597" s="13" t="s">
        <v>33</v>
      </c>
      <c r="AX597" s="13" t="s">
        <v>72</v>
      </c>
      <c r="AY597" s="244" t="s">
        <v>142</v>
      </c>
    </row>
    <row r="598" s="14" customFormat="1">
      <c r="A598" s="14"/>
      <c r="B598" s="245"/>
      <c r="C598" s="246"/>
      <c r="D598" s="228" t="s">
        <v>155</v>
      </c>
      <c r="E598" s="247" t="s">
        <v>19</v>
      </c>
      <c r="F598" s="248" t="s">
        <v>1798</v>
      </c>
      <c r="G598" s="246"/>
      <c r="H598" s="249">
        <v>4</v>
      </c>
      <c r="I598" s="250"/>
      <c r="J598" s="246"/>
      <c r="K598" s="246"/>
      <c r="L598" s="251"/>
      <c r="M598" s="252"/>
      <c r="N598" s="253"/>
      <c r="O598" s="253"/>
      <c r="P598" s="253"/>
      <c r="Q598" s="253"/>
      <c r="R598" s="253"/>
      <c r="S598" s="253"/>
      <c r="T598" s="25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5" t="s">
        <v>155</v>
      </c>
      <c r="AU598" s="255" t="s">
        <v>164</v>
      </c>
      <c r="AV598" s="14" t="s">
        <v>82</v>
      </c>
      <c r="AW598" s="14" t="s">
        <v>33</v>
      </c>
      <c r="AX598" s="14" t="s">
        <v>72</v>
      </c>
      <c r="AY598" s="255" t="s">
        <v>142</v>
      </c>
    </row>
    <row r="599" s="14" customFormat="1">
      <c r="A599" s="14"/>
      <c r="B599" s="245"/>
      <c r="C599" s="246"/>
      <c r="D599" s="228" t="s">
        <v>155</v>
      </c>
      <c r="E599" s="247" t="s">
        <v>19</v>
      </c>
      <c r="F599" s="248" t="s">
        <v>1799</v>
      </c>
      <c r="G599" s="246"/>
      <c r="H599" s="249">
        <v>6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5" t="s">
        <v>155</v>
      </c>
      <c r="AU599" s="255" t="s">
        <v>164</v>
      </c>
      <c r="AV599" s="14" t="s">
        <v>82</v>
      </c>
      <c r="AW599" s="14" t="s">
        <v>33</v>
      </c>
      <c r="AX599" s="14" t="s">
        <v>72</v>
      </c>
      <c r="AY599" s="255" t="s">
        <v>142</v>
      </c>
    </row>
    <row r="600" s="15" customFormat="1">
      <c r="A600" s="15"/>
      <c r="B600" s="274"/>
      <c r="C600" s="275"/>
      <c r="D600" s="228" t="s">
        <v>155</v>
      </c>
      <c r="E600" s="276" t="s">
        <v>19</v>
      </c>
      <c r="F600" s="277" t="s">
        <v>861</v>
      </c>
      <c r="G600" s="275"/>
      <c r="H600" s="278">
        <v>10</v>
      </c>
      <c r="I600" s="279"/>
      <c r="J600" s="275"/>
      <c r="K600" s="275"/>
      <c r="L600" s="280"/>
      <c r="M600" s="281"/>
      <c r="N600" s="282"/>
      <c r="O600" s="282"/>
      <c r="P600" s="282"/>
      <c r="Q600" s="282"/>
      <c r="R600" s="282"/>
      <c r="S600" s="282"/>
      <c r="T600" s="283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84" t="s">
        <v>155</v>
      </c>
      <c r="AU600" s="284" t="s">
        <v>164</v>
      </c>
      <c r="AV600" s="15" t="s">
        <v>149</v>
      </c>
      <c r="AW600" s="15" t="s">
        <v>33</v>
      </c>
      <c r="AX600" s="15" t="s">
        <v>80</v>
      </c>
      <c r="AY600" s="284" t="s">
        <v>142</v>
      </c>
    </row>
    <row r="601" s="2" customFormat="1" ht="16.5" customHeight="1">
      <c r="A601" s="41"/>
      <c r="B601" s="42"/>
      <c r="C601" s="257" t="s">
        <v>484</v>
      </c>
      <c r="D601" s="257" t="s">
        <v>279</v>
      </c>
      <c r="E601" s="258" t="s">
        <v>1800</v>
      </c>
      <c r="F601" s="259" t="s">
        <v>1801</v>
      </c>
      <c r="G601" s="260" t="s">
        <v>334</v>
      </c>
      <c r="H601" s="261">
        <v>4</v>
      </c>
      <c r="I601" s="262"/>
      <c r="J601" s="263">
        <f>ROUND(I601*H601,2)</f>
        <v>0</v>
      </c>
      <c r="K601" s="259" t="s">
        <v>148</v>
      </c>
      <c r="L601" s="264"/>
      <c r="M601" s="265" t="s">
        <v>19</v>
      </c>
      <c r="N601" s="266" t="s">
        <v>43</v>
      </c>
      <c r="O601" s="87"/>
      <c r="P601" s="224">
        <f>O601*H601</f>
        <v>0</v>
      </c>
      <c r="Q601" s="224">
        <v>1.29</v>
      </c>
      <c r="R601" s="224">
        <f>Q601*H601</f>
        <v>5.1600000000000001</v>
      </c>
      <c r="S601" s="224">
        <v>0</v>
      </c>
      <c r="T601" s="225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6" t="s">
        <v>1105</v>
      </c>
      <c r="AT601" s="226" t="s">
        <v>279</v>
      </c>
      <c r="AU601" s="226" t="s">
        <v>164</v>
      </c>
      <c r="AY601" s="20" t="s">
        <v>142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20" t="s">
        <v>80</v>
      </c>
      <c r="BK601" s="227">
        <f>ROUND(I601*H601,2)</f>
        <v>0</v>
      </c>
      <c r="BL601" s="20" t="s">
        <v>1105</v>
      </c>
      <c r="BM601" s="226" t="s">
        <v>1802</v>
      </c>
    </row>
    <row r="602" s="2" customFormat="1">
      <c r="A602" s="41"/>
      <c r="B602" s="42"/>
      <c r="C602" s="43"/>
      <c r="D602" s="228" t="s">
        <v>151</v>
      </c>
      <c r="E602" s="43"/>
      <c r="F602" s="229" t="s">
        <v>1801</v>
      </c>
      <c r="G602" s="43"/>
      <c r="H602" s="43"/>
      <c r="I602" s="230"/>
      <c r="J602" s="43"/>
      <c r="K602" s="43"/>
      <c r="L602" s="47"/>
      <c r="M602" s="231"/>
      <c r="N602" s="232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151</v>
      </c>
      <c r="AU602" s="20" t="s">
        <v>164</v>
      </c>
    </row>
    <row r="603" s="13" customFormat="1">
      <c r="A603" s="13"/>
      <c r="B603" s="235"/>
      <c r="C603" s="236"/>
      <c r="D603" s="228" t="s">
        <v>155</v>
      </c>
      <c r="E603" s="237" t="s">
        <v>19</v>
      </c>
      <c r="F603" s="238" t="s">
        <v>1779</v>
      </c>
      <c r="G603" s="236"/>
      <c r="H603" s="237" t="s">
        <v>19</v>
      </c>
      <c r="I603" s="239"/>
      <c r="J603" s="236"/>
      <c r="K603" s="236"/>
      <c r="L603" s="240"/>
      <c r="M603" s="241"/>
      <c r="N603" s="242"/>
      <c r="O603" s="242"/>
      <c r="P603" s="242"/>
      <c r="Q603" s="242"/>
      <c r="R603" s="242"/>
      <c r="S603" s="242"/>
      <c r="T603" s="24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4" t="s">
        <v>155</v>
      </c>
      <c r="AU603" s="244" t="s">
        <v>164</v>
      </c>
      <c r="AV603" s="13" t="s">
        <v>80</v>
      </c>
      <c r="AW603" s="13" t="s">
        <v>33</v>
      </c>
      <c r="AX603" s="13" t="s">
        <v>72</v>
      </c>
      <c r="AY603" s="244" t="s">
        <v>142</v>
      </c>
    </row>
    <row r="604" s="14" customFormat="1">
      <c r="A604" s="14"/>
      <c r="B604" s="245"/>
      <c r="C604" s="246"/>
      <c r="D604" s="228" t="s">
        <v>155</v>
      </c>
      <c r="E604" s="247" t="s">
        <v>19</v>
      </c>
      <c r="F604" s="248" t="s">
        <v>1803</v>
      </c>
      <c r="G604" s="246"/>
      <c r="H604" s="249">
        <v>4</v>
      </c>
      <c r="I604" s="250"/>
      <c r="J604" s="246"/>
      <c r="K604" s="246"/>
      <c r="L604" s="251"/>
      <c r="M604" s="252"/>
      <c r="N604" s="253"/>
      <c r="O604" s="253"/>
      <c r="P604" s="253"/>
      <c r="Q604" s="253"/>
      <c r="R604" s="253"/>
      <c r="S604" s="253"/>
      <c r="T604" s="25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5" t="s">
        <v>155</v>
      </c>
      <c r="AU604" s="255" t="s">
        <v>164</v>
      </c>
      <c r="AV604" s="14" t="s">
        <v>82</v>
      </c>
      <c r="AW604" s="14" t="s">
        <v>33</v>
      </c>
      <c r="AX604" s="14" t="s">
        <v>72</v>
      </c>
      <c r="AY604" s="255" t="s">
        <v>142</v>
      </c>
    </row>
    <row r="605" s="15" customFormat="1">
      <c r="A605" s="15"/>
      <c r="B605" s="274"/>
      <c r="C605" s="275"/>
      <c r="D605" s="228" t="s">
        <v>155</v>
      </c>
      <c r="E605" s="276" t="s">
        <v>19</v>
      </c>
      <c r="F605" s="277" t="s">
        <v>861</v>
      </c>
      <c r="G605" s="275"/>
      <c r="H605" s="278">
        <v>4</v>
      </c>
      <c r="I605" s="279"/>
      <c r="J605" s="275"/>
      <c r="K605" s="275"/>
      <c r="L605" s="280"/>
      <c r="M605" s="281"/>
      <c r="N605" s="282"/>
      <c r="O605" s="282"/>
      <c r="P605" s="282"/>
      <c r="Q605" s="282"/>
      <c r="R605" s="282"/>
      <c r="S605" s="282"/>
      <c r="T605" s="283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84" t="s">
        <v>155</v>
      </c>
      <c r="AU605" s="284" t="s">
        <v>164</v>
      </c>
      <c r="AV605" s="15" t="s">
        <v>149</v>
      </c>
      <c r="AW605" s="15" t="s">
        <v>33</v>
      </c>
      <c r="AX605" s="15" t="s">
        <v>80</v>
      </c>
      <c r="AY605" s="284" t="s">
        <v>142</v>
      </c>
    </row>
    <row r="606" s="2" customFormat="1" ht="16.5" customHeight="1">
      <c r="A606" s="41"/>
      <c r="B606" s="42"/>
      <c r="C606" s="257" t="s">
        <v>492</v>
      </c>
      <c r="D606" s="257" t="s">
        <v>279</v>
      </c>
      <c r="E606" s="258" t="s">
        <v>1804</v>
      </c>
      <c r="F606" s="259" t="s">
        <v>1805</v>
      </c>
      <c r="G606" s="260" t="s">
        <v>334</v>
      </c>
      <c r="H606" s="261">
        <v>6</v>
      </c>
      <c r="I606" s="262"/>
      <c r="J606" s="263">
        <f>ROUND(I606*H606,2)</f>
        <v>0</v>
      </c>
      <c r="K606" s="259" t="s">
        <v>148</v>
      </c>
      <c r="L606" s="264"/>
      <c r="M606" s="265" t="s">
        <v>19</v>
      </c>
      <c r="N606" s="266" t="s">
        <v>43</v>
      </c>
      <c r="O606" s="87"/>
      <c r="P606" s="224">
        <f>O606*H606</f>
        <v>0</v>
      </c>
      <c r="Q606" s="224">
        <v>1.548</v>
      </c>
      <c r="R606" s="224">
        <f>Q606*H606</f>
        <v>9.2880000000000003</v>
      </c>
      <c r="S606" s="224">
        <v>0</v>
      </c>
      <c r="T606" s="225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26" t="s">
        <v>1105</v>
      </c>
      <c r="AT606" s="226" t="s">
        <v>279</v>
      </c>
      <c r="AU606" s="226" t="s">
        <v>164</v>
      </c>
      <c r="AY606" s="20" t="s">
        <v>142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20" t="s">
        <v>80</v>
      </c>
      <c r="BK606" s="227">
        <f>ROUND(I606*H606,2)</f>
        <v>0</v>
      </c>
      <c r="BL606" s="20" t="s">
        <v>1105</v>
      </c>
      <c r="BM606" s="226" t="s">
        <v>1806</v>
      </c>
    </row>
    <row r="607" s="2" customFormat="1">
      <c r="A607" s="41"/>
      <c r="B607" s="42"/>
      <c r="C607" s="43"/>
      <c r="D607" s="228" t="s">
        <v>151</v>
      </c>
      <c r="E607" s="43"/>
      <c r="F607" s="229" t="s">
        <v>1805</v>
      </c>
      <c r="G607" s="43"/>
      <c r="H607" s="43"/>
      <c r="I607" s="230"/>
      <c r="J607" s="43"/>
      <c r="K607" s="43"/>
      <c r="L607" s="47"/>
      <c r="M607" s="231"/>
      <c r="N607" s="232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151</v>
      </c>
      <c r="AU607" s="20" t="s">
        <v>164</v>
      </c>
    </row>
    <row r="608" s="13" customFormat="1">
      <c r="A608" s="13"/>
      <c r="B608" s="235"/>
      <c r="C608" s="236"/>
      <c r="D608" s="228" t="s">
        <v>155</v>
      </c>
      <c r="E608" s="237" t="s">
        <v>19</v>
      </c>
      <c r="F608" s="238" t="s">
        <v>1779</v>
      </c>
      <c r="G608" s="236"/>
      <c r="H608" s="237" t="s">
        <v>19</v>
      </c>
      <c r="I608" s="239"/>
      <c r="J608" s="236"/>
      <c r="K608" s="236"/>
      <c r="L608" s="240"/>
      <c r="M608" s="241"/>
      <c r="N608" s="242"/>
      <c r="O608" s="242"/>
      <c r="P608" s="242"/>
      <c r="Q608" s="242"/>
      <c r="R608" s="242"/>
      <c r="S608" s="242"/>
      <c r="T608" s="24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4" t="s">
        <v>155</v>
      </c>
      <c r="AU608" s="244" t="s">
        <v>164</v>
      </c>
      <c r="AV608" s="13" t="s">
        <v>80</v>
      </c>
      <c r="AW608" s="13" t="s">
        <v>33</v>
      </c>
      <c r="AX608" s="13" t="s">
        <v>72</v>
      </c>
      <c r="AY608" s="244" t="s">
        <v>142</v>
      </c>
    </row>
    <row r="609" s="14" customFormat="1">
      <c r="A609" s="14"/>
      <c r="B609" s="245"/>
      <c r="C609" s="246"/>
      <c r="D609" s="228" t="s">
        <v>155</v>
      </c>
      <c r="E609" s="247" t="s">
        <v>19</v>
      </c>
      <c r="F609" s="248" t="s">
        <v>1799</v>
      </c>
      <c r="G609" s="246"/>
      <c r="H609" s="249">
        <v>6</v>
      </c>
      <c r="I609" s="250"/>
      <c r="J609" s="246"/>
      <c r="K609" s="246"/>
      <c r="L609" s="251"/>
      <c r="M609" s="252"/>
      <c r="N609" s="253"/>
      <c r="O609" s="253"/>
      <c r="P609" s="253"/>
      <c r="Q609" s="253"/>
      <c r="R609" s="253"/>
      <c r="S609" s="253"/>
      <c r="T609" s="25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5" t="s">
        <v>155</v>
      </c>
      <c r="AU609" s="255" t="s">
        <v>164</v>
      </c>
      <c r="AV609" s="14" t="s">
        <v>82</v>
      </c>
      <c r="AW609" s="14" t="s">
        <v>33</v>
      </c>
      <c r="AX609" s="14" t="s">
        <v>72</v>
      </c>
      <c r="AY609" s="255" t="s">
        <v>142</v>
      </c>
    </row>
    <row r="610" s="15" customFormat="1">
      <c r="A610" s="15"/>
      <c r="B610" s="274"/>
      <c r="C610" s="275"/>
      <c r="D610" s="228" t="s">
        <v>155</v>
      </c>
      <c r="E610" s="276" t="s">
        <v>19</v>
      </c>
      <c r="F610" s="277" t="s">
        <v>861</v>
      </c>
      <c r="G610" s="275"/>
      <c r="H610" s="278">
        <v>6</v>
      </c>
      <c r="I610" s="279"/>
      <c r="J610" s="275"/>
      <c r="K610" s="275"/>
      <c r="L610" s="280"/>
      <c r="M610" s="281"/>
      <c r="N610" s="282"/>
      <c r="O610" s="282"/>
      <c r="P610" s="282"/>
      <c r="Q610" s="282"/>
      <c r="R610" s="282"/>
      <c r="S610" s="282"/>
      <c r="T610" s="283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84" t="s">
        <v>155</v>
      </c>
      <c r="AU610" s="284" t="s">
        <v>164</v>
      </c>
      <c r="AV610" s="15" t="s">
        <v>149</v>
      </c>
      <c r="AW610" s="15" t="s">
        <v>33</v>
      </c>
      <c r="AX610" s="15" t="s">
        <v>80</v>
      </c>
      <c r="AY610" s="284" t="s">
        <v>142</v>
      </c>
    </row>
    <row r="611" s="2" customFormat="1" ht="16.5" customHeight="1">
      <c r="A611" s="41"/>
      <c r="B611" s="42"/>
      <c r="C611" s="215" t="s">
        <v>498</v>
      </c>
      <c r="D611" s="215" t="s">
        <v>144</v>
      </c>
      <c r="E611" s="216" t="s">
        <v>1807</v>
      </c>
      <c r="F611" s="217" t="s">
        <v>1808</v>
      </c>
      <c r="G611" s="218" t="s">
        <v>334</v>
      </c>
      <c r="H611" s="219">
        <v>10</v>
      </c>
      <c r="I611" s="220"/>
      <c r="J611" s="221">
        <f>ROUND(I611*H611,2)</f>
        <v>0</v>
      </c>
      <c r="K611" s="217" t="s">
        <v>148</v>
      </c>
      <c r="L611" s="47"/>
      <c r="M611" s="222" t="s">
        <v>19</v>
      </c>
      <c r="N611" s="223" t="s">
        <v>43</v>
      </c>
      <c r="O611" s="87"/>
      <c r="P611" s="224">
        <f>O611*H611</f>
        <v>0</v>
      </c>
      <c r="Q611" s="224">
        <v>0.039269999999999999</v>
      </c>
      <c r="R611" s="224">
        <f>Q611*H611</f>
        <v>0.39269999999999999</v>
      </c>
      <c r="S611" s="224">
        <v>0</v>
      </c>
      <c r="T611" s="225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26" t="s">
        <v>149</v>
      </c>
      <c r="AT611" s="226" t="s">
        <v>144</v>
      </c>
      <c r="AU611" s="226" t="s">
        <v>164</v>
      </c>
      <c r="AY611" s="20" t="s">
        <v>142</v>
      </c>
      <c r="BE611" s="227">
        <f>IF(N611="základní",J611,0)</f>
        <v>0</v>
      </c>
      <c r="BF611" s="227">
        <f>IF(N611="snížená",J611,0)</f>
        <v>0</v>
      </c>
      <c r="BG611" s="227">
        <f>IF(N611="zákl. přenesená",J611,0)</f>
        <v>0</v>
      </c>
      <c r="BH611" s="227">
        <f>IF(N611="sníž. přenesená",J611,0)</f>
        <v>0</v>
      </c>
      <c r="BI611" s="227">
        <f>IF(N611="nulová",J611,0)</f>
        <v>0</v>
      </c>
      <c r="BJ611" s="20" t="s">
        <v>80</v>
      </c>
      <c r="BK611" s="227">
        <f>ROUND(I611*H611,2)</f>
        <v>0</v>
      </c>
      <c r="BL611" s="20" t="s">
        <v>149</v>
      </c>
      <c r="BM611" s="226" t="s">
        <v>1809</v>
      </c>
    </row>
    <row r="612" s="2" customFormat="1">
      <c r="A612" s="41"/>
      <c r="B612" s="42"/>
      <c r="C612" s="43"/>
      <c r="D612" s="228" t="s">
        <v>151</v>
      </c>
      <c r="E612" s="43"/>
      <c r="F612" s="229" t="s">
        <v>1808</v>
      </c>
      <c r="G612" s="43"/>
      <c r="H612" s="43"/>
      <c r="I612" s="230"/>
      <c r="J612" s="43"/>
      <c r="K612" s="43"/>
      <c r="L612" s="47"/>
      <c r="M612" s="231"/>
      <c r="N612" s="232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151</v>
      </c>
      <c r="AU612" s="20" t="s">
        <v>164</v>
      </c>
    </row>
    <row r="613" s="2" customFormat="1">
      <c r="A613" s="41"/>
      <c r="B613" s="42"/>
      <c r="C613" s="43"/>
      <c r="D613" s="233" t="s">
        <v>153</v>
      </c>
      <c r="E613" s="43"/>
      <c r="F613" s="234" t="s">
        <v>1810</v>
      </c>
      <c r="G613" s="43"/>
      <c r="H613" s="43"/>
      <c r="I613" s="230"/>
      <c r="J613" s="43"/>
      <c r="K613" s="43"/>
      <c r="L613" s="47"/>
      <c r="M613" s="231"/>
      <c r="N613" s="232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153</v>
      </c>
      <c r="AU613" s="20" t="s">
        <v>164</v>
      </c>
    </row>
    <row r="614" s="13" customFormat="1">
      <c r="A614" s="13"/>
      <c r="B614" s="235"/>
      <c r="C614" s="236"/>
      <c r="D614" s="228" t="s">
        <v>155</v>
      </c>
      <c r="E614" s="237" t="s">
        <v>19</v>
      </c>
      <c r="F614" s="238" t="s">
        <v>1779</v>
      </c>
      <c r="G614" s="236"/>
      <c r="H614" s="237" t="s">
        <v>19</v>
      </c>
      <c r="I614" s="239"/>
      <c r="J614" s="236"/>
      <c r="K614" s="236"/>
      <c r="L614" s="240"/>
      <c r="M614" s="241"/>
      <c r="N614" s="242"/>
      <c r="O614" s="242"/>
      <c r="P614" s="242"/>
      <c r="Q614" s="242"/>
      <c r="R614" s="242"/>
      <c r="S614" s="242"/>
      <c r="T614" s="24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4" t="s">
        <v>155</v>
      </c>
      <c r="AU614" s="244" t="s">
        <v>164</v>
      </c>
      <c r="AV614" s="13" t="s">
        <v>80</v>
      </c>
      <c r="AW614" s="13" t="s">
        <v>33</v>
      </c>
      <c r="AX614" s="13" t="s">
        <v>72</v>
      </c>
      <c r="AY614" s="244" t="s">
        <v>142</v>
      </c>
    </row>
    <row r="615" s="14" customFormat="1">
      <c r="A615" s="14"/>
      <c r="B615" s="245"/>
      <c r="C615" s="246"/>
      <c r="D615" s="228" t="s">
        <v>155</v>
      </c>
      <c r="E615" s="247" t="s">
        <v>19</v>
      </c>
      <c r="F615" s="248" t="s">
        <v>1811</v>
      </c>
      <c r="G615" s="246"/>
      <c r="H615" s="249">
        <v>10</v>
      </c>
      <c r="I615" s="250"/>
      <c r="J615" s="246"/>
      <c r="K615" s="246"/>
      <c r="L615" s="251"/>
      <c r="M615" s="252"/>
      <c r="N615" s="253"/>
      <c r="O615" s="253"/>
      <c r="P615" s="253"/>
      <c r="Q615" s="253"/>
      <c r="R615" s="253"/>
      <c r="S615" s="253"/>
      <c r="T615" s="254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5" t="s">
        <v>155</v>
      </c>
      <c r="AU615" s="255" t="s">
        <v>164</v>
      </c>
      <c r="AV615" s="14" t="s">
        <v>82</v>
      </c>
      <c r="AW615" s="14" t="s">
        <v>33</v>
      </c>
      <c r="AX615" s="14" t="s">
        <v>72</v>
      </c>
      <c r="AY615" s="255" t="s">
        <v>142</v>
      </c>
    </row>
    <row r="616" s="15" customFormat="1">
      <c r="A616" s="15"/>
      <c r="B616" s="274"/>
      <c r="C616" s="275"/>
      <c r="D616" s="228" t="s">
        <v>155</v>
      </c>
      <c r="E616" s="276" t="s">
        <v>19</v>
      </c>
      <c r="F616" s="277" t="s">
        <v>861</v>
      </c>
      <c r="G616" s="275"/>
      <c r="H616" s="278">
        <v>10</v>
      </c>
      <c r="I616" s="279"/>
      <c r="J616" s="275"/>
      <c r="K616" s="275"/>
      <c r="L616" s="280"/>
      <c r="M616" s="281"/>
      <c r="N616" s="282"/>
      <c r="O616" s="282"/>
      <c r="P616" s="282"/>
      <c r="Q616" s="282"/>
      <c r="R616" s="282"/>
      <c r="S616" s="282"/>
      <c r="T616" s="283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84" t="s">
        <v>155</v>
      </c>
      <c r="AU616" s="284" t="s">
        <v>164</v>
      </c>
      <c r="AV616" s="15" t="s">
        <v>149</v>
      </c>
      <c r="AW616" s="15" t="s">
        <v>33</v>
      </c>
      <c r="AX616" s="15" t="s">
        <v>80</v>
      </c>
      <c r="AY616" s="284" t="s">
        <v>142</v>
      </c>
    </row>
    <row r="617" s="2" customFormat="1" ht="16.5" customHeight="1">
      <c r="A617" s="41"/>
      <c r="B617" s="42"/>
      <c r="C617" s="257" t="s">
        <v>504</v>
      </c>
      <c r="D617" s="257" t="s">
        <v>279</v>
      </c>
      <c r="E617" s="258" t="s">
        <v>1812</v>
      </c>
      <c r="F617" s="259" t="s">
        <v>1813</v>
      </c>
      <c r="G617" s="260" t="s">
        <v>334</v>
      </c>
      <c r="H617" s="261">
        <v>10.1</v>
      </c>
      <c r="I617" s="262"/>
      <c r="J617" s="263">
        <f>ROUND(I617*H617,2)</f>
        <v>0</v>
      </c>
      <c r="K617" s="259" t="s">
        <v>148</v>
      </c>
      <c r="L617" s="264"/>
      <c r="M617" s="265" t="s">
        <v>19</v>
      </c>
      <c r="N617" s="266" t="s">
        <v>43</v>
      </c>
      <c r="O617" s="87"/>
      <c r="P617" s="224">
        <f>O617*H617</f>
        <v>0</v>
      </c>
      <c r="Q617" s="224">
        <v>0.44900000000000001</v>
      </c>
      <c r="R617" s="224">
        <f>Q617*H617</f>
        <v>4.5349000000000004</v>
      </c>
      <c r="S617" s="224">
        <v>0</v>
      </c>
      <c r="T617" s="225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26" t="s">
        <v>1105</v>
      </c>
      <c r="AT617" s="226" t="s">
        <v>279</v>
      </c>
      <c r="AU617" s="226" t="s">
        <v>164</v>
      </c>
      <c r="AY617" s="20" t="s">
        <v>142</v>
      </c>
      <c r="BE617" s="227">
        <f>IF(N617="základní",J617,0)</f>
        <v>0</v>
      </c>
      <c r="BF617" s="227">
        <f>IF(N617="snížená",J617,0)</f>
        <v>0</v>
      </c>
      <c r="BG617" s="227">
        <f>IF(N617="zákl. přenesená",J617,0)</f>
        <v>0</v>
      </c>
      <c r="BH617" s="227">
        <f>IF(N617="sníž. přenesená",J617,0)</f>
        <v>0</v>
      </c>
      <c r="BI617" s="227">
        <f>IF(N617="nulová",J617,0)</f>
        <v>0</v>
      </c>
      <c r="BJ617" s="20" t="s">
        <v>80</v>
      </c>
      <c r="BK617" s="227">
        <f>ROUND(I617*H617,2)</f>
        <v>0</v>
      </c>
      <c r="BL617" s="20" t="s">
        <v>1105</v>
      </c>
      <c r="BM617" s="226" t="s">
        <v>1814</v>
      </c>
    </row>
    <row r="618" s="2" customFormat="1">
      <c r="A618" s="41"/>
      <c r="B618" s="42"/>
      <c r="C618" s="43"/>
      <c r="D618" s="228" t="s">
        <v>151</v>
      </c>
      <c r="E618" s="43"/>
      <c r="F618" s="229" t="s">
        <v>1813</v>
      </c>
      <c r="G618" s="43"/>
      <c r="H618" s="43"/>
      <c r="I618" s="230"/>
      <c r="J618" s="43"/>
      <c r="K618" s="43"/>
      <c r="L618" s="47"/>
      <c r="M618" s="231"/>
      <c r="N618" s="232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151</v>
      </c>
      <c r="AU618" s="20" t="s">
        <v>164</v>
      </c>
    </row>
    <row r="619" s="13" customFormat="1">
      <c r="A619" s="13"/>
      <c r="B619" s="235"/>
      <c r="C619" s="236"/>
      <c r="D619" s="228" t="s">
        <v>155</v>
      </c>
      <c r="E619" s="237" t="s">
        <v>19</v>
      </c>
      <c r="F619" s="238" t="s">
        <v>1779</v>
      </c>
      <c r="G619" s="236"/>
      <c r="H619" s="237" t="s">
        <v>19</v>
      </c>
      <c r="I619" s="239"/>
      <c r="J619" s="236"/>
      <c r="K619" s="236"/>
      <c r="L619" s="240"/>
      <c r="M619" s="241"/>
      <c r="N619" s="242"/>
      <c r="O619" s="242"/>
      <c r="P619" s="242"/>
      <c r="Q619" s="242"/>
      <c r="R619" s="242"/>
      <c r="S619" s="242"/>
      <c r="T619" s="24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4" t="s">
        <v>155</v>
      </c>
      <c r="AU619" s="244" t="s">
        <v>164</v>
      </c>
      <c r="AV619" s="13" t="s">
        <v>80</v>
      </c>
      <c r="AW619" s="13" t="s">
        <v>33</v>
      </c>
      <c r="AX619" s="13" t="s">
        <v>72</v>
      </c>
      <c r="AY619" s="244" t="s">
        <v>142</v>
      </c>
    </row>
    <row r="620" s="14" customFormat="1">
      <c r="A620" s="14"/>
      <c r="B620" s="245"/>
      <c r="C620" s="246"/>
      <c r="D620" s="228" t="s">
        <v>155</v>
      </c>
      <c r="E620" s="247" t="s">
        <v>19</v>
      </c>
      <c r="F620" s="248" t="s">
        <v>1815</v>
      </c>
      <c r="G620" s="246"/>
      <c r="H620" s="249">
        <v>10.1</v>
      </c>
      <c r="I620" s="250"/>
      <c r="J620" s="246"/>
      <c r="K620" s="246"/>
      <c r="L620" s="251"/>
      <c r="M620" s="252"/>
      <c r="N620" s="253"/>
      <c r="O620" s="253"/>
      <c r="P620" s="253"/>
      <c r="Q620" s="253"/>
      <c r="R620" s="253"/>
      <c r="S620" s="253"/>
      <c r="T620" s="254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5" t="s">
        <v>155</v>
      </c>
      <c r="AU620" s="255" t="s">
        <v>164</v>
      </c>
      <c r="AV620" s="14" t="s">
        <v>82</v>
      </c>
      <c r="AW620" s="14" t="s">
        <v>33</v>
      </c>
      <c r="AX620" s="14" t="s">
        <v>72</v>
      </c>
      <c r="AY620" s="255" t="s">
        <v>142</v>
      </c>
    </row>
    <row r="621" s="15" customFormat="1">
      <c r="A621" s="15"/>
      <c r="B621" s="274"/>
      <c r="C621" s="275"/>
      <c r="D621" s="228" t="s">
        <v>155</v>
      </c>
      <c r="E621" s="276" t="s">
        <v>19</v>
      </c>
      <c r="F621" s="277" t="s">
        <v>861</v>
      </c>
      <c r="G621" s="275"/>
      <c r="H621" s="278">
        <v>10.1</v>
      </c>
      <c r="I621" s="279"/>
      <c r="J621" s="275"/>
      <c r="K621" s="275"/>
      <c r="L621" s="280"/>
      <c r="M621" s="281"/>
      <c r="N621" s="282"/>
      <c r="O621" s="282"/>
      <c r="P621" s="282"/>
      <c r="Q621" s="282"/>
      <c r="R621" s="282"/>
      <c r="S621" s="282"/>
      <c r="T621" s="28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84" t="s">
        <v>155</v>
      </c>
      <c r="AU621" s="284" t="s">
        <v>164</v>
      </c>
      <c r="AV621" s="15" t="s">
        <v>149</v>
      </c>
      <c r="AW621" s="15" t="s">
        <v>33</v>
      </c>
      <c r="AX621" s="15" t="s">
        <v>80</v>
      </c>
      <c r="AY621" s="284" t="s">
        <v>142</v>
      </c>
    </row>
    <row r="622" s="2" customFormat="1" ht="24.15" customHeight="1">
      <c r="A622" s="41"/>
      <c r="B622" s="42"/>
      <c r="C622" s="215" t="s">
        <v>512</v>
      </c>
      <c r="D622" s="215" t="s">
        <v>144</v>
      </c>
      <c r="E622" s="216" t="s">
        <v>1816</v>
      </c>
      <c r="F622" s="217" t="s">
        <v>1817</v>
      </c>
      <c r="G622" s="218" t="s">
        <v>334</v>
      </c>
      <c r="H622" s="219">
        <v>10</v>
      </c>
      <c r="I622" s="220"/>
      <c r="J622" s="221">
        <f>ROUND(I622*H622,2)</f>
        <v>0</v>
      </c>
      <c r="K622" s="217" t="s">
        <v>148</v>
      </c>
      <c r="L622" s="47"/>
      <c r="M622" s="222" t="s">
        <v>19</v>
      </c>
      <c r="N622" s="223" t="s">
        <v>43</v>
      </c>
      <c r="O622" s="87"/>
      <c r="P622" s="224">
        <f>O622*H622</f>
        <v>0</v>
      </c>
      <c r="Q622" s="224">
        <v>0.089999999999999997</v>
      </c>
      <c r="R622" s="224">
        <f>Q622*H622</f>
        <v>0.89999999999999991</v>
      </c>
      <c r="S622" s="224">
        <v>0</v>
      </c>
      <c r="T622" s="225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26" t="s">
        <v>149</v>
      </c>
      <c r="AT622" s="226" t="s">
        <v>144</v>
      </c>
      <c r="AU622" s="226" t="s">
        <v>164</v>
      </c>
      <c r="AY622" s="20" t="s">
        <v>142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20" t="s">
        <v>80</v>
      </c>
      <c r="BK622" s="227">
        <f>ROUND(I622*H622,2)</f>
        <v>0</v>
      </c>
      <c r="BL622" s="20" t="s">
        <v>149</v>
      </c>
      <c r="BM622" s="226" t="s">
        <v>1818</v>
      </c>
    </row>
    <row r="623" s="2" customFormat="1">
      <c r="A623" s="41"/>
      <c r="B623" s="42"/>
      <c r="C623" s="43"/>
      <c r="D623" s="228" t="s">
        <v>151</v>
      </c>
      <c r="E623" s="43"/>
      <c r="F623" s="229" t="s">
        <v>1817</v>
      </c>
      <c r="G623" s="43"/>
      <c r="H623" s="43"/>
      <c r="I623" s="230"/>
      <c r="J623" s="43"/>
      <c r="K623" s="43"/>
      <c r="L623" s="47"/>
      <c r="M623" s="231"/>
      <c r="N623" s="232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151</v>
      </c>
      <c r="AU623" s="20" t="s">
        <v>164</v>
      </c>
    </row>
    <row r="624" s="2" customFormat="1">
      <c r="A624" s="41"/>
      <c r="B624" s="42"/>
      <c r="C624" s="43"/>
      <c r="D624" s="233" t="s">
        <v>153</v>
      </c>
      <c r="E624" s="43"/>
      <c r="F624" s="234" t="s">
        <v>1819</v>
      </c>
      <c r="G624" s="43"/>
      <c r="H624" s="43"/>
      <c r="I624" s="230"/>
      <c r="J624" s="43"/>
      <c r="K624" s="43"/>
      <c r="L624" s="47"/>
      <c r="M624" s="231"/>
      <c r="N624" s="232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T624" s="20" t="s">
        <v>153</v>
      </c>
      <c r="AU624" s="20" t="s">
        <v>164</v>
      </c>
    </row>
    <row r="625" s="13" customFormat="1">
      <c r="A625" s="13"/>
      <c r="B625" s="235"/>
      <c r="C625" s="236"/>
      <c r="D625" s="228" t="s">
        <v>155</v>
      </c>
      <c r="E625" s="237" t="s">
        <v>19</v>
      </c>
      <c r="F625" s="238" t="s">
        <v>1779</v>
      </c>
      <c r="G625" s="236"/>
      <c r="H625" s="237" t="s">
        <v>19</v>
      </c>
      <c r="I625" s="239"/>
      <c r="J625" s="236"/>
      <c r="K625" s="236"/>
      <c r="L625" s="240"/>
      <c r="M625" s="241"/>
      <c r="N625" s="242"/>
      <c r="O625" s="242"/>
      <c r="P625" s="242"/>
      <c r="Q625" s="242"/>
      <c r="R625" s="242"/>
      <c r="S625" s="242"/>
      <c r="T625" s="24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4" t="s">
        <v>155</v>
      </c>
      <c r="AU625" s="244" t="s">
        <v>164</v>
      </c>
      <c r="AV625" s="13" t="s">
        <v>80</v>
      </c>
      <c r="AW625" s="13" t="s">
        <v>33</v>
      </c>
      <c r="AX625" s="13" t="s">
        <v>72</v>
      </c>
      <c r="AY625" s="244" t="s">
        <v>142</v>
      </c>
    </row>
    <row r="626" s="14" customFormat="1">
      <c r="A626" s="14"/>
      <c r="B626" s="245"/>
      <c r="C626" s="246"/>
      <c r="D626" s="228" t="s">
        <v>155</v>
      </c>
      <c r="E626" s="247" t="s">
        <v>19</v>
      </c>
      <c r="F626" s="248" t="s">
        <v>1820</v>
      </c>
      <c r="G626" s="246"/>
      <c r="H626" s="249">
        <v>10</v>
      </c>
      <c r="I626" s="250"/>
      <c r="J626" s="246"/>
      <c r="K626" s="246"/>
      <c r="L626" s="251"/>
      <c r="M626" s="252"/>
      <c r="N626" s="253"/>
      <c r="O626" s="253"/>
      <c r="P626" s="253"/>
      <c r="Q626" s="253"/>
      <c r="R626" s="253"/>
      <c r="S626" s="253"/>
      <c r="T626" s="25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5" t="s">
        <v>155</v>
      </c>
      <c r="AU626" s="255" t="s">
        <v>164</v>
      </c>
      <c r="AV626" s="14" t="s">
        <v>82</v>
      </c>
      <c r="AW626" s="14" t="s">
        <v>33</v>
      </c>
      <c r="AX626" s="14" t="s">
        <v>72</v>
      </c>
      <c r="AY626" s="255" t="s">
        <v>142</v>
      </c>
    </row>
    <row r="627" s="15" customFormat="1">
      <c r="A627" s="15"/>
      <c r="B627" s="274"/>
      <c r="C627" s="275"/>
      <c r="D627" s="228" t="s">
        <v>155</v>
      </c>
      <c r="E627" s="276" t="s">
        <v>19</v>
      </c>
      <c r="F627" s="277" t="s">
        <v>861</v>
      </c>
      <c r="G627" s="275"/>
      <c r="H627" s="278">
        <v>10</v>
      </c>
      <c r="I627" s="279"/>
      <c r="J627" s="275"/>
      <c r="K627" s="275"/>
      <c r="L627" s="280"/>
      <c r="M627" s="281"/>
      <c r="N627" s="282"/>
      <c r="O627" s="282"/>
      <c r="P627" s="282"/>
      <c r="Q627" s="282"/>
      <c r="R627" s="282"/>
      <c r="S627" s="282"/>
      <c r="T627" s="283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84" t="s">
        <v>155</v>
      </c>
      <c r="AU627" s="284" t="s">
        <v>164</v>
      </c>
      <c r="AV627" s="15" t="s">
        <v>149</v>
      </c>
      <c r="AW627" s="15" t="s">
        <v>33</v>
      </c>
      <c r="AX627" s="15" t="s">
        <v>80</v>
      </c>
      <c r="AY627" s="284" t="s">
        <v>142</v>
      </c>
    </row>
    <row r="628" s="2" customFormat="1" ht="16.5" customHeight="1">
      <c r="A628" s="41"/>
      <c r="B628" s="42"/>
      <c r="C628" s="257" t="s">
        <v>516</v>
      </c>
      <c r="D628" s="257" t="s">
        <v>279</v>
      </c>
      <c r="E628" s="258" t="s">
        <v>1821</v>
      </c>
      <c r="F628" s="259" t="s">
        <v>1822</v>
      </c>
      <c r="G628" s="260" t="s">
        <v>334</v>
      </c>
      <c r="H628" s="261">
        <v>10</v>
      </c>
      <c r="I628" s="262"/>
      <c r="J628" s="263">
        <f>ROUND(I628*H628,2)</f>
        <v>0</v>
      </c>
      <c r="K628" s="259" t="s">
        <v>148</v>
      </c>
      <c r="L628" s="264"/>
      <c r="M628" s="265" t="s">
        <v>19</v>
      </c>
      <c r="N628" s="266" t="s">
        <v>43</v>
      </c>
      <c r="O628" s="87"/>
      <c r="P628" s="224">
        <f>O628*H628</f>
        <v>0</v>
      </c>
      <c r="Q628" s="224">
        <v>0.16500000000000001</v>
      </c>
      <c r="R628" s="224">
        <f>Q628*H628</f>
        <v>1.6500000000000001</v>
      </c>
      <c r="S628" s="224">
        <v>0</v>
      </c>
      <c r="T628" s="225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26" t="s">
        <v>1105</v>
      </c>
      <c r="AT628" s="226" t="s">
        <v>279</v>
      </c>
      <c r="AU628" s="226" t="s">
        <v>164</v>
      </c>
      <c r="AY628" s="20" t="s">
        <v>142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20" t="s">
        <v>80</v>
      </c>
      <c r="BK628" s="227">
        <f>ROUND(I628*H628,2)</f>
        <v>0</v>
      </c>
      <c r="BL628" s="20" t="s">
        <v>1105</v>
      </c>
      <c r="BM628" s="226" t="s">
        <v>1823</v>
      </c>
    </row>
    <row r="629" s="2" customFormat="1">
      <c r="A629" s="41"/>
      <c r="B629" s="42"/>
      <c r="C629" s="43"/>
      <c r="D629" s="228" t="s">
        <v>151</v>
      </c>
      <c r="E629" s="43"/>
      <c r="F629" s="229" t="s">
        <v>1822</v>
      </c>
      <c r="G629" s="43"/>
      <c r="H629" s="43"/>
      <c r="I629" s="230"/>
      <c r="J629" s="43"/>
      <c r="K629" s="43"/>
      <c r="L629" s="47"/>
      <c r="M629" s="231"/>
      <c r="N629" s="232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151</v>
      </c>
      <c r="AU629" s="20" t="s">
        <v>164</v>
      </c>
    </row>
    <row r="630" s="13" customFormat="1">
      <c r="A630" s="13"/>
      <c r="B630" s="235"/>
      <c r="C630" s="236"/>
      <c r="D630" s="228" t="s">
        <v>155</v>
      </c>
      <c r="E630" s="237" t="s">
        <v>19</v>
      </c>
      <c r="F630" s="238" t="s">
        <v>1779</v>
      </c>
      <c r="G630" s="236"/>
      <c r="H630" s="237" t="s">
        <v>19</v>
      </c>
      <c r="I630" s="239"/>
      <c r="J630" s="236"/>
      <c r="K630" s="236"/>
      <c r="L630" s="240"/>
      <c r="M630" s="241"/>
      <c r="N630" s="242"/>
      <c r="O630" s="242"/>
      <c r="P630" s="242"/>
      <c r="Q630" s="242"/>
      <c r="R630" s="242"/>
      <c r="S630" s="242"/>
      <c r="T630" s="24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4" t="s">
        <v>155</v>
      </c>
      <c r="AU630" s="244" t="s">
        <v>164</v>
      </c>
      <c r="AV630" s="13" t="s">
        <v>80</v>
      </c>
      <c r="AW630" s="13" t="s">
        <v>33</v>
      </c>
      <c r="AX630" s="13" t="s">
        <v>72</v>
      </c>
      <c r="AY630" s="244" t="s">
        <v>142</v>
      </c>
    </row>
    <row r="631" s="14" customFormat="1">
      <c r="A631" s="14"/>
      <c r="B631" s="245"/>
      <c r="C631" s="246"/>
      <c r="D631" s="228" t="s">
        <v>155</v>
      </c>
      <c r="E631" s="247" t="s">
        <v>19</v>
      </c>
      <c r="F631" s="248" t="s">
        <v>1820</v>
      </c>
      <c r="G631" s="246"/>
      <c r="H631" s="249">
        <v>10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5" t="s">
        <v>155</v>
      </c>
      <c r="AU631" s="255" t="s">
        <v>164</v>
      </c>
      <c r="AV631" s="14" t="s">
        <v>82</v>
      </c>
      <c r="AW631" s="14" t="s">
        <v>33</v>
      </c>
      <c r="AX631" s="14" t="s">
        <v>72</v>
      </c>
      <c r="AY631" s="255" t="s">
        <v>142</v>
      </c>
    </row>
    <row r="632" s="15" customFormat="1">
      <c r="A632" s="15"/>
      <c r="B632" s="274"/>
      <c r="C632" s="275"/>
      <c r="D632" s="228" t="s">
        <v>155</v>
      </c>
      <c r="E632" s="276" t="s">
        <v>19</v>
      </c>
      <c r="F632" s="277" t="s">
        <v>861</v>
      </c>
      <c r="G632" s="275"/>
      <c r="H632" s="278">
        <v>10</v>
      </c>
      <c r="I632" s="279"/>
      <c r="J632" s="275"/>
      <c r="K632" s="275"/>
      <c r="L632" s="280"/>
      <c r="M632" s="281"/>
      <c r="N632" s="282"/>
      <c r="O632" s="282"/>
      <c r="P632" s="282"/>
      <c r="Q632" s="282"/>
      <c r="R632" s="282"/>
      <c r="S632" s="282"/>
      <c r="T632" s="283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84" t="s">
        <v>155</v>
      </c>
      <c r="AU632" s="284" t="s">
        <v>164</v>
      </c>
      <c r="AV632" s="15" t="s">
        <v>149</v>
      </c>
      <c r="AW632" s="15" t="s">
        <v>33</v>
      </c>
      <c r="AX632" s="15" t="s">
        <v>80</v>
      </c>
      <c r="AY632" s="284" t="s">
        <v>142</v>
      </c>
    </row>
    <row r="633" s="2" customFormat="1" ht="16.5" customHeight="1">
      <c r="A633" s="41"/>
      <c r="B633" s="42"/>
      <c r="C633" s="215" t="s">
        <v>520</v>
      </c>
      <c r="D633" s="215" t="s">
        <v>144</v>
      </c>
      <c r="E633" s="216" t="s">
        <v>1275</v>
      </c>
      <c r="F633" s="217" t="s">
        <v>1276</v>
      </c>
      <c r="G633" s="218" t="s">
        <v>220</v>
      </c>
      <c r="H633" s="219">
        <v>126.95</v>
      </c>
      <c r="I633" s="220"/>
      <c r="J633" s="221">
        <f>ROUND(I633*H633,2)</f>
        <v>0</v>
      </c>
      <c r="K633" s="217" t="s">
        <v>148</v>
      </c>
      <c r="L633" s="47"/>
      <c r="M633" s="222" t="s">
        <v>19</v>
      </c>
      <c r="N633" s="223" t="s">
        <v>43</v>
      </c>
      <c r="O633" s="87"/>
      <c r="P633" s="224">
        <f>O633*H633</f>
        <v>0</v>
      </c>
      <c r="Q633" s="224">
        <v>9.0000000000000006E-05</v>
      </c>
      <c r="R633" s="224">
        <f>Q633*H633</f>
        <v>0.011425500000000002</v>
      </c>
      <c r="S633" s="224">
        <v>0</v>
      </c>
      <c r="T633" s="225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26" t="s">
        <v>149</v>
      </c>
      <c r="AT633" s="226" t="s">
        <v>144</v>
      </c>
      <c r="AU633" s="226" t="s">
        <v>164</v>
      </c>
      <c r="AY633" s="20" t="s">
        <v>142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20" t="s">
        <v>80</v>
      </c>
      <c r="BK633" s="227">
        <f>ROUND(I633*H633,2)</f>
        <v>0</v>
      </c>
      <c r="BL633" s="20" t="s">
        <v>149</v>
      </c>
      <c r="BM633" s="226" t="s">
        <v>1824</v>
      </c>
    </row>
    <row r="634" s="2" customFormat="1">
      <c r="A634" s="41"/>
      <c r="B634" s="42"/>
      <c r="C634" s="43"/>
      <c r="D634" s="228" t="s">
        <v>151</v>
      </c>
      <c r="E634" s="43"/>
      <c r="F634" s="229" t="s">
        <v>1276</v>
      </c>
      <c r="G634" s="43"/>
      <c r="H634" s="43"/>
      <c r="I634" s="230"/>
      <c r="J634" s="43"/>
      <c r="K634" s="43"/>
      <c r="L634" s="47"/>
      <c r="M634" s="231"/>
      <c r="N634" s="232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151</v>
      </c>
      <c r="AU634" s="20" t="s">
        <v>164</v>
      </c>
    </row>
    <row r="635" s="2" customFormat="1">
      <c r="A635" s="41"/>
      <c r="B635" s="42"/>
      <c r="C635" s="43"/>
      <c r="D635" s="233" t="s">
        <v>153</v>
      </c>
      <c r="E635" s="43"/>
      <c r="F635" s="234" t="s">
        <v>1278</v>
      </c>
      <c r="G635" s="43"/>
      <c r="H635" s="43"/>
      <c r="I635" s="230"/>
      <c r="J635" s="43"/>
      <c r="K635" s="43"/>
      <c r="L635" s="47"/>
      <c r="M635" s="231"/>
      <c r="N635" s="232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153</v>
      </c>
      <c r="AU635" s="20" t="s">
        <v>164</v>
      </c>
    </row>
    <row r="636" s="13" customFormat="1">
      <c r="A636" s="13"/>
      <c r="B636" s="235"/>
      <c r="C636" s="236"/>
      <c r="D636" s="228" t="s">
        <v>155</v>
      </c>
      <c r="E636" s="237" t="s">
        <v>19</v>
      </c>
      <c r="F636" s="238" t="s">
        <v>1825</v>
      </c>
      <c r="G636" s="236"/>
      <c r="H636" s="237" t="s">
        <v>19</v>
      </c>
      <c r="I636" s="239"/>
      <c r="J636" s="236"/>
      <c r="K636" s="236"/>
      <c r="L636" s="240"/>
      <c r="M636" s="241"/>
      <c r="N636" s="242"/>
      <c r="O636" s="242"/>
      <c r="P636" s="242"/>
      <c r="Q636" s="242"/>
      <c r="R636" s="242"/>
      <c r="S636" s="242"/>
      <c r="T636" s="24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4" t="s">
        <v>155</v>
      </c>
      <c r="AU636" s="244" t="s">
        <v>164</v>
      </c>
      <c r="AV636" s="13" t="s">
        <v>80</v>
      </c>
      <c r="AW636" s="13" t="s">
        <v>33</v>
      </c>
      <c r="AX636" s="13" t="s">
        <v>72</v>
      </c>
      <c r="AY636" s="244" t="s">
        <v>142</v>
      </c>
    </row>
    <row r="637" s="13" customFormat="1">
      <c r="A637" s="13"/>
      <c r="B637" s="235"/>
      <c r="C637" s="236"/>
      <c r="D637" s="228" t="s">
        <v>155</v>
      </c>
      <c r="E637" s="237" t="s">
        <v>19</v>
      </c>
      <c r="F637" s="238" t="s">
        <v>1529</v>
      </c>
      <c r="G637" s="236"/>
      <c r="H637" s="237" t="s">
        <v>19</v>
      </c>
      <c r="I637" s="239"/>
      <c r="J637" s="236"/>
      <c r="K637" s="236"/>
      <c r="L637" s="240"/>
      <c r="M637" s="241"/>
      <c r="N637" s="242"/>
      <c r="O637" s="242"/>
      <c r="P637" s="242"/>
      <c r="Q637" s="242"/>
      <c r="R637" s="242"/>
      <c r="S637" s="242"/>
      <c r="T637" s="24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4" t="s">
        <v>155</v>
      </c>
      <c r="AU637" s="244" t="s">
        <v>164</v>
      </c>
      <c r="AV637" s="13" t="s">
        <v>80</v>
      </c>
      <c r="AW637" s="13" t="s">
        <v>33</v>
      </c>
      <c r="AX637" s="13" t="s">
        <v>72</v>
      </c>
      <c r="AY637" s="244" t="s">
        <v>142</v>
      </c>
    </row>
    <row r="638" s="14" customFormat="1">
      <c r="A638" s="14"/>
      <c r="B638" s="245"/>
      <c r="C638" s="246"/>
      <c r="D638" s="228" t="s">
        <v>155</v>
      </c>
      <c r="E638" s="247" t="s">
        <v>19</v>
      </c>
      <c r="F638" s="248" t="s">
        <v>1684</v>
      </c>
      <c r="G638" s="246"/>
      <c r="H638" s="249">
        <v>71.319999999999993</v>
      </c>
      <c r="I638" s="250"/>
      <c r="J638" s="246"/>
      <c r="K638" s="246"/>
      <c r="L638" s="251"/>
      <c r="M638" s="252"/>
      <c r="N638" s="253"/>
      <c r="O638" s="253"/>
      <c r="P638" s="253"/>
      <c r="Q638" s="253"/>
      <c r="R638" s="253"/>
      <c r="S638" s="253"/>
      <c r="T638" s="25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5" t="s">
        <v>155</v>
      </c>
      <c r="AU638" s="255" t="s">
        <v>164</v>
      </c>
      <c r="AV638" s="14" t="s">
        <v>82</v>
      </c>
      <c r="AW638" s="14" t="s">
        <v>33</v>
      </c>
      <c r="AX638" s="14" t="s">
        <v>72</v>
      </c>
      <c r="AY638" s="255" t="s">
        <v>142</v>
      </c>
    </row>
    <row r="639" s="14" customFormat="1">
      <c r="A639" s="14"/>
      <c r="B639" s="245"/>
      <c r="C639" s="246"/>
      <c r="D639" s="228" t="s">
        <v>155</v>
      </c>
      <c r="E639" s="247" t="s">
        <v>19</v>
      </c>
      <c r="F639" s="248" t="s">
        <v>1685</v>
      </c>
      <c r="G639" s="246"/>
      <c r="H639" s="249">
        <v>33.100000000000001</v>
      </c>
      <c r="I639" s="250"/>
      <c r="J639" s="246"/>
      <c r="K639" s="246"/>
      <c r="L639" s="251"/>
      <c r="M639" s="252"/>
      <c r="N639" s="253"/>
      <c r="O639" s="253"/>
      <c r="P639" s="253"/>
      <c r="Q639" s="253"/>
      <c r="R639" s="253"/>
      <c r="S639" s="253"/>
      <c r="T639" s="25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5" t="s">
        <v>155</v>
      </c>
      <c r="AU639" s="255" t="s">
        <v>164</v>
      </c>
      <c r="AV639" s="14" t="s">
        <v>82</v>
      </c>
      <c r="AW639" s="14" t="s">
        <v>33</v>
      </c>
      <c r="AX639" s="14" t="s">
        <v>72</v>
      </c>
      <c r="AY639" s="255" t="s">
        <v>142</v>
      </c>
    </row>
    <row r="640" s="16" customFormat="1">
      <c r="A640" s="16"/>
      <c r="B640" s="285"/>
      <c r="C640" s="286"/>
      <c r="D640" s="228" t="s">
        <v>155</v>
      </c>
      <c r="E640" s="287" t="s">
        <v>19</v>
      </c>
      <c r="F640" s="288" t="s">
        <v>880</v>
      </c>
      <c r="G640" s="286"/>
      <c r="H640" s="289">
        <v>104.41999999999999</v>
      </c>
      <c r="I640" s="290"/>
      <c r="J640" s="286"/>
      <c r="K640" s="286"/>
      <c r="L640" s="291"/>
      <c r="M640" s="292"/>
      <c r="N640" s="293"/>
      <c r="O640" s="293"/>
      <c r="P640" s="293"/>
      <c r="Q640" s="293"/>
      <c r="R640" s="293"/>
      <c r="S640" s="293"/>
      <c r="T640" s="294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T640" s="295" t="s">
        <v>155</v>
      </c>
      <c r="AU640" s="295" t="s">
        <v>164</v>
      </c>
      <c r="AV640" s="16" t="s">
        <v>164</v>
      </c>
      <c r="AW640" s="16" t="s">
        <v>33</v>
      </c>
      <c r="AX640" s="16" t="s">
        <v>72</v>
      </c>
      <c r="AY640" s="295" t="s">
        <v>142</v>
      </c>
    </row>
    <row r="641" s="13" customFormat="1">
      <c r="A641" s="13"/>
      <c r="B641" s="235"/>
      <c r="C641" s="236"/>
      <c r="D641" s="228" t="s">
        <v>155</v>
      </c>
      <c r="E641" s="237" t="s">
        <v>19</v>
      </c>
      <c r="F641" s="238" t="s">
        <v>1573</v>
      </c>
      <c r="G641" s="236"/>
      <c r="H641" s="237" t="s">
        <v>19</v>
      </c>
      <c r="I641" s="239"/>
      <c r="J641" s="236"/>
      <c r="K641" s="236"/>
      <c r="L641" s="240"/>
      <c r="M641" s="241"/>
      <c r="N641" s="242"/>
      <c r="O641" s="242"/>
      <c r="P641" s="242"/>
      <c r="Q641" s="242"/>
      <c r="R641" s="242"/>
      <c r="S641" s="242"/>
      <c r="T641" s="24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4" t="s">
        <v>155</v>
      </c>
      <c r="AU641" s="244" t="s">
        <v>164</v>
      </c>
      <c r="AV641" s="13" t="s">
        <v>80</v>
      </c>
      <c r="AW641" s="13" t="s">
        <v>33</v>
      </c>
      <c r="AX641" s="13" t="s">
        <v>72</v>
      </c>
      <c r="AY641" s="244" t="s">
        <v>142</v>
      </c>
    </row>
    <row r="642" s="14" customFormat="1">
      <c r="A642" s="14"/>
      <c r="B642" s="245"/>
      <c r="C642" s="246"/>
      <c r="D642" s="228" t="s">
        <v>155</v>
      </c>
      <c r="E642" s="247" t="s">
        <v>19</v>
      </c>
      <c r="F642" s="248" t="s">
        <v>1686</v>
      </c>
      <c r="G642" s="246"/>
      <c r="H642" s="249">
        <v>13.83</v>
      </c>
      <c r="I642" s="250"/>
      <c r="J642" s="246"/>
      <c r="K642" s="246"/>
      <c r="L642" s="251"/>
      <c r="M642" s="252"/>
      <c r="N642" s="253"/>
      <c r="O642" s="253"/>
      <c r="P642" s="253"/>
      <c r="Q642" s="253"/>
      <c r="R642" s="253"/>
      <c r="S642" s="253"/>
      <c r="T642" s="25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5" t="s">
        <v>155</v>
      </c>
      <c r="AU642" s="255" t="s">
        <v>164</v>
      </c>
      <c r="AV642" s="14" t="s">
        <v>82</v>
      </c>
      <c r="AW642" s="14" t="s">
        <v>33</v>
      </c>
      <c r="AX642" s="14" t="s">
        <v>72</v>
      </c>
      <c r="AY642" s="255" t="s">
        <v>142</v>
      </c>
    </row>
    <row r="643" s="16" customFormat="1">
      <c r="A643" s="16"/>
      <c r="B643" s="285"/>
      <c r="C643" s="286"/>
      <c r="D643" s="228" t="s">
        <v>155</v>
      </c>
      <c r="E643" s="287" t="s">
        <v>19</v>
      </c>
      <c r="F643" s="288" t="s">
        <v>880</v>
      </c>
      <c r="G643" s="286"/>
      <c r="H643" s="289">
        <v>13.83</v>
      </c>
      <c r="I643" s="290"/>
      <c r="J643" s="286"/>
      <c r="K643" s="286"/>
      <c r="L643" s="291"/>
      <c r="M643" s="292"/>
      <c r="N643" s="293"/>
      <c r="O643" s="293"/>
      <c r="P643" s="293"/>
      <c r="Q643" s="293"/>
      <c r="R643" s="293"/>
      <c r="S643" s="293"/>
      <c r="T643" s="294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T643" s="295" t="s">
        <v>155</v>
      </c>
      <c r="AU643" s="295" t="s">
        <v>164</v>
      </c>
      <c r="AV643" s="16" t="s">
        <v>164</v>
      </c>
      <c r="AW643" s="16" t="s">
        <v>33</v>
      </c>
      <c r="AX643" s="16" t="s">
        <v>72</v>
      </c>
      <c r="AY643" s="295" t="s">
        <v>142</v>
      </c>
    </row>
    <row r="644" s="13" customFormat="1">
      <c r="A644" s="13"/>
      <c r="B644" s="235"/>
      <c r="C644" s="236"/>
      <c r="D644" s="228" t="s">
        <v>155</v>
      </c>
      <c r="E644" s="237" t="s">
        <v>19</v>
      </c>
      <c r="F644" s="238" t="s">
        <v>1537</v>
      </c>
      <c r="G644" s="236"/>
      <c r="H644" s="237" t="s">
        <v>19</v>
      </c>
      <c r="I644" s="239"/>
      <c r="J644" s="236"/>
      <c r="K644" s="236"/>
      <c r="L644" s="240"/>
      <c r="M644" s="241"/>
      <c r="N644" s="242"/>
      <c r="O644" s="242"/>
      <c r="P644" s="242"/>
      <c r="Q644" s="242"/>
      <c r="R644" s="242"/>
      <c r="S644" s="242"/>
      <c r="T644" s="24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4" t="s">
        <v>155</v>
      </c>
      <c r="AU644" s="244" t="s">
        <v>164</v>
      </c>
      <c r="AV644" s="13" t="s">
        <v>80</v>
      </c>
      <c r="AW644" s="13" t="s">
        <v>33</v>
      </c>
      <c r="AX644" s="13" t="s">
        <v>72</v>
      </c>
      <c r="AY644" s="244" t="s">
        <v>142</v>
      </c>
    </row>
    <row r="645" s="14" customFormat="1">
      <c r="A645" s="14"/>
      <c r="B645" s="245"/>
      <c r="C645" s="246"/>
      <c r="D645" s="228" t="s">
        <v>155</v>
      </c>
      <c r="E645" s="247" t="s">
        <v>19</v>
      </c>
      <c r="F645" s="248" t="s">
        <v>1687</v>
      </c>
      <c r="G645" s="246"/>
      <c r="H645" s="249">
        <v>8.6999999999999993</v>
      </c>
      <c r="I645" s="250"/>
      <c r="J645" s="246"/>
      <c r="K645" s="246"/>
      <c r="L645" s="251"/>
      <c r="M645" s="252"/>
      <c r="N645" s="253"/>
      <c r="O645" s="253"/>
      <c r="P645" s="253"/>
      <c r="Q645" s="253"/>
      <c r="R645" s="253"/>
      <c r="S645" s="253"/>
      <c r="T645" s="25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5" t="s">
        <v>155</v>
      </c>
      <c r="AU645" s="255" t="s">
        <v>164</v>
      </c>
      <c r="AV645" s="14" t="s">
        <v>82</v>
      </c>
      <c r="AW645" s="14" t="s">
        <v>33</v>
      </c>
      <c r="AX645" s="14" t="s">
        <v>72</v>
      </c>
      <c r="AY645" s="255" t="s">
        <v>142</v>
      </c>
    </row>
    <row r="646" s="16" customFormat="1">
      <c r="A646" s="16"/>
      <c r="B646" s="285"/>
      <c r="C646" s="286"/>
      <c r="D646" s="228" t="s">
        <v>155</v>
      </c>
      <c r="E646" s="287" t="s">
        <v>19</v>
      </c>
      <c r="F646" s="288" t="s">
        <v>880</v>
      </c>
      <c r="G646" s="286"/>
      <c r="H646" s="289">
        <v>8.6999999999999993</v>
      </c>
      <c r="I646" s="290"/>
      <c r="J646" s="286"/>
      <c r="K646" s="286"/>
      <c r="L646" s="291"/>
      <c r="M646" s="292"/>
      <c r="N646" s="293"/>
      <c r="O646" s="293"/>
      <c r="P646" s="293"/>
      <c r="Q646" s="293"/>
      <c r="R646" s="293"/>
      <c r="S646" s="293"/>
      <c r="T646" s="294"/>
      <c r="U646" s="16"/>
      <c r="V646" s="16"/>
      <c r="W646" s="16"/>
      <c r="X646" s="16"/>
      <c r="Y646" s="16"/>
      <c r="Z646" s="16"/>
      <c r="AA646" s="16"/>
      <c r="AB646" s="16"/>
      <c r="AC646" s="16"/>
      <c r="AD646" s="16"/>
      <c r="AE646" s="16"/>
      <c r="AT646" s="295" t="s">
        <v>155</v>
      </c>
      <c r="AU646" s="295" t="s">
        <v>164</v>
      </c>
      <c r="AV646" s="16" t="s">
        <v>164</v>
      </c>
      <c r="AW646" s="16" t="s">
        <v>33</v>
      </c>
      <c r="AX646" s="16" t="s">
        <v>72</v>
      </c>
      <c r="AY646" s="295" t="s">
        <v>142</v>
      </c>
    </row>
    <row r="647" s="15" customFormat="1">
      <c r="A647" s="15"/>
      <c r="B647" s="274"/>
      <c r="C647" s="275"/>
      <c r="D647" s="228" t="s">
        <v>155</v>
      </c>
      <c r="E647" s="276" t="s">
        <v>19</v>
      </c>
      <c r="F647" s="277" t="s">
        <v>861</v>
      </c>
      <c r="G647" s="275"/>
      <c r="H647" s="278">
        <v>126.94999999999999</v>
      </c>
      <c r="I647" s="279"/>
      <c r="J647" s="275"/>
      <c r="K647" s="275"/>
      <c r="L647" s="280"/>
      <c r="M647" s="281"/>
      <c r="N647" s="282"/>
      <c r="O647" s="282"/>
      <c r="P647" s="282"/>
      <c r="Q647" s="282"/>
      <c r="R647" s="282"/>
      <c r="S647" s="282"/>
      <c r="T647" s="283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84" t="s">
        <v>155</v>
      </c>
      <c r="AU647" s="284" t="s">
        <v>164</v>
      </c>
      <c r="AV647" s="15" t="s">
        <v>149</v>
      </c>
      <c r="AW647" s="15" t="s">
        <v>33</v>
      </c>
      <c r="AX647" s="15" t="s">
        <v>80</v>
      </c>
      <c r="AY647" s="284" t="s">
        <v>142</v>
      </c>
    </row>
    <row r="648" s="2" customFormat="1" ht="16.5" customHeight="1">
      <c r="A648" s="41"/>
      <c r="B648" s="42"/>
      <c r="C648" s="215" t="s">
        <v>527</v>
      </c>
      <c r="D648" s="215" t="s">
        <v>144</v>
      </c>
      <c r="E648" s="216" t="s">
        <v>1826</v>
      </c>
      <c r="F648" s="217" t="s">
        <v>1827</v>
      </c>
      <c r="G648" s="218" t="s">
        <v>334</v>
      </c>
      <c r="H648" s="219">
        <v>1</v>
      </c>
      <c r="I648" s="220"/>
      <c r="J648" s="221">
        <f>ROUND(I648*H648,2)</f>
        <v>0</v>
      </c>
      <c r="K648" s="217" t="s">
        <v>19</v>
      </c>
      <c r="L648" s="47"/>
      <c r="M648" s="222" t="s">
        <v>19</v>
      </c>
      <c r="N648" s="223" t="s">
        <v>43</v>
      </c>
      <c r="O648" s="87"/>
      <c r="P648" s="224">
        <f>O648*H648</f>
        <v>0</v>
      </c>
      <c r="Q648" s="224">
        <v>0</v>
      </c>
      <c r="R648" s="224">
        <f>Q648*H648</f>
        <v>0</v>
      </c>
      <c r="S648" s="224">
        <v>0</v>
      </c>
      <c r="T648" s="225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26" t="s">
        <v>149</v>
      </c>
      <c r="AT648" s="226" t="s">
        <v>144</v>
      </c>
      <c r="AU648" s="226" t="s">
        <v>164</v>
      </c>
      <c r="AY648" s="20" t="s">
        <v>142</v>
      </c>
      <c r="BE648" s="227">
        <f>IF(N648="základní",J648,0)</f>
        <v>0</v>
      </c>
      <c r="BF648" s="227">
        <f>IF(N648="snížená",J648,0)</f>
        <v>0</v>
      </c>
      <c r="BG648" s="227">
        <f>IF(N648="zákl. přenesená",J648,0)</f>
        <v>0</v>
      </c>
      <c r="BH648" s="227">
        <f>IF(N648="sníž. přenesená",J648,0)</f>
        <v>0</v>
      </c>
      <c r="BI648" s="227">
        <f>IF(N648="nulová",J648,0)</f>
        <v>0</v>
      </c>
      <c r="BJ648" s="20" t="s">
        <v>80</v>
      </c>
      <c r="BK648" s="227">
        <f>ROUND(I648*H648,2)</f>
        <v>0</v>
      </c>
      <c r="BL648" s="20" t="s">
        <v>149</v>
      </c>
      <c r="BM648" s="226" t="s">
        <v>1828</v>
      </c>
    </row>
    <row r="649" s="2" customFormat="1">
      <c r="A649" s="41"/>
      <c r="B649" s="42"/>
      <c r="C649" s="43"/>
      <c r="D649" s="228" t="s">
        <v>151</v>
      </c>
      <c r="E649" s="43"/>
      <c r="F649" s="229" t="s">
        <v>1827</v>
      </c>
      <c r="G649" s="43"/>
      <c r="H649" s="43"/>
      <c r="I649" s="230"/>
      <c r="J649" s="43"/>
      <c r="K649" s="43"/>
      <c r="L649" s="47"/>
      <c r="M649" s="231"/>
      <c r="N649" s="232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151</v>
      </c>
      <c r="AU649" s="20" t="s">
        <v>164</v>
      </c>
    </row>
    <row r="650" s="14" customFormat="1">
      <c r="A650" s="14"/>
      <c r="B650" s="245"/>
      <c r="C650" s="246"/>
      <c r="D650" s="228" t="s">
        <v>155</v>
      </c>
      <c r="E650" s="247" t="s">
        <v>19</v>
      </c>
      <c r="F650" s="248" t="s">
        <v>1829</v>
      </c>
      <c r="G650" s="246"/>
      <c r="H650" s="249">
        <v>1</v>
      </c>
      <c r="I650" s="250"/>
      <c r="J650" s="246"/>
      <c r="K650" s="246"/>
      <c r="L650" s="251"/>
      <c r="M650" s="252"/>
      <c r="N650" s="253"/>
      <c r="O650" s="253"/>
      <c r="P650" s="253"/>
      <c r="Q650" s="253"/>
      <c r="R650" s="253"/>
      <c r="S650" s="253"/>
      <c r="T650" s="25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5" t="s">
        <v>155</v>
      </c>
      <c r="AU650" s="255" t="s">
        <v>164</v>
      </c>
      <c r="AV650" s="14" t="s">
        <v>82</v>
      </c>
      <c r="AW650" s="14" t="s">
        <v>33</v>
      </c>
      <c r="AX650" s="14" t="s">
        <v>72</v>
      </c>
      <c r="AY650" s="255" t="s">
        <v>142</v>
      </c>
    </row>
    <row r="651" s="15" customFormat="1">
      <c r="A651" s="15"/>
      <c r="B651" s="274"/>
      <c r="C651" s="275"/>
      <c r="D651" s="228" t="s">
        <v>155</v>
      </c>
      <c r="E651" s="276" t="s">
        <v>19</v>
      </c>
      <c r="F651" s="277" t="s">
        <v>861</v>
      </c>
      <c r="G651" s="275"/>
      <c r="H651" s="278">
        <v>1</v>
      </c>
      <c r="I651" s="279"/>
      <c r="J651" s="275"/>
      <c r="K651" s="275"/>
      <c r="L651" s="280"/>
      <c r="M651" s="281"/>
      <c r="N651" s="282"/>
      <c r="O651" s="282"/>
      <c r="P651" s="282"/>
      <c r="Q651" s="282"/>
      <c r="R651" s="282"/>
      <c r="S651" s="282"/>
      <c r="T651" s="283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84" t="s">
        <v>155</v>
      </c>
      <c r="AU651" s="284" t="s">
        <v>164</v>
      </c>
      <c r="AV651" s="15" t="s">
        <v>149</v>
      </c>
      <c r="AW651" s="15" t="s">
        <v>33</v>
      </c>
      <c r="AX651" s="15" t="s">
        <v>80</v>
      </c>
      <c r="AY651" s="284" t="s">
        <v>142</v>
      </c>
    </row>
    <row r="652" s="12" customFormat="1" ht="22.8" customHeight="1">
      <c r="A652" s="12"/>
      <c r="B652" s="199"/>
      <c r="C652" s="200"/>
      <c r="D652" s="201" t="s">
        <v>71</v>
      </c>
      <c r="E652" s="213" t="s">
        <v>210</v>
      </c>
      <c r="F652" s="213" t="s">
        <v>503</v>
      </c>
      <c r="G652" s="200"/>
      <c r="H652" s="200"/>
      <c r="I652" s="203"/>
      <c r="J652" s="214">
        <f>BK652</f>
        <v>0</v>
      </c>
      <c r="K652" s="200"/>
      <c r="L652" s="205"/>
      <c r="M652" s="206"/>
      <c r="N652" s="207"/>
      <c r="O652" s="207"/>
      <c r="P652" s="208">
        <v>0</v>
      </c>
      <c r="Q652" s="207"/>
      <c r="R652" s="208">
        <v>0</v>
      </c>
      <c r="S652" s="207"/>
      <c r="T652" s="209"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10" t="s">
        <v>80</v>
      </c>
      <c r="AT652" s="211" t="s">
        <v>71</v>
      </c>
      <c r="AU652" s="211" t="s">
        <v>80</v>
      </c>
      <c r="AY652" s="210" t="s">
        <v>142</v>
      </c>
      <c r="BK652" s="212">
        <v>0</v>
      </c>
    </row>
    <row r="653" s="12" customFormat="1" ht="22.8" customHeight="1">
      <c r="A653" s="12"/>
      <c r="B653" s="199"/>
      <c r="C653" s="200"/>
      <c r="D653" s="201" t="s">
        <v>71</v>
      </c>
      <c r="E653" s="213" t="s">
        <v>654</v>
      </c>
      <c r="F653" s="213" t="s">
        <v>655</v>
      </c>
      <c r="G653" s="200"/>
      <c r="H653" s="200"/>
      <c r="I653" s="203"/>
      <c r="J653" s="214">
        <f>BK653</f>
        <v>0</v>
      </c>
      <c r="K653" s="200"/>
      <c r="L653" s="205"/>
      <c r="M653" s="206"/>
      <c r="N653" s="207"/>
      <c r="O653" s="207"/>
      <c r="P653" s="208">
        <f>SUM(P654:P669)</f>
        <v>0</v>
      </c>
      <c r="Q653" s="207"/>
      <c r="R653" s="208">
        <f>SUM(R654:R669)</f>
        <v>0</v>
      </c>
      <c r="S653" s="207"/>
      <c r="T653" s="209">
        <f>SUM(T654:T669)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10" t="s">
        <v>80</v>
      </c>
      <c r="AT653" s="211" t="s">
        <v>71</v>
      </c>
      <c r="AU653" s="211" t="s">
        <v>80</v>
      </c>
      <c r="AY653" s="210" t="s">
        <v>142</v>
      </c>
      <c r="BK653" s="212">
        <f>SUM(BK654:BK669)</f>
        <v>0</v>
      </c>
    </row>
    <row r="654" s="2" customFormat="1" ht="24.15" customHeight="1">
      <c r="A654" s="41"/>
      <c r="B654" s="42"/>
      <c r="C654" s="215" t="s">
        <v>537</v>
      </c>
      <c r="D654" s="215" t="s">
        <v>144</v>
      </c>
      <c r="E654" s="216" t="s">
        <v>1830</v>
      </c>
      <c r="F654" s="217" t="s">
        <v>690</v>
      </c>
      <c r="G654" s="218" t="s">
        <v>282</v>
      </c>
      <c r="H654" s="219">
        <v>3</v>
      </c>
      <c r="I654" s="220"/>
      <c r="J654" s="221">
        <f>ROUND(I654*H654,2)</f>
        <v>0</v>
      </c>
      <c r="K654" s="217" t="s">
        <v>148</v>
      </c>
      <c r="L654" s="47"/>
      <c r="M654" s="222" t="s">
        <v>19</v>
      </c>
      <c r="N654" s="223" t="s">
        <v>43</v>
      </c>
      <c r="O654" s="87"/>
      <c r="P654" s="224">
        <f>O654*H654</f>
        <v>0</v>
      </c>
      <c r="Q654" s="224">
        <v>0</v>
      </c>
      <c r="R654" s="224">
        <f>Q654*H654</f>
        <v>0</v>
      </c>
      <c r="S654" s="224">
        <v>0</v>
      </c>
      <c r="T654" s="225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26" t="s">
        <v>149</v>
      </c>
      <c r="AT654" s="226" t="s">
        <v>144</v>
      </c>
      <c r="AU654" s="226" t="s">
        <v>82</v>
      </c>
      <c r="AY654" s="20" t="s">
        <v>142</v>
      </c>
      <c r="BE654" s="227">
        <f>IF(N654="základní",J654,0)</f>
        <v>0</v>
      </c>
      <c r="BF654" s="227">
        <f>IF(N654="snížená",J654,0)</f>
        <v>0</v>
      </c>
      <c r="BG654" s="227">
        <f>IF(N654="zákl. přenesená",J654,0)</f>
        <v>0</v>
      </c>
      <c r="BH654" s="227">
        <f>IF(N654="sníž. přenesená",J654,0)</f>
        <v>0</v>
      </c>
      <c r="BI654" s="227">
        <f>IF(N654="nulová",J654,0)</f>
        <v>0</v>
      </c>
      <c r="BJ654" s="20" t="s">
        <v>80</v>
      </c>
      <c r="BK654" s="227">
        <f>ROUND(I654*H654,2)</f>
        <v>0</v>
      </c>
      <c r="BL654" s="20" t="s">
        <v>149</v>
      </c>
      <c r="BM654" s="226" t="s">
        <v>1831</v>
      </c>
    </row>
    <row r="655" s="2" customFormat="1">
      <c r="A655" s="41"/>
      <c r="B655" s="42"/>
      <c r="C655" s="43"/>
      <c r="D655" s="228" t="s">
        <v>151</v>
      </c>
      <c r="E655" s="43"/>
      <c r="F655" s="229" t="s">
        <v>690</v>
      </c>
      <c r="G655" s="43"/>
      <c r="H655" s="43"/>
      <c r="I655" s="230"/>
      <c r="J655" s="43"/>
      <c r="K655" s="43"/>
      <c r="L655" s="47"/>
      <c r="M655" s="231"/>
      <c r="N655" s="232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151</v>
      </c>
      <c r="AU655" s="20" t="s">
        <v>82</v>
      </c>
    </row>
    <row r="656" s="2" customFormat="1">
      <c r="A656" s="41"/>
      <c r="B656" s="42"/>
      <c r="C656" s="43"/>
      <c r="D656" s="233" t="s">
        <v>153</v>
      </c>
      <c r="E656" s="43"/>
      <c r="F656" s="234" t="s">
        <v>1832</v>
      </c>
      <c r="G656" s="43"/>
      <c r="H656" s="43"/>
      <c r="I656" s="230"/>
      <c r="J656" s="43"/>
      <c r="K656" s="43"/>
      <c r="L656" s="47"/>
      <c r="M656" s="231"/>
      <c r="N656" s="232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153</v>
      </c>
      <c r="AU656" s="20" t="s">
        <v>82</v>
      </c>
    </row>
    <row r="657" s="14" customFormat="1">
      <c r="A657" s="14"/>
      <c r="B657" s="245"/>
      <c r="C657" s="246"/>
      <c r="D657" s="228" t="s">
        <v>155</v>
      </c>
      <c r="E657" s="247" t="s">
        <v>19</v>
      </c>
      <c r="F657" s="248" t="s">
        <v>1833</v>
      </c>
      <c r="G657" s="246"/>
      <c r="H657" s="249">
        <v>3</v>
      </c>
      <c r="I657" s="250"/>
      <c r="J657" s="246"/>
      <c r="K657" s="246"/>
      <c r="L657" s="251"/>
      <c r="M657" s="252"/>
      <c r="N657" s="253"/>
      <c r="O657" s="253"/>
      <c r="P657" s="253"/>
      <c r="Q657" s="253"/>
      <c r="R657" s="253"/>
      <c r="S657" s="253"/>
      <c r="T657" s="254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5" t="s">
        <v>155</v>
      </c>
      <c r="AU657" s="255" t="s">
        <v>82</v>
      </c>
      <c r="AV657" s="14" t="s">
        <v>82</v>
      </c>
      <c r="AW657" s="14" t="s">
        <v>33</v>
      </c>
      <c r="AX657" s="14" t="s">
        <v>72</v>
      </c>
      <c r="AY657" s="255" t="s">
        <v>142</v>
      </c>
    </row>
    <row r="658" s="15" customFormat="1">
      <c r="A658" s="15"/>
      <c r="B658" s="274"/>
      <c r="C658" s="275"/>
      <c r="D658" s="228" t="s">
        <v>155</v>
      </c>
      <c r="E658" s="276" t="s">
        <v>19</v>
      </c>
      <c r="F658" s="277" t="s">
        <v>861</v>
      </c>
      <c r="G658" s="275"/>
      <c r="H658" s="278">
        <v>3</v>
      </c>
      <c r="I658" s="279"/>
      <c r="J658" s="275"/>
      <c r="K658" s="275"/>
      <c r="L658" s="280"/>
      <c r="M658" s="281"/>
      <c r="N658" s="282"/>
      <c r="O658" s="282"/>
      <c r="P658" s="282"/>
      <c r="Q658" s="282"/>
      <c r="R658" s="282"/>
      <c r="S658" s="282"/>
      <c r="T658" s="283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84" t="s">
        <v>155</v>
      </c>
      <c r="AU658" s="284" t="s">
        <v>82</v>
      </c>
      <c r="AV658" s="15" t="s">
        <v>149</v>
      </c>
      <c r="AW658" s="15" t="s">
        <v>33</v>
      </c>
      <c r="AX658" s="15" t="s">
        <v>80</v>
      </c>
      <c r="AY658" s="284" t="s">
        <v>142</v>
      </c>
    </row>
    <row r="659" s="2" customFormat="1" ht="24.15" customHeight="1">
      <c r="A659" s="41"/>
      <c r="B659" s="42"/>
      <c r="C659" s="215" t="s">
        <v>541</v>
      </c>
      <c r="D659" s="215" t="s">
        <v>144</v>
      </c>
      <c r="E659" s="216" t="s">
        <v>1295</v>
      </c>
      <c r="F659" s="217" t="s">
        <v>1296</v>
      </c>
      <c r="G659" s="218" t="s">
        <v>282</v>
      </c>
      <c r="H659" s="219">
        <v>3</v>
      </c>
      <c r="I659" s="220"/>
      <c r="J659" s="221">
        <f>ROUND(I659*H659,2)</f>
        <v>0</v>
      </c>
      <c r="K659" s="217" t="s">
        <v>148</v>
      </c>
      <c r="L659" s="47"/>
      <c r="M659" s="222" t="s">
        <v>19</v>
      </c>
      <c r="N659" s="223" t="s">
        <v>43</v>
      </c>
      <c r="O659" s="87"/>
      <c r="P659" s="224">
        <f>O659*H659</f>
        <v>0</v>
      </c>
      <c r="Q659" s="224">
        <v>0</v>
      </c>
      <c r="R659" s="224">
        <f>Q659*H659</f>
        <v>0</v>
      </c>
      <c r="S659" s="224">
        <v>0</v>
      </c>
      <c r="T659" s="225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26" t="s">
        <v>149</v>
      </c>
      <c r="AT659" s="226" t="s">
        <v>144</v>
      </c>
      <c r="AU659" s="226" t="s">
        <v>82</v>
      </c>
      <c r="AY659" s="20" t="s">
        <v>142</v>
      </c>
      <c r="BE659" s="227">
        <f>IF(N659="základní",J659,0)</f>
        <v>0</v>
      </c>
      <c r="BF659" s="227">
        <f>IF(N659="snížená",J659,0)</f>
        <v>0</v>
      </c>
      <c r="BG659" s="227">
        <f>IF(N659="zákl. přenesená",J659,0)</f>
        <v>0</v>
      </c>
      <c r="BH659" s="227">
        <f>IF(N659="sníž. přenesená",J659,0)</f>
        <v>0</v>
      </c>
      <c r="BI659" s="227">
        <f>IF(N659="nulová",J659,0)</f>
        <v>0</v>
      </c>
      <c r="BJ659" s="20" t="s">
        <v>80</v>
      </c>
      <c r="BK659" s="227">
        <f>ROUND(I659*H659,2)</f>
        <v>0</v>
      </c>
      <c r="BL659" s="20" t="s">
        <v>149</v>
      </c>
      <c r="BM659" s="226" t="s">
        <v>1834</v>
      </c>
    </row>
    <row r="660" s="2" customFormat="1">
      <c r="A660" s="41"/>
      <c r="B660" s="42"/>
      <c r="C660" s="43"/>
      <c r="D660" s="228" t="s">
        <v>151</v>
      </c>
      <c r="E660" s="43"/>
      <c r="F660" s="229" t="s">
        <v>1296</v>
      </c>
      <c r="G660" s="43"/>
      <c r="H660" s="43"/>
      <c r="I660" s="230"/>
      <c r="J660" s="43"/>
      <c r="K660" s="43"/>
      <c r="L660" s="47"/>
      <c r="M660" s="231"/>
      <c r="N660" s="232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151</v>
      </c>
      <c r="AU660" s="20" t="s">
        <v>82</v>
      </c>
    </row>
    <row r="661" s="2" customFormat="1">
      <c r="A661" s="41"/>
      <c r="B661" s="42"/>
      <c r="C661" s="43"/>
      <c r="D661" s="233" t="s">
        <v>153</v>
      </c>
      <c r="E661" s="43"/>
      <c r="F661" s="234" t="s">
        <v>1298</v>
      </c>
      <c r="G661" s="43"/>
      <c r="H661" s="43"/>
      <c r="I661" s="230"/>
      <c r="J661" s="43"/>
      <c r="K661" s="43"/>
      <c r="L661" s="47"/>
      <c r="M661" s="231"/>
      <c r="N661" s="232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153</v>
      </c>
      <c r="AU661" s="20" t="s">
        <v>82</v>
      </c>
    </row>
    <row r="662" s="14" customFormat="1">
      <c r="A662" s="14"/>
      <c r="B662" s="245"/>
      <c r="C662" s="246"/>
      <c r="D662" s="228" t="s">
        <v>155</v>
      </c>
      <c r="E662" s="247" t="s">
        <v>19</v>
      </c>
      <c r="F662" s="248" t="s">
        <v>1835</v>
      </c>
      <c r="G662" s="246"/>
      <c r="H662" s="249">
        <v>3</v>
      </c>
      <c r="I662" s="250"/>
      <c r="J662" s="246"/>
      <c r="K662" s="246"/>
      <c r="L662" s="251"/>
      <c r="M662" s="252"/>
      <c r="N662" s="253"/>
      <c r="O662" s="253"/>
      <c r="P662" s="253"/>
      <c r="Q662" s="253"/>
      <c r="R662" s="253"/>
      <c r="S662" s="253"/>
      <c r="T662" s="25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5" t="s">
        <v>155</v>
      </c>
      <c r="AU662" s="255" t="s">
        <v>82</v>
      </c>
      <c r="AV662" s="14" t="s">
        <v>82</v>
      </c>
      <c r="AW662" s="14" t="s">
        <v>33</v>
      </c>
      <c r="AX662" s="14" t="s">
        <v>72</v>
      </c>
      <c r="AY662" s="255" t="s">
        <v>142</v>
      </c>
    </row>
    <row r="663" s="15" customFormat="1">
      <c r="A663" s="15"/>
      <c r="B663" s="274"/>
      <c r="C663" s="275"/>
      <c r="D663" s="228" t="s">
        <v>155</v>
      </c>
      <c r="E663" s="276" t="s">
        <v>19</v>
      </c>
      <c r="F663" s="277" t="s">
        <v>861</v>
      </c>
      <c r="G663" s="275"/>
      <c r="H663" s="278">
        <v>3</v>
      </c>
      <c r="I663" s="279"/>
      <c r="J663" s="275"/>
      <c r="K663" s="275"/>
      <c r="L663" s="280"/>
      <c r="M663" s="281"/>
      <c r="N663" s="282"/>
      <c r="O663" s="282"/>
      <c r="P663" s="282"/>
      <c r="Q663" s="282"/>
      <c r="R663" s="282"/>
      <c r="S663" s="282"/>
      <c r="T663" s="283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84" t="s">
        <v>155</v>
      </c>
      <c r="AU663" s="284" t="s">
        <v>82</v>
      </c>
      <c r="AV663" s="15" t="s">
        <v>149</v>
      </c>
      <c r="AW663" s="15" t="s">
        <v>33</v>
      </c>
      <c r="AX663" s="15" t="s">
        <v>80</v>
      </c>
      <c r="AY663" s="284" t="s">
        <v>142</v>
      </c>
    </row>
    <row r="664" s="2" customFormat="1" ht="24.15" customHeight="1">
      <c r="A664" s="41"/>
      <c r="B664" s="42"/>
      <c r="C664" s="215" t="s">
        <v>549</v>
      </c>
      <c r="D664" s="215" t="s">
        <v>144</v>
      </c>
      <c r="E664" s="216" t="s">
        <v>1299</v>
      </c>
      <c r="F664" s="217" t="s">
        <v>1300</v>
      </c>
      <c r="G664" s="218" t="s">
        <v>282</v>
      </c>
      <c r="H664" s="219">
        <v>57</v>
      </c>
      <c r="I664" s="220"/>
      <c r="J664" s="221">
        <f>ROUND(I664*H664,2)</f>
        <v>0</v>
      </c>
      <c r="K664" s="217" t="s">
        <v>148</v>
      </c>
      <c r="L664" s="47"/>
      <c r="M664" s="222" t="s">
        <v>19</v>
      </c>
      <c r="N664" s="223" t="s">
        <v>43</v>
      </c>
      <c r="O664" s="87"/>
      <c r="P664" s="224">
        <f>O664*H664</f>
        <v>0</v>
      </c>
      <c r="Q664" s="224">
        <v>0</v>
      </c>
      <c r="R664" s="224">
        <f>Q664*H664</f>
        <v>0</v>
      </c>
      <c r="S664" s="224">
        <v>0</v>
      </c>
      <c r="T664" s="225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26" t="s">
        <v>149</v>
      </c>
      <c r="AT664" s="226" t="s">
        <v>144</v>
      </c>
      <c r="AU664" s="226" t="s">
        <v>82</v>
      </c>
      <c r="AY664" s="20" t="s">
        <v>142</v>
      </c>
      <c r="BE664" s="227">
        <f>IF(N664="základní",J664,0)</f>
        <v>0</v>
      </c>
      <c r="BF664" s="227">
        <f>IF(N664="snížená",J664,0)</f>
        <v>0</v>
      </c>
      <c r="BG664" s="227">
        <f>IF(N664="zákl. přenesená",J664,0)</f>
        <v>0</v>
      </c>
      <c r="BH664" s="227">
        <f>IF(N664="sníž. přenesená",J664,0)</f>
        <v>0</v>
      </c>
      <c r="BI664" s="227">
        <f>IF(N664="nulová",J664,0)</f>
        <v>0</v>
      </c>
      <c r="BJ664" s="20" t="s">
        <v>80</v>
      </c>
      <c r="BK664" s="227">
        <f>ROUND(I664*H664,2)</f>
        <v>0</v>
      </c>
      <c r="BL664" s="20" t="s">
        <v>149</v>
      </c>
      <c r="BM664" s="226" t="s">
        <v>1836</v>
      </c>
    </row>
    <row r="665" s="2" customFormat="1">
      <c r="A665" s="41"/>
      <c r="B665" s="42"/>
      <c r="C665" s="43"/>
      <c r="D665" s="228" t="s">
        <v>151</v>
      </c>
      <c r="E665" s="43"/>
      <c r="F665" s="229" t="s">
        <v>1300</v>
      </c>
      <c r="G665" s="43"/>
      <c r="H665" s="43"/>
      <c r="I665" s="230"/>
      <c r="J665" s="43"/>
      <c r="K665" s="43"/>
      <c r="L665" s="47"/>
      <c r="M665" s="231"/>
      <c r="N665" s="232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151</v>
      </c>
      <c r="AU665" s="20" t="s">
        <v>82</v>
      </c>
    </row>
    <row r="666" s="2" customFormat="1">
      <c r="A666" s="41"/>
      <c r="B666" s="42"/>
      <c r="C666" s="43"/>
      <c r="D666" s="233" t="s">
        <v>153</v>
      </c>
      <c r="E666" s="43"/>
      <c r="F666" s="234" t="s">
        <v>1302</v>
      </c>
      <c r="G666" s="43"/>
      <c r="H666" s="43"/>
      <c r="I666" s="230"/>
      <c r="J666" s="43"/>
      <c r="K666" s="43"/>
      <c r="L666" s="47"/>
      <c r="M666" s="231"/>
      <c r="N666" s="232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153</v>
      </c>
      <c r="AU666" s="20" t="s">
        <v>82</v>
      </c>
    </row>
    <row r="667" s="13" customFormat="1">
      <c r="A667" s="13"/>
      <c r="B667" s="235"/>
      <c r="C667" s="236"/>
      <c r="D667" s="228" t="s">
        <v>155</v>
      </c>
      <c r="E667" s="237" t="s">
        <v>19</v>
      </c>
      <c r="F667" s="238" t="s">
        <v>1303</v>
      </c>
      <c r="G667" s="236"/>
      <c r="H667" s="237" t="s">
        <v>19</v>
      </c>
      <c r="I667" s="239"/>
      <c r="J667" s="236"/>
      <c r="K667" s="236"/>
      <c r="L667" s="240"/>
      <c r="M667" s="241"/>
      <c r="N667" s="242"/>
      <c r="O667" s="242"/>
      <c r="P667" s="242"/>
      <c r="Q667" s="242"/>
      <c r="R667" s="242"/>
      <c r="S667" s="242"/>
      <c r="T667" s="24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4" t="s">
        <v>155</v>
      </c>
      <c r="AU667" s="244" t="s">
        <v>82</v>
      </c>
      <c r="AV667" s="13" t="s">
        <v>80</v>
      </c>
      <c r="AW667" s="13" t="s">
        <v>33</v>
      </c>
      <c r="AX667" s="13" t="s">
        <v>72</v>
      </c>
      <c r="AY667" s="244" t="s">
        <v>142</v>
      </c>
    </row>
    <row r="668" s="14" customFormat="1">
      <c r="A668" s="14"/>
      <c r="B668" s="245"/>
      <c r="C668" s="246"/>
      <c r="D668" s="228" t="s">
        <v>155</v>
      </c>
      <c r="E668" s="247" t="s">
        <v>19</v>
      </c>
      <c r="F668" s="248" t="s">
        <v>1837</v>
      </c>
      <c r="G668" s="246"/>
      <c r="H668" s="249">
        <v>57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5" t="s">
        <v>155</v>
      </c>
      <c r="AU668" s="255" t="s">
        <v>82</v>
      </c>
      <c r="AV668" s="14" t="s">
        <v>82</v>
      </c>
      <c r="AW668" s="14" t="s">
        <v>33</v>
      </c>
      <c r="AX668" s="14" t="s">
        <v>72</v>
      </c>
      <c r="AY668" s="255" t="s">
        <v>142</v>
      </c>
    </row>
    <row r="669" s="15" customFormat="1">
      <c r="A669" s="15"/>
      <c r="B669" s="274"/>
      <c r="C669" s="275"/>
      <c r="D669" s="228" t="s">
        <v>155</v>
      </c>
      <c r="E669" s="276" t="s">
        <v>19</v>
      </c>
      <c r="F669" s="277" t="s">
        <v>861</v>
      </c>
      <c r="G669" s="275"/>
      <c r="H669" s="278">
        <v>57</v>
      </c>
      <c r="I669" s="279"/>
      <c r="J669" s="275"/>
      <c r="K669" s="275"/>
      <c r="L669" s="280"/>
      <c r="M669" s="281"/>
      <c r="N669" s="282"/>
      <c r="O669" s="282"/>
      <c r="P669" s="282"/>
      <c r="Q669" s="282"/>
      <c r="R669" s="282"/>
      <c r="S669" s="282"/>
      <c r="T669" s="283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84" t="s">
        <v>155</v>
      </c>
      <c r="AU669" s="284" t="s">
        <v>82</v>
      </c>
      <c r="AV669" s="15" t="s">
        <v>149</v>
      </c>
      <c r="AW669" s="15" t="s">
        <v>33</v>
      </c>
      <c r="AX669" s="15" t="s">
        <v>80</v>
      </c>
      <c r="AY669" s="284" t="s">
        <v>142</v>
      </c>
    </row>
    <row r="670" s="12" customFormat="1" ht="22.8" customHeight="1">
      <c r="A670" s="12"/>
      <c r="B670" s="199"/>
      <c r="C670" s="200"/>
      <c r="D670" s="201" t="s">
        <v>71</v>
      </c>
      <c r="E670" s="213" t="s">
        <v>703</v>
      </c>
      <c r="F670" s="213" t="s">
        <v>704</v>
      </c>
      <c r="G670" s="200"/>
      <c r="H670" s="200"/>
      <c r="I670" s="203"/>
      <c r="J670" s="214">
        <f>BK670</f>
        <v>0</v>
      </c>
      <c r="K670" s="200"/>
      <c r="L670" s="205"/>
      <c r="M670" s="206"/>
      <c r="N670" s="207"/>
      <c r="O670" s="207"/>
      <c r="P670" s="208">
        <f>SUM(P671:P673)</f>
        <v>0</v>
      </c>
      <c r="Q670" s="207"/>
      <c r="R670" s="208">
        <f>SUM(R671:R673)</f>
        <v>0</v>
      </c>
      <c r="S670" s="207"/>
      <c r="T670" s="209">
        <f>SUM(T671:T673)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10" t="s">
        <v>80</v>
      </c>
      <c r="AT670" s="211" t="s">
        <v>71</v>
      </c>
      <c r="AU670" s="211" t="s">
        <v>80</v>
      </c>
      <c r="AY670" s="210" t="s">
        <v>142</v>
      </c>
      <c r="BK670" s="212">
        <f>SUM(BK671:BK673)</f>
        <v>0</v>
      </c>
    </row>
    <row r="671" s="2" customFormat="1" ht="24.15" customHeight="1">
      <c r="A671" s="41"/>
      <c r="B671" s="42"/>
      <c r="C671" s="215" t="s">
        <v>555</v>
      </c>
      <c r="D671" s="215" t="s">
        <v>144</v>
      </c>
      <c r="E671" s="216" t="s">
        <v>1305</v>
      </c>
      <c r="F671" s="217" t="s">
        <v>1306</v>
      </c>
      <c r="G671" s="218" t="s">
        <v>282</v>
      </c>
      <c r="H671" s="219">
        <v>7.7679999999999998</v>
      </c>
      <c r="I671" s="220"/>
      <c r="J671" s="221">
        <f>ROUND(I671*H671,2)</f>
        <v>0</v>
      </c>
      <c r="K671" s="217" t="s">
        <v>148</v>
      </c>
      <c r="L671" s="47"/>
      <c r="M671" s="222" t="s">
        <v>19</v>
      </c>
      <c r="N671" s="223" t="s">
        <v>43</v>
      </c>
      <c r="O671" s="87"/>
      <c r="P671" s="224">
        <f>O671*H671</f>
        <v>0</v>
      </c>
      <c r="Q671" s="224">
        <v>0</v>
      </c>
      <c r="R671" s="224">
        <f>Q671*H671</f>
        <v>0</v>
      </c>
      <c r="S671" s="224">
        <v>0</v>
      </c>
      <c r="T671" s="225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26" t="s">
        <v>149</v>
      </c>
      <c r="AT671" s="226" t="s">
        <v>144</v>
      </c>
      <c r="AU671" s="226" t="s">
        <v>82</v>
      </c>
      <c r="AY671" s="20" t="s">
        <v>142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20" t="s">
        <v>80</v>
      </c>
      <c r="BK671" s="227">
        <f>ROUND(I671*H671,2)</f>
        <v>0</v>
      </c>
      <c r="BL671" s="20" t="s">
        <v>149</v>
      </c>
      <c r="BM671" s="226" t="s">
        <v>1838</v>
      </c>
    </row>
    <row r="672" s="2" customFormat="1">
      <c r="A672" s="41"/>
      <c r="B672" s="42"/>
      <c r="C672" s="43"/>
      <c r="D672" s="228" t="s">
        <v>151</v>
      </c>
      <c r="E672" s="43"/>
      <c r="F672" s="229" t="s">
        <v>1306</v>
      </c>
      <c r="G672" s="43"/>
      <c r="H672" s="43"/>
      <c r="I672" s="230"/>
      <c r="J672" s="43"/>
      <c r="K672" s="43"/>
      <c r="L672" s="47"/>
      <c r="M672" s="231"/>
      <c r="N672" s="232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151</v>
      </c>
      <c r="AU672" s="20" t="s">
        <v>82</v>
      </c>
    </row>
    <row r="673" s="2" customFormat="1">
      <c r="A673" s="41"/>
      <c r="B673" s="42"/>
      <c r="C673" s="43"/>
      <c r="D673" s="233" t="s">
        <v>153</v>
      </c>
      <c r="E673" s="43"/>
      <c r="F673" s="234" t="s">
        <v>1308</v>
      </c>
      <c r="G673" s="43"/>
      <c r="H673" s="43"/>
      <c r="I673" s="230"/>
      <c r="J673" s="43"/>
      <c r="K673" s="43"/>
      <c r="L673" s="47"/>
      <c r="M673" s="270"/>
      <c r="N673" s="271"/>
      <c r="O673" s="272"/>
      <c r="P673" s="272"/>
      <c r="Q673" s="272"/>
      <c r="R673" s="272"/>
      <c r="S673" s="272"/>
      <c r="T673" s="273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T673" s="20" t="s">
        <v>153</v>
      </c>
      <c r="AU673" s="20" t="s">
        <v>82</v>
      </c>
    </row>
    <row r="674" s="2" customFormat="1" ht="6.96" customHeight="1">
      <c r="A674" s="41"/>
      <c r="B674" s="62"/>
      <c r="C674" s="63"/>
      <c r="D674" s="63"/>
      <c r="E674" s="63"/>
      <c r="F674" s="63"/>
      <c r="G674" s="63"/>
      <c r="H674" s="63"/>
      <c r="I674" s="63"/>
      <c r="J674" s="63"/>
      <c r="K674" s="63"/>
      <c r="L674" s="47"/>
      <c r="M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</row>
  </sheetData>
  <sheetProtection sheet="1" autoFilter="0" formatColumns="0" formatRows="0" objects="1" scenarios="1" spinCount="100000" saltValue="Omt/CEOhWU1fU9E3zr44hDk2hFBnPPS6DZSKd+JptZd2CjYbfny6z/ZucU+dOq0g/69S5IheYdiyX7X+OMx8+g==" hashValue="+i/XLB1vvOEELqf0BDt9I/4cnXCjqr1SWA1jQF5ohdr1hCEEcd30p8ogUj1+0bWs66mZpPn6U5W/aWqRpxmd5A==" algorithmName="SHA-512" password="CC35"/>
  <autoFilter ref="C102:K67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9" r:id="rId1" display="https://podminky.urs.cz/item/CS_URS_2025_01/115101201"/>
    <hyperlink ref="F117" r:id="rId2" display="https://podminky.urs.cz/item/CS_URS_2025_01/115101301"/>
    <hyperlink ref="F125" r:id="rId3" display="https://podminky.urs.cz/item/CS_URS_2025_01/119001405"/>
    <hyperlink ref="F144" r:id="rId4" display="https://podminky.urs.cz/item/CS_URS_2025_01/119001406"/>
    <hyperlink ref="F161" r:id="rId5" display="https://podminky.urs.cz/item/CS_URS_2025_01/119001421"/>
    <hyperlink ref="F177" r:id="rId6" display="https://podminky.urs.cz/item/CS_URS_2025_01/132254204"/>
    <hyperlink ref="F230" r:id="rId7" display="https://podminky.urs.cz/item/CS_URS_2025_01/132354204"/>
    <hyperlink ref="F236" r:id="rId8" display="https://podminky.urs.cz/item/CS_URS_2025_01/139001101"/>
    <hyperlink ref="F276" r:id="rId9" display="https://podminky.urs.cz/item/CS_URS_2025_01/151101101"/>
    <hyperlink ref="F316" r:id="rId10" display="https://podminky.urs.cz/item/CS_URS_2025_01/151101111"/>
    <hyperlink ref="F322" r:id="rId11" display="https://podminky.urs.cz/item/CS_URS_2025_01/162751117"/>
    <hyperlink ref="F329" r:id="rId12" display="https://podminky.urs.cz/item/CS_URS_2025_01/162751119"/>
    <hyperlink ref="F335" r:id="rId13" display="https://podminky.urs.cz/item/CS_URS_2025_01/162751137"/>
    <hyperlink ref="F342" r:id="rId14" display="https://podminky.urs.cz/item/CS_URS_2025_01/162751139"/>
    <hyperlink ref="F349" r:id="rId15" display="https://podminky.urs.cz/item/CS_URS_2025_01/171201231"/>
    <hyperlink ref="F355" r:id="rId16" display="https://podminky.urs.cz/item/CS_URS_2025_01/171251201"/>
    <hyperlink ref="F361" r:id="rId17" display="https://podminky.urs.cz/item/CS_URS_2025_01/174151101"/>
    <hyperlink ref="F389" r:id="rId18" display="https://podminky.urs.cz/item/CS_URS_2025_01/175151101"/>
    <hyperlink ref="F420" r:id="rId19" display="https://podminky.urs.cz/item/CS_URS_2025_01/359901211"/>
    <hyperlink ref="F436" r:id="rId20" display="https://podminky.urs.cz/item/CS_URS_2025_01/451572111"/>
    <hyperlink ref="F444" r:id="rId21" display="https://podminky.urs.cz/item/CS_URS_2025_01/452112111"/>
    <hyperlink ref="F478" r:id="rId22" display="https://podminky.urs.cz/item/CS_URS_2025_01/452112121"/>
    <hyperlink ref="F491" r:id="rId23" display="https://podminky.urs.cz/item/CS_URS_2025_01/452311131"/>
    <hyperlink ref="F496" r:id="rId24" display="https://podminky.urs.cz/item/CS_URS_2025_01/452351111"/>
    <hyperlink ref="F501" r:id="rId25" display="https://podminky.urs.cz/item/CS_URS_2025_01/452351112"/>
    <hyperlink ref="F508" r:id="rId26" display="https://podminky.urs.cz/item/CS_URS_2025_01/871373123"/>
    <hyperlink ref="F533" r:id="rId27" display="https://podminky.urs.cz/item/CS_URS_2025_01/871393123"/>
    <hyperlink ref="F546" r:id="rId28" display="https://podminky.urs.cz/item/CS_URS_2025_01/890431811"/>
    <hyperlink ref="F568" r:id="rId29" display="https://podminky.urs.cz/item/CS_URS_2025_01/894204161"/>
    <hyperlink ref="F573" r:id="rId30" display="https://podminky.urs.cz/item/CS_URS_2025_01/894411311"/>
    <hyperlink ref="F596" r:id="rId31" display="https://podminky.urs.cz/item/CS_URS_2025_01/894414111"/>
    <hyperlink ref="F613" r:id="rId32" display="https://podminky.urs.cz/item/CS_URS_2025_01/894414211"/>
    <hyperlink ref="F624" r:id="rId33" display="https://podminky.urs.cz/item/CS_URS_2025_01/899104112"/>
    <hyperlink ref="F635" r:id="rId34" display="https://podminky.urs.cz/item/CS_URS_2025_01/899722113"/>
    <hyperlink ref="F656" r:id="rId35" display="https://podminky.urs.cz/item/CS_URS_2025_01/997013861"/>
    <hyperlink ref="F661" r:id="rId36" display="https://podminky.urs.cz/item/CS_URS_2025_01/997221551"/>
    <hyperlink ref="F666" r:id="rId37" display="https://podminky.urs.cz/item/CS_URS_2025_01/997221559"/>
    <hyperlink ref="F673" r:id="rId38" display="https://podminky.urs.cz/item/CS_URS_2025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82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Stavební úpravy ulice Valy v Třeboni – projektová dokumentace</v>
      </c>
      <c r="F7" s="145"/>
      <c r="G7" s="145"/>
      <c r="H7" s="145"/>
      <c r="L7" s="23"/>
    </row>
    <row r="8" s="1" customFormat="1" ht="12" customHeight="1">
      <c r="B8" s="23"/>
      <c r="D8" s="145" t="s">
        <v>112</v>
      </c>
      <c r="L8" s="23"/>
    </row>
    <row r="9" s="2" customFormat="1" ht="16.5" customHeight="1">
      <c r="A9" s="41"/>
      <c r="B9" s="47"/>
      <c r="C9" s="41"/>
      <c r="D9" s="41"/>
      <c r="E9" s="146" t="s">
        <v>1517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832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1839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20. 2. 2025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834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835</v>
      </c>
      <c r="F23" s="41"/>
      <c r="G23" s="41"/>
      <c r="H23" s="41"/>
      <c r="I23" s="145" t="s">
        <v>28</v>
      </c>
      <c r="J23" s="136" t="s">
        <v>836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5" t="s">
        <v>28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ROUND((SUM(BE103:BE530)),  2)</f>
        <v>0</v>
      </c>
      <c r="G35" s="41"/>
      <c r="H35" s="41"/>
      <c r="I35" s="160">
        <v>0.20999999999999999</v>
      </c>
      <c r="J35" s="159">
        <f>ROUND(((SUM(BE103:BE530))*I35),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ROUND((SUM(BF103:BF530)),  2)</f>
        <v>0</v>
      </c>
      <c r="G36" s="41"/>
      <c r="H36" s="41"/>
      <c r="I36" s="160">
        <v>0.12</v>
      </c>
      <c r="J36" s="159">
        <f>ROUND(((SUM(BF103:BF530))*I36),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ROUND((SUM(BG103:BG530)),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ROUND((SUM(BH103:BH530)),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ROUND((SUM(BI103:BI530)),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114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Stavební úpravy ulice Valy v Třeboni – projektová dokumentace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112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1517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832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302.2 - Kanalizační přípojky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Třeboň, ulice Valy</v>
      </c>
      <c r="G56" s="43"/>
      <c r="H56" s="43"/>
      <c r="I56" s="35" t="s">
        <v>23</v>
      </c>
      <c r="J56" s="75" t="str">
        <f>IF(J14="","",J14)</f>
        <v>20. 2. 2025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0.05" customHeight="1">
      <c r="A58" s="41"/>
      <c r="B58" s="42"/>
      <c r="C58" s="35" t="s">
        <v>25</v>
      </c>
      <c r="D58" s="43"/>
      <c r="E58" s="43"/>
      <c r="F58" s="30" t="str">
        <f>E17</f>
        <v>Město Třeboň</v>
      </c>
      <c r="G58" s="43"/>
      <c r="H58" s="43"/>
      <c r="I58" s="35" t="s">
        <v>31</v>
      </c>
      <c r="J58" s="39" t="str">
        <f>E23</f>
        <v>Ing. Jana Máchová - vodohospodářská projekce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115</v>
      </c>
      <c r="D61" s="174"/>
      <c r="E61" s="174"/>
      <c r="F61" s="174"/>
      <c r="G61" s="174"/>
      <c r="H61" s="174"/>
      <c r="I61" s="174"/>
      <c r="J61" s="175" t="s">
        <v>116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117</v>
      </c>
    </row>
    <row r="64" s="9" customFormat="1" ht="24.96" customHeight="1">
      <c r="A64" s="9"/>
      <c r="B64" s="177"/>
      <c r="C64" s="178"/>
      <c r="D64" s="179" t="s">
        <v>118</v>
      </c>
      <c r="E64" s="180"/>
      <c r="F64" s="180"/>
      <c r="G64" s="180"/>
      <c r="H64" s="180"/>
      <c r="I64" s="180"/>
      <c r="J64" s="181">
        <f>J104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119</v>
      </c>
      <c r="E65" s="185"/>
      <c r="F65" s="185"/>
      <c r="G65" s="185"/>
      <c r="H65" s="185"/>
      <c r="I65" s="185"/>
      <c r="J65" s="186">
        <f>J105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837</v>
      </c>
      <c r="E66" s="185"/>
      <c r="F66" s="185"/>
      <c r="G66" s="185"/>
      <c r="H66" s="185"/>
      <c r="I66" s="185"/>
      <c r="J66" s="186">
        <f>J106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838</v>
      </c>
      <c r="E67" s="185"/>
      <c r="F67" s="185"/>
      <c r="G67" s="185"/>
      <c r="H67" s="185"/>
      <c r="I67" s="185"/>
      <c r="J67" s="186">
        <f>J159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839</v>
      </c>
      <c r="E68" s="185"/>
      <c r="F68" s="185"/>
      <c r="G68" s="185"/>
      <c r="H68" s="185"/>
      <c r="I68" s="185"/>
      <c r="J68" s="186">
        <f>J236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840</v>
      </c>
      <c r="E69" s="185"/>
      <c r="F69" s="185"/>
      <c r="G69" s="185"/>
      <c r="H69" s="185"/>
      <c r="I69" s="185"/>
      <c r="J69" s="186">
        <f>J262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841</v>
      </c>
      <c r="E70" s="185"/>
      <c r="F70" s="185"/>
      <c r="G70" s="185"/>
      <c r="H70" s="185"/>
      <c r="I70" s="185"/>
      <c r="J70" s="186">
        <f>J287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8"/>
      <c r="D71" s="184" t="s">
        <v>842</v>
      </c>
      <c r="E71" s="185"/>
      <c r="F71" s="185"/>
      <c r="G71" s="185"/>
      <c r="H71" s="185"/>
      <c r="I71" s="185"/>
      <c r="J71" s="186">
        <f>J362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843</v>
      </c>
      <c r="E72" s="185"/>
      <c r="F72" s="185"/>
      <c r="G72" s="185"/>
      <c r="H72" s="185"/>
      <c r="I72" s="185"/>
      <c r="J72" s="186">
        <f>J381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3"/>
      <c r="C73" s="128"/>
      <c r="D73" s="184" t="s">
        <v>844</v>
      </c>
      <c r="E73" s="185"/>
      <c r="F73" s="185"/>
      <c r="G73" s="185"/>
      <c r="H73" s="185"/>
      <c r="I73" s="185"/>
      <c r="J73" s="186">
        <f>J382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121</v>
      </c>
      <c r="E74" s="185"/>
      <c r="F74" s="185"/>
      <c r="G74" s="185"/>
      <c r="H74" s="185"/>
      <c r="I74" s="185"/>
      <c r="J74" s="186">
        <f>J388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3"/>
      <c r="C75" s="128"/>
      <c r="D75" s="184" t="s">
        <v>845</v>
      </c>
      <c r="E75" s="185"/>
      <c r="F75" s="185"/>
      <c r="G75" s="185"/>
      <c r="H75" s="185"/>
      <c r="I75" s="185"/>
      <c r="J75" s="186">
        <f>J389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846</v>
      </c>
      <c r="E76" s="185"/>
      <c r="F76" s="185"/>
      <c r="G76" s="185"/>
      <c r="H76" s="185"/>
      <c r="I76" s="185"/>
      <c r="J76" s="186">
        <f>J418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3"/>
      <c r="C77" s="128"/>
      <c r="D77" s="184" t="s">
        <v>848</v>
      </c>
      <c r="E77" s="185"/>
      <c r="F77" s="185"/>
      <c r="G77" s="185"/>
      <c r="H77" s="185"/>
      <c r="I77" s="185"/>
      <c r="J77" s="186">
        <f>J419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83"/>
      <c r="C78" s="128"/>
      <c r="D78" s="184" t="s">
        <v>1840</v>
      </c>
      <c r="E78" s="185"/>
      <c r="F78" s="185"/>
      <c r="G78" s="185"/>
      <c r="H78" s="185"/>
      <c r="I78" s="185"/>
      <c r="J78" s="186">
        <f>J503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126</v>
      </c>
      <c r="E79" s="185"/>
      <c r="F79" s="185"/>
      <c r="G79" s="185"/>
      <c r="H79" s="185"/>
      <c r="I79" s="185"/>
      <c r="J79" s="186">
        <f>J513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77"/>
      <c r="C80" s="178"/>
      <c r="D80" s="179" t="s">
        <v>728</v>
      </c>
      <c r="E80" s="180"/>
      <c r="F80" s="180"/>
      <c r="G80" s="180"/>
      <c r="H80" s="180"/>
      <c r="I80" s="180"/>
      <c r="J80" s="181">
        <f>J517</f>
        <v>0</v>
      </c>
      <c r="K80" s="178"/>
      <c r="L80" s="182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83"/>
      <c r="C81" s="128"/>
      <c r="D81" s="184" t="s">
        <v>729</v>
      </c>
      <c r="E81" s="185"/>
      <c r="F81" s="185"/>
      <c r="G81" s="185"/>
      <c r="H81" s="185"/>
      <c r="I81" s="185"/>
      <c r="J81" s="186">
        <f>J518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127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72" t="str">
        <f>E7</f>
        <v>Stavební úpravy ulice Valy v Třeboni – projektová dokumentace</v>
      </c>
      <c r="F91" s="35"/>
      <c r="G91" s="35"/>
      <c r="H91" s="35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4"/>
      <c r="C92" s="35" t="s">
        <v>112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1"/>
      <c r="B93" s="42"/>
      <c r="C93" s="43"/>
      <c r="D93" s="43"/>
      <c r="E93" s="172" t="s">
        <v>1517</v>
      </c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832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SO 302.2 - Kanalizační přípojky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21</v>
      </c>
      <c r="D97" s="43"/>
      <c r="E97" s="43"/>
      <c r="F97" s="30" t="str">
        <f>F14</f>
        <v>Třeboň, ulice Valy</v>
      </c>
      <c r="G97" s="43"/>
      <c r="H97" s="43"/>
      <c r="I97" s="35" t="s">
        <v>23</v>
      </c>
      <c r="J97" s="75" t="str">
        <f>IF(J14="","",J14)</f>
        <v>20. 2. 2025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40.05" customHeight="1">
      <c r="A99" s="41"/>
      <c r="B99" s="42"/>
      <c r="C99" s="35" t="s">
        <v>25</v>
      </c>
      <c r="D99" s="43"/>
      <c r="E99" s="43"/>
      <c r="F99" s="30" t="str">
        <f>E17</f>
        <v>Město Třeboň</v>
      </c>
      <c r="G99" s="43"/>
      <c r="H99" s="43"/>
      <c r="I99" s="35" t="s">
        <v>31</v>
      </c>
      <c r="J99" s="39" t="str">
        <f>E23</f>
        <v>Ing. Jana Máchová - vodohospodářská projekce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29</v>
      </c>
      <c r="D100" s="43"/>
      <c r="E100" s="43"/>
      <c r="F100" s="30" t="str">
        <f>IF(E20="","",E20)</f>
        <v>Vyplň údaj</v>
      </c>
      <c r="G100" s="43"/>
      <c r="H100" s="43"/>
      <c r="I100" s="35" t="s">
        <v>34</v>
      </c>
      <c r="J100" s="39" t="str">
        <f>E26</f>
        <v xml:space="preserve"> 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8"/>
      <c r="B102" s="189"/>
      <c r="C102" s="190" t="s">
        <v>128</v>
      </c>
      <c r="D102" s="191" t="s">
        <v>57</v>
      </c>
      <c r="E102" s="191" t="s">
        <v>53</v>
      </c>
      <c r="F102" s="191" t="s">
        <v>54</v>
      </c>
      <c r="G102" s="191" t="s">
        <v>129</v>
      </c>
      <c r="H102" s="191" t="s">
        <v>130</v>
      </c>
      <c r="I102" s="191" t="s">
        <v>131</v>
      </c>
      <c r="J102" s="191" t="s">
        <v>116</v>
      </c>
      <c r="K102" s="192" t="s">
        <v>132</v>
      </c>
      <c r="L102" s="193"/>
      <c r="M102" s="95" t="s">
        <v>19</v>
      </c>
      <c r="N102" s="96" t="s">
        <v>42</v>
      </c>
      <c r="O102" s="96" t="s">
        <v>133</v>
      </c>
      <c r="P102" s="96" t="s">
        <v>134</v>
      </c>
      <c r="Q102" s="96" t="s">
        <v>135</v>
      </c>
      <c r="R102" s="96" t="s">
        <v>136</v>
      </c>
      <c r="S102" s="96" t="s">
        <v>137</v>
      </c>
      <c r="T102" s="97" t="s">
        <v>138</v>
      </c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</row>
    <row r="103" s="2" customFormat="1" ht="22.8" customHeight="1">
      <c r="A103" s="41"/>
      <c r="B103" s="42"/>
      <c r="C103" s="102" t="s">
        <v>139</v>
      </c>
      <c r="D103" s="43"/>
      <c r="E103" s="43"/>
      <c r="F103" s="43"/>
      <c r="G103" s="43"/>
      <c r="H103" s="43"/>
      <c r="I103" s="43"/>
      <c r="J103" s="194">
        <f>BK103</f>
        <v>0</v>
      </c>
      <c r="K103" s="43"/>
      <c r="L103" s="47"/>
      <c r="M103" s="98"/>
      <c r="N103" s="195"/>
      <c r="O103" s="99"/>
      <c r="P103" s="196">
        <f>P104+P517</f>
        <v>0</v>
      </c>
      <c r="Q103" s="99"/>
      <c r="R103" s="196">
        <f>R104+R517</f>
        <v>2.36474209</v>
      </c>
      <c r="S103" s="99"/>
      <c r="T103" s="197">
        <f>T104+T517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71</v>
      </c>
      <c r="AU103" s="20" t="s">
        <v>117</v>
      </c>
      <c r="BK103" s="198">
        <f>BK104+BK517</f>
        <v>0</v>
      </c>
    </row>
    <row r="104" s="12" customFormat="1" ht="25.92" customHeight="1">
      <c r="A104" s="12"/>
      <c r="B104" s="199"/>
      <c r="C104" s="200"/>
      <c r="D104" s="201" t="s">
        <v>71</v>
      </c>
      <c r="E104" s="202" t="s">
        <v>140</v>
      </c>
      <c r="F104" s="202" t="s">
        <v>141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P105+P381+P388+P418+P513</f>
        <v>0</v>
      </c>
      <c r="Q104" s="207"/>
      <c r="R104" s="208">
        <f>R105+R381+R388+R418+R513</f>
        <v>2.1484420900000001</v>
      </c>
      <c r="S104" s="207"/>
      <c r="T104" s="209">
        <f>T105+T381+T388+T418+T513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80</v>
      </c>
      <c r="AT104" s="211" t="s">
        <v>71</v>
      </c>
      <c r="AU104" s="211" t="s">
        <v>72</v>
      </c>
      <c r="AY104" s="210" t="s">
        <v>142</v>
      </c>
      <c r="BK104" s="212">
        <f>BK105+BK381+BK388+BK418+BK513</f>
        <v>0</v>
      </c>
    </row>
    <row r="105" s="12" customFormat="1" ht="22.8" customHeight="1">
      <c r="A105" s="12"/>
      <c r="B105" s="199"/>
      <c r="C105" s="200"/>
      <c r="D105" s="201" t="s">
        <v>71</v>
      </c>
      <c r="E105" s="213" t="s">
        <v>80</v>
      </c>
      <c r="F105" s="213" t="s">
        <v>143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P106+P159+P236+P262+P287+P362</f>
        <v>0</v>
      </c>
      <c r="Q105" s="207"/>
      <c r="R105" s="208">
        <f>R106+R159+R236+R262+R287+R362</f>
        <v>0.72051288000000002</v>
      </c>
      <c r="S105" s="207"/>
      <c r="T105" s="209">
        <f>T106+T159+T236+T262+T287+T362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80</v>
      </c>
      <c r="AT105" s="211" t="s">
        <v>71</v>
      </c>
      <c r="AU105" s="211" t="s">
        <v>80</v>
      </c>
      <c r="AY105" s="210" t="s">
        <v>142</v>
      </c>
      <c r="BK105" s="212">
        <f>BK106+BK159+BK236+BK262+BK287+BK362</f>
        <v>0</v>
      </c>
    </row>
    <row r="106" s="12" customFormat="1" ht="20.88" customHeight="1">
      <c r="A106" s="12"/>
      <c r="B106" s="199"/>
      <c r="C106" s="200"/>
      <c r="D106" s="201" t="s">
        <v>71</v>
      </c>
      <c r="E106" s="213" t="s">
        <v>225</v>
      </c>
      <c r="F106" s="213" t="s">
        <v>853</v>
      </c>
      <c r="G106" s="200"/>
      <c r="H106" s="200"/>
      <c r="I106" s="203"/>
      <c r="J106" s="214">
        <f>BK106</f>
        <v>0</v>
      </c>
      <c r="K106" s="200"/>
      <c r="L106" s="205"/>
      <c r="M106" s="206"/>
      <c r="N106" s="207"/>
      <c r="O106" s="207"/>
      <c r="P106" s="208">
        <f>SUM(P107:P158)</f>
        <v>0</v>
      </c>
      <c r="Q106" s="207"/>
      <c r="R106" s="208">
        <f>SUM(R107:R158)</f>
        <v>0.48138000000000003</v>
      </c>
      <c r="S106" s="207"/>
      <c r="T106" s="209">
        <f>SUM(T107:T158)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0" t="s">
        <v>80</v>
      </c>
      <c r="AT106" s="211" t="s">
        <v>71</v>
      </c>
      <c r="AU106" s="211" t="s">
        <v>82</v>
      </c>
      <c r="AY106" s="210" t="s">
        <v>142</v>
      </c>
      <c r="BK106" s="212">
        <f>SUM(BK107:BK158)</f>
        <v>0</v>
      </c>
    </row>
    <row r="107" s="2" customFormat="1" ht="16.5" customHeight="1">
      <c r="A107" s="41"/>
      <c r="B107" s="42"/>
      <c r="C107" s="215" t="s">
        <v>80</v>
      </c>
      <c r="D107" s="215" t="s">
        <v>144</v>
      </c>
      <c r="E107" s="216" t="s">
        <v>854</v>
      </c>
      <c r="F107" s="217" t="s">
        <v>855</v>
      </c>
      <c r="G107" s="218" t="s">
        <v>856</v>
      </c>
      <c r="H107" s="219">
        <v>56</v>
      </c>
      <c r="I107" s="220"/>
      <c r="J107" s="221">
        <f>ROUND(I107*H107,2)</f>
        <v>0</v>
      </c>
      <c r="K107" s="217" t="s">
        <v>148</v>
      </c>
      <c r="L107" s="47"/>
      <c r="M107" s="222" t="s">
        <v>19</v>
      </c>
      <c r="N107" s="223" t="s">
        <v>43</v>
      </c>
      <c r="O107" s="87"/>
      <c r="P107" s="224">
        <f>O107*H107</f>
        <v>0</v>
      </c>
      <c r="Q107" s="224">
        <v>3.0000000000000001E-05</v>
      </c>
      <c r="R107" s="224">
        <f>Q107*H107</f>
        <v>0.0016800000000000001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149</v>
      </c>
      <c r="AT107" s="226" t="s">
        <v>144</v>
      </c>
      <c r="AU107" s="226" t="s">
        <v>164</v>
      </c>
      <c r="AY107" s="20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80</v>
      </c>
      <c r="BK107" s="227">
        <f>ROUND(I107*H107,2)</f>
        <v>0</v>
      </c>
      <c r="BL107" s="20" t="s">
        <v>149</v>
      </c>
      <c r="BM107" s="226" t="s">
        <v>1841</v>
      </c>
    </row>
    <row r="108" s="2" customFormat="1">
      <c r="A108" s="41"/>
      <c r="B108" s="42"/>
      <c r="C108" s="43"/>
      <c r="D108" s="228" t="s">
        <v>151</v>
      </c>
      <c r="E108" s="43"/>
      <c r="F108" s="229" t="s">
        <v>855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151</v>
      </c>
      <c r="AU108" s="20" t="s">
        <v>164</v>
      </c>
    </row>
    <row r="109" s="2" customFormat="1">
      <c r="A109" s="41"/>
      <c r="B109" s="42"/>
      <c r="C109" s="43"/>
      <c r="D109" s="233" t="s">
        <v>153</v>
      </c>
      <c r="E109" s="43"/>
      <c r="F109" s="234" t="s">
        <v>858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153</v>
      </c>
      <c r="AU109" s="20" t="s">
        <v>164</v>
      </c>
    </row>
    <row r="110" s="13" customFormat="1">
      <c r="A110" s="13"/>
      <c r="B110" s="235"/>
      <c r="C110" s="236"/>
      <c r="D110" s="228" t="s">
        <v>155</v>
      </c>
      <c r="E110" s="237" t="s">
        <v>19</v>
      </c>
      <c r="F110" s="238" t="s">
        <v>1520</v>
      </c>
      <c r="G110" s="236"/>
      <c r="H110" s="237" t="s">
        <v>19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155</v>
      </c>
      <c r="AU110" s="244" t="s">
        <v>164</v>
      </c>
      <c r="AV110" s="13" t="s">
        <v>80</v>
      </c>
      <c r="AW110" s="13" t="s">
        <v>33</v>
      </c>
      <c r="AX110" s="13" t="s">
        <v>72</v>
      </c>
      <c r="AY110" s="244" t="s">
        <v>142</v>
      </c>
    </row>
    <row r="111" s="14" customFormat="1">
      <c r="A111" s="14"/>
      <c r="B111" s="245"/>
      <c r="C111" s="246"/>
      <c r="D111" s="228" t="s">
        <v>155</v>
      </c>
      <c r="E111" s="247" t="s">
        <v>19</v>
      </c>
      <c r="F111" s="248" t="s">
        <v>1842</v>
      </c>
      <c r="G111" s="246"/>
      <c r="H111" s="249">
        <v>56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155</v>
      </c>
      <c r="AU111" s="255" t="s">
        <v>164</v>
      </c>
      <c r="AV111" s="14" t="s">
        <v>82</v>
      </c>
      <c r="AW111" s="14" t="s">
        <v>33</v>
      </c>
      <c r="AX111" s="14" t="s">
        <v>72</v>
      </c>
      <c r="AY111" s="255" t="s">
        <v>142</v>
      </c>
    </row>
    <row r="112" s="15" customFormat="1">
      <c r="A112" s="15"/>
      <c r="B112" s="274"/>
      <c r="C112" s="275"/>
      <c r="D112" s="228" t="s">
        <v>155</v>
      </c>
      <c r="E112" s="276" t="s">
        <v>19</v>
      </c>
      <c r="F112" s="277" t="s">
        <v>861</v>
      </c>
      <c r="G112" s="275"/>
      <c r="H112" s="278">
        <v>56</v>
      </c>
      <c r="I112" s="279"/>
      <c r="J112" s="275"/>
      <c r="K112" s="275"/>
      <c r="L112" s="280"/>
      <c r="M112" s="281"/>
      <c r="N112" s="282"/>
      <c r="O112" s="282"/>
      <c r="P112" s="282"/>
      <c r="Q112" s="282"/>
      <c r="R112" s="282"/>
      <c r="S112" s="282"/>
      <c r="T112" s="283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84" t="s">
        <v>155</v>
      </c>
      <c r="AU112" s="284" t="s">
        <v>164</v>
      </c>
      <c r="AV112" s="15" t="s">
        <v>149</v>
      </c>
      <c r="AW112" s="15" t="s">
        <v>33</v>
      </c>
      <c r="AX112" s="15" t="s">
        <v>80</v>
      </c>
      <c r="AY112" s="284" t="s">
        <v>142</v>
      </c>
    </row>
    <row r="113" s="2" customFormat="1" ht="24.15" customHeight="1">
      <c r="A113" s="41"/>
      <c r="B113" s="42"/>
      <c r="C113" s="215" t="s">
        <v>82</v>
      </c>
      <c r="D113" s="215" t="s">
        <v>144</v>
      </c>
      <c r="E113" s="216" t="s">
        <v>862</v>
      </c>
      <c r="F113" s="217" t="s">
        <v>863</v>
      </c>
      <c r="G113" s="218" t="s">
        <v>864</v>
      </c>
      <c r="H113" s="219">
        <v>7</v>
      </c>
      <c r="I113" s="220"/>
      <c r="J113" s="221">
        <f>ROUND(I113*H113,2)</f>
        <v>0</v>
      </c>
      <c r="K113" s="217" t="s">
        <v>148</v>
      </c>
      <c r="L113" s="47"/>
      <c r="M113" s="222" t="s">
        <v>19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149</v>
      </c>
      <c r="AT113" s="226" t="s">
        <v>144</v>
      </c>
      <c r="AU113" s="226" t="s">
        <v>164</v>
      </c>
      <c r="AY113" s="20" t="s">
        <v>142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80</v>
      </c>
      <c r="BK113" s="227">
        <f>ROUND(I113*H113,2)</f>
        <v>0</v>
      </c>
      <c r="BL113" s="20" t="s">
        <v>149</v>
      </c>
      <c r="BM113" s="226" t="s">
        <v>1843</v>
      </c>
    </row>
    <row r="114" s="2" customFormat="1">
      <c r="A114" s="41"/>
      <c r="B114" s="42"/>
      <c r="C114" s="43"/>
      <c r="D114" s="228" t="s">
        <v>151</v>
      </c>
      <c r="E114" s="43"/>
      <c r="F114" s="229" t="s">
        <v>863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151</v>
      </c>
      <c r="AU114" s="20" t="s">
        <v>164</v>
      </c>
    </row>
    <row r="115" s="2" customFormat="1">
      <c r="A115" s="41"/>
      <c r="B115" s="42"/>
      <c r="C115" s="43"/>
      <c r="D115" s="233" t="s">
        <v>153</v>
      </c>
      <c r="E115" s="43"/>
      <c r="F115" s="234" t="s">
        <v>866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153</v>
      </c>
      <c r="AU115" s="20" t="s">
        <v>164</v>
      </c>
    </row>
    <row r="116" s="13" customFormat="1">
      <c r="A116" s="13"/>
      <c r="B116" s="235"/>
      <c r="C116" s="236"/>
      <c r="D116" s="228" t="s">
        <v>155</v>
      </c>
      <c r="E116" s="237" t="s">
        <v>19</v>
      </c>
      <c r="F116" s="238" t="s">
        <v>1520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155</v>
      </c>
      <c r="AU116" s="244" t="s">
        <v>164</v>
      </c>
      <c r="AV116" s="13" t="s">
        <v>80</v>
      </c>
      <c r="AW116" s="13" t="s">
        <v>33</v>
      </c>
      <c r="AX116" s="13" t="s">
        <v>72</v>
      </c>
      <c r="AY116" s="244" t="s">
        <v>142</v>
      </c>
    </row>
    <row r="117" s="14" customFormat="1">
      <c r="A117" s="14"/>
      <c r="B117" s="245"/>
      <c r="C117" s="246"/>
      <c r="D117" s="228" t="s">
        <v>155</v>
      </c>
      <c r="E117" s="247" t="s">
        <v>19</v>
      </c>
      <c r="F117" s="248" t="s">
        <v>1844</v>
      </c>
      <c r="G117" s="246"/>
      <c r="H117" s="249">
        <v>7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155</v>
      </c>
      <c r="AU117" s="255" t="s">
        <v>164</v>
      </c>
      <c r="AV117" s="14" t="s">
        <v>82</v>
      </c>
      <c r="AW117" s="14" t="s">
        <v>33</v>
      </c>
      <c r="AX117" s="14" t="s">
        <v>72</v>
      </c>
      <c r="AY117" s="255" t="s">
        <v>142</v>
      </c>
    </row>
    <row r="118" s="15" customFormat="1">
      <c r="A118" s="15"/>
      <c r="B118" s="274"/>
      <c r="C118" s="275"/>
      <c r="D118" s="228" t="s">
        <v>155</v>
      </c>
      <c r="E118" s="276" t="s">
        <v>19</v>
      </c>
      <c r="F118" s="277" t="s">
        <v>861</v>
      </c>
      <c r="G118" s="275"/>
      <c r="H118" s="278">
        <v>7</v>
      </c>
      <c r="I118" s="279"/>
      <c r="J118" s="275"/>
      <c r="K118" s="275"/>
      <c r="L118" s="280"/>
      <c r="M118" s="281"/>
      <c r="N118" s="282"/>
      <c r="O118" s="282"/>
      <c r="P118" s="282"/>
      <c r="Q118" s="282"/>
      <c r="R118" s="282"/>
      <c r="S118" s="282"/>
      <c r="T118" s="28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84" t="s">
        <v>155</v>
      </c>
      <c r="AU118" s="284" t="s">
        <v>164</v>
      </c>
      <c r="AV118" s="15" t="s">
        <v>149</v>
      </c>
      <c r="AW118" s="15" t="s">
        <v>33</v>
      </c>
      <c r="AX118" s="15" t="s">
        <v>80</v>
      </c>
      <c r="AY118" s="284" t="s">
        <v>142</v>
      </c>
    </row>
    <row r="119" s="2" customFormat="1" ht="37.8" customHeight="1">
      <c r="A119" s="41"/>
      <c r="B119" s="42"/>
      <c r="C119" s="215" t="s">
        <v>164</v>
      </c>
      <c r="D119" s="215" t="s">
        <v>144</v>
      </c>
      <c r="E119" s="216" t="s">
        <v>868</v>
      </c>
      <c r="F119" s="217" t="s">
        <v>869</v>
      </c>
      <c r="G119" s="218" t="s">
        <v>220</v>
      </c>
      <c r="H119" s="219">
        <v>1</v>
      </c>
      <c r="I119" s="220"/>
      <c r="J119" s="221">
        <f>ROUND(I119*H119,2)</f>
        <v>0</v>
      </c>
      <c r="K119" s="217" t="s">
        <v>148</v>
      </c>
      <c r="L119" s="47"/>
      <c r="M119" s="222" t="s">
        <v>19</v>
      </c>
      <c r="N119" s="223" t="s">
        <v>43</v>
      </c>
      <c r="O119" s="87"/>
      <c r="P119" s="224">
        <f>O119*H119</f>
        <v>0</v>
      </c>
      <c r="Q119" s="224">
        <v>0.036900000000000002</v>
      </c>
      <c r="R119" s="224">
        <f>Q119*H119</f>
        <v>0.036900000000000002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149</v>
      </c>
      <c r="AT119" s="226" t="s">
        <v>144</v>
      </c>
      <c r="AU119" s="226" t="s">
        <v>164</v>
      </c>
      <c r="AY119" s="20" t="s">
        <v>142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80</v>
      </c>
      <c r="BK119" s="227">
        <f>ROUND(I119*H119,2)</f>
        <v>0</v>
      </c>
      <c r="BL119" s="20" t="s">
        <v>149</v>
      </c>
      <c r="BM119" s="226" t="s">
        <v>1845</v>
      </c>
    </row>
    <row r="120" s="2" customFormat="1">
      <c r="A120" s="41"/>
      <c r="B120" s="42"/>
      <c r="C120" s="43"/>
      <c r="D120" s="228" t="s">
        <v>151</v>
      </c>
      <c r="E120" s="43"/>
      <c r="F120" s="229" t="s">
        <v>871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151</v>
      </c>
      <c r="AU120" s="20" t="s">
        <v>164</v>
      </c>
    </row>
    <row r="121" s="2" customFormat="1">
      <c r="A121" s="41"/>
      <c r="B121" s="42"/>
      <c r="C121" s="43"/>
      <c r="D121" s="233" t="s">
        <v>153</v>
      </c>
      <c r="E121" s="43"/>
      <c r="F121" s="234" t="s">
        <v>872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153</v>
      </c>
      <c r="AU121" s="20" t="s">
        <v>164</v>
      </c>
    </row>
    <row r="122" s="13" customFormat="1">
      <c r="A122" s="13"/>
      <c r="B122" s="235"/>
      <c r="C122" s="236"/>
      <c r="D122" s="228" t="s">
        <v>155</v>
      </c>
      <c r="E122" s="237" t="s">
        <v>19</v>
      </c>
      <c r="F122" s="238" t="s">
        <v>873</v>
      </c>
      <c r="G122" s="236"/>
      <c r="H122" s="237" t="s">
        <v>19</v>
      </c>
      <c r="I122" s="239"/>
      <c r="J122" s="236"/>
      <c r="K122" s="236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155</v>
      </c>
      <c r="AU122" s="244" t="s">
        <v>164</v>
      </c>
      <c r="AV122" s="13" t="s">
        <v>80</v>
      </c>
      <c r="AW122" s="13" t="s">
        <v>33</v>
      </c>
      <c r="AX122" s="13" t="s">
        <v>72</v>
      </c>
      <c r="AY122" s="244" t="s">
        <v>142</v>
      </c>
    </row>
    <row r="123" s="14" customFormat="1">
      <c r="A123" s="14"/>
      <c r="B123" s="245"/>
      <c r="C123" s="246"/>
      <c r="D123" s="228" t="s">
        <v>155</v>
      </c>
      <c r="E123" s="247" t="s">
        <v>19</v>
      </c>
      <c r="F123" s="248" t="s">
        <v>1354</v>
      </c>
      <c r="G123" s="246"/>
      <c r="H123" s="249">
        <v>0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155</v>
      </c>
      <c r="AU123" s="255" t="s">
        <v>164</v>
      </c>
      <c r="AV123" s="14" t="s">
        <v>82</v>
      </c>
      <c r="AW123" s="14" t="s">
        <v>33</v>
      </c>
      <c r="AX123" s="14" t="s">
        <v>72</v>
      </c>
      <c r="AY123" s="255" t="s">
        <v>142</v>
      </c>
    </row>
    <row r="124" s="14" customFormat="1">
      <c r="A124" s="14"/>
      <c r="B124" s="245"/>
      <c r="C124" s="246"/>
      <c r="D124" s="228" t="s">
        <v>155</v>
      </c>
      <c r="E124" s="247" t="s">
        <v>19</v>
      </c>
      <c r="F124" s="248" t="s">
        <v>1355</v>
      </c>
      <c r="G124" s="246"/>
      <c r="H124" s="249">
        <v>0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155</v>
      </c>
      <c r="AU124" s="255" t="s">
        <v>164</v>
      </c>
      <c r="AV124" s="14" t="s">
        <v>82</v>
      </c>
      <c r="AW124" s="14" t="s">
        <v>33</v>
      </c>
      <c r="AX124" s="14" t="s">
        <v>72</v>
      </c>
      <c r="AY124" s="255" t="s">
        <v>142</v>
      </c>
    </row>
    <row r="125" s="14" customFormat="1">
      <c r="A125" s="14"/>
      <c r="B125" s="245"/>
      <c r="C125" s="246"/>
      <c r="D125" s="228" t="s">
        <v>155</v>
      </c>
      <c r="E125" s="247" t="s">
        <v>19</v>
      </c>
      <c r="F125" s="248" t="s">
        <v>1348</v>
      </c>
      <c r="G125" s="246"/>
      <c r="H125" s="249">
        <v>0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155</v>
      </c>
      <c r="AU125" s="255" t="s">
        <v>164</v>
      </c>
      <c r="AV125" s="14" t="s">
        <v>82</v>
      </c>
      <c r="AW125" s="14" t="s">
        <v>33</v>
      </c>
      <c r="AX125" s="14" t="s">
        <v>72</v>
      </c>
      <c r="AY125" s="255" t="s">
        <v>142</v>
      </c>
    </row>
    <row r="126" s="14" customFormat="1">
      <c r="A126" s="14"/>
      <c r="B126" s="245"/>
      <c r="C126" s="246"/>
      <c r="D126" s="228" t="s">
        <v>155</v>
      </c>
      <c r="E126" s="247" t="s">
        <v>19</v>
      </c>
      <c r="F126" s="248" t="s">
        <v>1349</v>
      </c>
      <c r="G126" s="246"/>
      <c r="H126" s="249">
        <v>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155</v>
      </c>
      <c r="AU126" s="255" t="s">
        <v>164</v>
      </c>
      <c r="AV126" s="14" t="s">
        <v>82</v>
      </c>
      <c r="AW126" s="14" t="s">
        <v>33</v>
      </c>
      <c r="AX126" s="14" t="s">
        <v>72</v>
      </c>
      <c r="AY126" s="255" t="s">
        <v>142</v>
      </c>
    </row>
    <row r="127" s="14" customFormat="1">
      <c r="A127" s="14"/>
      <c r="B127" s="245"/>
      <c r="C127" s="246"/>
      <c r="D127" s="228" t="s">
        <v>155</v>
      </c>
      <c r="E127" s="247" t="s">
        <v>19</v>
      </c>
      <c r="F127" s="248" t="s">
        <v>1350</v>
      </c>
      <c r="G127" s="246"/>
      <c r="H127" s="249">
        <v>0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155</v>
      </c>
      <c r="AU127" s="255" t="s">
        <v>164</v>
      </c>
      <c r="AV127" s="14" t="s">
        <v>82</v>
      </c>
      <c r="AW127" s="14" t="s">
        <v>33</v>
      </c>
      <c r="AX127" s="14" t="s">
        <v>72</v>
      </c>
      <c r="AY127" s="255" t="s">
        <v>142</v>
      </c>
    </row>
    <row r="128" s="14" customFormat="1">
      <c r="A128" s="14"/>
      <c r="B128" s="245"/>
      <c r="C128" s="246"/>
      <c r="D128" s="228" t="s">
        <v>155</v>
      </c>
      <c r="E128" s="247" t="s">
        <v>19</v>
      </c>
      <c r="F128" s="248" t="s">
        <v>1351</v>
      </c>
      <c r="G128" s="246"/>
      <c r="H128" s="249">
        <v>0</v>
      </c>
      <c r="I128" s="250"/>
      <c r="J128" s="246"/>
      <c r="K128" s="246"/>
      <c r="L128" s="251"/>
      <c r="M128" s="252"/>
      <c r="N128" s="253"/>
      <c r="O128" s="253"/>
      <c r="P128" s="253"/>
      <c r="Q128" s="253"/>
      <c r="R128" s="253"/>
      <c r="S128" s="253"/>
      <c r="T128" s="25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5" t="s">
        <v>155</v>
      </c>
      <c r="AU128" s="255" t="s">
        <v>164</v>
      </c>
      <c r="AV128" s="14" t="s">
        <v>82</v>
      </c>
      <c r="AW128" s="14" t="s">
        <v>33</v>
      </c>
      <c r="AX128" s="14" t="s">
        <v>72</v>
      </c>
      <c r="AY128" s="255" t="s">
        <v>142</v>
      </c>
    </row>
    <row r="129" s="14" customFormat="1">
      <c r="A129" s="14"/>
      <c r="B129" s="245"/>
      <c r="C129" s="246"/>
      <c r="D129" s="228" t="s">
        <v>155</v>
      </c>
      <c r="E129" s="247" t="s">
        <v>19</v>
      </c>
      <c r="F129" s="248" t="s">
        <v>1846</v>
      </c>
      <c r="G129" s="246"/>
      <c r="H129" s="249">
        <v>0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155</v>
      </c>
      <c r="AU129" s="255" t="s">
        <v>164</v>
      </c>
      <c r="AV129" s="14" t="s">
        <v>82</v>
      </c>
      <c r="AW129" s="14" t="s">
        <v>33</v>
      </c>
      <c r="AX129" s="14" t="s">
        <v>72</v>
      </c>
      <c r="AY129" s="255" t="s">
        <v>142</v>
      </c>
    </row>
    <row r="130" s="14" customFormat="1">
      <c r="A130" s="14"/>
      <c r="B130" s="245"/>
      <c r="C130" s="246"/>
      <c r="D130" s="228" t="s">
        <v>155</v>
      </c>
      <c r="E130" s="247" t="s">
        <v>19</v>
      </c>
      <c r="F130" s="248" t="s">
        <v>1847</v>
      </c>
      <c r="G130" s="246"/>
      <c r="H130" s="249">
        <v>0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155</v>
      </c>
      <c r="AU130" s="255" t="s">
        <v>164</v>
      </c>
      <c r="AV130" s="14" t="s">
        <v>82</v>
      </c>
      <c r="AW130" s="14" t="s">
        <v>33</v>
      </c>
      <c r="AX130" s="14" t="s">
        <v>72</v>
      </c>
      <c r="AY130" s="255" t="s">
        <v>142</v>
      </c>
    </row>
    <row r="131" s="14" customFormat="1">
      <c r="A131" s="14"/>
      <c r="B131" s="245"/>
      <c r="C131" s="246"/>
      <c r="D131" s="228" t="s">
        <v>155</v>
      </c>
      <c r="E131" s="247" t="s">
        <v>19</v>
      </c>
      <c r="F131" s="248" t="s">
        <v>1848</v>
      </c>
      <c r="G131" s="246"/>
      <c r="H131" s="249">
        <v>0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155</v>
      </c>
      <c r="AU131" s="255" t="s">
        <v>164</v>
      </c>
      <c r="AV131" s="14" t="s">
        <v>82</v>
      </c>
      <c r="AW131" s="14" t="s">
        <v>33</v>
      </c>
      <c r="AX131" s="14" t="s">
        <v>72</v>
      </c>
      <c r="AY131" s="255" t="s">
        <v>142</v>
      </c>
    </row>
    <row r="132" s="14" customFormat="1">
      <c r="A132" s="14"/>
      <c r="B132" s="245"/>
      <c r="C132" s="246"/>
      <c r="D132" s="228" t="s">
        <v>155</v>
      </c>
      <c r="E132" s="247" t="s">
        <v>19</v>
      </c>
      <c r="F132" s="248" t="s">
        <v>1849</v>
      </c>
      <c r="G132" s="246"/>
      <c r="H132" s="249">
        <v>1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155</v>
      </c>
      <c r="AU132" s="255" t="s">
        <v>164</v>
      </c>
      <c r="AV132" s="14" t="s">
        <v>82</v>
      </c>
      <c r="AW132" s="14" t="s">
        <v>33</v>
      </c>
      <c r="AX132" s="14" t="s">
        <v>72</v>
      </c>
      <c r="AY132" s="255" t="s">
        <v>142</v>
      </c>
    </row>
    <row r="133" s="14" customFormat="1">
      <c r="A133" s="14"/>
      <c r="B133" s="245"/>
      <c r="C133" s="246"/>
      <c r="D133" s="228" t="s">
        <v>155</v>
      </c>
      <c r="E133" s="247" t="s">
        <v>19</v>
      </c>
      <c r="F133" s="248" t="s">
        <v>1850</v>
      </c>
      <c r="G133" s="246"/>
      <c r="H133" s="249">
        <v>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155</v>
      </c>
      <c r="AU133" s="255" t="s">
        <v>164</v>
      </c>
      <c r="AV133" s="14" t="s">
        <v>82</v>
      </c>
      <c r="AW133" s="14" t="s">
        <v>33</v>
      </c>
      <c r="AX133" s="14" t="s">
        <v>72</v>
      </c>
      <c r="AY133" s="255" t="s">
        <v>142</v>
      </c>
    </row>
    <row r="134" s="14" customFormat="1">
      <c r="A134" s="14"/>
      <c r="B134" s="245"/>
      <c r="C134" s="246"/>
      <c r="D134" s="228" t="s">
        <v>155</v>
      </c>
      <c r="E134" s="247" t="s">
        <v>19</v>
      </c>
      <c r="F134" s="248" t="s">
        <v>1851</v>
      </c>
      <c r="G134" s="246"/>
      <c r="H134" s="249">
        <v>0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155</v>
      </c>
      <c r="AU134" s="255" t="s">
        <v>164</v>
      </c>
      <c r="AV134" s="14" t="s">
        <v>82</v>
      </c>
      <c r="AW134" s="14" t="s">
        <v>33</v>
      </c>
      <c r="AX134" s="14" t="s">
        <v>72</v>
      </c>
      <c r="AY134" s="255" t="s">
        <v>142</v>
      </c>
    </row>
    <row r="135" s="14" customFormat="1">
      <c r="A135" s="14"/>
      <c r="B135" s="245"/>
      <c r="C135" s="246"/>
      <c r="D135" s="228" t="s">
        <v>155</v>
      </c>
      <c r="E135" s="247" t="s">
        <v>19</v>
      </c>
      <c r="F135" s="248" t="s">
        <v>1852</v>
      </c>
      <c r="G135" s="246"/>
      <c r="H135" s="249">
        <v>0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155</v>
      </c>
      <c r="AU135" s="255" t="s">
        <v>164</v>
      </c>
      <c r="AV135" s="14" t="s">
        <v>82</v>
      </c>
      <c r="AW135" s="14" t="s">
        <v>33</v>
      </c>
      <c r="AX135" s="14" t="s">
        <v>72</v>
      </c>
      <c r="AY135" s="255" t="s">
        <v>142</v>
      </c>
    </row>
    <row r="136" s="14" customFormat="1">
      <c r="A136" s="14"/>
      <c r="B136" s="245"/>
      <c r="C136" s="246"/>
      <c r="D136" s="228" t="s">
        <v>155</v>
      </c>
      <c r="E136" s="247" t="s">
        <v>19</v>
      </c>
      <c r="F136" s="248" t="s">
        <v>1853</v>
      </c>
      <c r="G136" s="246"/>
      <c r="H136" s="249">
        <v>0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155</v>
      </c>
      <c r="AU136" s="255" t="s">
        <v>164</v>
      </c>
      <c r="AV136" s="14" t="s">
        <v>82</v>
      </c>
      <c r="AW136" s="14" t="s">
        <v>33</v>
      </c>
      <c r="AX136" s="14" t="s">
        <v>72</v>
      </c>
      <c r="AY136" s="255" t="s">
        <v>142</v>
      </c>
    </row>
    <row r="137" s="16" customFormat="1">
      <c r="A137" s="16"/>
      <c r="B137" s="285"/>
      <c r="C137" s="286"/>
      <c r="D137" s="228" t="s">
        <v>155</v>
      </c>
      <c r="E137" s="287" t="s">
        <v>19</v>
      </c>
      <c r="F137" s="288" t="s">
        <v>880</v>
      </c>
      <c r="G137" s="286"/>
      <c r="H137" s="289">
        <v>1</v>
      </c>
      <c r="I137" s="290"/>
      <c r="J137" s="286"/>
      <c r="K137" s="286"/>
      <c r="L137" s="291"/>
      <c r="M137" s="292"/>
      <c r="N137" s="293"/>
      <c r="O137" s="293"/>
      <c r="P137" s="293"/>
      <c r="Q137" s="293"/>
      <c r="R137" s="293"/>
      <c r="S137" s="293"/>
      <c r="T137" s="294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95" t="s">
        <v>155</v>
      </c>
      <c r="AU137" s="295" t="s">
        <v>164</v>
      </c>
      <c r="AV137" s="16" t="s">
        <v>164</v>
      </c>
      <c r="AW137" s="16" t="s">
        <v>33</v>
      </c>
      <c r="AX137" s="16" t="s">
        <v>72</v>
      </c>
      <c r="AY137" s="295" t="s">
        <v>142</v>
      </c>
    </row>
    <row r="138" s="15" customFormat="1">
      <c r="A138" s="15"/>
      <c r="B138" s="274"/>
      <c r="C138" s="275"/>
      <c r="D138" s="228" t="s">
        <v>155</v>
      </c>
      <c r="E138" s="276" t="s">
        <v>19</v>
      </c>
      <c r="F138" s="277" t="s">
        <v>861</v>
      </c>
      <c r="G138" s="275"/>
      <c r="H138" s="278">
        <v>1</v>
      </c>
      <c r="I138" s="279"/>
      <c r="J138" s="275"/>
      <c r="K138" s="275"/>
      <c r="L138" s="280"/>
      <c r="M138" s="281"/>
      <c r="N138" s="282"/>
      <c r="O138" s="282"/>
      <c r="P138" s="282"/>
      <c r="Q138" s="282"/>
      <c r="R138" s="282"/>
      <c r="S138" s="282"/>
      <c r="T138" s="28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4" t="s">
        <v>155</v>
      </c>
      <c r="AU138" s="284" t="s">
        <v>164</v>
      </c>
      <c r="AV138" s="15" t="s">
        <v>149</v>
      </c>
      <c r="AW138" s="15" t="s">
        <v>33</v>
      </c>
      <c r="AX138" s="15" t="s">
        <v>80</v>
      </c>
      <c r="AY138" s="284" t="s">
        <v>142</v>
      </c>
    </row>
    <row r="139" s="2" customFormat="1" ht="37.8" customHeight="1">
      <c r="A139" s="41"/>
      <c r="B139" s="42"/>
      <c r="C139" s="215" t="s">
        <v>149</v>
      </c>
      <c r="D139" s="215" t="s">
        <v>144</v>
      </c>
      <c r="E139" s="216" t="s">
        <v>892</v>
      </c>
      <c r="F139" s="217" t="s">
        <v>869</v>
      </c>
      <c r="G139" s="218" t="s">
        <v>220</v>
      </c>
      <c r="H139" s="219">
        <v>12</v>
      </c>
      <c r="I139" s="220"/>
      <c r="J139" s="221">
        <f>ROUND(I139*H139,2)</f>
        <v>0</v>
      </c>
      <c r="K139" s="217" t="s">
        <v>148</v>
      </c>
      <c r="L139" s="47"/>
      <c r="M139" s="222" t="s">
        <v>19</v>
      </c>
      <c r="N139" s="223" t="s">
        <v>43</v>
      </c>
      <c r="O139" s="87"/>
      <c r="P139" s="224">
        <f>O139*H139</f>
        <v>0</v>
      </c>
      <c r="Q139" s="224">
        <v>0.036900000000000002</v>
      </c>
      <c r="R139" s="224">
        <f>Q139*H139</f>
        <v>0.44280000000000003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149</v>
      </c>
      <c r="AT139" s="226" t="s">
        <v>144</v>
      </c>
      <c r="AU139" s="226" t="s">
        <v>164</v>
      </c>
      <c r="AY139" s="20" t="s">
        <v>142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80</v>
      </c>
      <c r="BK139" s="227">
        <f>ROUND(I139*H139,2)</f>
        <v>0</v>
      </c>
      <c r="BL139" s="20" t="s">
        <v>149</v>
      </c>
      <c r="BM139" s="226" t="s">
        <v>1854</v>
      </c>
    </row>
    <row r="140" s="2" customFormat="1">
      <c r="A140" s="41"/>
      <c r="B140" s="42"/>
      <c r="C140" s="43"/>
      <c r="D140" s="228" t="s">
        <v>151</v>
      </c>
      <c r="E140" s="43"/>
      <c r="F140" s="229" t="s">
        <v>894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151</v>
      </c>
      <c r="AU140" s="20" t="s">
        <v>164</v>
      </c>
    </row>
    <row r="141" s="2" customFormat="1">
      <c r="A141" s="41"/>
      <c r="B141" s="42"/>
      <c r="C141" s="43"/>
      <c r="D141" s="233" t="s">
        <v>153</v>
      </c>
      <c r="E141" s="43"/>
      <c r="F141" s="234" t="s">
        <v>895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153</v>
      </c>
      <c r="AU141" s="20" t="s">
        <v>164</v>
      </c>
    </row>
    <row r="142" s="13" customFormat="1">
      <c r="A142" s="13"/>
      <c r="B142" s="235"/>
      <c r="C142" s="236"/>
      <c r="D142" s="228" t="s">
        <v>155</v>
      </c>
      <c r="E142" s="237" t="s">
        <v>19</v>
      </c>
      <c r="F142" s="238" t="s">
        <v>1353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155</v>
      </c>
      <c r="AU142" s="244" t="s">
        <v>164</v>
      </c>
      <c r="AV142" s="13" t="s">
        <v>80</v>
      </c>
      <c r="AW142" s="13" t="s">
        <v>33</v>
      </c>
      <c r="AX142" s="13" t="s">
        <v>72</v>
      </c>
      <c r="AY142" s="244" t="s">
        <v>142</v>
      </c>
    </row>
    <row r="143" s="14" customFormat="1">
      <c r="A143" s="14"/>
      <c r="B143" s="245"/>
      <c r="C143" s="246"/>
      <c r="D143" s="228" t="s">
        <v>155</v>
      </c>
      <c r="E143" s="247" t="s">
        <v>19</v>
      </c>
      <c r="F143" s="248" t="s">
        <v>1354</v>
      </c>
      <c r="G143" s="246"/>
      <c r="H143" s="249">
        <v>0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155</v>
      </c>
      <c r="AU143" s="255" t="s">
        <v>164</v>
      </c>
      <c r="AV143" s="14" t="s">
        <v>82</v>
      </c>
      <c r="AW143" s="14" t="s">
        <v>33</v>
      </c>
      <c r="AX143" s="14" t="s">
        <v>72</v>
      </c>
      <c r="AY143" s="255" t="s">
        <v>142</v>
      </c>
    </row>
    <row r="144" s="14" customFormat="1">
      <c r="A144" s="14"/>
      <c r="B144" s="245"/>
      <c r="C144" s="246"/>
      <c r="D144" s="228" t="s">
        <v>155</v>
      </c>
      <c r="E144" s="247" t="s">
        <v>19</v>
      </c>
      <c r="F144" s="248" t="s">
        <v>1355</v>
      </c>
      <c r="G144" s="246"/>
      <c r="H144" s="249">
        <v>0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155</v>
      </c>
      <c r="AU144" s="255" t="s">
        <v>164</v>
      </c>
      <c r="AV144" s="14" t="s">
        <v>82</v>
      </c>
      <c r="AW144" s="14" t="s">
        <v>33</v>
      </c>
      <c r="AX144" s="14" t="s">
        <v>72</v>
      </c>
      <c r="AY144" s="255" t="s">
        <v>142</v>
      </c>
    </row>
    <row r="145" s="14" customFormat="1">
      <c r="A145" s="14"/>
      <c r="B145" s="245"/>
      <c r="C145" s="246"/>
      <c r="D145" s="228" t="s">
        <v>155</v>
      </c>
      <c r="E145" s="247" t="s">
        <v>19</v>
      </c>
      <c r="F145" s="248" t="s">
        <v>1348</v>
      </c>
      <c r="G145" s="246"/>
      <c r="H145" s="249">
        <v>0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155</v>
      </c>
      <c r="AU145" s="255" t="s">
        <v>164</v>
      </c>
      <c r="AV145" s="14" t="s">
        <v>82</v>
      </c>
      <c r="AW145" s="14" t="s">
        <v>33</v>
      </c>
      <c r="AX145" s="14" t="s">
        <v>72</v>
      </c>
      <c r="AY145" s="255" t="s">
        <v>142</v>
      </c>
    </row>
    <row r="146" s="14" customFormat="1">
      <c r="A146" s="14"/>
      <c r="B146" s="245"/>
      <c r="C146" s="246"/>
      <c r="D146" s="228" t="s">
        <v>155</v>
      </c>
      <c r="E146" s="247" t="s">
        <v>19</v>
      </c>
      <c r="F146" s="248" t="s">
        <v>1855</v>
      </c>
      <c r="G146" s="246"/>
      <c r="H146" s="249">
        <v>3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155</v>
      </c>
      <c r="AU146" s="255" t="s">
        <v>164</v>
      </c>
      <c r="AV146" s="14" t="s">
        <v>82</v>
      </c>
      <c r="AW146" s="14" t="s">
        <v>33</v>
      </c>
      <c r="AX146" s="14" t="s">
        <v>72</v>
      </c>
      <c r="AY146" s="255" t="s">
        <v>142</v>
      </c>
    </row>
    <row r="147" s="14" customFormat="1">
      <c r="A147" s="14"/>
      <c r="B147" s="245"/>
      <c r="C147" s="246"/>
      <c r="D147" s="228" t="s">
        <v>155</v>
      </c>
      <c r="E147" s="247" t="s">
        <v>19</v>
      </c>
      <c r="F147" s="248" t="s">
        <v>1856</v>
      </c>
      <c r="G147" s="246"/>
      <c r="H147" s="249">
        <v>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155</v>
      </c>
      <c r="AU147" s="255" t="s">
        <v>164</v>
      </c>
      <c r="AV147" s="14" t="s">
        <v>82</v>
      </c>
      <c r="AW147" s="14" t="s">
        <v>33</v>
      </c>
      <c r="AX147" s="14" t="s">
        <v>72</v>
      </c>
      <c r="AY147" s="255" t="s">
        <v>142</v>
      </c>
    </row>
    <row r="148" s="14" customFormat="1">
      <c r="A148" s="14"/>
      <c r="B148" s="245"/>
      <c r="C148" s="246"/>
      <c r="D148" s="228" t="s">
        <v>155</v>
      </c>
      <c r="E148" s="247" t="s">
        <v>19</v>
      </c>
      <c r="F148" s="248" t="s">
        <v>1857</v>
      </c>
      <c r="G148" s="246"/>
      <c r="H148" s="249">
        <v>2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155</v>
      </c>
      <c r="AU148" s="255" t="s">
        <v>164</v>
      </c>
      <c r="AV148" s="14" t="s">
        <v>82</v>
      </c>
      <c r="AW148" s="14" t="s">
        <v>33</v>
      </c>
      <c r="AX148" s="14" t="s">
        <v>72</v>
      </c>
      <c r="AY148" s="255" t="s">
        <v>142</v>
      </c>
    </row>
    <row r="149" s="14" customFormat="1">
      <c r="A149" s="14"/>
      <c r="B149" s="245"/>
      <c r="C149" s="246"/>
      <c r="D149" s="228" t="s">
        <v>155</v>
      </c>
      <c r="E149" s="247" t="s">
        <v>19</v>
      </c>
      <c r="F149" s="248" t="s">
        <v>1858</v>
      </c>
      <c r="G149" s="246"/>
      <c r="H149" s="249">
        <v>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155</v>
      </c>
      <c r="AU149" s="255" t="s">
        <v>164</v>
      </c>
      <c r="AV149" s="14" t="s">
        <v>82</v>
      </c>
      <c r="AW149" s="14" t="s">
        <v>33</v>
      </c>
      <c r="AX149" s="14" t="s">
        <v>72</v>
      </c>
      <c r="AY149" s="255" t="s">
        <v>142</v>
      </c>
    </row>
    <row r="150" s="14" customFormat="1">
      <c r="A150" s="14"/>
      <c r="B150" s="245"/>
      <c r="C150" s="246"/>
      <c r="D150" s="228" t="s">
        <v>155</v>
      </c>
      <c r="E150" s="247" t="s">
        <v>19</v>
      </c>
      <c r="F150" s="248" t="s">
        <v>1859</v>
      </c>
      <c r="G150" s="246"/>
      <c r="H150" s="249">
        <v>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155</v>
      </c>
      <c r="AU150" s="255" t="s">
        <v>164</v>
      </c>
      <c r="AV150" s="14" t="s">
        <v>82</v>
      </c>
      <c r="AW150" s="14" t="s">
        <v>33</v>
      </c>
      <c r="AX150" s="14" t="s">
        <v>72</v>
      </c>
      <c r="AY150" s="255" t="s">
        <v>142</v>
      </c>
    </row>
    <row r="151" s="14" customFormat="1">
      <c r="A151" s="14"/>
      <c r="B151" s="245"/>
      <c r="C151" s="246"/>
      <c r="D151" s="228" t="s">
        <v>155</v>
      </c>
      <c r="E151" s="247" t="s">
        <v>19</v>
      </c>
      <c r="F151" s="248" t="s">
        <v>1860</v>
      </c>
      <c r="G151" s="246"/>
      <c r="H151" s="249">
        <v>1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155</v>
      </c>
      <c r="AU151" s="255" t="s">
        <v>164</v>
      </c>
      <c r="AV151" s="14" t="s">
        <v>82</v>
      </c>
      <c r="AW151" s="14" t="s">
        <v>33</v>
      </c>
      <c r="AX151" s="14" t="s">
        <v>72</v>
      </c>
      <c r="AY151" s="255" t="s">
        <v>142</v>
      </c>
    </row>
    <row r="152" s="14" customFormat="1">
      <c r="A152" s="14"/>
      <c r="B152" s="245"/>
      <c r="C152" s="246"/>
      <c r="D152" s="228" t="s">
        <v>155</v>
      </c>
      <c r="E152" s="247" t="s">
        <v>19</v>
      </c>
      <c r="F152" s="248" t="s">
        <v>1849</v>
      </c>
      <c r="G152" s="246"/>
      <c r="H152" s="249">
        <v>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155</v>
      </c>
      <c r="AU152" s="255" t="s">
        <v>164</v>
      </c>
      <c r="AV152" s="14" t="s">
        <v>82</v>
      </c>
      <c r="AW152" s="14" t="s">
        <v>33</v>
      </c>
      <c r="AX152" s="14" t="s">
        <v>72</v>
      </c>
      <c r="AY152" s="255" t="s">
        <v>142</v>
      </c>
    </row>
    <row r="153" s="14" customFormat="1">
      <c r="A153" s="14"/>
      <c r="B153" s="245"/>
      <c r="C153" s="246"/>
      <c r="D153" s="228" t="s">
        <v>155</v>
      </c>
      <c r="E153" s="247" t="s">
        <v>19</v>
      </c>
      <c r="F153" s="248" t="s">
        <v>1850</v>
      </c>
      <c r="G153" s="246"/>
      <c r="H153" s="249">
        <v>0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155</v>
      </c>
      <c r="AU153" s="255" t="s">
        <v>164</v>
      </c>
      <c r="AV153" s="14" t="s">
        <v>82</v>
      </c>
      <c r="AW153" s="14" t="s">
        <v>33</v>
      </c>
      <c r="AX153" s="14" t="s">
        <v>72</v>
      </c>
      <c r="AY153" s="255" t="s">
        <v>142</v>
      </c>
    </row>
    <row r="154" s="14" customFormat="1">
      <c r="A154" s="14"/>
      <c r="B154" s="245"/>
      <c r="C154" s="246"/>
      <c r="D154" s="228" t="s">
        <v>155</v>
      </c>
      <c r="E154" s="247" t="s">
        <v>19</v>
      </c>
      <c r="F154" s="248" t="s">
        <v>1851</v>
      </c>
      <c r="G154" s="246"/>
      <c r="H154" s="249">
        <v>0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155</v>
      </c>
      <c r="AU154" s="255" t="s">
        <v>164</v>
      </c>
      <c r="AV154" s="14" t="s">
        <v>82</v>
      </c>
      <c r="AW154" s="14" t="s">
        <v>33</v>
      </c>
      <c r="AX154" s="14" t="s">
        <v>72</v>
      </c>
      <c r="AY154" s="255" t="s">
        <v>142</v>
      </c>
    </row>
    <row r="155" s="14" customFormat="1">
      <c r="A155" s="14"/>
      <c r="B155" s="245"/>
      <c r="C155" s="246"/>
      <c r="D155" s="228" t="s">
        <v>155</v>
      </c>
      <c r="E155" s="247" t="s">
        <v>19</v>
      </c>
      <c r="F155" s="248" t="s">
        <v>1852</v>
      </c>
      <c r="G155" s="246"/>
      <c r="H155" s="249">
        <v>0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155</v>
      </c>
      <c r="AU155" s="255" t="s">
        <v>164</v>
      </c>
      <c r="AV155" s="14" t="s">
        <v>82</v>
      </c>
      <c r="AW155" s="14" t="s">
        <v>33</v>
      </c>
      <c r="AX155" s="14" t="s">
        <v>72</v>
      </c>
      <c r="AY155" s="255" t="s">
        <v>142</v>
      </c>
    </row>
    <row r="156" s="14" customFormat="1">
      <c r="A156" s="14"/>
      <c r="B156" s="245"/>
      <c r="C156" s="246"/>
      <c r="D156" s="228" t="s">
        <v>155</v>
      </c>
      <c r="E156" s="247" t="s">
        <v>19</v>
      </c>
      <c r="F156" s="248" t="s">
        <v>1853</v>
      </c>
      <c r="G156" s="246"/>
      <c r="H156" s="249">
        <v>0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155</v>
      </c>
      <c r="AU156" s="255" t="s">
        <v>164</v>
      </c>
      <c r="AV156" s="14" t="s">
        <v>82</v>
      </c>
      <c r="AW156" s="14" t="s">
        <v>33</v>
      </c>
      <c r="AX156" s="14" t="s">
        <v>72</v>
      </c>
      <c r="AY156" s="255" t="s">
        <v>142</v>
      </c>
    </row>
    <row r="157" s="16" customFormat="1">
      <c r="A157" s="16"/>
      <c r="B157" s="285"/>
      <c r="C157" s="286"/>
      <c r="D157" s="228" t="s">
        <v>155</v>
      </c>
      <c r="E157" s="287" t="s">
        <v>19</v>
      </c>
      <c r="F157" s="288" t="s">
        <v>880</v>
      </c>
      <c r="G157" s="286"/>
      <c r="H157" s="289">
        <v>12</v>
      </c>
      <c r="I157" s="290"/>
      <c r="J157" s="286"/>
      <c r="K157" s="286"/>
      <c r="L157" s="291"/>
      <c r="M157" s="292"/>
      <c r="N157" s="293"/>
      <c r="O157" s="293"/>
      <c r="P157" s="293"/>
      <c r="Q157" s="293"/>
      <c r="R157" s="293"/>
      <c r="S157" s="293"/>
      <c r="T157" s="29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95" t="s">
        <v>155</v>
      </c>
      <c r="AU157" s="295" t="s">
        <v>164</v>
      </c>
      <c r="AV157" s="16" t="s">
        <v>164</v>
      </c>
      <c r="AW157" s="16" t="s">
        <v>33</v>
      </c>
      <c r="AX157" s="16" t="s">
        <v>72</v>
      </c>
      <c r="AY157" s="295" t="s">
        <v>142</v>
      </c>
    </row>
    <row r="158" s="15" customFormat="1">
      <c r="A158" s="15"/>
      <c r="B158" s="274"/>
      <c r="C158" s="275"/>
      <c r="D158" s="228" t="s">
        <v>155</v>
      </c>
      <c r="E158" s="276" t="s">
        <v>19</v>
      </c>
      <c r="F158" s="277" t="s">
        <v>861</v>
      </c>
      <c r="G158" s="275"/>
      <c r="H158" s="278">
        <v>12</v>
      </c>
      <c r="I158" s="279"/>
      <c r="J158" s="275"/>
      <c r="K158" s="275"/>
      <c r="L158" s="280"/>
      <c r="M158" s="281"/>
      <c r="N158" s="282"/>
      <c r="O158" s="282"/>
      <c r="P158" s="282"/>
      <c r="Q158" s="282"/>
      <c r="R158" s="282"/>
      <c r="S158" s="282"/>
      <c r="T158" s="28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4" t="s">
        <v>155</v>
      </c>
      <c r="AU158" s="284" t="s">
        <v>164</v>
      </c>
      <c r="AV158" s="15" t="s">
        <v>149</v>
      </c>
      <c r="AW158" s="15" t="s">
        <v>33</v>
      </c>
      <c r="AX158" s="15" t="s">
        <v>80</v>
      </c>
      <c r="AY158" s="284" t="s">
        <v>142</v>
      </c>
    </row>
    <row r="159" s="12" customFormat="1" ht="20.88" customHeight="1">
      <c r="A159" s="12"/>
      <c r="B159" s="199"/>
      <c r="C159" s="200"/>
      <c r="D159" s="201" t="s">
        <v>71</v>
      </c>
      <c r="E159" s="213" t="s">
        <v>238</v>
      </c>
      <c r="F159" s="213" t="s">
        <v>900</v>
      </c>
      <c r="G159" s="200"/>
      <c r="H159" s="200"/>
      <c r="I159" s="203"/>
      <c r="J159" s="214">
        <f>BK159</f>
        <v>0</v>
      </c>
      <c r="K159" s="200"/>
      <c r="L159" s="205"/>
      <c r="M159" s="206"/>
      <c r="N159" s="207"/>
      <c r="O159" s="207"/>
      <c r="P159" s="208">
        <f>SUM(P160:P235)</f>
        <v>0</v>
      </c>
      <c r="Q159" s="207"/>
      <c r="R159" s="208">
        <f>SUM(R160:R235)</f>
        <v>0</v>
      </c>
      <c r="S159" s="207"/>
      <c r="T159" s="209">
        <f>SUM(T160:T235)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0" t="s">
        <v>80</v>
      </c>
      <c r="AT159" s="211" t="s">
        <v>71</v>
      </c>
      <c r="AU159" s="211" t="s">
        <v>82</v>
      </c>
      <c r="AY159" s="210" t="s">
        <v>142</v>
      </c>
      <c r="BK159" s="212">
        <f>SUM(BK160:BK235)</f>
        <v>0</v>
      </c>
    </row>
    <row r="160" s="2" customFormat="1" ht="24.15" customHeight="1">
      <c r="A160" s="41"/>
      <c r="B160" s="42"/>
      <c r="C160" s="215" t="s">
        <v>179</v>
      </c>
      <c r="D160" s="215" t="s">
        <v>144</v>
      </c>
      <c r="E160" s="216" t="s">
        <v>1861</v>
      </c>
      <c r="F160" s="217" t="s">
        <v>1862</v>
      </c>
      <c r="G160" s="218" t="s">
        <v>241</v>
      </c>
      <c r="H160" s="219">
        <v>72.921000000000006</v>
      </c>
      <c r="I160" s="220"/>
      <c r="J160" s="221">
        <f>ROUND(I160*H160,2)</f>
        <v>0</v>
      </c>
      <c r="K160" s="217" t="s">
        <v>148</v>
      </c>
      <c r="L160" s="47"/>
      <c r="M160" s="222" t="s">
        <v>19</v>
      </c>
      <c r="N160" s="223" t="s">
        <v>43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149</v>
      </c>
      <c r="AT160" s="226" t="s">
        <v>144</v>
      </c>
      <c r="AU160" s="226" t="s">
        <v>164</v>
      </c>
      <c r="AY160" s="20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80</v>
      </c>
      <c r="BK160" s="227">
        <f>ROUND(I160*H160,2)</f>
        <v>0</v>
      </c>
      <c r="BL160" s="20" t="s">
        <v>149</v>
      </c>
      <c r="BM160" s="226" t="s">
        <v>1863</v>
      </c>
    </row>
    <row r="161" s="2" customFormat="1">
      <c r="A161" s="41"/>
      <c r="B161" s="42"/>
      <c r="C161" s="43"/>
      <c r="D161" s="228" t="s">
        <v>151</v>
      </c>
      <c r="E161" s="43"/>
      <c r="F161" s="229" t="s">
        <v>1862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151</v>
      </c>
      <c r="AU161" s="20" t="s">
        <v>164</v>
      </c>
    </row>
    <row r="162" s="2" customFormat="1">
      <c r="A162" s="41"/>
      <c r="B162" s="42"/>
      <c r="C162" s="43"/>
      <c r="D162" s="233" t="s">
        <v>153</v>
      </c>
      <c r="E162" s="43"/>
      <c r="F162" s="234" t="s">
        <v>1864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153</v>
      </c>
      <c r="AU162" s="20" t="s">
        <v>164</v>
      </c>
    </row>
    <row r="163" s="13" customFormat="1">
      <c r="A163" s="13"/>
      <c r="B163" s="235"/>
      <c r="C163" s="236"/>
      <c r="D163" s="228" t="s">
        <v>155</v>
      </c>
      <c r="E163" s="237" t="s">
        <v>19</v>
      </c>
      <c r="F163" s="238" t="s">
        <v>1865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155</v>
      </c>
      <c r="AU163" s="244" t="s">
        <v>164</v>
      </c>
      <c r="AV163" s="13" t="s">
        <v>80</v>
      </c>
      <c r="AW163" s="13" t="s">
        <v>33</v>
      </c>
      <c r="AX163" s="13" t="s">
        <v>72</v>
      </c>
      <c r="AY163" s="244" t="s">
        <v>142</v>
      </c>
    </row>
    <row r="164" s="14" customFormat="1">
      <c r="A164" s="14"/>
      <c r="B164" s="245"/>
      <c r="C164" s="246"/>
      <c r="D164" s="228" t="s">
        <v>155</v>
      </c>
      <c r="E164" s="247" t="s">
        <v>19</v>
      </c>
      <c r="F164" s="248" t="s">
        <v>1866</v>
      </c>
      <c r="G164" s="246"/>
      <c r="H164" s="249">
        <v>1.506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155</v>
      </c>
      <c r="AU164" s="255" t="s">
        <v>164</v>
      </c>
      <c r="AV164" s="14" t="s">
        <v>82</v>
      </c>
      <c r="AW164" s="14" t="s">
        <v>33</v>
      </c>
      <c r="AX164" s="14" t="s">
        <v>72</v>
      </c>
      <c r="AY164" s="255" t="s">
        <v>142</v>
      </c>
    </row>
    <row r="165" s="14" customFormat="1">
      <c r="A165" s="14"/>
      <c r="B165" s="245"/>
      <c r="C165" s="246"/>
      <c r="D165" s="228" t="s">
        <v>155</v>
      </c>
      <c r="E165" s="247" t="s">
        <v>19</v>
      </c>
      <c r="F165" s="248" t="s">
        <v>1867</v>
      </c>
      <c r="G165" s="246"/>
      <c r="H165" s="249">
        <v>1.21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155</v>
      </c>
      <c r="AU165" s="255" t="s">
        <v>164</v>
      </c>
      <c r="AV165" s="14" t="s">
        <v>82</v>
      </c>
      <c r="AW165" s="14" t="s">
        <v>33</v>
      </c>
      <c r="AX165" s="14" t="s">
        <v>72</v>
      </c>
      <c r="AY165" s="255" t="s">
        <v>142</v>
      </c>
    </row>
    <row r="166" s="14" customFormat="1">
      <c r="A166" s="14"/>
      <c r="B166" s="245"/>
      <c r="C166" s="246"/>
      <c r="D166" s="228" t="s">
        <v>155</v>
      </c>
      <c r="E166" s="247" t="s">
        <v>19</v>
      </c>
      <c r="F166" s="248" t="s">
        <v>1868</v>
      </c>
      <c r="G166" s="246"/>
      <c r="H166" s="249">
        <v>4.4800000000000004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155</v>
      </c>
      <c r="AU166" s="255" t="s">
        <v>164</v>
      </c>
      <c r="AV166" s="14" t="s">
        <v>82</v>
      </c>
      <c r="AW166" s="14" t="s">
        <v>33</v>
      </c>
      <c r="AX166" s="14" t="s">
        <v>72</v>
      </c>
      <c r="AY166" s="255" t="s">
        <v>142</v>
      </c>
    </row>
    <row r="167" s="14" customFormat="1">
      <c r="A167" s="14"/>
      <c r="B167" s="245"/>
      <c r="C167" s="246"/>
      <c r="D167" s="228" t="s">
        <v>155</v>
      </c>
      <c r="E167" s="247" t="s">
        <v>19</v>
      </c>
      <c r="F167" s="248" t="s">
        <v>1869</v>
      </c>
      <c r="G167" s="246"/>
      <c r="H167" s="249">
        <v>7.4480000000000004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155</v>
      </c>
      <c r="AU167" s="255" t="s">
        <v>164</v>
      </c>
      <c r="AV167" s="14" t="s">
        <v>82</v>
      </c>
      <c r="AW167" s="14" t="s">
        <v>33</v>
      </c>
      <c r="AX167" s="14" t="s">
        <v>72</v>
      </c>
      <c r="AY167" s="255" t="s">
        <v>142</v>
      </c>
    </row>
    <row r="168" s="14" customFormat="1">
      <c r="A168" s="14"/>
      <c r="B168" s="245"/>
      <c r="C168" s="246"/>
      <c r="D168" s="228" t="s">
        <v>155</v>
      </c>
      <c r="E168" s="247" t="s">
        <v>19</v>
      </c>
      <c r="F168" s="248" t="s">
        <v>1870</v>
      </c>
      <c r="G168" s="246"/>
      <c r="H168" s="249">
        <v>10.901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155</v>
      </c>
      <c r="AU168" s="255" t="s">
        <v>164</v>
      </c>
      <c r="AV168" s="14" t="s">
        <v>82</v>
      </c>
      <c r="AW168" s="14" t="s">
        <v>33</v>
      </c>
      <c r="AX168" s="14" t="s">
        <v>72</v>
      </c>
      <c r="AY168" s="255" t="s">
        <v>142</v>
      </c>
    </row>
    <row r="169" s="14" customFormat="1">
      <c r="A169" s="14"/>
      <c r="B169" s="245"/>
      <c r="C169" s="246"/>
      <c r="D169" s="228" t="s">
        <v>155</v>
      </c>
      <c r="E169" s="247" t="s">
        <v>19</v>
      </c>
      <c r="F169" s="248" t="s">
        <v>1871</v>
      </c>
      <c r="G169" s="246"/>
      <c r="H169" s="249">
        <v>7.5759999999999996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155</v>
      </c>
      <c r="AU169" s="255" t="s">
        <v>164</v>
      </c>
      <c r="AV169" s="14" t="s">
        <v>82</v>
      </c>
      <c r="AW169" s="14" t="s">
        <v>33</v>
      </c>
      <c r="AX169" s="14" t="s">
        <v>72</v>
      </c>
      <c r="AY169" s="255" t="s">
        <v>142</v>
      </c>
    </row>
    <row r="170" s="14" customFormat="1">
      <c r="A170" s="14"/>
      <c r="B170" s="245"/>
      <c r="C170" s="246"/>
      <c r="D170" s="228" t="s">
        <v>155</v>
      </c>
      <c r="E170" s="247" t="s">
        <v>19</v>
      </c>
      <c r="F170" s="248" t="s">
        <v>1872</v>
      </c>
      <c r="G170" s="246"/>
      <c r="H170" s="249">
        <v>10.658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155</v>
      </c>
      <c r="AU170" s="255" t="s">
        <v>164</v>
      </c>
      <c r="AV170" s="14" t="s">
        <v>82</v>
      </c>
      <c r="AW170" s="14" t="s">
        <v>33</v>
      </c>
      <c r="AX170" s="14" t="s">
        <v>72</v>
      </c>
      <c r="AY170" s="255" t="s">
        <v>142</v>
      </c>
    </row>
    <row r="171" s="14" customFormat="1">
      <c r="A171" s="14"/>
      <c r="B171" s="245"/>
      <c r="C171" s="246"/>
      <c r="D171" s="228" t="s">
        <v>155</v>
      </c>
      <c r="E171" s="247" t="s">
        <v>19</v>
      </c>
      <c r="F171" s="248" t="s">
        <v>1873</v>
      </c>
      <c r="G171" s="246"/>
      <c r="H171" s="249">
        <v>3.1120000000000001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155</v>
      </c>
      <c r="AU171" s="255" t="s">
        <v>164</v>
      </c>
      <c r="AV171" s="14" t="s">
        <v>82</v>
      </c>
      <c r="AW171" s="14" t="s">
        <v>33</v>
      </c>
      <c r="AX171" s="14" t="s">
        <v>72</v>
      </c>
      <c r="AY171" s="255" t="s">
        <v>142</v>
      </c>
    </row>
    <row r="172" s="14" customFormat="1">
      <c r="A172" s="14"/>
      <c r="B172" s="245"/>
      <c r="C172" s="246"/>
      <c r="D172" s="228" t="s">
        <v>155</v>
      </c>
      <c r="E172" s="247" t="s">
        <v>19</v>
      </c>
      <c r="F172" s="248" t="s">
        <v>1874</v>
      </c>
      <c r="G172" s="246"/>
      <c r="H172" s="249">
        <v>4.5129999999999999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155</v>
      </c>
      <c r="AU172" s="255" t="s">
        <v>164</v>
      </c>
      <c r="AV172" s="14" t="s">
        <v>82</v>
      </c>
      <c r="AW172" s="14" t="s">
        <v>33</v>
      </c>
      <c r="AX172" s="14" t="s">
        <v>72</v>
      </c>
      <c r="AY172" s="255" t="s">
        <v>142</v>
      </c>
    </row>
    <row r="173" s="14" customFormat="1">
      <c r="A173" s="14"/>
      <c r="B173" s="245"/>
      <c r="C173" s="246"/>
      <c r="D173" s="228" t="s">
        <v>155</v>
      </c>
      <c r="E173" s="247" t="s">
        <v>19</v>
      </c>
      <c r="F173" s="248" t="s">
        <v>1875</v>
      </c>
      <c r="G173" s="246"/>
      <c r="H173" s="249">
        <v>9.5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155</v>
      </c>
      <c r="AU173" s="255" t="s">
        <v>164</v>
      </c>
      <c r="AV173" s="14" t="s">
        <v>82</v>
      </c>
      <c r="AW173" s="14" t="s">
        <v>33</v>
      </c>
      <c r="AX173" s="14" t="s">
        <v>72</v>
      </c>
      <c r="AY173" s="255" t="s">
        <v>142</v>
      </c>
    </row>
    <row r="174" s="14" customFormat="1">
      <c r="A174" s="14"/>
      <c r="B174" s="245"/>
      <c r="C174" s="246"/>
      <c r="D174" s="228" t="s">
        <v>155</v>
      </c>
      <c r="E174" s="247" t="s">
        <v>19</v>
      </c>
      <c r="F174" s="248" t="s">
        <v>1876</v>
      </c>
      <c r="G174" s="246"/>
      <c r="H174" s="249">
        <v>1.2569999999999999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155</v>
      </c>
      <c r="AU174" s="255" t="s">
        <v>164</v>
      </c>
      <c r="AV174" s="14" t="s">
        <v>82</v>
      </c>
      <c r="AW174" s="14" t="s">
        <v>33</v>
      </c>
      <c r="AX174" s="14" t="s">
        <v>72</v>
      </c>
      <c r="AY174" s="255" t="s">
        <v>142</v>
      </c>
    </row>
    <row r="175" s="14" customFormat="1">
      <c r="A175" s="14"/>
      <c r="B175" s="245"/>
      <c r="C175" s="246"/>
      <c r="D175" s="228" t="s">
        <v>155</v>
      </c>
      <c r="E175" s="247" t="s">
        <v>19</v>
      </c>
      <c r="F175" s="248" t="s">
        <v>1877</v>
      </c>
      <c r="G175" s="246"/>
      <c r="H175" s="249">
        <v>0.59499999999999997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155</v>
      </c>
      <c r="AU175" s="255" t="s">
        <v>164</v>
      </c>
      <c r="AV175" s="14" t="s">
        <v>82</v>
      </c>
      <c r="AW175" s="14" t="s">
        <v>33</v>
      </c>
      <c r="AX175" s="14" t="s">
        <v>72</v>
      </c>
      <c r="AY175" s="255" t="s">
        <v>142</v>
      </c>
    </row>
    <row r="176" s="14" customFormat="1">
      <c r="A176" s="14"/>
      <c r="B176" s="245"/>
      <c r="C176" s="246"/>
      <c r="D176" s="228" t="s">
        <v>155</v>
      </c>
      <c r="E176" s="247" t="s">
        <v>19</v>
      </c>
      <c r="F176" s="248" t="s">
        <v>1878</v>
      </c>
      <c r="G176" s="246"/>
      <c r="H176" s="249">
        <v>7.54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155</v>
      </c>
      <c r="AU176" s="255" t="s">
        <v>164</v>
      </c>
      <c r="AV176" s="14" t="s">
        <v>82</v>
      </c>
      <c r="AW176" s="14" t="s">
        <v>33</v>
      </c>
      <c r="AX176" s="14" t="s">
        <v>72</v>
      </c>
      <c r="AY176" s="255" t="s">
        <v>142</v>
      </c>
    </row>
    <row r="177" s="14" customFormat="1">
      <c r="A177" s="14"/>
      <c r="B177" s="245"/>
      <c r="C177" s="246"/>
      <c r="D177" s="228" t="s">
        <v>155</v>
      </c>
      <c r="E177" s="247" t="s">
        <v>19</v>
      </c>
      <c r="F177" s="248" t="s">
        <v>1879</v>
      </c>
      <c r="G177" s="246"/>
      <c r="H177" s="249">
        <v>2.625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155</v>
      </c>
      <c r="AU177" s="255" t="s">
        <v>164</v>
      </c>
      <c r="AV177" s="14" t="s">
        <v>82</v>
      </c>
      <c r="AW177" s="14" t="s">
        <v>33</v>
      </c>
      <c r="AX177" s="14" t="s">
        <v>72</v>
      </c>
      <c r="AY177" s="255" t="s">
        <v>142</v>
      </c>
    </row>
    <row r="178" s="16" customFormat="1">
      <c r="A178" s="16"/>
      <c r="B178" s="285"/>
      <c r="C178" s="286"/>
      <c r="D178" s="228" t="s">
        <v>155</v>
      </c>
      <c r="E178" s="287" t="s">
        <v>19</v>
      </c>
      <c r="F178" s="288" t="s">
        <v>880</v>
      </c>
      <c r="G178" s="286"/>
      <c r="H178" s="289">
        <v>72.921000000000006</v>
      </c>
      <c r="I178" s="290"/>
      <c r="J178" s="286"/>
      <c r="K178" s="286"/>
      <c r="L178" s="291"/>
      <c r="M178" s="292"/>
      <c r="N178" s="293"/>
      <c r="O178" s="293"/>
      <c r="P178" s="293"/>
      <c r="Q178" s="293"/>
      <c r="R178" s="293"/>
      <c r="S178" s="293"/>
      <c r="T178" s="294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95" t="s">
        <v>155</v>
      </c>
      <c r="AU178" s="295" t="s">
        <v>164</v>
      </c>
      <c r="AV178" s="16" t="s">
        <v>164</v>
      </c>
      <c r="AW178" s="16" t="s">
        <v>33</v>
      </c>
      <c r="AX178" s="16" t="s">
        <v>72</v>
      </c>
      <c r="AY178" s="295" t="s">
        <v>142</v>
      </c>
    </row>
    <row r="179" s="15" customFormat="1">
      <c r="A179" s="15"/>
      <c r="B179" s="274"/>
      <c r="C179" s="275"/>
      <c r="D179" s="228" t="s">
        <v>155</v>
      </c>
      <c r="E179" s="276" t="s">
        <v>19</v>
      </c>
      <c r="F179" s="277" t="s">
        <v>861</v>
      </c>
      <c r="G179" s="275"/>
      <c r="H179" s="278">
        <v>72.921000000000006</v>
      </c>
      <c r="I179" s="279"/>
      <c r="J179" s="275"/>
      <c r="K179" s="275"/>
      <c r="L179" s="280"/>
      <c r="M179" s="281"/>
      <c r="N179" s="282"/>
      <c r="O179" s="282"/>
      <c r="P179" s="282"/>
      <c r="Q179" s="282"/>
      <c r="R179" s="282"/>
      <c r="S179" s="282"/>
      <c r="T179" s="28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4" t="s">
        <v>155</v>
      </c>
      <c r="AU179" s="284" t="s">
        <v>164</v>
      </c>
      <c r="AV179" s="15" t="s">
        <v>149</v>
      </c>
      <c r="AW179" s="15" t="s">
        <v>33</v>
      </c>
      <c r="AX179" s="15" t="s">
        <v>80</v>
      </c>
      <c r="AY179" s="284" t="s">
        <v>142</v>
      </c>
    </row>
    <row r="180" s="2" customFormat="1" ht="24.15" customHeight="1">
      <c r="A180" s="41"/>
      <c r="B180" s="42"/>
      <c r="C180" s="215" t="s">
        <v>186</v>
      </c>
      <c r="D180" s="215" t="s">
        <v>144</v>
      </c>
      <c r="E180" s="216" t="s">
        <v>1880</v>
      </c>
      <c r="F180" s="217" t="s">
        <v>1881</v>
      </c>
      <c r="G180" s="218" t="s">
        <v>241</v>
      </c>
      <c r="H180" s="219">
        <v>72.921000000000006</v>
      </c>
      <c r="I180" s="220"/>
      <c r="J180" s="221">
        <f>ROUND(I180*H180,2)</f>
        <v>0</v>
      </c>
      <c r="K180" s="217" t="s">
        <v>148</v>
      </c>
      <c r="L180" s="47"/>
      <c r="M180" s="222" t="s">
        <v>19</v>
      </c>
      <c r="N180" s="223" t="s">
        <v>43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149</v>
      </c>
      <c r="AT180" s="226" t="s">
        <v>144</v>
      </c>
      <c r="AU180" s="226" t="s">
        <v>164</v>
      </c>
      <c r="AY180" s="20" t="s">
        <v>142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80</v>
      </c>
      <c r="BK180" s="227">
        <f>ROUND(I180*H180,2)</f>
        <v>0</v>
      </c>
      <c r="BL180" s="20" t="s">
        <v>149</v>
      </c>
      <c r="BM180" s="226" t="s">
        <v>1882</v>
      </c>
    </row>
    <row r="181" s="2" customFormat="1">
      <c r="A181" s="41"/>
      <c r="B181" s="42"/>
      <c r="C181" s="43"/>
      <c r="D181" s="228" t="s">
        <v>151</v>
      </c>
      <c r="E181" s="43"/>
      <c r="F181" s="229" t="s">
        <v>1881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151</v>
      </c>
      <c r="AU181" s="20" t="s">
        <v>164</v>
      </c>
    </row>
    <row r="182" s="2" customFormat="1">
      <c r="A182" s="41"/>
      <c r="B182" s="42"/>
      <c r="C182" s="43"/>
      <c r="D182" s="233" t="s">
        <v>153</v>
      </c>
      <c r="E182" s="43"/>
      <c r="F182" s="234" t="s">
        <v>1883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153</v>
      </c>
      <c r="AU182" s="20" t="s">
        <v>164</v>
      </c>
    </row>
    <row r="183" s="13" customFormat="1">
      <c r="A183" s="13"/>
      <c r="B183" s="235"/>
      <c r="C183" s="236"/>
      <c r="D183" s="228" t="s">
        <v>155</v>
      </c>
      <c r="E183" s="237" t="s">
        <v>19</v>
      </c>
      <c r="F183" s="238" t="s">
        <v>1884</v>
      </c>
      <c r="G183" s="236"/>
      <c r="H183" s="237" t="s">
        <v>19</v>
      </c>
      <c r="I183" s="239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155</v>
      </c>
      <c r="AU183" s="244" t="s">
        <v>164</v>
      </c>
      <c r="AV183" s="13" t="s">
        <v>80</v>
      </c>
      <c r="AW183" s="13" t="s">
        <v>33</v>
      </c>
      <c r="AX183" s="13" t="s">
        <v>72</v>
      </c>
      <c r="AY183" s="244" t="s">
        <v>142</v>
      </c>
    </row>
    <row r="184" s="14" customFormat="1">
      <c r="A184" s="14"/>
      <c r="B184" s="245"/>
      <c r="C184" s="246"/>
      <c r="D184" s="228" t="s">
        <v>155</v>
      </c>
      <c r="E184" s="247" t="s">
        <v>19</v>
      </c>
      <c r="F184" s="248" t="s">
        <v>1866</v>
      </c>
      <c r="G184" s="246"/>
      <c r="H184" s="249">
        <v>1.506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155</v>
      </c>
      <c r="AU184" s="255" t="s">
        <v>164</v>
      </c>
      <c r="AV184" s="14" t="s">
        <v>82</v>
      </c>
      <c r="AW184" s="14" t="s">
        <v>33</v>
      </c>
      <c r="AX184" s="14" t="s">
        <v>72</v>
      </c>
      <c r="AY184" s="255" t="s">
        <v>142</v>
      </c>
    </row>
    <row r="185" s="14" customFormat="1">
      <c r="A185" s="14"/>
      <c r="B185" s="245"/>
      <c r="C185" s="246"/>
      <c r="D185" s="228" t="s">
        <v>155</v>
      </c>
      <c r="E185" s="247" t="s">
        <v>19</v>
      </c>
      <c r="F185" s="248" t="s">
        <v>1867</v>
      </c>
      <c r="G185" s="246"/>
      <c r="H185" s="249">
        <v>1.21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155</v>
      </c>
      <c r="AU185" s="255" t="s">
        <v>164</v>
      </c>
      <c r="AV185" s="14" t="s">
        <v>82</v>
      </c>
      <c r="AW185" s="14" t="s">
        <v>33</v>
      </c>
      <c r="AX185" s="14" t="s">
        <v>72</v>
      </c>
      <c r="AY185" s="255" t="s">
        <v>142</v>
      </c>
    </row>
    <row r="186" s="14" customFormat="1">
      <c r="A186" s="14"/>
      <c r="B186" s="245"/>
      <c r="C186" s="246"/>
      <c r="D186" s="228" t="s">
        <v>155</v>
      </c>
      <c r="E186" s="247" t="s">
        <v>19</v>
      </c>
      <c r="F186" s="248" t="s">
        <v>1868</v>
      </c>
      <c r="G186" s="246"/>
      <c r="H186" s="249">
        <v>4.4800000000000004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155</v>
      </c>
      <c r="AU186" s="255" t="s">
        <v>164</v>
      </c>
      <c r="AV186" s="14" t="s">
        <v>82</v>
      </c>
      <c r="AW186" s="14" t="s">
        <v>33</v>
      </c>
      <c r="AX186" s="14" t="s">
        <v>72</v>
      </c>
      <c r="AY186" s="255" t="s">
        <v>142</v>
      </c>
    </row>
    <row r="187" s="14" customFormat="1">
      <c r="A187" s="14"/>
      <c r="B187" s="245"/>
      <c r="C187" s="246"/>
      <c r="D187" s="228" t="s">
        <v>155</v>
      </c>
      <c r="E187" s="247" t="s">
        <v>19</v>
      </c>
      <c r="F187" s="248" t="s">
        <v>1869</v>
      </c>
      <c r="G187" s="246"/>
      <c r="H187" s="249">
        <v>7.4480000000000004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155</v>
      </c>
      <c r="AU187" s="255" t="s">
        <v>164</v>
      </c>
      <c r="AV187" s="14" t="s">
        <v>82</v>
      </c>
      <c r="AW187" s="14" t="s">
        <v>33</v>
      </c>
      <c r="AX187" s="14" t="s">
        <v>72</v>
      </c>
      <c r="AY187" s="255" t="s">
        <v>142</v>
      </c>
    </row>
    <row r="188" s="14" customFormat="1">
      <c r="A188" s="14"/>
      <c r="B188" s="245"/>
      <c r="C188" s="246"/>
      <c r="D188" s="228" t="s">
        <v>155</v>
      </c>
      <c r="E188" s="247" t="s">
        <v>19</v>
      </c>
      <c r="F188" s="248" t="s">
        <v>1870</v>
      </c>
      <c r="G188" s="246"/>
      <c r="H188" s="249">
        <v>10.901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155</v>
      </c>
      <c r="AU188" s="255" t="s">
        <v>164</v>
      </c>
      <c r="AV188" s="14" t="s">
        <v>82</v>
      </c>
      <c r="AW188" s="14" t="s">
        <v>33</v>
      </c>
      <c r="AX188" s="14" t="s">
        <v>72</v>
      </c>
      <c r="AY188" s="255" t="s">
        <v>142</v>
      </c>
    </row>
    <row r="189" s="14" customFormat="1">
      <c r="A189" s="14"/>
      <c r="B189" s="245"/>
      <c r="C189" s="246"/>
      <c r="D189" s="228" t="s">
        <v>155</v>
      </c>
      <c r="E189" s="247" t="s">
        <v>19</v>
      </c>
      <c r="F189" s="248" t="s">
        <v>1871</v>
      </c>
      <c r="G189" s="246"/>
      <c r="H189" s="249">
        <v>7.5759999999999996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155</v>
      </c>
      <c r="AU189" s="255" t="s">
        <v>164</v>
      </c>
      <c r="AV189" s="14" t="s">
        <v>82</v>
      </c>
      <c r="AW189" s="14" t="s">
        <v>33</v>
      </c>
      <c r="AX189" s="14" t="s">
        <v>72</v>
      </c>
      <c r="AY189" s="255" t="s">
        <v>142</v>
      </c>
    </row>
    <row r="190" s="14" customFormat="1">
      <c r="A190" s="14"/>
      <c r="B190" s="245"/>
      <c r="C190" s="246"/>
      <c r="D190" s="228" t="s">
        <v>155</v>
      </c>
      <c r="E190" s="247" t="s">
        <v>19</v>
      </c>
      <c r="F190" s="248" t="s">
        <v>1872</v>
      </c>
      <c r="G190" s="246"/>
      <c r="H190" s="249">
        <v>10.658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155</v>
      </c>
      <c r="AU190" s="255" t="s">
        <v>164</v>
      </c>
      <c r="AV190" s="14" t="s">
        <v>82</v>
      </c>
      <c r="AW190" s="14" t="s">
        <v>33</v>
      </c>
      <c r="AX190" s="14" t="s">
        <v>72</v>
      </c>
      <c r="AY190" s="255" t="s">
        <v>142</v>
      </c>
    </row>
    <row r="191" s="14" customFormat="1">
      <c r="A191" s="14"/>
      <c r="B191" s="245"/>
      <c r="C191" s="246"/>
      <c r="D191" s="228" t="s">
        <v>155</v>
      </c>
      <c r="E191" s="247" t="s">
        <v>19</v>
      </c>
      <c r="F191" s="248" t="s">
        <v>1873</v>
      </c>
      <c r="G191" s="246"/>
      <c r="H191" s="249">
        <v>3.1120000000000001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155</v>
      </c>
      <c r="AU191" s="255" t="s">
        <v>164</v>
      </c>
      <c r="AV191" s="14" t="s">
        <v>82</v>
      </c>
      <c r="AW191" s="14" t="s">
        <v>33</v>
      </c>
      <c r="AX191" s="14" t="s">
        <v>72</v>
      </c>
      <c r="AY191" s="255" t="s">
        <v>142</v>
      </c>
    </row>
    <row r="192" s="14" customFormat="1">
      <c r="A192" s="14"/>
      <c r="B192" s="245"/>
      <c r="C192" s="246"/>
      <c r="D192" s="228" t="s">
        <v>155</v>
      </c>
      <c r="E192" s="247" t="s">
        <v>19</v>
      </c>
      <c r="F192" s="248" t="s">
        <v>1874</v>
      </c>
      <c r="G192" s="246"/>
      <c r="H192" s="249">
        <v>4.5129999999999999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155</v>
      </c>
      <c r="AU192" s="255" t="s">
        <v>164</v>
      </c>
      <c r="AV192" s="14" t="s">
        <v>82</v>
      </c>
      <c r="AW192" s="14" t="s">
        <v>33</v>
      </c>
      <c r="AX192" s="14" t="s">
        <v>72</v>
      </c>
      <c r="AY192" s="255" t="s">
        <v>142</v>
      </c>
    </row>
    <row r="193" s="14" customFormat="1">
      <c r="A193" s="14"/>
      <c r="B193" s="245"/>
      <c r="C193" s="246"/>
      <c r="D193" s="228" t="s">
        <v>155</v>
      </c>
      <c r="E193" s="247" t="s">
        <v>19</v>
      </c>
      <c r="F193" s="248" t="s">
        <v>1875</v>
      </c>
      <c r="G193" s="246"/>
      <c r="H193" s="249">
        <v>9.5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155</v>
      </c>
      <c r="AU193" s="255" t="s">
        <v>164</v>
      </c>
      <c r="AV193" s="14" t="s">
        <v>82</v>
      </c>
      <c r="AW193" s="14" t="s">
        <v>33</v>
      </c>
      <c r="AX193" s="14" t="s">
        <v>72</v>
      </c>
      <c r="AY193" s="255" t="s">
        <v>142</v>
      </c>
    </row>
    <row r="194" s="14" customFormat="1">
      <c r="A194" s="14"/>
      <c r="B194" s="245"/>
      <c r="C194" s="246"/>
      <c r="D194" s="228" t="s">
        <v>155</v>
      </c>
      <c r="E194" s="247" t="s">
        <v>19</v>
      </c>
      <c r="F194" s="248" t="s">
        <v>1876</v>
      </c>
      <c r="G194" s="246"/>
      <c r="H194" s="249">
        <v>1.2569999999999999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155</v>
      </c>
      <c r="AU194" s="255" t="s">
        <v>164</v>
      </c>
      <c r="AV194" s="14" t="s">
        <v>82</v>
      </c>
      <c r="AW194" s="14" t="s">
        <v>33</v>
      </c>
      <c r="AX194" s="14" t="s">
        <v>72</v>
      </c>
      <c r="AY194" s="255" t="s">
        <v>142</v>
      </c>
    </row>
    <row r="195" s="14" customFormat="1">
      <c r="A195" s="14"/>
      <c r="B195" s="245"/>
      <c r="C195" s="246"/>
      <c r="D195" s="228" t="s">
        <v>155</v>
      </c>
      <c r="E195" s="247" t="s">
        <v>19</v>
      </c>
      <c r="F195" s="248" t="s">
        <v>1877</v>
      </c>
      <c r="G195" s="246"/>
      <c r="H195" s="249">
        <v>0.59499999999999997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155</v>
      </c>
      <c r="AU195" s="255" t="s">
        <v>164</v>
      </c>
      <c r="AV195" s="14" t="s">
        <v>82</v>
      </c>
      <c r="AW195" s="14" t="s">
        <v>33</v>
      </c>
      <c r="AX195" s="14" t="s">
        <v>72</v>
      </c>
      <c r="AY195" s="255" t="s">
        <v>142</v>
      </c>
    </row>
    <row r="196" s="14" customFormat="1">
      <c r="A196" s="14"/>
      <c r="B196" s="245"/>
      <c r="C196" s="246"/>
      <c r="D196" s="228" t="s">
        <v>155</v>
      </c>
      <c r="E196" s="247" t="s">
        <v>19</v>
      </c>
      <c r="F196" s="248" t="s">
        <v>1878</v>
      </c>
      <c r="G196" s="246"/>
      <c r="H196" s="249">
        <v>7.54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155</v>
      </c>
      <c r="AU196" s="255" t="s">
        <v>164</v>
      </c>
      <c r="AV196" s="14" t="s">
        <v>82</v>
      </c>
      <c r="AW196" s="14" t="s">
        <v>33</v>
      </c>
      <c r="AX196" s="14" t="s">
        <v>72</v>
      </c>
      <c r="AY196" s="255" t="s">
        <v>142</v>
      </c>
    </row>
    <row r="197" s="14" customFormat="1">
      <c r="A197" s="14"/>
      <c r="B197" s="245"/>
      <c r="C197" s="246"/>
      <c r="D197" s="228" t="s">
        <v>155</v>
      </c>
      <c r="E197" s="247" t="s">
        <v>19</v>
      </c>
      <c r="F197" s="248" t="s">
        <v>1879</v>
      </c>
      <c r="G197" s="246"/>
      <c r="H197" s="249">
        <v>2.625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155</v>
      </c>
      <c r="AU197" s="255" t="s">
        <v>164</v>
      </c>
      <c r="AV197" s="14" t="s">
        <v>82</v>
      </c>
      <c r="AW197" s="14" t="s">
        <v>33</v>
      </c>
      <c r="AX197" s="14" t="s">
        <v>72</v>
      </c>
      <c r="AY197" s="255" t="s">
        <v>142</v>
      </c>
    </row>
    <row r="198" s="16" customFormat="1">
      <c r="A198" s="16"/>
      <c r="B198" s="285"/>
      <c r="C198" s="286"/>
      <c r="D198" s="228" t="s">
        <v>155</v>
      </c>
      <c r="E198" s="287" t="s">
        <v>19</v>
      </c>
      <c r="F198" s="288" t="s">
        <v>880</v>
      </c>
      <c r="G198" s="286"/>
      <c r="H198" s="289">
        <v>72.921000000000006</v>
      </c>
      <c r="I198" s="290"/>
      <c r="J198" s="286"/>
      <c r="K198" s="286"/>
      <c r="L198" s="291"/>
      <c r="M198" s="292"/>
      <c r="N198" s="293"/>
      <c r="O198" s="293"/>
      <c r="P198" s="293"/>
      <c r="Q198" s="293"/>
      <c r="R198" s="293"/>
      <c r="S198" s="293"/>
      <c r="T198" s="294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95" t="s">
        <v>155</v>
      </c>
      <c r="AU198" s="295" t="s">
        <v>164</v>
      </c>
      <c r="AV198" s="16" t="s">
        <v>164</v>
      </c>
      <c r="AW198" s="16" t="s">
        <v>33</v>
      </c>
      <c r="AX198" s="16" t="s">
        <v>72</v>
      </c>
      <c r="AY198" s="295" t="s">
        <v>142</v>
      </c>
    </row>
    <row r="199" s="15" customFormat="1">
      <c r="A199" s="15"/>
      <c r="B199" s="274"/>
      <c r="C199" s="275"/>
      <c r="D199" s="228" t="s">
        <v>155</v>
      </c>
      <c r="E199" s="276" t="s">
        <v>19</v>
      </c>
      <c r="F199" s="277" t="s">
        <v>861</v>
      </c>
      <c r="G199" s="275"/>
      <c r="H199" s="278">
        <v>72.921000000000006</v>
      </c>
      <c r="I199" s="279"/>
      <c r="J199" s="275"/>
      <c r="K199" s="275"/>
      <c r="L199" s="280"/>
      <c r="M199" s="281"/>
      <c r="N199" s="282"/>
      <c r="O199" s="282"/>
      <c r="P199" s="282"/>
      <c r="Q199" s="282"/>
      <c r="R199" s="282"/>
      <c r="S199" s="282"/>
      <c r="T199" s="28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4" t="s">
        <v>155</v>
      </c>
      <c r="AU199" s="284" t="s">
        <v>164</v>
      </c>
      <c r="AV199" s="15" t="s">
        <v>149</v>
      </c>
      <c r="AW199" s="15" t="s">
        <v>33</v>
      </c>
      <c r="AX199" s="15" t="s">
        <v>80</v>
      </c>
      <c r="AY199" s="284" t="s">
        <v>142</v>
      </c>
    </row>
    <row r="200" s="2" customFormat="1" ht="24.15" customHeight="1">
      <c r="A200" s="41"/>
      <c r="B200" s="42"/>
      <c r="C200" s="215" t="s">
        <v>195</v>
      </c>
      <c r="D200" s="215" t="s">
        <v>144</v>
      </c>
      <c r="E200" s="216" t="s">
        <v>942</v>
      </c>
      <c r="F200" s="217" t="s">
        <v>943</v>
      </c>
      <c r="G200" s="218" t="s">
        <v>241</v>
      </c>
      <c r="H200" s="219">
        <v>34.095999999999997</v>
      </c>
      <c r="I200" s="220"/>
      <c r="J200" s="221">
        <f>ROUND(I200*H200,2)</f>
        <v>0</v>
      </c>
      <c r="K200" s="217" t="s">
        <v>148</v>
      </c>
      <c r="L200" s="47"/>
      <c r="M200" s="222" t="s">
        <v>19</v>
      </c>
      <c r="N200" s="223" t="s">
        <v>43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149</v>
      </c>
      <c r="AT200" s="226" t="s">
        <v>144</v>
      </c>
      <c r="AU200" s="226" t="s">
        <v>164</v>
      </c>
      <c r="AY200" s="20" t="s">
        <v>142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80</v>
      </c>
      <c r="BK200" s="227">
        <f>ROUND(I200*H200,2)</f>
        <v>0</v>
      </c>
      <c r="BL200" s="20" t="s">
        <v>149</v>
      </c>
      <c r="BM200" s="226" t="s">
        <v>1885</v>
      </c>
    </row>
    <row r="201" s="2" customFormat="1">
      <c r="A201" s="41"/>
      <c r="B201" s="42"/>
      <c r="C201" s="43"/>
      <c r="D201" s="228" t="s">
        <v>151</v>
      </c>
      <c r="E201" s="43"/>
      <c r="F201" s="229" t="s">
        <v>943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151</v>
      </c>
      <c r="AU201" s="20" t="s">
        <v>164</v>
      </c>
    </row>
    <row r="202" s="2" customFormat="1">
      <c r="A202" s="41"/>
      <c r="B202" s="42"/>
      <c r="C202" s="43"/>
      <c r="D202" s="233" t="s">
        <v>153</v>
      </c>
      <c r="E202" s="43"/>
      <c r="F202" s="234" t="s">
        <v>945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153</v>
      </c>
      <c r="AU202" s="20" t="s">
        <v>164</v>
      </c>
    </row>
    <row r="203" s="13" customFormat="1">
      <c r="A203" s="13"/>
      <c r="B203" s="235"/>
      <c r="C203" s="236"/>
      <c r="D203" s="228" t="s">
        <v>155</v>
      </c>
      <c r="E203" s="237" t="s">
        <v>19</v>
      </c>
      <c r="F203" s="238" t="s">
        <v>873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155</v>
      </c>
      <c r="AU203" s="244" t="s">
        <v>164</v>
      </c>
      <c r="AV203" s="13" t="s">
        <v>80</v>
      </c>
      <c r="AW203" s="13" t="s">
        <v>33</v>
      </c>
      <c r="AX203" s="13" t="s">
        <v>72</v>
      </c>
      <c r="AY203" s="244" t="s">
        <v>142</v>
      </c>
    </row>
    <row r="204" s="14" customFormat="1">
      <c r="A204" s="14"/>
      <c r="B204" s="245"/>
      <c r="C204" s="246"/>
      <c r="D204" s="228" t="s">
        <v>155</v>
      </c>
      <c r="E204" s="247" t="s">
        <v>19</v>
      </c>
      <c r="F204" s="248" t="s">
        <v>1354</v>
      </c>
      <c r="G204" s="246"/>
      <c r="H204" s="249">
        <v>0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155</v>
      </c>
      <c r="AU204" s="255" t="s">
        <v>164</v>
      </c>
      <c r="AV204" s="14" t="s">
        <v>82</v>
      </c>
      <c r="AW204" s="14" t="s">
        <v>33</v>
      </c>
      <c r="AX204" s="14" t="s">
        <v>72</v>
      </c>
      <c r="AY204" s="255" t="s">
        <v>142</v>
      </c>
    </row>
    <row r="205" s="14" customFormat="1">
      <c r="A205" s="14"/>
      <c r="B205" s="245"/>
      <c r="C205" s="246"/>
      <c r="D205" s="228" t="s">
        <v>155</v>
      </c>
      <c r="E205" s="247" t="s">
        <v>19</v>
      </c>
      <c r="F205" s="248" t="s">
        <v>1355</v>
      </c>
      <c r="G205" s="246"/>
      <c r="H205" s="249">
        <v>0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155</v>
      </c>
      <c r="AU205" s="255" t="s">
        <v>164</v>
      </c>
      <c r="AV205" s="14" t="s">
        <v>82</v>
      </c>
      <c r="AW205" s="14" t="s">
        <v>33</v>
      </c>
      <c r="AX205" s="14" t="s">
        <v>72</v>
      </c>
      <c r="AY205" s="255" t="s">
        <v>142</v>
      </c>
    </row>
    <row r="206" s="14" customFormat="1">
      <c r="A206" s="14"/>
      <c r="B206" s="245"/>
      <c r="C206" s="246"/>
      <c r="D206" s="228" t="s">
        <v>155</v>
      </c>
      <c r="E206" s="247" t="s">
        <v>19</v>
      </c>
      <c r="F206" s="248" t="s">
        <v>1348</v>
      </c>
      <c r="G206" s="246"/>
      <c r="H206" s="249">
        <v>0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155</v>
      </c>
      <c r="AU206" s="255" t="s">
        <v>164</v>
      </c>
      <c r="AV206" s="14" t="s">
        <v>82</v>
      </c>
      <c r="AW206" s="14" t="s">
        <v>33</v>
      </c>
      <c r="AX206" s="14" t="s">
        <v>72</v>
      </c>
      <c r="AY206" s="255" t="s">
        <v>142</v>
      </c>
    </row>
    <row r="207" s="14" customFormat="1">
      <c r="A207" s="14"/>
      <c r="B207" s="245"/>
      <c r="C207" s="246"/>
      <c r="D207" s="228" t="s">
        <v>155</v>
      </c>
      <c r="E207" s="247" t="s">
        <v>19</v>
      </c>
      <c r="F207" s="248" t="s">
        <v>1349</v>
      </c>
      <c r="G207" s="246"/>
      <c r="H207" s="249">
        <v>0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155</v>
      </c>
      <c r="AU207" s="255" t="s">
        <v>164</v>
      </c>
      <c r="AV207" s="14" t="s">
        <v>82</v>
      </c>
      <c r="AW207" s="14" t="s">
        <v>33</v>
      </c>
      <c r="AX207" s="14" t="s">
        <v>72</v>
      </c>
      <c r="AY207" s="255" t="s">
        <v>142</v>
      </c>
    </row>
    <row r="208" s="14" customFormat="1">
      <c r="A208" s="14"/>
      <c r="B208" s="245"/>
      <c r="C208" s="246"/>
      <c r="D208" s="228" t="s">
        <v>155</v>
      </c>
      <c r="E208" s="247" t="s">
        <v>19</v>
      </c>
      <c r="F208" s="248" t="s">
        <v>1350</v>
      </c>
      <c r="G208" s="246"/>
      <c r="H208" s="249">
        <v>0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155</v>
      </c>
      <c r="AU208" s="255" t="s">
        <v>164</v>
      </c>
      <c r="AV208" s="14" t="s">
        <v>82</v>
      </c>
      <c r="AW208" s="14" t="s">
        <v>33</v>
      </c>
      <c r="AX208" s="14" t="s">
        <v>72</v>
      </c>
      <c r="AY208" s="255" t="s">
        <v>142</v>
      </c>
    </row>
    <row r="209" s="14" customFormat="1">
      <c r="A209" s="14"/>
      <c r="B209" s="245"/>
      <c r="C209" s="246"/>
      <c r="D209" s="228" t="s">
        <v>155</v>
      </c>
      <c r="E209" s="247" t="s">
        <v>19</v>
      </c>
      <c r="F209" s="248" t="s">
        <v>1351</v>
      </c>
      <c r="G209" s="246"/>
      <c r="H209" s="249">
        <v>0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155</v>
      </c>
      <c r="AU209" s="255" t="s">
        <v>164</v>
      </c>
      <c r="AV209" s="14" t="s">
        <v>82</v>
      </c>
      <c r="AW209" s="14" t="s">
        <v>33</v>
      </c>
      <c r="AX209" s="14" t="s">
        <v>72</v>
      </c>
      <c r="AY209" s="255" t="s">
        <v>142</v>
      </c>
    </row>
    <row r="210" s="14" customFormat="1">
      <c r="A210" s="14"/>
      <c r="B210" s="245"/>
      <c r="C210" s="246"/>
      <c r="D210" s="228" t="s">
        <v>155</v>
      </c>
      <c r="E210" s="247" t="s">
        <v>19</v>
      </c>
      <c r="F210" s="248" t="s">
        <v>1846</v>
      </c>
      <c r="G210" s="246"/>
      <c r="H210" s="249">
        <v>0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155</v>
      </c>
      <c r="AU210" s="255" t="s">
        <v>164</v>
      </c>
      <c r="AV210" s="14" t="s">
        <v>82</v>
      </c>
      <c r="AW210" s="14" t="s">
        <v>33</v>
      </c>
      <c r="AX210" s="14" t="s">
        <v>72</v>
      </c>
      <c r="AY210" s="255" t="s">
        <v>142</v>
      </c>
    </row>
    <row r="211" s="14" customFormat="1">
      <c r="A211" s="14"/>
      <c r="B211" s="245"/>
      <c r="C211" s="246"/>
      <c r="D211" s="228" t="s">
        <v>155</v>
      </c>
      <c r="E211" s="247" t="s">
        <v>19</v>
      </c>
      <c r="F211" s="248" t="s">
        <v>1847</v>
      </c>
      <c r="G211" s="246"/>
      <c r="H211" s="249">
        <v>0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155</v>
      </c>
      <c r="AU211" s="255" t="s">
        <v>164</v>
      </c>
      <c r="AV211" s="14" t="s">
        <v>82</v>
      </c>
      <c r="AW211" s="14" t="s">
        <v>33</v>
      </c>
      <c r="AX211" s="14" t="s">
        <v>72</v>
      </c>
      <c r="AY211" s="255" t="s">
        <v>142</v>
      </c>
    </row>
    <row r="212" s="14" customFormat="1">
      <c r="A212" s="14"/>
      <c r="B212" s="245"/>
      <c r="C212" s="246"/>
      <c r="D212" s="228" t="s">
        <v>155</v>
      </c>
      <c r="E212" s="247" t="s">
        <v>19</v>
      </c>
      <c r="F212" s="248" t="s">
        <v>1848</v>
      </c>
      <c r="G212" s="246"/>
      <c r="H212" s="249">
        <v>0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155</v>
      </c>
      <c r="AU212" s="255" t="s">
        <v>164</v>
      </c>
      <c r="AV212" s="14" t="s">
        <v>82</v>
      </c>
      <c r="AW212" s="14" t="s">
        <v>33</v>
      </c>
      <c r="AX212" s="14" t="s">
        <v>72</v>
      </c>
      <c r="AY212" s="255" t="s">
        <v>142</v>
      </c>
    </row>
    <row r="213" s="14" customFormat="1">
      <c r="A213" s="14"/>
      <c r="B213" s="245"/>
      <c r="C213" s="246"/>
      <c r="D213" s="228" t="s">
        <v>155</v>
      </c>
      <c r="E213" s="247" t="s">
        <v>19</v>
      </c>
      <c r="F213" s="248" t="s">
        <v>1886</v>
      </c>
      <c r="G213" s="246"/>
      <c r="H213" s="249">
        <v>2.8500000000000001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155</v>
      </c>
      <c r="AU213" s="255" t="s">
        <v>164</v>
      </c>
      <c r="AV213" s="14" t="s">
        <v>82</v>
      </c>
      <c r="AW213" s="14" t="s">
        <v>33</v>
      </c>
      <c r="AX213" s="14" t="s">
        <v>72</v>
      </c>
      <c r="AY213" s="255" t="s">
        <v>142</v>
      </c>
    </row>
    <row r="214" s="14" customFormat="1">
      <c r="A214" s="14"/>
      <c r="B214" s="245"/>
      <c r="C214" s="246"/>
      <c r="D214" s="228" t="s">
        <v>155</v>
      </c>
      <c r="E214" s="247" t="s">
        <v>19</v>
      </c>
      <c r="F214" s="248" t="s">
        <v>1850</v>
      </c>
      <c r="G214" s="246"/>
      <c r="H214" s="249">
        <v>0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155</v>
      </c>
      <c r="AU214" s="255" t="s">
        <v>164</v>
      </c>
      <c r="AV214" s="14" t="s">
        <v>82</v>
      </c>
      <c r="AW214" s="14" t="s">
        <v>33</v>
      </c>
      <c r="AX214" s="14" t="s">
        <v>72</v>
      </c>
      <c r="AY214" s="255" t="s">
        <v>142</v>
      </c>
    </row>
    <row r="215" s="14" customFormat="1">
      <c r="A215" s="14"/>
      <c r="B215" s="245"/>
      <c r="C215" s="246"/>
      <c r="D215" s="228" t="s">
        <v>155</v>
      </c>
      <c r="E215" s="247" t="s">
        <v>19</v>
      </c>
      <c r="F215" s="248" t="s">
        <v>1851</v>
      </c>
      <c r="G215" s="246"/>
      <c r="H215" s="249">
        <v>0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155</v>
      </c>
      <c r="AU215" s="255" t="s">
        <v>164</v>
      </c>
      <c r="AV215" s="14" t="s">
        <v>82</v>
      </c>
      <c r="AW215" s="14" t="s">
        <v>33</v>
      </c>
      <c r="AX215" s="14" t="s">
        <v>72</v>
      </c>
      <c r="AY215" s="255" t="s">
        <v>142</v>
      </c>
    </row>
    <row r="216" s="14" customFormat="1">
      <c r="A216" s="14"/>
      <c r="B216" s="245"/>
      <c r="C216" s="246"/>
      <c r="D216" s="228" t="s">
        <v>155</v>
      </c>
      <c r="E216" s="247" t="s">
        <v>19</v>
      </c>
      <c r="F216" s="248" t="s">
        <v>1852</v>
      </c>
      <c r="G216" s="246"/>
      <c r="H216" s="249">
        <v>0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155</v>
      </c>
      <c r="AU216" s="255" t="s">
        <v>164</v>
      </c>
      <c r="AV216" s="14" t="s">
        <v>82</v>
      </c>
      <c r="AW216" s="14" t="s">
        <v>33</v>
      </c>
      <c r="AX216" s="14" t="s">
        <v>72</v>
      </c>
      <c r="AY216" s="255" t="s">
        <v>142</v>
      </c>
    </row>
    <row r="217" s="14" customFormat="1">
      <c r="A217" s="14"/>
      <c r="B217" s="245"/>
      <c r="C217" s="246"/>
      <c r="D217" s="228" t="s">
        <v>155</v>
      </c>
      <c r="E217" s="247" t="s">
        <v>19</v>
      </c>
      <c r="F217" s="248" t="s">
        <v>1853</v>
      </c>
      <c r="G217" s="246"/>
      <c r="H217" s="249">
        <v>0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155</v>
      </c>
      <c r="AU217" s="255" t="s">
        <v>164</v>
      </c>
      <c r="AV217" s="14" t="s">
        <v>82</v>
      </c>
      <c r="AW217" s="14" t="s">
        <v>33</v>
      </c>
      <c r="AX217" s="14" t="s">
        <v>72</v>
      </c>
      <c r="AY217" s="255" t="s">
        <v>142</v>
      </c>
    </row>
    <row r="218" s="16" customFormat="1">
      <c r="A218" s="16"/>
      <c r="B218" s="285"/>
      <c r="C218" s="286"/>
      <c r="D218" s="228" t="s">
        <v>155</v>
      </c>
      <c r="E218" s="287" t="s">
        <v>19</v>
      </c>
      <c r="F218" s="288" t="s">
        <v>880</v>
      </c>
      <c r="G218" s="286"/>
      <c r="H218" s="289">
        <v>2.8500000000000001</v>
      </c>
      <c r="I218" s="290"/>
      <c r="J218" s="286"/>
      <c r="K218" s="286"/>
      <c r="L218" s="291"/>
      <c r="M218" s="292"/>
      <c r="N218" s="293"/>
      <c r="O218" s="293"/>
      <c r="P218" s="293"/>
      <c r="Q218" s="293"/>
      <c r="R218" s="293"/>
      <c r="S218" s="293"/>
      <c r="T218" s="294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5" t="s">
        <v>155</v>
      </c>
      <c r="AU218" s="295" t="s">
        <v>164</v>
      </c>
      <c r="AV218" s="16" t="s">
        <v>164</v>
      </c>
      <c r="AW218" s="16" t="s">
        <v>33</v>
      </c>
      <c r="AX218" s="16" t="s">
        <v>72</v>
      </c>
      <c r="AY218" s="295" t="s">
        <v>142</v>
      </c>
    </row>
    <row r="219" s="13" customFormat="1">
      <c r="A219" s="13"/>
      <c r="B219" s="235"/>
      <c r="C219" s="236"/>
      <c r="D219" s="228" t="s">
        <v>155</v>
      </c>
      <c r="E219" s="237" t="s">
        <v>19</v>
      </c>
      <c r="F219" s="238" t="s">
        <v>1353</v>
      </c>
      <c r="G219" s="236"/>
      <c r="H219" s="237" t="s">
        <v>19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155</v>
      </c>
      <c r="AU219" s="244" t="s">
        <v>164</v>
      </c>
      <c r="AV219" s="13" t="s">
        <v>80</v>
      </c>
      <c r="AW219" s="13" t="s">
        <v>33</v>
      </c>
      <c r="AX219" s="13" t="s">
        <v>72</v>
      </c>
      <c r="AY219" s="244" t="s">
        <v>142</v>
      </c>
    </row>
    <row r="220" s="14" customFormat="1">
      <c r="A220" s="14"/>
      <c r="B220" s="245"/>
      <c r="C220" s="246"/>
      <c r="D220" s="228" t="s">
        <v>155</v>
      </c>
      <c r="E220" s="247" t="s">
        <v>19</v>
      </c>
      <c r="F220" s="248" t="s">
        <v>1354</v>
      </c>
      <c r="G220" s="246"/>
      <c r="H220" s="249">
        <v>0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155</v>
      </c>
      <c r="AU220" s="255" t="s">
        <v>164</v>
      </c>
      <c r="AV220" s="14" t="s">
        <v>82</v>
      </c>
      <c r="AW220" s="14" t="s">
        <v>33</v>
      </c>
      <c r="AX220" s="14" t="s">
        <v>72</v>
      </c>
      <c r="AY220" s="255" t="s">
        <v>142</v>
      </c>
    </row>
    <row r="221" s="14" customFormat="1">
      <c r="A221" s="14"/>
      <c r="B221" s="245"/>
      <c r="C221" s="246"/>
      <c r="D221" s="228" t="s">
        <v>155</v>
      </c>
      <c r="E221" s="247" t="s">
        <v>19</v>
      </c>
      <c r="F221" s="248" t="s">
        <v>1355</v>
      </c>
      <c r="G221" s="246"/>
      <c r="H221" s="249">
        <v>0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155</v>
      </c>
      <c r="AU221" s="255" t="s">
        <v>164</v>
      </c>
      <c r="AV221" s="14" t="s">
        <v>82</v>
      </c>
      <c r="AW221" s="14" t="s">
        <v>33</v>
      </c>
      <c r="AX221" s="14" t="s">
        <v>72</v>
      </c>
      <c r="AY221" s="255" t="s">
        <v>142</v>
      </c>
    </row>
    <row r="222" s="14" customFormat="1">
      <c r="A222" s="14"/>
      <c r="B222" s="245"/>
      <c r="C222" s="246"/>
      <c r="D222" s="228" t="s">
        <v>155</v>
      </c>
      <c r="E222" s="247" t="s">
        <v>19</v>
      </c>
      <c r="F222" s="248" t="s">
        <v>1348</v>
      </c>
      <c r="G222" s="246"/>
      <c r="H222" s="249">
        <v>0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155</v>
      </c>
      <c r="AU222" s="255" t="s">
        <v>164</v>
      </c>
      <c r="AV222" s="14" t="s">
        <v>82</v>
      </c>
      <c r="AW222" s="14" t="s">
        <v>33</v>
      </c>
      <c r="AX222" s="14" t="s">
        <v>72</v>
      </c>
      <c r="AY222" s="255" t="s">
        <v>142</v>
      </c>
    </row>
    <row r="223" s="14" customFormat="1">
      <c r="A223" s="14"/>
      <c r="B223" s="245"/>
      <c r="C223" s="246"/>
      <c r="D223" s="228" t="s">
        <v>155</v>
      </c>
      <c r="E223" s="247" t="s">
        <v>19</v>
      </c>
      <c r="F223" s="248" t="s">
        <v>1887</v>
      </c>
      <c r="G223" s="246"/>
      <c r="H223" s="249">
        <v>6.8399999999999999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155</v>
      </c>
      <c r="AU223" s="255" t="s">
        <v>164</v>
      </c>
      <c r="AV223" s="14" t="s">
        <v>82</v>
      </c>
      <c r="AW223" s="14" t="s">
        <v>33</v>
      </c>
      <c r="AX223" s="14" t="s">
        <v>72</v>
      </c>
      <c r="AY223" s="255" t="s">
        <v>142</v>
      </c>
    </row>
    <row r="224" s="14" customFormat="1">
      <c r="A224" s="14"/>
      <c r="B224" s="245"/>
      <c r="C224" s="246"/>
      <c r="D224" s="228" t="s">
        <v>155</v>
      </c>
      <c r="E224" s="247" t="s">
        <v>19</v>
      </c>
      <c r="F224" s="248" t="s">
        <v>1888</v>
      </c>
      <c r="G224" s="246"/>
      <c r="H224" s="249">
        <v>2.1379999999999999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155</v>
      </c>
      <c r="AU224" s="255" t="s">
        <v>164</v>
      </c>
      <c r="AV224" s="14" t="s">
        <v>82</v>
      </c>
      <c r="AW224" s="14" t="s">
        <v>33</v>
      </c>
      <c r="AX224" s="14" t="s">
        <v>72</v>
      </c>
      <c r="AY224" s="255" t="s">
        <v>142</v>
      </c>
    </row>
    <row r="225" s="14" customFormat="1">
      <c r="A225" s="14"/>
      <c r="B225" s="245"/>
      <c r="C225" s="246"/>
      <c r="D225" s="228" t="s">
        <v>155</v>
      </c>
      <c r="E225" s="247" t="s">
        <v>19</v>
      </c>
      <c r="F225" s="248" t="s">
        <v>1889</v>
      </c>
      <c r="G225" s="246"/>
      <c r="H225" s="249">
        <v>5.5499999999999998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155</v>
      </c>
      <c r="AU225" s="255" t="s">
        <v>164</v>
      </c>
      <c r="AV225" s="14" t="s">
        <v>82</v>
      </c>
      <c r="AW225" s="14" t="s">
        <v>33</v>
      </c>
      <c r="AX225" s="14" t="s">
        <v>72</v>
      </c>
      <c r="AY225" s="255" t="s">
        <v>142</v>
      </c>
    </row>
    <row r="226" s="14" customFormat="1">
      <c r="A226" s="14"/>
      <c r="B226" s="245"/>
      <c r="C226" s="246"/>
      <c r="D226" s="228" t="s">
        <v>155</v>
      </c>
      <c r="E226" s="247" t="s">
        <v>19</v>
      </c>
      <c r="F226" s="248" t="s">
        <v>1890</v>
      </c>
      <c r="G226" s="246"/>
      <c r="H226" s="249">
        <v>7.3499999999999996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155</v>
      </c>
      <c r="AU226" s="255" t="s">
        <v>164</v>
      </c>
      <c r="AV226" s="14" t="s">
        <v>82</v>
      </c>
      <c r="AW226" s="14" t="s">
        <v>33</v>
      </c>
      <c r="AX226" s="14" t="s">
        <v>72</v>
      </c>
      <c r="AY226" s="255" t="s">
        <v>142</v>
      </c>
    </row>
    <row r="227" s="14" customFormat="1">
      <c r="A227" s="14"/>
      <c r="B227" s="245"/>
      <c r="C227" s="246"/>
      <c r="D227" s="228" t="s">
        <v>155</v>
      </c>
      <c r="E227" s="247" t="s">
        <v>19</v>
      </c>
      <c r="F227" s="248" t="s">
        <v>1891</v>
      </c>
      <c r="G227" s="246"/>
      <c r="H227" s="249">
        <v>3.8100000000000001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155</v>
      </c>
      <c r="AU227" s="255" t="s">
        <v>164</v>
      </c>
      <c r="AV227" s="14" t="s">
        <v>82</v>
      </c>
      <c r="AW227" s="14" t="s">
        <v>33</v>
      </c>
      <c r="AX227" s="14" t="s">
        <v>72</v>
      </c>
      <c r="AY227" s="255" t="s">
        <v>142</v>
      </c>
    </row>
    <row r="228" s="14" customFormat="1">
      <c r="A228" s="14"/>
      <c r="B228" s="245"/>
      <c r="C228" s="246"/>
      <c r="D228" s="228" t="s">
        <v>155</v>
      </c>
      <c r="E228" s="247" t="s">
        <v>19</v>
      </c>
      <c r="F228" s="248" t="s">
        <v>1892</v>
      </c>
      <c r="G228" s="246"/>
      <c r="H228" s="249">
        <v>2.7080000000000002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155</v>
      </c>
      <c r="AU228" s="255" t="s">
        <v>164</v>
      </c>
      <c r="AV228" s="14" t="s">
        <v>82</v>
      </c>
      <c r="AW228" s="14" t="s">
        <v>33</v>
      </c>
      <c r="AX228" s="14" t="s">
        <v>72</v>
      </c>
      <c r="AY228" s="255" t="s">
        <v>142</v>
      </c>
    </row>
    <row r="229" s="14" customFormat="1">
      <c r="A229" s="14"/>
      <c r="B229" s="245"/>
      <c r="C229" s="246"/>
      <c r="D229" s="228" t="s">
        <v>155</v>
      </c>
      <c r="E229" s="247" t="s">
        <v>19</v>
      </c>
      <c r="F229" s="248" t="s">
        <v>1893</v>
      </c>
      <c r="G229" s="246"/>
      <c r="H229" s="249">
        <v>2.8500000000000001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155</v>
      </c>
      <c r="AU229" s="255" t="s">
        <v>164</v>
      </c>
      <c r="AV229" s="14" t="s">
        <v>82</v>
      </c>
      <c r="AW229" s="14" t="s">
        <v>33</v>
      </c>
      <c r="AX229" s="14" t="s">
        <v>72</v>
      </c>
      <c r="AY229" s="255" t="s">
        <v>142</v>
      </c>
    </row>
    <row r="230" s="14" customFormat="1">
      <c r="A230" s="14"/>
      <c r="B230" s="245"/>
      <c r="C230" s="246"/>
      <c r="D230" s="228" t="s">
        <v>155</v>
      </c>
      <c r="E230" s="247" t="s">
        <v>19</v>
      </c>
      <c r="F230" s="248" t="s">
        <v>1850</v>
      </c>
      <c r="G230" s="246"/>
      <c r="H230" s="249">
        <v>0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155</v>
      </c>
      <c r="AU230" s="255" t="s">
        <v>164</v>
      </c>
      <c r="AV230" s="14" t="s">
        <v>82</v>
      </c>
      <c r="AW230" s="14" t="s">
        <v>33</v>
      </c>
      <c r="AX230" s="14" t="s">
        <v>72</v>
      </c>
      <c r="AY230" s="255" t="s">
        <v>142</v>
      </c>
    </row>
    <row r="231" s="14" customFormat="1">
      <c r="A231" s="14"/>
      <c r="B231" s="245"/>
      <c r="C231" s="246"/>
      <c r="D231" s="228" t="s">
        <v>155</v>
      </c>
      <c r="E231" s="247" t="s">
        <v>19</v>
      </c>
      <c r="F231" s="248" t="s">
        <v>1851</v>
      </c>
      <c r="G231" s="246"/>
      <c r="H231" s="249">
        <v>0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155</v>
      </c>
      <c r="AU231" s="255" t="s">
        <v>164</v>
      </c>
      <c r="AV231" s="14" t="s">
        <v>82</v>
      </c>
      <c r="AW231" s="14" t="s">
        <v>33</v>
      </c>
      <c r="AX231" s="14" t="s">
        <v>72</v>
      </c>
      <c r="AY231" s="255" t="s">
        <v>142</v>
      </c>
    </row>
    <row r="232" s="14" customFormat="1">
      <c r="A232" s="14"/>
      <c r="B232" s="245"/>
      <c r="C232" s="246"/>
      <c r="D232" s="228" t="s">
        <v>155</v>
      </c>
      <c r="E232" s="247" t="s">
        <v>19</v>
      </c>
      <c r="F232" s="248" t="s">
        <v>1852</v>
      </c>
      <c r="G232" s="246"/>
      <c r="H232" s="249">
        <v>0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155</v>
      </c>
      <c r="AU232" s="255" t="s">
        <v>164</v>
      </c>
      <c r="AV232" s="14" t="s">
        <v>82</v>
      </c>
      <c r="AW232" s="14" t="s">
        <v>33</v>
      </c>
      <c r="AX232" s="14" t="s">
        <v>72</v>
      </c>
      <c r="AY232" s="255" t="s">
        <v>142</v>
      </c>
    </row>
    <row r="233" s="14" customFormat="1">
      <c r="A233" s="14"/>
      <c r="B233" s="245"/>
      <c r="C233" s="246"/>
      <c r="D233" s="228" t="s">
        <v>155</v>
      </c>
      <c r="E233" s="247" t="s">
        <v>19</v>
      </c>
      <c r="F233" s="248" t="s">
        <v>1853</v>
      </c>
      <c r="G233" s="246"/>
      <c r="H233" s="249">
        <v>0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155</v>
      </c>
      <c r="AU233" s="255" t="s">
        <v>164</v>
      </c>
      <c r="AV233" s="14" t="s">
        <v>82</v>
      </c>
      <c r="AW233" s="14" t="s">
        <v>33</v>
      </c>
      <c r="AX233" s="14" t="s">
        <v>72</v>
      </c>
      <c r="AY233" s="255" t="s">
        <v>142</v>
      </c>
    </row>
    <row r="234" s="16" customFormat="1">
      <c r="A234" s="16"/>
      <c r="B234" s="285"/>
      <c r="C234" s="286"/>
      <c r="D234" s="228" t="s">
        <v>155</v>
      </c>
      <c r="E234" s="287" t="s">
        <v>19</v>
      </c>
      <c r="F234" s="288" t="s">
        <v>880</v>
      </c>
      <c r="G234" s="286"/>
      <c r="H234" s="289">
        <v>31.246000000000002</v>
      </c>
      <c r="I234" s="290"/>
      <c r="J234" s="286"/>
      <c r="K234" s="286"/>
      <c r="L234" s="291"/>
      <c r="M234" s="292"/>
      <c r="N234" s="293"/>
      <c r="O234" s="293"/>
      <c r="P234" s="293"/>
      <c r="Q234" s="293"/>
      <c r="R234" s="293"/>
      <c r="S234" s="293"/>
      <c r="T234" s="294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5" t="s">
        <v>155</v>
      </c>
      <c r="AU234" s="295" t="s">
        <v>164</v>
      </c>
      <c r="AV234" s="16" t="s">
        <v>164</v>
      </c>
      <c r="AW234" s="16" t="s">
        <v>33</v>
      </c>
      <c r="AX234" s="16" t="s">
        <v>72</v>
      </c>
      <c r="AY234" s="295" t="s">
        <v>142</v>
      </c>
    </row>
    <row r="235" s="15" customFormat="1">
      <c r="A235" s="15"/>
      <c r="B235" s="274"/>
      <c r="C235" s="275"/>
      <c r="D235" s="228" t="s">
        <v>155</v>
      </c>
      <c r="E235" s="276" t="s">
        <v>19</v>
      </c>
      <c r="F235" s="277" t="s">
        <v>861</v>
      </c>
      <c r="G235" s="275"/>
      <c r="H235" s="278">
        <v>34.096000000000004</v>
      </c>
      <c r="I235" s="279"/>
      <c r="J235" s="275"/>
      <c r="K235" s="275"/>
      <c r="L235" s="280"/>
      <c r="M235" s="281"/>
      <c r="N235" s="282"/>
      <c r="O235" s="282"/>
      <c r="P235" s="282"/>
      <c r="Q235" s="282"/>
      <c r="R235" s="282"/>
      <c r="S235" s="282"/>
      <c r="T235" s="28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4" t="s">
        <v>155</v>
      </c>
      <c r="AU235" s="284" t="s">
        <v>164</v>
      </c>
      <c r="AV235" s="15" t="s">
        <v>149</v>
      </c>
      <c r="AW235" s="15" t="s">
        <v>33</v>
      </c>
      <c r="AX235" s="15" t="s">
        <v>80</v>
      </c>
      <c r="AY235" s="284" t="s">
        <v>142</v>
      </c>
    </row>
    <row r="236" s="12" customFormat="1" ht="20.88" customHeight="1">
      <c r="A236" s="12"/>
      <c r="B236" s="199"/>
      <c r="C236" s="200"/>
      <c r="D236" s="201" t="s">
        <v>71</v>
      </c>
      <c r="E236" s="213" t="s">
        <v>255</v>
      </c>
      <c r="F236" s="213" t="s">
        <v>960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SUM(P237:P261)</f>
        <v>0</v>
      </c>
      <c r="Q236" s="207"/>
      <c r="R236" s="208">
        <f>SUM(R237:R261)</f>
        <v>0.23913288000000002</v>
      </c>
      <c r="S236" s="207"/>
      <c r="T236" s="209">
        <f>SUM(T237:T261)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80</v>
      </c>
      <c r="AT236" s="211" t="s">
        <v>71</v>
      </c>
      <c r="AU236" s="211" t="s">
        <v>82</v>
      </c>
      <c r="AY236" s="210" t="s">
        <v>142</v>
      </c>
      <c r="BK236" s="212">
        <f>SUM(BK237:BK261)</f>
        <v>0</v>
      </c>
    </row>
    <row r="237" s="2" customFormat="1" ht="21.75" customHeight="1">
      <c r="A237" s="41"/>
      <c r="B237" s="42"/>
      <c r="C237" s="215" t="s">
        <v>202</v>
      </c>
      <c r="D237" s="215" t="s">
        <v>144</v>
      </c>
      <c r="E237" s="216" t="s">
        <v>961</v>
      </c>
      <c r="F237" s="217" t="s">
        <v>962</v>
      </c>
      <c r="G237" s="218" t="s">
        <v>147</v>
      </c>
      <c r="H237" s="219">
        <v>284.68200000000002</v>
      </c>
      <c r="I237" s="220"/>
      <c r="J237" s="221">
        <f>ROUND(I237*H237,2)</f>
        <v>0</v>
      </c>
      <c r="K237" s="217" t="s">
        <v>148</v>
      </c>
      <c r="L237" s="47"/>
      <c r="M237" s="222" t="s">
        <v>19</v>
      </c>
      <c r="N237" s="223" t="s">
        <v>43</v>
      </c>
      <c r="O237" s="87"/>
      <c r="P237" s="224">
        <f>O237*H237</f>
        <v>0</v>
      </c>
      <c r="Q237" s="224">
        <v>0.00084000000000000003</v>
      </c>
      <c r="R237" s="224">
        <f>Q237*H237</f>
        <v>0.23913288000000002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149</v>
      </c>
      <c r="AT237" s="226" t="s">
        <v>144</v>
      </c>
      <c r="AU237" s="226" t="s">
        <v>164</v>
      </c>
      <c r="AY237" s="20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80</v>
      </c>
      <c r="BK237" s="227">
        <f>ROUND(I237*H237,2)</f>
        <v>0</v>
      </c>
      <c r="BL237" s="20" t="s">
        <v>149</v>
      </c>
      <c r="BM237" s="226" t="s">
        <v>1894</v>
      </c>
    </row>
    <row r="238" s="2" customFormat="1">
      <c r="A238" s="41"/>
      <c r="B238" s="42"/>
      <c r="C238" s="43"/>
      <c r="D238" s="228" t="s">
        <v>151</v>
      </c>
      <c r="E238" s="43"/>
      <c r="F238" s="229" t="s">
        <v>962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151</v>
      </c>
      <c r="AU238" s="20" t="s">
        <v>164</v>
      </c>
    </row>
    <row r="239" s="2" customFormat="1">
      <c r="A239" s="41"/>
      <c r="B239" s="42"/>
      <c r="C239" s="43"/>
      <c r="D239" s="233" t="s">
        <v>153</v>
      </c>
      <c r="E239" s="43"/>
      <c r="F239" s="234" t="s">
        <v>964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153</v>
      </c>
      <c r="AU239" s="20" t="s">
        <v>164</v>
      </c>
    </row>
    <row r="240" s="13" customFormat="1">
      <c r="A240" s="13"/>
      <c r="B240" s="235"/>
      <c r="C240" s="236"/>
      <c r="D240" s="228" t="s">
        <v>155</v>
      </c>
      <c r="E240" s="237" t="s">
        <v>19</v>
      </c>
      <c r="F240" s="238" t="s">
        <v>1895</v>
      </c>
      <c r="G240" s="236"/>
      <c r="H240" s="237" t="s">
        <v>19</v>
      </c>
      <c r="I240" s="239"/>
      <c r="J240" s="236"/>
      <c r="K240" s="236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155</v>
      </c>
      <c r="AU240" s="244" t="s">
        <v>164</v>
      </c>
      <c r="AV240" s="13" t="s">
        <v>80</v>
      </c>
      <c r="AW240" s="13" t="s">
        <v>33</v>
      </c>
      <c r="AX240" s="13" t="s">
        <v>72</v>
      </c>
      <c r="AY240" s="244" t="s">
        <v>142</v>
      </c>
    </row>
    <row r="241" s="14" customFormat="1">
      <c r="A241" s="14"/>
      <c r="B241" s="245"/>
      <c r="C241" s="246"/>
      <c r="D241" s="228" t="s">
        <v>155</v>
      </c>
      <c r="E241" s="247" t="s">
        <v>19</v>
      </c>
      <c r="F241" s="248" t="s">
        <v>1896</v>
      </c>
      <c r="G241" s="246"/>
      <c r="H241" s="249">
        <v>6.0229999999999997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155</v>
      </c>
      <c r="AU241" s="255" t="s">
        <v>164</v>
      </c>
      <c r="AV241" s="14" t="s">
        <v>82</v>
      </c>
      <c r="AW241" s="14" t="s">
        <v>33</v>
      </c>
      <c r="AX241" s="14" t="s">
        <v>72</v>
      </c>
      <c r="AY241" s="255" t="s">
        <v>142</v>
      </c>
    </row>
    <row r="242" s="14" customFormat="1">
      <c r="A242" s="14"/>
      <c r="B242" s="245"/>
      <c r="C242" s="246"/>
      <c r="D242" s="228" t="s">
        <v>155</v>
      </c>
      <c r="E242" s="247" t="s">
        <v>19</v>
      </c>
      <c r="F242" s="248" t="s">
        <v>1897</v>
      </c>
      <c r="G242" s="246"/>
      <c r="H242" s="249">
        <v>4.8399999999999999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155</v>
      </c>
      <c r="AU242" s="255" t="s">
        <v>164</v>
      </c>
      <c r="AV242" s="14" t="s">
        <v>82</v>
      </c>
      <c r="AW242" s="14" t="s">
        <v>33</v>
      </c>
      <c r="AX242" s="14" t="s">
        <v>72</v>
      </c>
      <c r="AY242" s="255" t="s">
        <v>142</v>
      </c>
    </row>
    <row r="243" s="14" customFormat="1">
      <c r="A243" s="14"/>
      <c r="B243" s="245"/>
      <c r="C243" s="246"/>
      <c r="D243" s="228" t="s">
        <v>155</v>
      </c>
      <c r="E243" s="247" t="s">
        <v>19</v>
      </c>
      <c r="F243" s="248" t="s">
        <v>1898</v>
      </c>
      <c r="G243" s="246"/>
      <c r="H243" s="249">
        <v>17.920000000000002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155</v>
      </c>
      <c r="AU243" s="255" t="s">
        <v>164</v>
      </c>
      <c r="AV243" s="14" t="s">
        <v>82</v>
      </c>
      <c r="AW243" s="14" t="s">
        <v>33</v>
      </c>
      <c r="AX243" s="14" t="s">
        <v>72</v>
      </c>
      <c r="AY243" s="255" t="s">
        <v>142</v>
      </c>
    </row>
    <row r="244" s="14" customFormat="1">
      <c r="A244" s="14"/>
      <c r="B244" s="245"/>
      <c r="C244" s="246"/>
      <c r="D244" s="228" t="s">
        <v>155</v>
      </c>
      <c r="E244" s="247" t="s">
        <v>19</v>
      </c>
      <c r="F244" s="248" t="s">
        <v>1899</v>
      </c>
      <c r="G244" s="246"/>
      <c r="H244" s="249">
        <v>29.792000000000002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155</v>
      </c>
      <c r="AU244" s="255" t="s">
        <v>164</v>
      </c>
      <c r="AV244" s="14" t="s">
        <v>82</v>
      </c>
      <c r="AW244" s="14" t="s">
        <v>33</v>
      </c>
      <c r="AX244" s="14" t="s">
        <v>72</v>
      </c>
      <c r="AY244" s="255" t="s">
        <v>142</v>
      </c>
    </row>
    <row r="245" s="14" customFormat="1">
      <c r="A245" s="14"/>
      <c r="B245" s="245"/>
      <c r="C245" s="246"/>
      <c r="D245" s="228" t="s">
        <v>155</v>
      </c>
      <c r="E245" s="247" t="s">
        <v>19</v>
      </c>
      <c r="F245" s="248" t="s">
        <v>1900</v>
      </c>
      <c r="G245" s="246"/>
      <c r="H245" s="249">
        <v>43.604999999999997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155</v>
      </c>
      <c r="AU245" s="255" t="s">
        <v>164</v>
      </c>
      <c r="AV245" s="14" t="s">
        <v>82</v>
      </c>
      <c r="AW245" s="14" t="s">
        <v>33</v>
      </c>
      <c r="AX245" s="14" t="s">
        <v>72</v>
      </c>
      <c r="AY245" s="255" t="s">
        <v>142</v>
      </c>
    </row>
    <row r="246" s="14" customFormat="1">
      <c r="A246" s="14"/>
      <c r="B246" s="245"/>
      <c r="C246" s="246"/>
      <c r="D246" s="228" t="s">
        <v>155</v>
      </c>
      <c r="E246" s="247" t="s">
        <v>19</v>
      </c>
      <c r="F246" s="248" t="s">
        <v>1901</v>
      </c>
      <c r="G246" s="246"/>
      <c r="H246" s="249">
        <v>23.309999999999999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155</v>
      </c>
      <c r="AU246" s="255" t="s">
        <v>164</v>
      </c>
      <c r="AV246" s="14" t="s">
        <v>82</v>
      </c>
      <c r="AW246" s="14" t="s">
        <v>33</v>
      </c>
      <c r="AX246" s="14" t="s">
        <v>72</v>
      </c>
      <c r="AY246" s="255" t="s">
        <v>142</v>
      </c>
    </row>
    <row r="247" s="14" customFormat="1">
      <c r="A247" s="14"/>
      <c r="B247" s="245"/>
      <c r="C247" s="246"/>
      <c r="D247" s="228" t="s">
        <v>155</v>
      </c>
      <c r="E247" s="247" t="s">
        <v>19</v>
      </c>
      <c r="F247" s="248" t="s">
        <v>1902</v>
      </c>
      <c r="G247" s="246"/>
      <c r="H247" s="249">
        <v>42.630000000000003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155</v>
      </c>
      <c r="AU247" s="255" t="s">
        <v>164</v>
      </c>
      <c r="AV247" s="14" t="s">
        <v>82</v>
      </c>
      <c r="AW247" s="14" t="s">
        <v>33</v>
      </c>
      <c r="AX247" s="14" t="s">
        <v>72</v>
      </c>
      <c r="AY247" s="255" t="s">
        <v>142</v>
      </c>
    </row>
    <row r="248" s="14" customFormat="1">
      <c r="A248" s="14"/>
      <c r="B248" s="245"/>
      <c r="C248" s="246"/>
      <c r="D248" s="228" t="s">
        <v>155</v>
      </c>
      <c r="E248" s="247" t="s">
        <v>19</v>
      </c>
      <c r="F248" s="248" t="s">
        <v>1903</v>
      </c>
      <c r="G248" s="246"/>
      <c r="H248" s="249">
        <v>12.446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155</v>
      </c>
      <c r="AU248" s="255" t="s">
        <v>164</v>
      </c>
      <c r="AV248" s="14" t="s">
        <v>82</v>
      </c>
      <c r="AW248" s="14" t="s">
        <v>33</v>
      </c>
      <c r="AX248" s="14" t="s">
        <v>72</v>
      </c>
      <c r="AY248" s="255" t="s">
        <v>142</v>
      </c>
    </row>
    <row r="249" s="14" customFormat="1">
      <c r="A249" s="14"/>
      <c r="B249" s="245"/>
      <c r="C249" s="246"/>
      <c r="D249" s="228" t="s">
        <v>155</v>
      </c>
      <c r="E249" s="247" t="s">
        <v>19</v>
      </c>
      <c r="F249" s="248" t="s">
        <v>1904</v>
      </c>
      <c r="G249" s="246"/>
      <c r="H249" s="249">
        <v>18.050000000000001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155</v>
      </c>
      <c r="AU249" s="255" t="s">
        <v>164</v>
      </c>
      <c r="AV249" s="14" t="s">
        <v>82</v>
      </c>
      <c r="AW249" s="14" t="s">
        <v>33</v>
      </c>
      <c r="AX249" s="14" t="s">
        <v>72</v>
      </c>
      <c r="AY249" s="255" t="s">
        <v>142</v>
      </c>
    </row>
    <row r="250" s="14" customFormat="1">
      <c r="A250" s="14"/>
      <c r="B250" s="245"/>
      <c r="C250" s="246"/>
      <c r="D250" s="228" t="s">
        <v>155</v>
      </c>
      <c r="E250" s="247" t="s">
        <v>19</v>
      </c>
      <c r="F250" s="248" t="s">
        <v>1905</v>
      </c>
      <c r="G250" s="246"/>
      <c r="H250" s="249">
        <v>38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155</v>
      </c>
      <c r="AU250" s="255" t="s">
        <v>164</v>
      </c>
      <c r="AV250" s="14" t="s">
        <v>82</v>
      </c>
      <c r="AW250" s="14" t="s">
        <v>33</v>
      </c>
      <c r="AX250" s="14" t="s">
        <v>72</v>
      </c>
      <c r="AY250" s="255" t="s">
        <v>142</v>
      </c>
    </row>
    <row r="251" s="14" customFormat="1">
      <c r="A251" s="14"/>
      <c r="B251" s="245"/>
      <c r="C251" s="246"/>
      <c r="D251" s="228" t="s">
        <v>155</v>
      </c>
      <c r="E251" s="247" t="s">
        <v>19</v>
      </c>
      <c r="F251" s="248" t="s">
        <v>1906</v>
      </c>
      <c r="G251" s="246"/>
      <c r="H251" s="249">
        <v>5.0259999999999998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155</v>
      </c>
      <c r="AU251" s="255" t="s">
        <v>164</v>
      </c>
      <c r="AV251" s="14" t="s">
        <v>82</v>
      </c>
      <c r="AW251" s="14" t="s">
        <v>33</v>
      </c>
      <c r="AX251" s="14" t="s">
        <v>72</v>
      </c>
      <c r="AY251" s="255" t="s">
        <v>142</v>
      </c>
    </row>
    <row r="252" s="14" customFormat="1">
      <c r="A252" s="14"/>
      <c r="B252" s="245"/>
      <c r="C252" s="246"/>
      <c r="D252" s="228" t="s">
        <v>155</v>
      </c>
      <c r="E252" s="247" t="s">
        <v>19</v>
      </c>
      <c r="F252" s="248" t="s">
        <v>1907</v>
      </c>
      <c r="G252" s="246"/>
      <c r="H252" s="249">
        <v>2.3799999999999999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155</v>
      </c>
      <c r="AU252" s="255" t="s">
        <v>164</v>
      </c>
      <c r="AV252" s="14" t="s">
        <v>82</v>
      </c>
      <c r="AW252" s="14" t="s">
        <v>33</v>
      </c>
      <c r="AX252" s="14" t="s">
        <v>72</v>
      </c>
      <c r="AY252" s="255" t="s">
        <v>142</v>
      </c>
    </row>
    <row r="253" s="14" customFormat="1">
      <c r="A253" s="14"/>
      <c r="B253" s="245"/>
      <c r="C253" s="246"/>
      <c r="D253" s="228" t="s">
        <v>155</v>
      </c>
      <c r="E253" s="247" t="s">
        <v>19</v>
      </c>
      <c r="F253" s="248" t="s">
        <v>1908</v>
      </c>
      <c r="G253" s="246"/>
      <c r="H253" s="249">
        <v>30.16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155</v>
      </c>
      <c r="AU253" s="255" t="s">
        <v>164</v>
      </c>
      <c r="AV253" s="14" t="s">
        <v>82</v>
      </c>
      <c r="AW253" s="14" t="s">
        <v>33</v>
      </c>
      <c r="AX253" s="14" t="s">
        <v>72</v>
      </c>
      <c r="AY253" s="255" t="s">
        <v>142</v>
      </c>
    </row>
    <row r="254" s="14" customFormat="1">
      <c r="A254" s="14"/>
      <c r="B254" s="245"/>
      <c r="C254" s="246"/>
      <c r="D254" s="228" t="s">
        <v>155</v>
      </c>
      <c r="E254" s="247" t="s">
        <v>19</v>
      </c>
      <c r="F254" s="248" t="s">
        <v>1909</v>
      </c>
      <c r="G254" s="246"/>
      <c r="H254" s="249">
        <v>10.5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155</v>
      </c>
      <c r="AU254" s="255" t="s">
        <v>164</v>
      </c>
      <c r="AV254" s="14" t="s">
        <v>82</v>
      </c>
      <c r="AW254" s="14" t="s">
        <v>33</v>
      </c>
      <c r="AX254" s="14" t="s">
        <v>72</v>
      </c>
      <c r="AY254" s="255" t="s">
        <v>142</v>
      </c>
    </row>
    <row r="255" s="16" customFormat="1">
      <c r="A255" s="16"/>
      <c r="B255" s="285"/>
      <c r="C255" s="286"/>
      <c r="D255" s="228" t="s">
        <v>155</v>
      </c>
      <c r="E255" s="287" t="s">
        <v>19</v>
      </c>
      <c r="F255" s="288" t="s">
        <v>880</v>
      </c>
      <c r="G255" s="286"/>
      <c r="H255" s="289">
        <v>284.68200000000002</v>
      </c>
      <c r="I255" s="290"/>
      <c r="J255" s="286"/>
      <c r="K255" s="286"/>
      <c r="L255" s="291"/>
      <c r="M255" s="292"/>
      <c r="N255" s="293"/>
      <c r="O255" s="293"/>
      <c r="P255" s="293"/>
      <c r="Q255" s="293"/>
      <c r="R255" s="293"/>
      <c r="S255" s="293"/>
      <c r="T255" s="29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95" t="s">
        <v>155</v>
      </c>
      <c r="AU255" s="295" t="s">
        <v>164</v>
      </c>
      <c r="AV255" s="16" t="s">
        <v>164</v>
      </c>
      <c r="AW255" s="16" t="s">
        <v>33</v>
      </c>
      <c r="AX255" s="16" t="s">
        <v>72</v>
      </c>
      <c r="AY255" s="295" t="s">
        <v>142</v>
      </c>
    </row>
    <row r="256" s="15" customFormat="1">
      <c r="A256" s="15"/>
      <c r="B256" s="274"/>
      <c r="C256" s="275"/>
      <c r="D256" s="228" t="s">
        <v>155</v>
      </c>
      <c r="E256" s="276" t="s">
        <v>19</v>
      </c>
      <c r="F256" s="277" t="s">
        <v>861</v>
      </c>
      <c r="G256" s="275"/>
      <c r="H256" s="278">
        <v>284.68200000000002</v>
      </c>
      <c r="I256" s="279"/>
      <c r="J256" s="275"/>
      <c r="K256" s="275"/>
      <c r="L256" s="280"/>
      <c r="M256" s="281"/>
      <c r="N256" s="282"/>
      <c r="O256" s="282"/>
      <c r="P256" s="282"/>
      <c r="Q256" s="282"/>
      <c r="R256" s="282"/>
      <c r="S256" s="282"/>
      <c r="T256" s="28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4" t="s">
        <v>155</v>
      </c>
      <c r="AU256" s="284" t="s">
        <v>164</v>
      </c>
      <c r="AV256" s="15" t="s">
        <v>149</v>
      </c>
      <c r="AW256" s="15" t="s">
        <v>33</v>
      </c>
      <c r="AX256" s="15" t="s">
        <v>80</v>
      </c>
      <c r="AY256" s="284" t="s">
        <v>142</v>
      </c>
    </row>
    <row r="257" s="2" customFormat="1" ht="24.15" customHeight="1">
      <c r="A257" s="41"/>
      <c r="B257" s="42"/>
      <c r="C257" s="215" t="s">
        <v>210</v>
      </c>
      <c r="D257" s="215" t="s">
        <v>144</v>
      </c>
      <c r="E257" s="216" t="s">
        <v>993</v>
      </c>
      <c r="F257" s="217" t="s">
        <v>994</v>
      </c>
      <c r="G257" s="218" t="s">
        <v>147</v>
      </c>
      <c r="H257" s="219">
        <v>284.68200000000002</v>
      </c>
      <c r="I257" s="220"/>
      <c r="J257" s="221">
        <f>ROUND(I257*H257,2)</f>
        <v>0</v>
      </c>
      <c r="K257" s="217" t="s">
        <v>148</v>
      </c>
      <c r="L257" s="47"/>
      <c r="M257" s="222" t="s">
        <v>19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149</v>
      </c>
      <c r="AT257" s="226" t="s">
        <v>144</v>
      </c>
      <c r="AU257" s="226" t="s">
        <v>164</v>
      </c>
      <c r="AY257" s="20" t="s">
        <v>142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80</v>
      </c>
      <c r="BK257" s="227">
        <f>ROUND(I257*H257,2)</f>
        <v>0</v>
      </c>
      <c r="BL257" s="20" t="s">
        <v>149</v>
      </c>
      <c r="BM257" s="226" t="s">
        <v>1910</v>
      </c>
    </row>
    <row r="258" s="2" customFormat="1">
      <c r="A258" s="41"/>
      <c r="B258" s="42"/>
      <c r="C258" s="43"/>
      <c r="D258" s="228" t="s">
        <v>151</v>
      </c>
      <c r="E258" s="43"/>
      <c r="F258" s="229" t="s">
        <v>994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151</v>
      </c>
      <c r="AU258" s="20" t="s">
        <v>164</v>
      </c>
    </row>
    <row r="259" s="2" customFormat="1">
      <c r="A259" s="41"/>
      <c r="B259" s="42"/>
      <c r="C259" s="43"/>
      <c r="D259" s="233" t="s">
        <v>153</v>
      </c>
      <c r="E259" s="43"/>
      <c r="F259" s="234" t="s">
        <v>996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153</v>
      </c>
      <c r="AU259" s="20" t="s">
        <v>164</v>
      </c>
    </row>
    <row r="260" s="14" customFormat="1">
      <c r="A260" s="14"/>
      <c r="B260" s="245"/>
      <c r="C260" s="246"/>
      <c r="D260" s="228" t="s">
        <v>155</v>
      </c>
      <c r="E260" s="247" t="s">
        <v>19</v>
      </c>
      <c r="F260" s="248" t="s">
        <v>1911</v>
      </c>
      <c r="G260" s="246"/>
      <c r="H260" s="249">
        <v>284.68200000000002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155</v>
      </c>
      <c r="AU260" s="255" t="s">
        <v>164</v>
      </c>
      <c r="AV260" s="14" t="s">
        <v>82</v>
      </c>
      <c r="AW260" s="14" t="s">
        <v>33</v>
      </c>
      <c r="AX260" s="14" t="s">
        <v>72</v>
      </c>
      <c r="AY260" s="255" t="s">
        <v>142</v>
      </c>
    </row>
    <row r="261" s="15" customFormat="1">
      <c r="A261" s="15"/>
      <c r="B261" s="274"/>
      <c r="C261" s="275"/>
      <c r="D261" s="228" t="s">
        <v>155</v>
      </c>
      <c r="E261" s="276" t="s">
        <v>19</v>
      </c>
      <c r="F261" s="277" t="s">
        <v>861</v>
      </c>
      <c r="G261" s="275"/>
      <c r="H261" s="278">
        <v>284.68200000000002</v>
      </c>
      <c r="I261" s="279"/>
      <c r="J261" s="275"/>
      <c r="K261" s="275"/>
      <c r="L261" s="280"/>
      <c r="M261" s="281"/>
      <c r="N261" s="282"/>
      <c r="O261" s="282"/>
      <c r="P261" s="282"/>
      <c r="Q261" s="282"/>
      <c r="R261" s="282"/>
      <c r="S261" s="282"/>
      <c r="T261" s="28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4" t="s">
        <v>155</v>
      </c>
      <c r="AU261" s="284" t="s">
        <v>164</v>
      </c>
      <c r="AV261" s="15" t="s">
        <v>149</v>
      </c>
      <c r="AW261" s="15" t="s">
        <v>33</v>
      </c>
      <c r="AX261" s="15" t="s">
        <v>80</v>
      </c>
      <c r="AY261" s="284" t="s">
        <v>142</v>
      </c>
    </row>
    <row r="262" s="12" customFormat="1" ht="20.88" customHeight="1">
      <c r="A262" s="12"/>
      <c r="B262" s="199"/>
      <c r="C262" s="200"/>
      <c r="D262" s="201" t="s">
        <v>71</v>
      </c>
      <c r="E262" s="213" t="s">
        <v>262</v>
      </c>
      <c r="F262" s="213" t="s">
        <v>998</v>
      </c>
      <c r="G262" s="200"/>
      <c r="H262" s="200"/>
      <c r="I262" s="203"/>
      <c r="J262" s="214">
        <f>BK262</f>
        <v>0</v>
      </c>
      <c r="K262" s="200"/>
      <c r="L262" s="205"/>
      <c r="M262" s="206"/>
      <c r="N262" s="207"/>
      <c r="O262" s="207"/>
      <c r="P262" s="208">
        <f>SUM(P263:P286)</f>
        <v>0</v>
      </c>
      <c r="Q262" s="207"/>
      <c r="R262" s="208">
        <f>SUM(R263:R286)</f>
        <v>0</v>
      </c>
      <c r="S262" s="207"/>
      <c r="T262" s="209">
        <f>SUM(T263:T286)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0" t="s">
        <v>80</v>
      </c>
      <c r="AT262" s="211" t="s">
        <v>71</v>
      </c>
      <c r="AU262" s="211" t="s">
        <v>82</v>
      </c>
      <c r="AY262" s="210" t="s">
        <v>142</v>
      </c>
      <c r="BK262" s="212">
        <f>SUM(BK263:BK286)</f>
        <v>0</v>
      </c>
    </row>
    <row r="263" s="2" customFormat="1" ht="37.8" customHeight="1">
      <c r="A263" s="41"/>
      <c r="B263" s="42"/>
      <c r="C263" s="215" t="s">
        <v>217</v>
      </c>
      <c r="D263" s="215" t="s">
        <v>144</v>
      </c>
      <c r="E263" s="216" t="s">
        <v>999</v>
      </c>
      <c r="F263" s="217" t="s">
        <v>1000</v>
      </c>
      <c r="G263" s="218" t="s">
        <v>241</v>
      </c>
      <c r="H263" s="219">
        <v>23.942</v>
      </c>
      <c r="I263" s="220"/>
      <c r="J263" s="221">
        <f>ROUND(I263*H263,2)</f>
        <v>0</v>
      </c>
      <c r="K263" s="217" t="s">
        <v>148</v>
      </c>
      <c r="L263" s="47"/>
      <c r="M263" s="222" t="s">
        <v>19</v>
      </c>
      <c r="N263" s="223" t="s">
        <v>43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149</v>
      </c>
      <c r="AT263" s="226" t="s">
        <v>144</v>
      </c>
      <c r="AU263" s="226" t="s">
        <v>164</v>
      </c>
      <c r="AY263" s="20" t="s">
        <v>142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80</v>
      </c>
      <c r="BK263" s="227">
        <f>ROUND(I263*H263,2)</f>
        <v>0</v>
      </c>
      <c r="BL263" s="20" t="s">
        <v>149</v>
      </c>
      <c r="BM263" s="226" t="s">
        <v>1912</v>
      </c>
    </row>
    <row r="264" s="2" customFormat="1">
      <c r="A264" s="41"/>
      <c r="B264" s="42"/>
      <c r="C264" s="43"/>
      <c r="D264" s="228" t="s">
        <v>151</v>
      </c>
      <c r="E264" s="43"/>
      <c r="F264" s="229" t="s">
        <v>1000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151</v>
      </c>
      <c r="AU264" s="20" t="s">
        <v>164</v>
      </c>
    </row>
    <row r="265" s="2" customFormat="1">
      <c r="A265" s="41"/>
      <c r="B265" s="42"/>
      <c r="C265" s="43"/>
      <c r="D265" s="233" t="s">
        <v>153</v>
      </c>
      <c r="E265" s="43"/>
      <c r="F265" s="234" t="s">
        <v>1002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153</v>
      </c>
      <c r="AU265" s="20" t="s">
        <v>164</v>
      </c>
    </row>
    <row r="266" s="14" customFormat="1">
      <c r="A266" s="14"/>
      <c r="B266" s="245"/>
      <c r="C266" s="246"/>
      <c r="D266" s="228" t="s">
        <v>155</v>
      </c>
      <c r="E266" s="247" t="s">
        <v>19</v>
      </c>
      <c r="F266" s="248" t="s">
        <v>1913</v>
      </c>
      <c r="G266" s="246"/>
      <c r="H266" s="249">
        <v>72.921000000000006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155</v>
      </c>
      <c r="AU266" s="255" t="s">
        <v>164</v>
      </c>
      <c r="AV266" s="14" t="s">
        <v>82</v>
      </c>
      <c r="AW266" s="14" t="s">
        <v>33</v>
      </c>
      <c r="AX266" s="14" t="s">
        <v>72</v>
      </c>
      <c r="AY266" s="255" t="s">
        <v>142</v>
      </c>
    </row>
    <row r="267" s="14" customFormat="1">
      <c r="A267" s="14"/>
      <c r="B267" s="245"/>
      <c r="C267" s="246"/>
      <c r="D267" s="228" t="s">
        <v>155</v>
      </c>
      <c r="E267" s="247" t="s">
        <v>19</v>
      </c>
      <c r="F267" s="248" t="s">
        <v>1914</v>
      </c>
      <c r="G267" s="246"/>
      <c r="H267" s="249">
        <v>-48.978999999999999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155</v>
      </c>
      <c r="AU267" s="255" t="s">
        <v>164</v>
      </c>
      <c r="AV267" s="14" t="s">
        <v>82</v>
      </c>
      <c r="AW267" s="14" t="s">
        <v>33</v>
      </c>
      <c r="AX267" s="14" t="s">
        <v>72</v>
      </c>
      <c r="AY267" s="255" t="s">
        <v>142</v>
      </c>
    </row>
    <row r="268" s="15" customFormat="1">
      <c r="A268" s="15"/>
      <c r="B268" s="274"/>
      <c r="C268" s="275"/>
      <c r="D268" s="228" t="s">
        <v>155</v>
      </c>
      <c r="E268" s="276" t="s">
        <v>19</v>
      </c>
      <c r="F268" s="277" t="s">
        <v>861</v>
      </c>
      <c r="G268" s="275"/>
      <c r="H268" s="278">
        <v>23.942000000000007</v>
      </c>
      <c r="I268" s="279"/>
      <c r="J268" s="275"/>
      <c r="K268" s="275"/>
      <c r="L268" s="280"/>
      <c r="M268" s="281"/>
      <c r="N268" s="282"/>
      <c r="O268" s="282"/>
      <c r="P268" s="282"/>
      <c r="Q268" s="282"/>
      <c r="R268" s="282"/>
      <c r="S268" s="282"/>
      <c r="T268" s="28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4" t="s">
        <v>155</v>
      </c>
      <c r="AU268" s="284" t="s">
        <v>164</v>
      </c>
      <c r="AV268" s="15" t="s">
        <v>149</v>
      </c>
      <c r="AW268" s="15" t="s">
        <v>33</v>
      </c>
      <c r="AX268" s="15" t="s">
        <v>80</v>
      </c>
      <c r="AY268" s="284" t="s">
        <v>142</v>
      </c>
    </row>
    <row r="269" s="2" customFormat="1" ht="37.8" customHeight="1">
      <c r="A269" s="41"/>
      <c r="B269" s="42"/>
      <c r="C269" s="215" t="s">
        <v>225</v>
      </c>
      <c r="D269" s="215" t="s">
        <v>144</v>
      </c>
      <c r="E269" s="216" t="s">
        <v>1005</v>
      </c>
      <c r="F269" s="217" t="s">
        <v>1006</v>
      </c>
      <c r="G269" s="218" t="s">
        <v>241</v>
      </c>
      <c r="H269" s="219">
        <v>239.41999999999999</v>
      </c>
      <c r="I269" s="220"/>
      <c r="J269" s="221">
        <f>ROUND(I269*H269,2)</f>
        <v>0</v>
      </c>
      <c r="K269" s="217" t="s">
        <v>148</v>
      </c>
      <c r="L269" s="47"/>
      <c r="M269" s="222" t="s">
        <v>19</v>
      </c>
      <c r="N269" s="223" t="s">
        <v>43</v>
      </c>
      <c r="O269" s="87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149</v>
      </c>
      <c r="AT269" s="226" t="s">
        <v>144</v>
      </c>
      <c r="AU269" s="226" t="s">
        <v>164</v>
      </c>
      <c r="AY269" s="20" t="s">
        <v>142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80</v>
      </c>
      <c r="BK269" s="227">
        <f>ROUND(I269*H269,2)</f>
        <v>0</v>
      </c>
      <c r="BL269" s="20" t="s">
        <v>149</v>
      </c>
      <c r="BM269" s="226" t="s">
        <v>1915</v>
      </c>
    </row>
    <row r="270" s="2" customFormat="1">
      <c r="A270" s="41"/>
      <c r="B270" s="42"/>
      <c r="C270" s="43"/>
      <c r="D270" s="228" t="s">
        <v>151</v>
      </c>
      <c r="E270" s="43"/>
      <c r="F270" s="229" t="s">
        <v>1008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151</v>
      </c>
      <c r="AU270" s="20" t="s">
        <v>164</v>
      </c>
    </row>
    <row r="271" s="2" customFormat="1">
      <c r="A271" s="41"/>
      <c r="B271" s="42"/>
      <c r="C271" s="43"/>
      <c r="D271" s="233" t="s">
        <v>153</v>
      </c>
      <c r="E271" s="43"/>
      <c r="F271" s="234" t="s">
        <v>1009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153</v>
      </c>
      <c r="AU271" s="20" t="s">
        <v>164</v>
      </c>
    </row>
    <row r="272" s="13" customFormat="1">
      <c r="A272" s="13"/>
      <c r="B272" s="235"/>
      <c r="C272" s="236"/>
      <c r="D272" s="228" t="s">
        <v>155</v>
      </c>
      <c r="E272" s="237" t="s">
        <v>19</v>
      </c>
      <c r="F272" s="238" t="s">
        <v>1303</v>
      </c>
      <c r="G272" s="236"/>
      <c r="H272" s="237" t="s">
        <v>19</v>
      </c>
      <c r="I272" s="239"/>
      <c r="J272" s="236"/>
      <c r="K272" s="236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155</v>
      </c>
      <c r="AU272" s="244" t="s">
        <v>164</v>
      </c>
      <c r="AV272" s="13" t="s">
        <v>80</v>
      </c>
      <c r="AW272" s="13" t="s">
        <v>33</v>
      </c>
      <c r="AX272" s="13" t="s">
        <v>72</v>
      </c>
      <c r="AY272" s="244" t="s">
        <v>142</v>
      </c>
    </row>
    <row r="273" s="14" customFormat="1">
      <c r="A273" s="14"/>
      <c r="B273" s="245"/>
      <c r="C273" s="246"/>
      <c r="D273" s="228" t="s">
        <v>155</v>
      </c>
      <c r="E273" s="247" t="s">
        <v>19</v>
      </c>
      <c r="F273" s="248" t="s">
        <v>1916</v>
      </c>
      <c r="G273" s="246"/>
      <c r="H273" s="249">
        <v>239.41999999999999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155</v>
      </c>
      <c r="AU273" s="255" t="s">
        <v>164</v>
      </c>
      <c r="AV273" s="14" t="s">
        <v>82</v>
      </c>
      <c r="AW273" s="14" t="s">
        <v>33</v>
      </c>
      <c r="AX273" s="14" t="s">
        <v>72</v>
      </c>
      <c r="AY273" s="255" t="s">
        <v>142</v>
      </c>
    </row>
    <row r="274" s="15" customFormat="1">
      <c r="A274" s="15"/>
      <c r="B274" s="274"/>
      <c r="C274" s="275"/>
      <c r="D274" s="228" t="s">
        <v>155</v>
      </c>
      <c r="E274" s="276" t="s">
        <v>19</v>
      </c>
      <c r="F274" s="277" t="s">
        <v>861</v>
      </c>
      <c r="G274" s="275"/>
      <c r="H274" s="278">
        <v>239.41999999999999</v>
      </c>
      <c r="I274" s="279"/>
      <c r="J274" s="275"/>
      <c r="K274" s="275"/>
      <c r="L274" s="280"/>
      <c r="M274" s="281"/>
      <c r="N274" s="282"/>
      <c r="O274" s="282"/>
      <c r="P274" s="282"/>
      <c r="Q274" s="282"/>
      <c r="R274" s="282"/>
      <c r="S274" s="282"/>
      <c r="T274" s="28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4" t="s">
        <v>155</v>
      </c>
      <c r="AU274" s="284" t="s">
        <v>164</v>
      </c>
      <c r="AV274" s="15" t="s">
        <v>149</v>
      </c>
      <c r="AW274" s="15" t="s">
        <v>33</v>
      </c>
      <c r="AX274" s="15" t="s">
        <v>80</v>
      </c>
      <c r="AY274" s="284" t="s">
        <v>142</v>
      </c>
    </row>
    <row r="275" s="2" customFormat="1" ht="37.8" customHeight="1">
      <c r="A275" s="41"/>
      <c r="B275" s="42"/>
      <c r="C275" s="215" t="s">
        <v>8</v>
      </c>
      <c r="D275" s="215" t="s">
        <v>144</v>
      </c>
      <c r="E275" s="216" t="s">
        <v>1012</v>
      </c>
      <c r="F275" s="217" t="s">
        <v>1013</v>
      </c>
      <c r="G275" s="218" t="s">
        <v>241</v>
      </c>
      <c r="H275" s="219">
        <v>23.942</v>
      </c>
      <c r="I275" s="220"/>
      <c r="J275" s="221">
        <f>ROUND(I275*H275,2)</f>
        <v>0</v>
      </c>
      <c r="K275" s="217" t="s">
        <v>148</v>
      </c>
      <c r="L275" s="47"/>
      <c r="M275" s="222" t="s">
        <v>19</v>
      </c>
      <c r="N275" s="223" t="s">
        <v>43</v>
      </c>
      <c r="O275" s="87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149</v>
      </c>
      <c r="AT275" s="226" t="s">
        <v>144</v>
      </c>
      <c r="AU275" s="226" t="s">
        <v>164</v>
      </c>
      <c r="AY275" s="20" t="s">
        <v>142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80</v>
      </c>
      <c r="BK275" s="227">
        <f>ROUND(I275*H275,2)</f>
        <v>0</v>
      </c>
      <c r="BL275" s="20" t="s">
        <v>149</v>
      </c>
      <c r="BM275" s="226" t="s">
        <v>1917</v>
      </c>
    </row>
    <row r="276" s="2" customFormat="1">
      <c r="A276" s="41"/>
      <c r="B276" s="42"/>
      <c r="C276" s="43"/>
      <c r="D276" s="228" t="s">
        <v>151</v>
      </c>
      <c r="E276" s="43"/>
      <c r="F276" s="229" t="s">
        <v>1013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151</v>
      </c>
      <c r="AU276" s="20" t="s">
        <v>164</v>
      </c>
    </row>
    <row r="277" s="2" customFormat="1">
      <c r="A277" s="41"/>
      <c r="B277" s="42"/>
      <c r="C277" s="43"/>
      <c r="D277" s="233" t="s">
        <v>153</v>
      </c>
      <c r="E277" s="43"/>
      <c r="F277" s="234" t="s">
        <v>1015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153</v>
      </c>
      <c r="AU277" s="20" t="s">
        <v>164</v>
      </c>
    </row>
    <row r="278" s="14" customFormat="1">
      <c r="A278" s="14"/>
      <c r="B278" s="245"/>
      <c r="C278" s="246"/>
      <c r="D278" s="228" t="s">
        <v>155</v>
      </c>
      <c r="E278" s="247" t="s">
        <v>19</v>
      </c>
      <c r="F278" s="248" t="s">
        <v>1918</v>
      </c>
      <c r="G278" s="246"/>
      <c r="H278" s="249">
        <v>72.921000000000006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155</v>
      </c>
      <c r="AU278" s="255" t="s">
        <v>164</v>
      </c>
      <c r="AV278" s="14" t="s">
        <v>82</v>
      </c>
      <c r="AW278" s="14" t="s">
        <v>33</v>
      </c>
      <c r="AX278" s="14" t="s">
        <v>72</v>
      </c>
      <c r="AY278" s="255" t="s">
        <v>142</v>
      </c>
    </row>
    <row r="279" s="14" customFormat="1">
      <c r="A279" s="14"/>
      <c r="B279" s="245"/>
      <c r="C279" s="246"/>
      <c r="D279" s="228" t="s">
        <v>155</v>
      </c>
      <c r="E279" s="247" t="s">
        <v>19</v>
      </c>
      <c r="F279" s="248" t="s">
        <v>1919</v>
      </c>
      <c r="G279" s="246"/>
      <c r="H279" s="249">
        <v>-48.978999999999999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155</v>
      </c>
      <c r="AU279" s="255" t="s">
        <v>164</v>
      </c>
      <c r="AV279" s="14" t="s">
        <v>82</v>
      </c>
      <c r="AW279" s="14" t="s">
        <v>33</v>
      </c>
      <c r="AX279" s="14" t="s">
        <v>72</v>
      </c>
      <c r="AY279" s="255" t="s">
        <v>142</v>
      </c>
    </row>
    <row r="280" s="15" customFormat="1">
      <c r="A280" s="15"/>
      <c r="B280" s="274"/>
      <c r="C280" s="275"/>
      <c r="D280" s="228" t="s">
        <v>155</v>
      </c>
      <c r="E280" s="276" t="s">
        <v>19</v>
      </c>
      <c r="F280" s="277" t="s">
        <v>861</v>
      </c>
      <c r="G280" s="275"/>
      <c r="H280" s="278">
        <v>23.942000000000007</v>
      </c>
      <c r="I280" s="279"/>
      <c r="J280" s="275"/>
      <c r="K280" s="275"/>
      <c r="L280" s="280"/>
      <c r="M280" s="281"/>
      <c r="N280" s="282"/>
      <c r="O280" s="282"/>
      <c r="P280" s="282"/>
      <c r="Q280" s="282"/>
      <c r="R280" s="282"/>
      <c r="S280" s="282"/>
      <c r="T280" s="28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84" t="s">
        <v>155</v>
      </c>
      <c r="AU280" s="284" t="s">
        <v>164</v>
      </c>
      <c r="AV280" s="15" t="s">
        <v>149</v>
      </c>
      <c r="AW280" s="15" t="s">
        <v>33</v>
      </c>
      <c r="AX280" s="15" t="s">
        <v>80</v>
      </c>
      <c r="AY280" s="284" t="s">
        <v>142</v>
      </c>
    </row>
    <row r="281" s="2" customFormat="1" ht="37.8" customHeight="1">
      <c r="A281" s="41"/>
      <c r="B281" s="42"/>
      <c r="C281" s="215" t="s">
        <v>238</v>
      </c>
      <c r="D281" s="215" t="s">
        <v>144</v>
      </c>
      <c r="E281" s="216" t="s">
        <v>1017</v>
      </c>
      <c r="F281" s="217" t="s">
        <v>1018</v>
      </c>
      <c r="G281" s="218" t="s">
        <v>241</v>
      </c>
      <c r="H281" s="219">
        <v>239.41999999999999</v>
      </c>
      <c r="I281" s="220"/>
      <c r="J281" s="221">
        <f>ROUND(I281*H281,2)</f>
        <v>0</v>
      </c>
      <c r="K281" s="217" t="s">
        <v>148</v>
      </c>
      <c r="L281" s="47"/>
      <c r="M281" s="222" t="s">
        <v>19</v>
      </c>
      <c r="N281" s="223" t="s">
        <v>43</v>
      </c>
      <c r="O281" s="87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149</v>
      </c>
      <c r="AT281" s="226" t="s">
        <v>144</v>
      </c>
      <c r="AU281" s="226" t="s">
        <v>164</v>
      </c>
      <c r="AY281" s="20" t="s">
        <v>142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80</v>
      </c>
      <c r="BK281" s="227">
        <f>ROUND(I281*H281,2)</f>
        <v>0</v>
      </c>
      <c r="BL281" s="20" t="s">
        <v>149</v>
      </c>
      <c r="BM281" s="226" t="s">
        <v>1920</v>
      </c>
    </row>
    <row r="282" s="2" customFormat="1">
      <c r="A282" s="41"/>
      <c r="B282" s="42"/>
      <c r="C282" s="43"/>
      <c r="D282" s="228" t="s">
        <v>151</v>
      </c>
      <c r="E282" s="43"/>
      <c r="F282" s="229" t="s">
        <v>1020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151</v>
      </c>
      <c r="AU282" s="20" t="s">
        <v>164</v>
      </c>
    </row>
    <row r="283" s="2" customFormat="1">
      <c r="A283" s="41"/>
      <c r="B283" s="42"/>
      <c r="C283" s="43"/>
      <c r="D283" s="233" t="s">
        <v>153</v>
      </c>
      <c r="E283" s="43"/>
      <c r="F283" s="234" t="s">
        <v>1021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153</v>
      </c>
      <c r="AU283" s="20" t="s">
        <v>164</v>
      </c>
    </row>
    <row r="284" s="13" customFormat="1">
      <c r="A284" s="13"/>
      <c r="B284" s="235"/>
      <c r="C284" s="236"/>
      <c r="D284" s="228" t="s">
        <v>155</v>
      </c>
      <c r="E284" s="237" t="s">
        <v>19</v>
      </c>
      <c r="F284" s="238" t="s">
        <v>1303</v>
      </c>
      <c r="G284" s="236"/>
      <c r="H284" s="237" t="s">
        <v>19</v>
      </c>
      <c r="I284" s="239"/>
      <c r="J284" s="236"/>
      <c r="K284" s="236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155</v>
      </c>
      <c r="AU284" s="244" t="s">
        <v>164</v>
      </c>
      <c r="AV284" s="13" t="s">
        <v>80</v>
      </c>
      <c r="AW284" s="13" t="s">
        <v>33</v>
      </c>
      <c r="AX284" s="13" t="s">
        <v>72</v>
      </c>
      <c r="AY284" s="244" t="s">
        <v>142</v>
      </c>
    </row>
    <row r="285" s="14" customFormat="1">
      <c r="A285" s="14"/>
      <c r="B285" s="245"/>
      <c r="C285" s="246"/>
      <c r="D285" s="228" t="s">
        <v>155</v>
      </c>
      <c r="E285" s="247" t="s">
        <v>19</v>
      </c>
      <c r="F285" s="248" t="s">
        <v>1921</v>
      </c>
      <c r="G285" s="246"/>
      <c r="H285" s="249">
        <v>239.41999999999999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155</v>
      </c>
      <c r="AU285" s="255" t="s">
        <v>164</v>
      </c>
      <c r="AV285" s="14" t="s">
        <v>82</v>
      </c>
      <c r="AW285" s="14" t="s">
        <v>33</v>
      </c>
      <c r="AX285" s="14" t="s">
        <v>72</v>
      </c>
      <c r="AY285" s="255" t="s">
        <v>142</v>
      </c>
    </row>
    <row r="286" s="15" customFormat="1">
      <c r="A286" s="15"/>
      <c r="B286" s="274"/>
      <c r="C286" s="275"/>
      <c r="D286" s="228" t="s">
        <v>155</v>
      </c>
      <c r="E286" s="276" t="s">
        <v>19</v>
      </c>
      <c r="F286" s="277" t="s">
        <v>861</v>
      </c>
      <c r="G286" s="275"/>
      <c r="H286" s="278">
        <v>239.41999999999999</v>
      </c>
      <c r="I286" s="279"/>
      <c r="J286" s="275"/>
      <c r="K286" s="275"/>
      <c r="L286" s="280"/>
      <c r="M286" s="281"/>
      <c r="N286" s="282"/>
      <c r="O286" s="282"/>
      <c r="P286" s="282"/>
      <c r="Q286" s="282"/>
      <c r="R286" s="282"/>
      <c r="S286" s="282"/>
      <c r="T286" s="28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84" t="s">
        <v>155</v>
      </c>
      <c r="AU286" s="284" t="s">
        <v>164</v>
      </c>
      <c r="AV286" s="15" t="s">
        <v>149</v>
      </c>
      <c r="AW286" s="15" t="s">
        <v>33</v>
      </c>
      <c r="AX286" s="15" t="s">
        <v>80</v>
      </c>
      <c r="AY286" s="284" t="s">
        <v>142</v>
      </c>
    </row>
    <row r="287" s="12" customFormat="1" ht="20.88" customHeight="1">
      <c r="A287" s="12"/>
      <c r="B287" s="199"/>
      <c r="C287" s="200"/>
      <c r="D287" s="201" t="s">
        <v>71</v>
      </c>
      <c r="E287" s="213" t="s">
        <v>269</v>
      </c>
      <c r="F287" s="213" t="s">
        <v>1023</v>
      </c>
      <c r="G287" s="200"/>
      <c r="H287" s="200"/>
      <c r="I287" s="203"/>
      <c r="J287" s="214">
        <f>BK287</f>
        <v>0</v>
      </c>
      <c r="K287" s="200"/>
      <c r="L287" s="205"/>
      <c r="M287" s="206"/>
      <c r="N287" s="207"/>
      <c r="O287" s="207"/>
      <c r="P287" s="208">
        <f>SUM(P288:P361)</f>
        <v>0</v>
      </c>
      <c r="Q287" s="207"/>
      <c r="R287" s="208">
        <f>SUM(R288:R361)</f>
        <v>0</v>
      </c>
      <c r="S287" s="207"/>
      <c r="T287" s="209">
        <f>SUM(T288:T361)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0" t="s">
        <v>80</v>
      </c>
      <c r="AT287" s="211" t="s">
        <v>71</v>
      </c>
      <c r="AU287" s="211" t="s">
        <v>82</v>
      </c>
      <c r="AY287" s="210" t="s">
        <v>142</v>
      </c>
      <c r="BK287" s="212">
        <f>SUM(BK288:BK361)</f>
        <v>0</v>
      </c>
    </row>
    <row r="288" s="2" customFormat="1" ht="24.15" customHeight="1">
      <c r="A288" s="41"/>
      <c r="B288" s="42"/>
      <c r="C288" s="215" t="s">
        <v>246</v>
      </c>
      <c r="D288" s="215" t="s">
        <v>144</v>
      </c>
      <c r="E288" s="216" t="s">
        <v>286</v>
      </c>
      <c r="F288" s="217" t="s">
        <v>289</v>
      </c>
      <c r="G288" s="218" t="s">
        <v>282</v>
      </c>
      <c r="H288" s="219">
        <v>80.206000000000003</v>
      </c>
      <c r="I288" s="220"/>
      <c r="J288" s="221">
        <f>ROUND(I288*H288,2)</f>
        <v>0</v>
      </c>
      <c r="K288" s="217" t="s">
        <v>148</v>
      </c>
      <c r="L288" s="47"/>
      <c r="M288" s="222" t="s">
        <v>19</v>
      </c>
      <c r="N288" s="223" t="s">
        <v>43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149</v>
      </c>
      <c r="AT288" s="226" t="s">
        <v>144</v>
      </c>
      <c r="AU288" s="226" t="s">
        <v>164</v>
      </c>
      <c r="AY288" s="20" t="s">
        <v>142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80</v>
      </c>
      <c r="BK288" s="227">
        <f>ROUND(I288*H288,2)</f>
        <v>0</v>
      </c>
      <c r="BL288" s="20" t="s">
        <v>149</v>
      </c>
      <c r="BM288" s="226" t="s">
        <v>1922</v>
      </c>
    </row>
    <row r="289" s="2" customFormat="1">
      <c r="A289" s="41"/>
      <c r="B289" s="42"/>
      <c r="C289" s="43"/>
      <c r="D289" s="228" t="s">
        <v>151</v>
      </c>
      <c r="E289" s="43"/>
      <c r="F289" s="229" t="s">
        <v>289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151</v>
      </c>
      <c r="AU289" s="20" t="s">
        <v>164</v>
      </c>
    </row>
    <row r="290" s="2" customFormat="1">
      <c r="A290" s="41"/>
      <c r="B290" s="42"/>
      <c r="C290" s="43"/>
      <c r="D290" s="233" t="s">
        <v>153</v>
      </c>
      <c r="E290" s="43"/>
      <c r="F290" s="234" t="s">
        <v>290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153</v>
      </c>
      <c r="AU290" s="20" t="s">
        <v>164</v>
      </c>
    </row>
    <row r="291" s="14" customFormat="1">
      <c r="A291" s="14"/>
      <c r="B291" s="245"/>
      <c r="C291" s="246"/>
      <c r="D291" s="228" t="s">
        <v>155</v>
      </c>
      <c r="E291" s="247" t="s">
        <v>19</v>
      </c>
      <c r="F291" s="248" t="s">
        <v>1923</v>
      </c>
      <c r="G291" s="246"/>
      <c r="H291" s="249">
        <v>38.307000000000002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155</v>
      </c>
      <c r="AU291" s="255" t="s">
        <v>164</v>
      </c>
      <c r="AV291" s="14" t="s">
        <v>82</v>
      </c>
      <c r="AW291" s="14" t="s">
        <v>33</v>
      </c>
      <c r="AX291" s="14" t="s">
        <v>72</v>
      </c>
      <c r="AY291" s="255" t="s">
        <v>142</v>
      </c>
    </row>
    <row r="292" s="14" customFormat="1">
      <c r="A292" s="14"/>
      <c r="B292" s="245"/>
      <c r="C292" s="246"/>
      <c r="D292" s="228" t="s">
        <v>155</v>
      </c>
      <c r="E292" s="247" t="s">
        <v>19</v>
      </c>
      <c r="F292" s="248" t="s">
        <v>1924</v>
      </c>
      <c r="G292" s="246"/>
      <c r="H292" s="249">
        <v>41.899000000000001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155</v>
      </c>
      <c r="AU292" s="255" t="s">
        <v>164</v>
      </c>
      <c r="AV292" s="14" t="s">
        <v>82</v>
      </c>
      <c r="AW292" s="14" t="s">
        <v>33</v>
      </c>
      <c r="AX292" s="14" t="s">
        <v>72</v>
      </c>
      <c r="AY292" s="255" t="s">
        <v>142</v>
      </c>
    </row>
    <row r="293" s="15" customFormat="1">
      <c r="A293" s="15"/>
      <c r="B293" s="274"/>
      <c r="C293" s="275"/>
      <c r="D293" s="228" t="s">
        <v>155</v>
      </c>
      <c r="E293" s="276" t="s">
        <v>19</v>
      </c>
      <c r="F293" s="277" t="s">
        <v>861</v>
      </c>
      <c r="G293" s="275"/>
      <c r="H293" s="278">
        <v>80.206000000000003</v>
      </c>
      <c r="I293" s="279"/>
      <c r="J293" s="275"/>
      <c r="K293" s="275"/>
      <c r="L293" s="280"/>
      <c r="M293" s="281"/>
      <c r="N293" s="282"/>
      <c r="O293" s="282"/>
      <c r="P293" s="282"/>
      <c r="Q293" s="282"/>
      <c r="R293" s="282"/>
      <c r="S293" s="282"/>
      <c r="T293" s="28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4" t="s">
        <v>155</v>
      </c>
      <c r="AU293" s="284" t="s">
        <v>164</v>
      </c>
      <c r="AV293" s="15" t="s">
        <v>149</v>
      </c>
      <c r="AW293" s="15" t="s">
        <v>33</v>
      </c>
      <c r="AX293" s="15" t="s">
        <v>80</v>
      </c>
      <c r="AY293" s="284" t="s">
        <v>142</v>
      </c>
    </row>
    <row r="294" s="2" customFormat="1" ht="24.15" customHeight="1">
      <c r="A294" s="41"/>
      <c r="B294" s="42"/>
      <c r="C294" s="215" t="s">
        <v>255</v>
      </c>
      <c r="D294" s="215" t="s">
        <v>144</v>
      </c>
      <c r="E294" s="216" t="s">
        <v>1027</v>
      </c>
      <c r="F294" s="217" t="s">
        <v>1028</v>
      </c>
      <c r="G294" s="218" t="s">
        <v>241</v>
      </c>
      <c r="H294" s="219">
        <v>47.884</v>
      </c>
      <c r="I294" s="220"/>
      <c r="J294" s="221">
        <f>ROUND(I294*H294,2)</f>
        <v>0</v>
      </c>
      <c r="K294" s="217" t="s">
        <v>148</v>
      </c>
      <c r="L294" s="47"/>
      <c r="M294" s="222" t="s">
        <v>19</v>
      </c>
      <c r="N294" s="223" t="s">
        <v>43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149</v>
      </c>
      <c r="AT294" s="226" t="s">
        <v>144</v>
      </c>
      <c r="AU294" s="226" t="s">
        <v>164</v>
      </c>
      <c r="AY294" s="20" t="s">
        <v>142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80</v>
      </c>
      <c r="BK294" s="227">
        <f>ROUND(I294*H294,2)</f>
        <v>0</v>
      </c>
      <c r="BL294" s="20" t="s">
        <v>149</v>
      </c>
      <c r="BM294" s="226" t="s">
        <v>1925</v>
      </c>
    </row>
    <row r="295" s="2" customFormat="1">
      <c r="A295" s="41"/>
      <c r="B295" s="42"/>
      <c r="C295" s="43"/>
      <c r="D295" s="228" t="s">
        <v>151</v>
      </c>
      <c r="E295" s="43"/>
      <c r="F295" s="229" t="s">
        <v>1028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151</v>
      </c>
      <c r="AU295" s="20" t="s">
        <v>164</v>
      </c>
    </row>
    <row r="296" s="2" customFormat="1">
      <c r="A296" s="41"/>
      <c r="B296" s="42"/>
      <c r="C296" s="43"/>
      <c r="D296" s="233" t="s">
        <v>153</v>
      </c>
      <c r="E296" s="43"/>
      <c r="F296" s="234" t="s">
        <v>1030</v>
      </c>
      <c r="G296" s="43"/>
      <c r="H296" s="43"/>
      <c r="I296" s="230"/>
      <c r="J296" s="43"/>
      <c r="K296" s="43"/>
      <c r="L296" s="47"/>
      <c r="M296" s="231"/>
      <c r="N296" s="232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153</v>
      </c>
      <c r="AU296" s="20" t="s">
        <v>164</v>
      </c>
    </row>
    <row r="297" s="14" customFormat="1">
      <c r="A297" s="14"/>
      <c r="B297" s="245"/>
      <c r="C297" s="246"/>
      <c r="D297" s="228" t="s">
        <v>155</v>
      </c>
      <c r="E297" s="247" t="s">
        <v>19</v>
      </c>
      <c r="F297" s="248" t="s">
        <v>1926</v>
      </c>
      <c r="G297" s="246"/>
      <c r="H297" s="249">
        <v>23.942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155</v>
      </c>
      <c r="AU297" s="255" t="s">
        <v>164</v>
      </c>
      <c r="AV297" s="14" t="s">
        <v>82</v>
      </c>
      <c r="AW297" s="14" t="s">
        <v>33</v>
      </c>
      <c r="AX297" s="14" t="s">
        <v>72</v>
      </c>
      <c r="AY297" s="255" t="s">
        <v>142</v>
      </c>
    </row>
    <row r="298" s="14" customFormat="1">
      <c r="A298" s="14"/>
      <c r="B298" s="245"/>
      <c r="C298" s="246"/>
      <c r="D298" s="228" t="s">
        <v>155</v>
      </c>
      <c r="E298" s="247" t="s">
        <v>19</v>
      </c>
      <c r="F298" s="248" t="s">
        <v>1927</v>
      </c>
      <c r="G298" s="246"/>
      <c r="H298" s="249">
        <v>23.942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155</v>
      </c>
      <c r="AU298" s="255" t="s">
        <v>164</v>
      </c>
      <c r="AV298" s="14" t="s">
        <v>82</v>
      </c>
      <c r="AW298" s="14" t="s">
        <v>33</v>
      </c>
      <c r="AX298" s="14" t="s">
        <v>72</v>
      </c>
      <c r="AY298" s="255" t="s">
        <v>142</v>
      </c>
    </row>
    <row r="299" s="15" customFormat="1">
      <c r="A299" s="15"/>
      <c r="B299" s="274"/>
      <c r="C299" s="275"/>
      <c r="D299" s="228" t="s">
        <v>155</v>
      </c>
      <c r="E299" s="276" t="s">
        <v>19</v>
      </c>
      <c r="F299" s="277" t="s">
        <v>861</v>
      </c>
      <c r="G299" s="275"/>
      <c r="H299" s="278">
        <v>47.884</v>
      </c>
      <c r="I299" s="279"/>
      <c r="J299" s="275"/>
      <c r="K299" s="275"/>
      <c r="L299" s="280"/>
      <c r="M299" s="281"/>
      <c r="N299" s="282"/>
      <c r="O299" s="282"/>
      <c r="P299" s="282"/>
      <c r="Q299" s="282"/>
      <c r="R299" s="282"/>
      <c r="S299" s="282"/>
      <c r="T299" s="28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84" t="s">
        <v>155</v>
      </c>
      <c r="AU299" s="284" t="s">
        <v>164</v>
      </c>
      <c r="AV299" s="15" t="s">
        <v>149</v>
      </c>
      <c r="AW299" s="15" t="s">
        <v>33</v>
      </c>
      <c r="AX299" s="15" t="s">
        <v>80</v>
      </c>
      <c r="AY299" s="284" t="s">
        <v>142</v>
      </c>
    </row>
    <row r="300" s="2" customFormat="1" ht="24.15" customHeight="1">
      <c r="A300" s="41"/>
      <c r="B300" s="42"/>
      <c r="C300" s="215" t="s">
        <v>262</v>
      </c>
      <c r="D300" s="215" t="s">
        <v>144</v>
      </c>
      <c r="E300" s="216" t="s">
        <v>1033</v>
      </c>
      <c r="F300" s="217" t="s">
        <v>1034</v>
      </c>
      <c r="G300" s="218" t="s">
        <v>241</v>
      </c>
      <c r="H300" s="219">
        <v>97.957999999999998</v>
      </c>
      <c r="I300" s="220"/>
      <c r="J300" s="221">
        <f>ROUND(I300*H300,2)</f>
        <v>0</v>
      </c>
      <c r="K300" s="217" t="s">
        <v>148</v>
      </c>
      <c r="L300" s="47"/>
      <c r="M300" s="222" t="s">
        <v>19</v>
      </c>
      <c r="N300" s="223" t="s">
        <v>43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149</v>
      </c>
      <c r="AT300" s="226" t="s">
        <v>144</v>
      </c>
      <c r="AU300" s="226" t="s">
        <v>164</v>
      </c>
      <c r="AY300" s="20" t="s">
        <v>142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80</v>
      </c>
      <c r="BK300" s="227">
        <f>ROUND(I300*H300,2)</f>
        <v>0</v>
      </c>
      <c r="BL300" s="20" t="s">
        <v>149</v>
      </c>
      <c r="BM300" s="226" t="s">
        <v>1928</v>
      </c>
    </row>
    <row r="301" s="2" customFormat="1">
      <c r="A301" s="41"/>
      <c r="B301" s="42"/>
      <c r="C301" s="43"/>
      <c r="D301" s="228" t="s">
        <v>151</v>
      </c>
      <c r="E301" s="43"/>
      <c r="F301" s="229" t="s">
        <v>1034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151</v>
      </c>
      <c r="AU301" s="20" t="s">
        <v>164</v>
      </c>
    </row>
    <row r="302" s="2" customFormat="1">
      <c r="A302" s="41"/>
      <c r="B302" s="42"/>
      <c r="C302" s="43"/>
      <c r="D302" s="233" t="s">
        <v>153</v>
      </c>
      <c r="E302" s="43"/>
      <c r="F302" s="234" t="s">
        <v>1036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153</v>
      </c>
      <c r="AU302" s="20" t="s">
        <v>164</v>
      </c>
    </row>
    <row r="303" s="14" customFormat="1">
      <c r="A303" s="14"/>
      <c r="B303" s="245"/>
      <c r="C303" s="246"/>
      <c r="D303" s="228" t="s">
        <v>155</v>
      </c>
      <c r="E303" s="247" t="s">
        <v>19</v>
      </c>
      <c r="F303" s="248" t="s">
        <v>1929</v>
      </c>
      <c r="G303" s="246"/>
      <c r="H303" s="249">
        <v>148.84200000000001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155</v>
      </c>
      <c r="AU303" s="255" t="s">
        <v>164</v>
      </c>
      <c r="AV303" s="14" t="s">
        <v>82</v>
      </c>
      <c r="AW303" s="14" t="s">
        <v>33</v>
      </c>
      <c r="AX303" s="14" t="s">
        <v>72</v>
      </c>
      <c r="AY303" s="255" t="s">
        <v>142</v>
      </c>
    </row>
    <row r="304" s="16" customFormat="1">
      <c r="A304" s="16"/>
      <c r="B304" s="285"/>
      <c r="C304" s="286"/>
      <c r="D304" s="228" t="s">
        <v>155</v>
      </c>
      <c r="E304" s="287" t="s">
        <v>19</v>
      </c>
      <c r="F304" s="288" t="s">
        <v>880</v>
      </c>
      <c r="G304" s="286"/>
      <c r="H304" s="289">
        <v>148.84200000000001</v>
      </c>
      <c r="I304" s="290"/>
      <c r="J304" s="286"/>
      <c r="K304" s="286"/>
      <c r="L304" s="291"/>
      <c r="M304" s="292"/>
      <c r="N304" s="293"/>
      <c r="O304" s="293"/>
      <c r="P304" s="293"/>
      <c r="Q304" s="293"/>
      <c r="R304" s="293"/>
      <c r="S304" s="293"/>
      <c r="T304" s="294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95" t="s">
        <v>155</v>
      </c>
      <c r="AU304" s="295" t="s">
        <v>164</v>
      </c>
      <c r="AV304" s="16" t="s">
        <v>164</v>
      </c>
      <c r="AW304" s="16" t="s">
        <v>33</v>
      </c>
      <c r="AX304" s="16" t="s">
        <v>72</v>
      </c>
      <c r="AY304" s="295" t="s">
        <v>142</v>
      </c>
    </row>
    <row r="305" s="14" customFormat="1">
      <c r="A305" s="14"/>
      <c r="B305" s="245"/>
      <c r="C305" s="246"/>
      <c r="D305" s="228" t="s">
        <v>155</v>
      </c>
      <c r="E305" s="247" t="s">
        <v>19</v>
      </c>
      <c r="F305" s="248" t="s">
        <v>1930</v>
      </c>
      <c r="G305" s="246"/>
      <c r="H305" s="249">
        <v>-8.5890000000000004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155</v>
      </c>
      <c r="AU305" s="255" t="s">
        <v>164</v>
      </c>
      <c r="AV305" s="14" t="s">
        <v>82</v>
      </c>
      <c r="AW305" s="14" t="s">
        <v>33</v>
      </c>
      <c r="AX305" s="14" t="s">
        <v>72</v>
      </c>
      <c r="AY305" s="255" t="s">
        <v>142</v>
      </c>
    </row>
    <row r="306" s="14" customFormat="1">
      <c r="A306" s="14"/>
      <c r="B306" s="245"/>
      <c r="C306" s="246"/>
      <c r="D306" s="228" t="s">
        <v>155</v>
      </c>
      <c r="E306" s="247" t="s">
        <v>19</v>
      </c>
      <c r="F306" s="248" t="s">
        <v>1931</v>
      </c>
      <c r="G306" s="246"/>
      <c r="H306" s="249">
        <v>-39.712000000000003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155</v>
      </c>
      <c r="AU306" s="255" t="s">
        <v>164</v>
      </c>
      <c r="AV306" s="14" t="s">
        <v>82</v>
      </c>
      <c r="AW306" s="14" t="s">
        <v>33</v>
      </c>
      <c r="AX306" s="14" t="s">
        <v>72</v>
      </c>
      <c r="AY306" s="255" t="s">
        <v>142</v>
      </c>
    </row>
    <row r="307" s="16" customFormat="1">
      <c r="A307" s="16"/>
      <c r="B307" s="285"/>
      <c r="C307" s="286"/>
      <c r="D307" s="228" t="s">
        <v>155</v>
      </c>
      <c r="E307" s="287" t="s">
        <v>19</v>
      </c>
      <c r="F307" s="288" t="s">
        <v>880</v>
      </c>
      <c r="G307" s="286"/>
      <c r="H307" s="289">
        <v>-48.301000000000002</v>
      </c>
      <c r="I307" s="290"/>
      <c r="J307" s="286"/>
      <c r="K307" s="286"/>
      <c r="L307" s="291"/>
      <c r="M307" s="292"/>
      <c r="N307" s="293"/>
      <c r="O307" s="293"/>
      <c r="P307" s="293"/>
      <c r="Q307" s="293"/>
      <c r="R307" s="293"/>
      <c r="S307" s="293"/>
      <c r="T307" s="294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95" t="s">
        <v>155</v>
      </c>
      <c r="AU307" s="295" t="s">
        <v>164</v>
      </c>
      <c r="AV307" s="16" t="s">
        <v>164</v>
      </c>
      <c r="AW307" s="16" t="s">
        <v>33</v>
      </c>
      <c r="AX307" s="16" t="s">
        <v>72</v>
      </c>
      <c r="AY307" s="295" t="s">
        <v>142</v>
      </c>
    </row>
    <row r="308" s="13" customFormat="1">
      <c r="A308" s="13"/>
      <c r="B308" s="235"/>
      <c r="C308" s="236"/>
      <c r="D308" s="228" t="s">
        <v>155</v>
      </c>
      <c r="E308" s="237" t="s">
        <v>19</v>
      </c>
      <c r="F308" s="238" t="s">
        <v>1660</v>
      </c>
      <c r="G308" s="236"/>
      <c r="H308" s="237" t="s">
        <v>19</v>
      </c>
      <c r="I308" s="239"/>
      <c r="J308" s="236"/>
      <c r="K308" s="236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155</v>
      </c>
      <c r="AU308" s="244" t="s">
        <v>164</v>
      </c>
      <c r="AV308" s="13" t="s">
        <v>80</v>
      </c>
      <c r="AW308" s="13" t="s">
        <v>33</v>
      </c>
      <c r="AX308" s="13" t="s">
        <v>72</v>
      </c>
      <c r="AY308" s="244" t="s">
        <v>142</v>
      </c>
    </row>
    <row r="309" s="14" customFormat="1">
      <c r="A309" s="14"/>
      <c r="B309" s="245"/>
      <c r="C309" s="246"/>
      <c r="D309" s="228" t="s">
        <v>155</v>
      </c>
      <c r="E309" s="247" t="s">
        <v>19</v>
      </c>
      <c r="F309" s="248" t="s">
        <v>1932</v>
      </c>
      <c r="G309" s="246"/>
      <c r="H309" s="249">
        <v>-0.037999999999999999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155</v>
      </c>
      <c r="AU309" s="255" t="s">
        <v>164</v>
      </c>
      <c r="AV309" s="14" t="s">
        <v>82</v>
      </c>
      <c r="AW309" s="14" t="s">
        <v>33</v>
      </c>
      <c r="AX309" s="14" t="s">
        <v>72</v>
      </c>
      <c r="AY309" s="255" t="s">
        <v>142</v>
      </c>
    </row>
    <row r="310" s="14" customFormat="1">
      <c r="A310" s="14"/>
      <c r="B310" s="245"/>
      <c r="C310" s="246"/>
      <c r="D310" s="228" t="s">
        <v>155</v>
      </c>
      <c r="E310" s="247" t="s">
        <v>19</v>
      </c>
      <c r="F310" s="248" t="s">
        <v>1933</v>
      </c>
      <c r="G310" s="246"/>
      <c r="H310" s="249">
        <v>-0.040000000000000001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155</v>
      </c>
      <c r="AU310" s="255" t="s">
        <v>164</v>
      </c>
      <c r="AV310" s="14" t="s">
        <v>82</v>
      </c>
      <c r="AW310" s="14" t="s">
        <v>33</v>
      </c>
      <c r="AX310" s="14" t="s">
        <v>72</v>
      </c>
      <c r="AY310" s="255" t="s">
        <v>142</v>
      </c>
    </row>
    <row r="311" s="14" customFormat="1">
      <c r="A311" s="14"/>
      <c r="B311" s="245"/>
      <c r="C311" s="246"/>
      <c r="D311" s="228" t="s">
        <v>155</v>
      </c>
      <c r="E311" s="247" t="s">
        <v>19</v>
      </c>
      <c r="F311" s="248" t="s">
        <v>1934</v>
      </c>
      <c r="G311" s="246"/>
      <c r="H311" s="249">
        <v>-0.17599999999999999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155</v>
      </c>
      <c r="AU311" s="255" t="s">
        <v>164</v>
      </c>
      <c r="AV311" s="14" t="s">
        <v>82</v>
      </c>
      <c r="AW311" s="14" t="s">
        <v>33</v>
      </c>
      <c r="AX311" s="14" t="s">
        <v>72</v>
      </c>
      <c r="AY311" s="255" t="s">
        <v>142</v>
      </c>
    </row>
    <row r="312" s="14" customFormat="1">
      <c r="A312" s="14"/>
      <c r="B312" s="245"/>
      <c r="C312" s="246"/>
      <c r="D312" s="228" t="s">
        <v>155</v>
      </c>
      <c r="E312" s="247" t="s">
        <v>19</v>
      </c>
      <c r="F312" s="248" t="s">
        <v>1935</v>
      </c>
      <c r="G312" s="246"/>
      <c r="H312" s="249">
        <v>-0.19700000000000001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155</v>
      </c>
      <c r="AU312" s="255" t="s">
        <v>164</v>
      </c>
      <c r="AV312" s="14" t="s">
        <v>82</v>
      </c>
      <c r="AW312" s="14" t="s">
        <v>33</v>
      </c>
      <c r="AX312" s="14" t="s">
        <v>72</v>
      </c>
      <c r="AY312" s="255" t="s">
        <v>142</v>
      </c>
    </row>
    <row r="313" s="14" customFormat="1">
      <c r="A313" s="14"/>
      <c r="B313" s="245"/>
      <c r="C313" s="246"/>
      <c r="D313" s="228" t="s">
        <v>155</v>
      </c>
      <c r="E313" s="247" t="s">
        <v>19</v>
      </c>
      <c r="F313" s="248" t="s">
        <v>1936</v>
      </c>
      <c r="G313" s="246"/>
      <c r="H313" s="249">
        <v>-0.307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155</v>
      </c>
      <c r="AU313" s="255" t="s">
        <v>164</v>
      </c>
      <c r="AV313" s="14" t="s">
        <v>82</v>
      </c>
      <c r="AW313" s="14" t="s">
        <v>33</v>
      </c>
      <c r="AX313" s="14" t="s">
        <v>72</v>
      </c>
      <c r="AY313" s="255" t="s">
        <v>142</v>
      </c>
    </row>
    <row r="314" s="14" customFormat="1">
      <c r="A314" s="14"/>
      <c r="B314" s="245"/>
      <c r="C314" s="246"/>
      <c r="D314" s="228" t="s">
        <v>155</v>
      </c>
      <c r="E314" s="247" t="s">
        <v>19</v>
      </c>
      <c r="F314" s="248" t="s">
        <v>1937</v>
      </c>
      <c r="G314" s="246"/>
      <c r="H314" s="249">
        <v>-0.79100000000000004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155</v>
      </c>
      <c r="AU314" s="255" t="s">
        <v>164</v>
      </c>
      <c r="AV314" s="14" t="s">
        <v>82</v>
      </c>
      <c r="AW314" s="14" t="s">
        <v>33</v>
      </c>
      <c r="AX314" s="14" t="s">
        <v>72</v>
      </c>
      <c r="AY314" s="255" t="s">
        <v>142</v>
      </c>
    </row>
    <row r="315" s="14" customFormat="1">
      <c r="A315" s="14"/>
      <c r="B315" s="245"/>
      <c r="C315" s="246"/>
      <c r="D315" s="228" t="s">
        <v>155</v>
      </c>
      <c r="E315" s="247" t="s">
        <v>19</v>
      </c>
      <c r="F315" s="248" t="s">
        <v>1938</v>
      </c>
      <c r="G315" s="246"/>
      <c r="H315" s="249">
        <v>-0.073999999999999996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155</v>
      </c>
      <c r="AU315" s="255" t="s">
        <v>164</v>
      </c>
      <c r="AV315" s="14" t="s">
        <v>82</v>
      </c>
      <c r="AW315" s="14" t="s">
        <v>33</v>
      </c>
      <c r="AX315" s="14" t="s">
        <v>72</v>
      </c>
      <c r="AY315" s="255" t="s">
        <v>142</v>
      </c>
    </row>
    <row r="316" s="14" customFormat="1">
      <c r="A316" s="14"/>
      <c r="B316" s="245"/>
      <c r="C316" s="246"/>
      <c r="D316" s="228" t="s">
        <v>155</v>
      </c>
      <c r="E316" s="247" t="s">
        <v>19</v>
      </c>
      <c r="F316" s="248" t="s">
        <v>1939</v>
      </c>
      <c r="G316" s="246"/>
      <c r="H316" s="249">
        <v>-0.154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155</v>
      </c>
      <c r="AU316" s="255" t="s">
        <v>164</v>
      </c>
      <c r="AV316" s="14" t="s">
        <v>82</v>
      </c>
      <c r="AW316" s="14" t="s">
        <v>33</v>
      </c>
      <c r="AX316" s="14" t="s">
        <v>72</v>
      </c>
      <c r="AY316" s="255" t="s">
        <v>142</v>
      </c>
    </row>
    <row r="317" s="14" customFormat="1">
      <c r="A317" s="14"/>
      <c r="B317" s="245"/>
      <c r="C317" s="246"/>
      <c r="D317" s="228" t="s">
        <v>155</v>
      </c>
      <c r="E317" s="247" t="s">
        <v>19</v>
      </c>
      <c r="F317" s="248" t="s">
        <v>1940</v>
      </c>
      <c r="G317" s="246"/>
      <c r="H317" s="249">
        <v>-0.121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155</v>
      </c>
      <c r="AU317" s="255" t="s">
        <v>164</v>
      </c>
      <c r="AV317" s="14" t="s">
        <v>82</v>
      </c>
      <c r="AW317" s="14" t="s">
        <v>33</v>
      </c>
      <c r="AX317" s="14" t="s">
        <v>72</v>
      </c>
      <c r="AY317" s="255" t="s">
        <v>142</v>
      </c>
    </row>
    <row r="318" s="14" customFormat="1">
      <c r="A318" s="14"/>
      <c r="B318" s="245"/>
      <c r="C318" s="246"/>
      <c r="D318" s="228" t="s">
        <v>155</v>
      </c>
      <c r="E318" s="247" t="s">
        <v>19</v>
      </c>
      <c r="F318" s="248" t="s">
        <v>1941</v>
      </c>
      <c r="G318" s="246"/>
      <c r="H318" s="249">
        <v>-0.314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155</v>
      </c>
      <c r="AU318" s="255" t="s">
        <v>164</v>
      </c>
      <c r="AV318" s="14" t="s">
        <v>82</v>
      </c>
      <c r="AW318" s="14" t="s">
        <v>33</v>
      </c>
      <c r="AX318" s="14" t="s">
        <v>72</v>
      </c>
      <c r="AY318" s="255" t="s">
        <v>142</v>
      </c>
    </row>
    <row r="319" s="14" customFormat="1">
      <c r="A319" s="14"/>
      <c r="B319" s="245"/>
      <c r="C319" s="246"/>
      <c r="D319" s="228" t="s">
        <v>155</v>
      </c>
      <c r="E319" s="247" t="s">
        <v>19</v>
      </c>
      <c r="F319" s="248" t="s">
        <v>1942</v>
      </c>
      <c r="G319" s="246"/>
      <c r="H319" s="249">
        <v>-0.028000000000000001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155</v>
      </c>
      <c r="AU319" s="255" t="s">
        <v>164</v>
      </c>
      <c r="AV319" s="14" t="s">
        <v>82</v>
      </c>
      <c r="AW319" s="14" t="s">
        <v>33</v>
      </c>
      <c r="AX319" s="14" t="s">
        <v>72</v>
      </c>
      <c r="AY319" s="255" t="s">
        <v>142</v>
      </c>
    </row>
    <row r="320" s="14" customFormat="1">
      <c r="A320" s="14"/>
      <c r="B320" s="245"/>
      <c r="C320" s="246"/>
      <c r="D320" s="228" t="s">
        <v>155</v>
      </c>
      <c r="E320" s="247" t="s">
        <v>19</v>
      </c>
      <c r="F320" s="248" t="s">
        <v>1933</v>
      </c>
      <c r="G320" s="246"/>
      <c r="H320" s="249">
        <v>-0.040000000000000001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155</v>
      </c>
      <c r="AU320" s="255" t="s">
        <v>164</v>
      </c>
      <c r="AV320" s="14" t="s">
        <v>82</v>
      </c>
      <c r="AW320" s="14" t="s">
        <v>33</v>
      </c>
      <c r="AX320" s="14" t="s">
        <v>72</v>
      </c>
      <c r="AY320" s="255" t="s">
        <v>142</v>
      </c>
    </row>
    <row r="321" s="14" customFormat="1">
      <c r="A321" s="14"/>
      <c r="B321" s="245"/>
      <c r="C321" s="246"/>
      <c r="D321" s="228" t="s">
        <v>155</v>
      </c>
      <c r="E321" s="247" t="s">
        <v>19</v>
      </c>
      <c r="F321" s="248" t="s">
        <v>1943</v>
      </c>
      <c r="G321" s="246"/>
      <c r="H321" s="249">
        <v>-0.23300000000000001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155</v>
      </c>
      <c r="AU321" s="255" t="s">
        <v>164</v>
      </c>
      <c r="AV321" s="14" t="s">
        <v>82</v>
      </c>
      <c r="AW321" s="14" t="s">
        <v>33</v>
      </c>
      <c r="AX321" s="14" t="s">
        <v>72</v>
      </c>
      <c r="AY321" s="255" t="s">
        <v>142</v>
      </c>
    </row>
    <row r="322" s="14" customFormat="1">
      <c r="A322" s="14"/>
      <c r="B322" s="245"/>
      <c r="C322" s="246"/>
      <c r="D322" s="228" t="s">
        <v>155</v>
      </c>
      <c r="E322" s="247" t="s">
        <v>19</v>
      </c>
      <c r="F322" s="248" t="s">
        <v>1944</v>
      </c>
      <c r="G322" s="246"/>
      <c r="H322" s="249">
        <v>-0.070000000000000007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155</v>
      </c>
      <c r="AU322" s="255" t="s">
        <v>164</v>
      </c>
      <c r="AV322" s="14" t="s">
        <v>82</v>
      </c>
      <c r="AW322" s="14" t="s">
        <v>33</v>
      </c>
      <c r="AX322" s="14" t="s">
        <v>72</v>
      </c>
      <c r="AY322" s="255" t="s">
        <v>142</v>
      </c>
    </row>
    <row r="323" s="16" customFormat="1">
      <c r="A323" s="16"/>
      <c r="B323" s="285"/>
      <c r="C323" s="286"/>
      <c r="D323" s="228" t="s">
        <v>155</v>
      </c>
      <c r="E323" s="287" t="s">
        <v>19</v>
      </c>
      <c r="F323" s="288" t="s">
        <v>880</v>
      </c>
      <c r="G323" s="286"/>
      <c r="H323" s="289">
        <v>-2.5829999999999997</v>
      </c>
      <c r="I323" s="290"/>
      <c r="J323" s="286"/>
      <c r="K323" s="286"/>
      <c r="L323" s="291"/>
      <c r="M323" s="292"/>
      <c r="N323" s="293"/>
      <c r="O323" s="293"/>
      <c r="P323" s="293"/>
      <c r="Q323" s="293"/>
      <c r="R323" s="293"/>
      <c r="S323" s="293"/>
      <c r="T323" s="294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95" t="s">
        <v>155</v>
      </c>
      <c r="AU323" s="295" t="s">
        <v>164</v>
      </c>
      <c r="AV323" s="16" t="s">
        <v>164</v>
      </c>
      <c r="AW323" s="16" t="s">
        <v>33</v>
      </c>
      <c r="AX323" s="16" t="s">
        <v>72</v>
      </c>
      <c r="AY323" s="295" t="s">
        <v>142</v>
      </c>
    </row>
    <row r="324" s="15" customFormat="1">
      <c r="A324" s="15"/>
      <c r="B324" s="274"/>
      <c r="C324" s="275"/>
      <c r="D324" s="228" t="s">
        <v>155</v>
      </c>
      <c r="E324" s="276" t="s">
        <v>19</v>
      </c>
      <c r="F324" s="277" t="s">
        <v>861</v>
      </c>
      <c r="G324" s="275"/>
      <c r="H324" s="278">
        <v>97.958000000000013</v>
      </c>
      <c r="I324" s="279"/>
      <c r="J324" s="275"/>
      <c r="K324" s="275"/>
      <c r="L324" s="280"/>
      <c r="M324" s="281"/>
      <c r="N324" s="282"/>
      <c r="O324" s="282"/>
      <c r="P324" s="282"/>
      <c r="Q324" s="282"/>
      <c r="R324" s="282"/>
      <c r="S324" s="282"/>
      <c r="T324" s="28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4" t="s">
        <v>155</v>
      </c>
      <c r="AU324" s="284" t="s">
        <v>164</v>
      </c>
      <c r="AV324" s="15" t="s">
        <v>149</v>
      </c>
      <c r="AW324" s="15" t="s">
        <v>33</v>
      </c>
      <c r="AX324" s="15" t="s">
        <v>80</v>
      </c>
      <c r="AY324" s="284" t="s">
        <v>142</v>
      </c>
    </row>
    <row r="325" s="2" customFormat="1" ht="37.8" customHeight="1">
      <c r="A325" s="41"/>
      <c r="B325" s="42"/>
      <c r="C325" s="215" t="s">
        <v>269</v>
      </c>
      <c r="D325" s="215" t="s">
        <v>144</v>
      </c>
      <c r="E325" s="216" t="s">
        <v>1041</v>
      </c>
      <c r="F325" s="217" t="s">
        <v>1042</v>
      </c>
      <c r="G325" s="218" t="s">
        <v>241</v>
      </c>
      <c r="H325" s="219">
        <v>39.712000000000003</v>
      </c>
      <c r="I325" s="220"/>
      <c r="J325" s="221">
        <f>ROUND(I325*H325,2)</f>
        <v>0</v>
      </c>
      <c r="K325" s="217" t="s">
        <v>148</v>
      </c>
      <c r="L325" s="47"/>
      <c r="M325" s="222" t="s">
        <v>19</v>
      </c>
      <c r="N325" s="223" t="s">
        <v>43</v>
      </c>
      <c r="O325" s="87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149</v>
      </c>
      <c r="AT325" s="226" t="s">
        <v>144</v>
      </c>
      <c r="AU325" s="226" t="s">
        <v>164</v>
      </c>
      <c r="AY325" s="20" t="s">
        <v>142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80</v>
      </c>
      <c r="BK325" s="227">
        <f>ROUND(I325*H325,2)</f>
        <v>0</v>
      </c>
      <c r="BL325" s="20" t="s">
        <v>149</v>
      </c>
      <c r="BM325" s="226" t="s">
        <v>1945</v>
      </c>
    </row>
    <row r="326" s="2" customFormat="1">
      <c r="A326" s="41"/>
      <c r="B326" s="42"/>
      <c r="C326" s="43"/>
      <c r="D326" s="228" t="s">
        <v>151</v>
      </c>
      <c r="E326" s="43"/>
      <c r="F326" s="229" t="s">
        <v>1042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151</v>
      </c>
      <c r="AU326" s="20" t="s">
        <v>164</v>
      </c>
    </row>
    <row r="327" s="2" customFormat="1">
      <c r="A327" s="41"/>
      <c r="B327" s="42"/>
      <c r="C327" s="43"/>
      <c r="D327" s="233" t="s">
        <v>153</v>
      </c>
      <c r="E327" s="43"/>
      <c r="F327" s="234" t="s">
        <v>1044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153</v>
      </c>
      <c r="AU327" s="20" t="s">
        <v>164</v>
      </c>
    </row>
    <row r="328" s="14" customFormat="1">
      <c r="A328" s="14"/>
      <c r="B328" s="245"/>
      <c r="C328" s="246"/>
      <c r="D328" s="228" t="s">
        <v>155</v>
      </c>
      <c r="E328" s="247" t="s">
        <v>19</v>
      </c>
      <c r="F328" s="248" t="s">
        <v>1946</v>
      </c>
      <c r="G328" s="246"/>
      <c r="H328" s="249">
        <v>0.874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155</v>
      </c>
      <c r="AU328" s="255" t="s">
        <v>164</v>
      </c>
      <c r="AV328" s="14" t="s">
        <v>82</v>
      </c>
      <c r="AW328" s="14" t="s">
        <v>33</v>
      </c>
      <c r="AX328" s="14" t="s">
        <v>72</v>
      </c>
      <c r="AY328" s="255" t="s">
        <v>142</v>
      </c>
    </row>
    <row r="329" s="14" customFormat="1">
      <c r="A329" s="14"/>
      <c r="B329" s="245"/>
      <c r="C329" s="246"/>
      <c r="D329" s="228" t="s">
        <v>155</v>
      </c>
      <c r="E329" s="247" t="s">
        <v>19</v>
      </c>
      <c r="F329" s="248" t="s">
        <v>1932</v>
      </c>
      <c r="G329" s="246"/>
      <c r="H329" s="249">
        <v>-0.037999999999999999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155</v>
      </c>
      <c r="AU329" s="255" t="s">
        <v>164</v>
      </c>
      <c r="AV329" s="14" t="s">
        <v>82</v>
      </c>
      <c r="AW329" s="14" t="s">
        <v>33</v>
      </c>
      <c r="AX329" s="14" t="s">
        <v>72</v>
      </c>
      <c r="AY329" s="255" t="s">
        <v>142</v>
      </c>
    </row>
    <row r="330" s="14" customFormat="1">
      <c r="A330" s="14"/>
      <c r="B330" s="245"/>
      <c r="C330" s="246"/>
      <c r="D330" s="228" t="s">
        <v>155</v>
      </c>
      <c r="E330" s="247" t="s">
        <v>19</v>
      </c>
      <c r="F330" s="248" t="s">
        <v>1947</v>
      </c>
      <c r="G330" s="246"/>
      <c r="H330" s="249">
        <v>0.92000000000000004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155</v>
      </c>
      <c r="AU330" s="255" t="s">
        <v>164</v>
      </c>
      <c r="AV330" s="14" t="s">
        <v>82</v>
      </c>
      <c r="AW330" s="14" t="s">
        <v>33</v>
      </c>
      <c r="AX330" s="14" t="s">
        <v>72</v>
      </c>
      <c r="AY330" s="255" t="s">
        <v>142</v>
      </c>
    </row>
    <row r="331" s="14" customFormat="1">
      <c r="A331" s="14"/>
      <c r="B331" s="245"/>
      <c r="C331" s="246"/>
      <c r="D331" s="228" t="s">
        <v>155</v>
      </c>
      <c r="E331" s="247" t="s">
        <v>19</v>
      </c>
      <c r="F331" s="248" t="s">
        <v>1933</v>
      </c>
      <c r="G331" s="246"/>
      <c r="H331" s="249">
        <v>-0.040000000000000001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155</v>
      </c>
      <c r="AU331" s="255" t="s">
        <v>164</v>
      </c>
      <c r="AV331" s="14" t="s">
        <v>82</v>
      </c>
      <c r="AW331" s="14" t="s">
        <v>33</v>
      </c>
      <c r="AX331" s="14" t="s">
        <v>72</v>
      </c>
      <c r="AY331" s="255" t="s">
        <v>142</v>
      </c>
    </row>
    <row r="332" s="14" customFormat="1">
      <c r="A332" s="14"/>
      <c r="B332" s="245"/>
      <c r="C332" s="246"/>
      <c r="D332" s="228" t="s">
        <v>155</v>
      </c>
      <c r="E332" s="247" t="s">
        <v>19</v>
      </c>
      <c r="F332" s="248" t="s">
        <v>1948</v>
      </c>
      <c r="G332" s="246"/>
      <c r="H332" s="249">
        <v>2.7999999999999998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155</v>
      </c>
      <c r="AU332" s="255" t="s">
        <v>164</v>
      </c>
      <c r="AV332" s="14" t="s">
        <v>82</v>
      </c>
      <c r="AW332" s="14" t="s">
        <v>33</v>
      </c>
      <c r="AX332" s="14" t="s">
        <v>72</v>
      </c>
      <c r="AY332" s="255" t="s">
        <v>142</v>
      </c>
    </row>
    <row r="333" s="14" customFormat="1">
      <c r="A333" s="14"/>
      <c r="B333" s="245"/>
      <c r="C333" s="246"/>
      <c r="D333" s="228" t="s">
        <v>155</v>
      </c>
      <c r="E333" s="247" t="s">
        <v>19</v>
      </c>
      <c r="F333" s="248" t="s">
        <v>1934</v>
      </c>
      <c r="G333" s="246"/>
      <c r="H333" s="249">
        <v>-0.17599999999999999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155</v>
      </c>
      <c r="AU333" s="255" t="s">
        <v>164</v>
      </c>
      <c r="AV333" s="14" t="s">
        <v>82</v>
      </c>
      <c r="AW333" s="14" t="s">
        <v>33</v>
      </c>
      <c r="AX333" s="14" t="s">
        <v>72</v>
      </c>
      <c r="AY333" s="255" t="s">
        <v>142</v>
      </c>
    </row>
    <row r="334" s="14" customFormat="1">
      <c r="A334" s="14"/>
      <c r="B334" s="245"/>
      <c r="C334" s="246"/>
      <c r="D334" s="228" t="s">
        <v>155</v>
      </c>
      <c r="E334" s="247" t="s">
        <v>19</v>
      </c>
      <c r="F334" s="248" t="s">
        <v>1949</v>
      </c>
      <c r="G334" s="246"/>
      <c r="H334" s="249">
        <v>4.508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155</v>
      </c>
      <c r="AU334" s="255" t="s">
        <v>164</v>
      </c>
      <c r="AV334" s="14" t="s">
        <v>82</v>
      </c>
      <c r="AW334" s="14" t="s">
        <v>33</v>
      </c>
      <c r="AX334" s="14" t="s">
        <v>72</v>
      </c>
      <c r="AY334" s="255" t="s">
        <v>142</v>
      </c>
    </row>
    <row r="335" s="14" customFormat="1">
      <c r="A335" s="14"/>
      <c r="B335" s="245"/>
      <c r="C335" s="246"/>
      <c r="D335" s="228" t="s">
        <v>155</v>
      </c>
      <c r="E335" s="247" t="s">
        <v>19</v>
      </c>
      <c r="F335" s="248" t="s">
        <v>1935</v>
      </c>
      <c r="G335" s="246"/>
      <c r="H335" s="249">
        <v>-0.19700000000000001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155</v>
      </c>
      <c r="AU335" s="255" t="s">
        <v>164</v>
      </c>
      <c r="AV335" s="14" t="s">
        <v>82</v>
      </c>
      <c r="AW335" s="14" t="s">
        <v>33</v>
      </c>
      <c r="AX335" s="14" t="s">
        <v>72</v>
      </c>
      <c r="AY335" s="255" t="s">
        <v>142</v>
      </c>
    </row>
    <row r="336" s="14" customFormat="1">
      <c r="A336" s="14"/>
      <c r="B336" s="245"/>
      <c r="C336" s="246"/>
      <c r="D336" s="228" t="s">
        <v>155</v>
      </c>
      <c r="E336" s="247" t="s">
        <v>19</v>
      </c>
      <c r="F336" s="248" t="s">
        <v>1950</v>
      </c>
      <c r="G336" s="246"/>
      <c r="H336" s="249">
        <v>7.0380000000000003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155</v>
      </c>
      <c r="AU336" s="255" t="s">
        <v>164</v>
      </c>
      <c r="AV336" s="14" t="s">
        <v>82</v>
      </c>
      <c r="AW336" s="14" t="s">
        <v>33</v>
      </c>
      <c r="AX336" s="14" t="s">
        <v>72</v>
      </c>
      <c r="AY336" s="255" t="s">
        <v>142</v>
      </c>
    </row>
    <row r="337" s="14" customFormat="1">
      <c r="A337" s="14"/>
      <c r="B337" s="245"/>
      <c r="C337" s="246"/>
      <c r="D337" s="228" t="s">
        <v>155</v>
      </c>
      <c r="E337" s="247" t="s">
        <v>19</v>
      </c>
      <c r="F337" s="248" t="s">
        <v>1936</v>
      </c>
      <c r="G337" s="246"/>
      <c r="H337" s="249">
        <v>-0.307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155</v>
      </c>
      <c r="AU337" s="255" t="s">
        <v>164</v>
      </c>
      <c r="AV337" s="14" t="s">
        <v>82</v>
      </c>
      <c r="AW337" s="14" t="s">
        <v>33</v>
      </c>
      <c r="AX337" s="14" t="s">
        <v>72</v>
      </c>
      <c r="AY337" s="255" t="s">
        <v>142</v>
      </c>
    </row>
    <row r="338" s="14" customFormat="1">
      <c r="A338" s="14"/>
      <c r="B338" s="245"/>
      <c r="C338" s="246"/>
      <c r="D338" s="228" t="s">
        <v>155</v>
      </c>
      <c r="E338" s="247" t="s">
        <v>19</v>
      </c>
      <c r="F338" s="248" t="s">
        <v>1951</v>
      </c>
      <c r="G338" s="246"/>
      <c r="H338" s="249">
        <v>5.7329999999999997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155</v>
      </c>
      <c r="AU338" s="255" t="s">
        <v>164</v>
      </c>
      <c r="AV338" s="14" t="s">
        <v>82</v>
      </c>
      <c r="AW338" s="14" t="s">
        <v>33</v>
      </c>
      <c r="AX338" s="14" t="s">
        <v>72</v>
      </c>
      <c r="AY338" s="255" t="s">
        <v>142</v>
      </c>
    </row>
    <row r="339" s="14" customFormat="1">
      <c r="A339" s="14"/>
      <c r="B339" s="245"/>
      <c r="C339" s="246"/>
      <c r="D339" s="228" t="s">
        <v>155</v>
      </c>
      <c r="E339" s="247" t="s">
        <v>19</v>
      </c>
      <c r="F339" s="248" t="s">
        <v>1937</v>
      </c>
      <c r="G339" s="246"/>
      <c r="H339" s="249">
        <v>-0.79100000000000004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155</v>
      </c>
      <c r="AU339" s="255" t="s">
        <v>164</v>
      </c>
      <c r="AV339" s="14" t="s">
        <v>82</v>
      </c>
      <c r="AW339" s="14" t="s">
        <v>33</v>
      </c>
      <c r="AX339" s="14" t="s">
        <v>72</v>
      </c>
      <c r="AY339" s="255" t="s">
        <v>142</v>
      </c>
    </row>
    <row r="340" s="14" customFormat="1">
      <c r="A340" s="14"/>
      <c r="B340" s="245"/>
      <c r="C340" s="246"/>
      <c r="D340" s="228" t="s">
        <v>155</v>
      </c>
      <c r="E340" s="247" t="s">
        <v>19</v>
      </c>
      <c r="F340" s="248" t="s">
        <v>1952</v>
      </c>
      <c r="G340" s="246"/>
      <c r="H340" s="249">
        <v>1.702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155</v>
      </c>
      <c r="AU340" s="255" t="s">
        <v>164</v>
      </c>
      <c r="AV340" s="14" t="s">
        <v>82</v>
      </c>
      <c r="AW340" s="14" t="s">
        <v>33</v>
      </c>
      <c r="AX340" s="14" t="s">
        <v>72</v>
      </c>
      <c r="AY340" s="255" t="s">
        <v>142</v>
      </c>
    </row>
    <row r="341" s="14" customFormat="1">
      <c r="A341" s="14"/>
      <c r="B341" s="245"/>
      <c r="C341" s="246"/>
      <c r="D341" s="228" t="s">
        <v>155</v>
      </c>
      <c r="E341" s="247" t="s">
        <v>19</v>
      </c>
      <c r="F341" s="248" t="s">
        <v>1938</v>
      </c>
      <c r="G341" s="246"/>
      <c r="H341" s="249">
        <v>-0.073999999999999996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155</v>
      </c>
      <c r="AU341" s="255" t="s">
        <v>164</v>
      </c>
      <c r="AV341" s="14" t="s">
        <v>82</v>
      </c>
      <c r="AW341" s="14" t="s">
        <v>33</v>
      </c>
      <c r="AX341" s="14" t="s">
        <v>72</v>
      </c>
      <c r="AY341" s="255" t="s">
        <v>142</v>
      </c>
    </row>
    <row r="342" s="14" customFormat="1">
      <c r="A342" s="14"/>
      <c r="B342" s="245"/>
      <c r="C342" s="246"/>
      <c r="D342" s="228" t="s">
        <v>155</v>
      </c>
      <c r="E342" s="247" t="s">
        <v>19</v>
      </c>
      <c r="F342" s="248" t="s">
        <v>1953</v>
      </c>
      <c r="G342" s="246"/>
      <c r="H342" s="249">
        <v>2.4500000000000002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155</v>
      </c>
      <c r="AU342" s="255" t="s">
        <v>164</v>
      </c>
      <c r="AV342" s="14" t="s">
        <v>82</v>
      </c>
      <c r="AW342" s="14" t="s">
        <v>33</v>
      </c>
      <c r="AX342" s="14" t="s">
        <v>72</v>
      </c>
      <c r="AY342" s="255" t="s">
        <v>142</v>
      </c>
    </row>
    <row r="343" s="14" customFormat="1">
      <c r="A343" s="14"/>
      <c r="B343" s="245"/>
      <c r="C343" s="246"/>
      <c r="D343" s="228" t="s">
        <v>155</v>
      </c>
      <c r="E343" s="247" t="s">
        <v>19</v>
      </c>
      <c r="F343" s="248" t="s">
        <v>1939</v>
      </c>
      <c r="G343" s="246"/>
      <c r="H343" s="249">
        <v>-0.154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155</v>
      </c>
      <c r="AU343" s="255" t="s">
        <v>164</v>
      </c>
      <c r="AV343" s="14" t="s">
        <v>82</v>
      </c>
      <c r="AW343" s="14" t="s">
        <v>33</v>
      </c>
      <c r="AX343" s="14" t="s">
        <v>72</v>
      </c>
      <c r="AY343" s="255" t="s">
        <v>142</v>
      </c>
    </row>
    <row r="344" s="14" customFormat="1">
      <c r="A344" s="14"/>
      <c r="B344" s="245"/>
      <c r="C344" s="246"/>
      <c r="D344" s="228" t="s">
        <v>155</v>
      </c>
      <c r="E344" s="247" t="s">
        <v>19</v>
      </c>
      <c r="F344" s="248" t="s">
        <v>1954</v>
      </c>
      <c r="G344" s="246"/>
      <c r="H344" s="249">
        <v>2.7599999999999998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155</v>
      </c>
      <c r="AU344" s="255" t="s">
        <v>164</v>
      </c>
      <c r="AV344" s="14" t="s">
        <v>82</v>
      </c>
      <c r="AW344" s="14" t="s">
        <v>33</v>
      </c>
      <c r="AX344" s="14" t="s">
        <v>72</v>
      </c>
      <c r="AY344" s="255" t="s">
        <v>142</v>
      </c>
    </row>
    <row r="345" s="14" customFormat="1">
      <c r="A345" s="14"/>
      <c r="B345" s="245"/>
      <c r="C345" s="246"/>
      <c r="D345" s="228" t="s">
        <v>155</v>
      </c>
      <c r="E345" s="247" t="s">
        <v>19</v>
      </c>
      <c r="F345" s="248" t="s">
        <v>1940</v>
      </c>
      <c r="G345" s="246"/>
      <c r="H345" s="249">
        <v>-0.121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155</v>
      </c>
      <c r="AU345" s="255" t="s">
        <v>164</v>
      </c>
      <c r="AV345" s="14" t="s">
        <v>82</v>
      </c>
      <c r="AW345" s="14" t="s">
        <v>33</v>
      </c>
      <c r="AX345" s="14" t="s">
        <v>72</v>
      </c>
      <c r="AY345" s="255" t="s">
        <v>142</v>
      </c>
    </row>
    <row r="346" s="14" customFormat="1">
      <c r="A346" s="14"/>
      <c r="B346" s="245"/>
      <c r="C346" s="246"/>
      <c r="D346" s="228" t="s">
        <v>155</v>
      </c>
      <c r="E346" s="247" t="s">
        <v>19</v>
      </c>
      <c r="F346" s="248" t="s">
        <v>1955</v>
      </c>
      <c r="G346" s="246"/>
      <c r="H346" s="249">
        <v>5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155</v>
      </c>
      <c r="AU346" s="255" t="s">
        <v>164</v>
      </c>
      <c r="AV346" s="14" t="s">
        <v>82</v>
      </c>
      <c r="AW346" s="14" t="s">
        <v>33</v>
      </c>
      <c r="AX346" s="14" t="s">
        <v>72</v>
      </c>
      <c r="AY346" s="255" t="s">
        <v>142</v>
      </c>
    </row>
    <row r="347" s="14" customFormat="1">
      <c r="A347" s="14"/>
      <c r="B347" s="245"/>
      <c r="C347" s="246"/>
      <c r="D347" s="228" t="s">
        <v>155</v>
      </c>
      <c r="E347" s="247" t="s">
        <v>19</v>
      </c>
      <c r="F347" s="248" t="s">
        <v>1941</v>
      </c>
      <c r="G347" s="246"/>
      <c r="H347" s="249">
        <v>-0.314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155</v>
      </c>
      <c r="AU347" s="255" t="s">
        <v>164</v>
      </c>
      <c r="AV347" s="14" t="s">
        <v>82</v>
      </c>
      <c r="AW347" s="14" t="s">
        <v>33</v>
      </c>
      <c r="AX347" s="14" t="s">
        <v>72</v>
      </c>
      <c r="AY347" s="255" t="s">
        <v>142</v>
      </c>
    </row>
    <row r="348" s="14" customFormat="1">
      <c r="A348" s="14"/>
      <c r="B348" s="245"/>
      <c r="C348" s="246"/>
      <c r="D348" s="228" t="s">
        <v>155</v>
      </c>
      <c r="E348" s="247" t="s">
        <v>19</v>
      </c>
      <c r="F348" s="248" t="s">
        <v>1956</v>
      </c>
      <c r="G348" s="246"/>
      <c r="H348" s="249">
        <v>0.64400000000000002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155</v>
      </c>
      <c r="AU348" s="255" t="s">
        <v>164</v>
      </c>
      <c r="AV348" s="14" t="s">
        <v>82</v>
      </c>
      <c r="AW348" s="14" t="s">
        <v>33</v>
      </c>
      <c r="AX348" s="14" t="s">
        <v>72</v>
      </c>
      <c r="AY348" s="255" t="s">
        <v>142</v>
      </c>
    </row>
    <row r="349" s="14" customFormat="1">
      <c r="A349" s="14"/>
      <c r="B349" s="245"/>
      <c r="C349" s="246"/>
      <c r="D349" s="228" t="s">
        <v>155</v>
      </c>
      <c r="E349" s="247" t="s">
        <v>19</v>
      </c>
      <c r="F349" s="248" t="s">
        <v>1942</v>
      </c>
      <c r="G349" s="246"/>
      <c r="H349" s="249">
        <v>-0.028000000000000001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155</v>
      </c>
      <c r="AU349" s="255" t="s">
        <v>164</v>
      </c>
      <c r="AV349" s="14" t="s">
        <v>82</v>
      </c>
      <c r="AW349" s="14" t="s">
        <v>33</v>
      </c>
      <c r="AX349" s="14" t="s">
        <v>72</v>
      </c>
      <c r="AY349" s="255" t="s">
        <v>142</v>
      </c>
    </row>
    <row r="350" s="14" customFormat="1">
      <c r="A350" s="14"/>
      <c r="B350" s="245"/>
      <c r="C350" s="246"/>
      <c r="D350" s="228" t="s">
        <v>155</v>
      </c>
      <c r="E350" s="247" t="s">
        <v>19</v>
      </c>
      <c r="F350" s="248" t="s">
        <v>1957</v>
      </c>
      <c r="G350" s="246"/>
      <c r="H350" s="249">
        <v>0.92000000000000004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155</v>
      </c>
      <c r="AU350" s="255" t="s">
        <v>164</v>
      </c>
      <c r="AV350" s="14" t="s">
        <v>82</v>
      </c>
      <c r="AW350" s="14" t="s">
        <v>33</v>
      </c>
      <c r="AX350" s="14" t="s">
        <v>72</v>
      </c>
      <c r="AY350" s="255" t="s">
        <v>142</v>
      </c>
    </row>
    <row r="351" s="14" customFormat="1">
      <c r="A351" s="14"/>
      <c r="B351" s="245"/>
      <c r="C351" s="246"/>
      <c r="D351" s="228" t="s">
        <v>155</v>
      </c>
      <c r="E351" s="247" t="s">
        <v>19</v>
      </c>
      <c r="F351" s="248" t="s">
        <v>1933</v>
      </c>
      <c r="G351" s="246"/>
      <c r="H351" s="249">
        <v>-0.040000000000000001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155</v>
      </c>
      <c r="AU351" s="255" t="s">
        <v>164</v>
      </c>
      <c r="AV351" s="14" t="s">
        <v>82</v>
      </c>
      <c r="AW351" s="14" t="s">
        <v>33</v>
      </c>
      <c r="AX351" s="14" t="s">
        <v>72</v>
      </c>
      <c r="AY351" s="255" t="s">
        <v>142</v>
      </c>
    </row>
    <row r="352" s="14" customFormat="1">
      <c r="A352" s="14"/>
      <c r="B352" s="245"/>
      <c r="C352" s="246"/>
      <c r="D352" s="228" t="s">
        <v>155</v>
      </c>
      <c r="E352" s="247" t="s">
        <v>19</v>
      </c>
      <c r="F352" s="248" t="s">
        <v>1958</v>
      </c>
      <c r="G352" s="246"/>
      <c r="H352" s="249">
        <v>5.3360000000000003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155</v>
      </c>
      <c r="AU352" s="255" t="s">
        <v>164</v>
      </c>
      <c r="AV352" s="14" t="s">
        <v>82</v>
      </c>
      <c r="AW352" s="14" t="s">
        <v>33</v>
      </c>
      <c r="AX352" s="14" t="s">
        <v>72</v>
      </c>
      <c r="AY352" s="255" t="s">
        <v>142</v>
      </c>
    </row>
    <row r="353" s="14" customFormat="1">
      <c r="A353" s="14"/>
      <c r="B353" s="245"/>
      <c r="C353" s="246"/>
      <c r="D353" s="228" t="s">
        <v>155</v>
      </c>
      <c r="E353" s="247" t="s">
        <v>19</v>
      </c>
      <c r="F353" s="248" t="s">
        <v>1943</v>
      </c>
      <c r="G353" s="246"/>
      <c r="H353" s="249">
        <v>-0.23300000000000001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155</v>
      </c>
      <c r="AU353" s="255" t="s">
        <v>164</v>
      </c>
      <c r="AV353" s="14" t="s">
        <v>82</v>
      </c>
      <c r="AW353" s="14" t="s">
        <v>33</v>
      </c>
      <c r="AX353" s="14" t="s">
        <v>72</v>
      </c>
      <c r="AY353" s="255" t="s">
        <v>142</v>
      </c>
    </row>
    <row r="354" s="14" customFormat="1">
      <c r="A354" s="14"/>
      <c r="B354" s="245"/>
      <c r="C354" s="246"/>
      <c r="D354" s="228" t="s">
        <v>155</v>
      </c>
      <c r="E354" s="247" t="s">
        <v>19</v>
      </c>
      <c r="F354" s="248" t="s">
        <v>1959</v>
      </c>
      <c r="G354" s="246"/>
      <c r="H354" s="249">
        <v>1.6100000000000001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155</v>
      </c>
      <c r="AU354" s="255" t="s">
        <v>164</v>
      </c>
      <c r="AV354" s="14" t="s">
        <v>82</v>
      </c>
      <c r="AW354" s="14" t="s">
        <v>33</v>
      </c>
      <c r="AX354" s="14" t="s">
        <v>72</v>
      </c>
      <c r="AY354" s="255" t="s">
        <v>142</v>
      </c>
    </row>
    <row r="355" s="14" customFormat="1">
      <c r="A355" s="14"/>
      <c r="B355" s="245"/>
      <c r="C355" s="246"/>
      <c r="D355" s="228" t="s">
        <v>155</v>
      </c>
      <c r="E355" s="247" t="s">
        <v>19</v>
      </c>
      <c r="F355" s="248" t="s">
        <v>1944</v>
      </c>
      <c r="G355" s="246"/>
      <c r="H355" s="249">
        <v>-0.070000000000000007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155</v>
      </c>
      <c r="AU355" s="255" t="s">
        <v>164</v>
      </c>
      <c r="AV355" s="14" t="s">
        <v>82</v>
      </c>
      <c r="AW355" s="14" t="s">
        <v>33</v>
      </c>
      <c r="AX355" s="14" t="s">
        <v>72</v>
      </c>
      <c r="AY355" s="255" t="s">
        <v>142</v>
      </c>
    </row>
    <row r="356" s="16" customFormat="1">
      <c r="A356" s="16"/>
      <c r="B356" s="285"/>
      <c r="C356" s="286"/>
      <c r="D356" s="228" t="s">
        <v>155</v>
      </c>
      <c r="E356" s="287" t="s">
        <v>19</v>
      </c>
      <c r="F356" s="288" t="s">
        <v>880</v>
      </c>
      <c r="G356" s="286"/>
      <c r="H356" s="289">
        <v>39.712000000000003</v>
      </c>
      <c r="I356" s="290"/>
      <c r="J356" s="286"/>
      <c r="K356" s="286"/>
      <c r="L356" s="291"/>
      <c r="M356" s="292"/>
      <c r="N356" s="293"/>
      <c r="O356" s="293"/>
      <c r="P356" s="293"/>
      <c r="Q356" s="293"/>
      <c r="R356" s="293"/>
      <c r="S356" s="293"/>
      <c r="T356" s="294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95" t="s">
        <v>155</v>
      </c>
      <c r="AU356" s="295" t="s">
        <v>164</v>
      </c>
      <c r="AV356" s="16" t="s">
        <v>164</v>
      </c>
      <c r="AW356" s="16" t="s">
        <v>33</v>
      </c>
      <c r="AX356" s="16" t="s">
        <v>72</v>
      </c>
      <c r="AY356" s="295" t="s">
        <v>142</v>
      </c>
    </row>
    <row r="357" s="15" customFormat="1">
      <c r="A357" s="15"/>
      <c r="B357" s="274"/>
      <c r="C357" s="275"/>
      <c r="D357" s="228" t="s">
        <v>155</v>
      </c>
      <c r="E357" s="276" t="s">
        <v>19</v>
      </c>
      <c r="F357" s="277" t="s">
        <v>861</v>
      </c>
      <c r="G357" s="275"/>
      <c r="H357" s="278">
        <v>39.712000000000003</v>
      </c>
      <c r="I357" s="279"/>
      <c r="J357" s="275"/>
      <c r="K357" s="275"/>
      <c r="L357" s="280"/>
      <c r="M357" s="281"/>
      <c r="N357" s="282"/>
      <c r="O357" s="282"/>
      <c r="P357" s="282"/>
      <c r="Q357" s="282"/>
      <c r="R357" s="282"/>
      <c r="S357" s="282"/>
      <c r="T357" s="283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4" t="s">
        <v>155</v>
      </c>
      <c r="AU357" s="284" t="s">
        <v>164</v>
      </c>
      <c r="AV357" s="15" t="s">
        <v>149</v>
      </c>
      <c r="AW357" s="15" t="s">
        <v>33</v>
      </c>
      <c r="AX357" s="15" t="s">
        <v>80</v>
      </c>
      <c r="AY357" s="284" t="s">
        <v>142</v>
      </c>
    </row>
    <row r="358" s="2" customFormat="1" ht="16.5" customHeight="1">
      <c r="A358" s="41"/>
      <c r="B358" s="42"/>
      <c r="C358" s="257" t="s">
        <v>278</v>
      </c>
      <c r="D358" s="257" t="s">
        <v>279</v>
      </c>
      <c r="E358" s="258" t="s">
        <v>1048</v>
      </c>
      <c r="F358" s="259" t="s">
        <v>1049</v>
      </c>
      <c r="G358" s="260" t="s">
        <v>282</v>
      </c>
      <c r="H358" s="261">
        <v>85.381</v>
      </c>
      <c r="I358" s="262"/>
      <c r="J358" s="263">
        <f>ROUND(I358*H358,2)</f>
        <v>0</v>
      </c>
      <c r="K358" s="259" t="s">
        <v>148</v>
      </c>
      <c r="L358" s="264"/>
      <c r="M358" s="265" t="s">
        <v>19</v>
      </c>
      <c r="N358" s="266" t="s">
        <v>43</v>
      </c>
      <c r="O358" s="87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6" t="s">
        <v>202</v>
      </c>
      <c r="AT358" s="226" t="s">
        <v>279</v>
      </c>
      <c r="AU358" s="226" t="s">
        <v>164</v>
      </c>
      <c r="AY358" s="20" t="s">
        <v>142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20" t="s">
        <v>80</v>
      </c>
      <c r="BK358" s="227">
        <f>ROUND(I358*H358,2)</f>
        <v>0</v>
      </c>
      <c r="BL358" s="20" t="s">
        <v>149</v>
      </c>
      <c r="BM358" s="226" t="s">
        <v>1960</v>
      </c>
    </row>
    <row r="359" s="2" customFormat="1">
      <c r="A359" s="41"/>
      <c r="B359" s="42"/>
      <c r="C359" s="43"/>
      <c r="D359" s="228" t="s">
        <v>151</v>
      </c>
      <c r="E359" s="43"/>
      <c r="F359" s="229" t="s">
        <v>1049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151</v>
      </c>
      <c r="AU359" s="20" t="s">
        <v>164</v>
      </c>
    </row>
    <row r="360" s="14" customFormat="1">
      <c r="A360" s="14"/>
      <c r="B360" s="245"/>
      <c r="C360" s="246"/>
      <c r="D360" s="228" t="s">
        <v>155</v>
      </c>
      <c r="E360" s="247" t="s">
        <v>19</v>
      </c>
      <c r="F360" s="248" t="s">
        <v>1961</v>
      </c>
      <c r="G360" s="246"/>
      <c r="H360" s="249">
        <v>85.381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155</v>
      </c>
      <c r="AU360" s="255" t="s">
        <v>164</v>
      </c>
      <c r="AV360" s="14" t="s">
        <v>82</v>
      </c>
      <c r="AW360" s="14" t="s">
        <v>33</v>
      </c>
      <c r="AX360" s="14" t="s">
        <v>72</v>
      </c>
      <c r="AY360" s="255" t="s">
        <v>142</v>
      </c>
    </row>
    <row r="361" s="15" customFormat="1">
      <c r="A361" s="15"/>
      <c r="B361" s="274"/>
      <c r="C361" s="275"/>
      <c r="D361" s="228" t="s">
        <v>155</v>
      </c>
      <c r="E361" s="276" t="s">
        <v>19</v>
      </c>
      <c r="F361" s="277" t="s">
        <v>861</v>
      </c>
      <c r="G361" s="275"/>
      <c r="H361" s="278">
        <v>85.381</v>
      </c>
      <c r="I361" s="279"/>
      <c r="J361" s="275"/>
      <c r="K361" s="275"/>
      <c r="L361" s="280"/>
      <c r="M361" s="281"/>
      <c r="N361" s="282"/>
      <c r="O361" s="282"/>
      <c r="P361" s="282"/>
      <c r="Q361" s="282"/>
      <c r="R361" s="282"/>
      <c r="S361" s="282"/>
      <c r="T361" s="28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84" t="s">
        <v>155</v>
      </c>
      <c r="AU361" s="284" t="s">
        <v>164</v>
      </c>
      <c r="AV361" s="15" t="s">
        <v>149</v>
      </c>
      <c r="AW361" s="15" t="s">
        <v>33</v>
      </c>
      <c r="AX361" s="15" t="s">
        <v>80</v>
      </c>
      <c r="AY361" s="284" t="s">
        <v>142</v>
      </c>
    </row>
    <row r="362" s="12" customFormat="1" ht="20.88" customHeight="1">
      <c r="A362" s="12"/>
      <c r="B362" s="199"/>
      <c r="C362" s="200"/>
      <c r="D362" s="201" t="s">
        <v>71</v>
      </c>
      <c r="E362" s="213" t="s">
        <v>278</v>
      </c>
      <c r="F362" s="213" t="s">
        <v>1052</v>
      </c>
      <c r="G362" s="200"/>
      <c r="H362" s="200"/>
      <c r="I362" s="203"/>
      <c r="J362" s="214">
        <f>BK362</f>
        <v>0</v>
      </c>
      <c r="K362" s="200"/>
      <c r="L362" s="205"/>
      <c r="M362" s="206"/>
      <c r="N362" s="207"/>
      <c r="O362" s="207"/>
      <c r="P362" s="208">
        <f>SUM(P363:P380)</f>
        <v>0</v>
      </c>
      <c r="Q362" s="207"/>
      <c r="R362" s="208">
        <f>SUM(R363:R380)</f>
        <v>0</v>
      </c>
      <c r="S362" s="207"/>
      <c r="T362" s="209">
        <f>SUM(T363:T380)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0" t="s">
        <v>80</v>
      </c>
      <c r="AT362" s="211" t="s">
        <v>71</v>
      </c>
      <c r="AU362" s="211" t="s">
        <v>82</v>
      </c>
      <c r="AY362" s="210" t="s">
        <v>142</v>
      </c>
      <c r="BK362" s="212">
        <f>SUM(BK363:BK380)</f>
        <v>0</v>
      </c>
    </row>
    <row r="363" s="2" customFormat="1" ht="16.5" customHeight="1">
      <c r="A363" s="41"/>
      <c r="B363" s="42"/>
      <c r="C363" s="215" t="s">
        <v>285</v>
      </c>
      <c r="D363" s="215" t="s">
        <v>144</v>
      </c>
      <c r="E363" s="216" t="s">
        <v>1053</v>
      </c>
      <c r="F363" s="217" t="s">
        <v>1054</v>
      </c>
      <c r="G363" s="218" t="s">
        <v>147</v>
      </c>
      <c r="H363" s="219">
        <v>85.890000000000001</v>
      </c>
      <c r="I363" s="220"/>
      <c r="J363" s="221">
        <f>ROUND(I363*H363,2)</f>
        <v>0</v>
      </c>
      <c r="K363" s="217" t="s">
        <v>19</v>
      </c>
      <c r="L363" s="47"/>
      <c r="M363" s="222" t="s">
        <v>19</v>
      </c>
      <c r="N363" s="223" t="s">
        <v>43</v>
      </c>
      <c r="O363" s="87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149</v>
      </c>
      <c r="AT363" s="226" t="s">
        <v>144</v>
      </c>
      <c r="AU363" s="226" t="s">
        <v>164</v>
      </c>
      <c r="AY363" s="20" t="s">
        <v>142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80</v>
      </c>
      <c r="BK363" s="227">
        <f>ROUND(I363*H363,2)</f>
        <v>0</v>
      </c>
      <c r="BL363" s="20" t="s">
        <v>149</v>
      </c>
      <c r="BM363" s="226" t="s">
        <v>1962</v>
      </c>
    </row>
    <row r="364" s="2" customFormat="1">
      <c r="A364" s="41"/>
      <c r="B364" s="42"/>
      <c r="C364" s="43"/>
      <c r="D364" s="228" t="s">
        <v>151</v>
      </c>
      <c r="E364" s="43"/>
      <c r="F364" s="229" t="s">
        <v>1054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151</v>
      </c>
      <c r="AU364" s="20" t="s">
        <v>164</v>
      </c>
    </row>
    <row r="365" s="14" customFormat="1">
      <c r="A365" s="14"/>
      <c r="B365" s="245"/>
      <c r="C365" s="246"/>
      <c r="D365" s="228" t="s">
        <v>155</v>
      </c>
      <c r="E365" s="247" t="s">
        <v>19</v>
      </c>
      <c r="F365" s="248" t="s">
        <v>1963</v>
      </c>
      <c r="G365" s="246"/>
      <c r="H365" s="249">
        <v>1.8999999999999999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155</v>
      </c>
      <c r="AU365" s="255" t="s">
        <v>164</v>
      </c>
      <c r="AV365" s="14" t="s">
        <v>82</v>
      </c>
      <c r="AW365" s="14" t="s">
        <v>33</v>
      </c>
      <c r="AX365" s="14" t="s">
        <v>72</v>
      </c>
      <c r="AY365" s="255" t="s">
        <v>142</v>
      </c>
    </row>
    <row r="366" s="14" customFormat="1">
      <c r="A366" s="14"/>
      <c r="B366" s="245"/>
      <c r="C366" s="246"/>
      <c r="D366" s="228" t="s">
        <v>155</v>
      </c>
      <c r="E366" s="247" t="s">
        <v>19</v>
      </c>
      <c r="F366" s="248" t="s">
        <v>1964</v>
      </c>
      <c r="G366" s="246"/>
      <c r="H366" s="249">
        <v>2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155</v>
      </c>
      <c r="AU366" s="255" t="s">
        <v>164</v>
      </c>
      <c r="AV366" s="14" t="s">
        <v>82</v>
      </c>
      <c r="AW366" s="14" t="s">
        <v>33</v>
      </c>
      <c r="AX366" s="14" t="s">
        <v>72</v>
      </c>
      <c r="AY366" s="255" t="s">
        <v>142</v>
      </c>
    </row>
    <row r="367" s="14" customFormat="1">
      <c r="A367" s="14"/>
      <c r="B367" s="245"/>
      <c r="C367" s="246"/>
      <c r="D367" s="228" t="s">
        <v>155</v>
      </c>
      <c r="E367" s="247" t="s">
        <v>19</v>
      </c>
      <c r="F367" s="248" t="s">
        <v>1965</v>
      </c>
      <c r="G367" s="246"/>
      <c r="H367" s="249">
        <v>5.5999999999999996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155</v>
      </c>
      <c r="AU367" s="255" t="s">
        <v>164</v>
      </c>
      <c r="AV367" s="14" t="s">
        <v>82</v>
      </c>
      <c r="AW367" s="14" t="s">
        <v>33</v>
      </c>
      <c r="AX367" s="14" t="s">
        <v>72</v>
      </c>
      <c r="AY367" s="255" t="s">
        <v>142</v>
      </c>
    </row>
    <row r="368" s="14" customFormat="1">
      <c r="A368" s="14"/>
      <c r="B368" s="245"/>
      <c r="C368" s="246"/>
      <c r="D368" s="228" t="s">
        <v>155</v>
      </c>
      <c r="E368" s="247" t="s">
        <v>19</v>
      </c>
      <c r="F368" s="248" t="s">
        <v>1966</v>
      </c>
      <c r="G368" s="246"/>
      <c r="H368" s="249">
        <v>9.8000000000000007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155</v>
      </c>
      <c r="AU368" s="255" t="s">
        <v>164</v>
      </c>
      <c r="AV368" s="14" t="s">
        <v>82</v>
      </c>
      <c r="AW368" s="14" t="s">
        <v>33</v>
      </c>
      <c r="AX368" s="14" t="s">
        <v>72</v>
      </c>
      <c r="AY368" s="255" t="s">
        <v>142</v>
      </c>
    </row>
    <row r="369" s="14" customFormat="1">
      <c r="A369" s="14"/>
      <c r="B369" s="245"/>
      <c r="C369" s="246"/>
      <c r="D369" s="228" t="s">
        <v>155</v>
      </c>
      <c r="E369" s="247" t="s">
        <v>19</v>
      </c>
      <c r="F369" s="248" t="s">
        <v>1967</v>
      </c>
      <c r="G369" s="246"/>
      <c r="H369" s="249">
        <v>15.300000000000001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155</v>
      </c>
      <c r="AU369" s="255" t="s">
        <v>164</v>
      </c>
      <c r="AV369" s="14" t="s">
        <v>82</v>
      </c>
      <c r="AW369" s="14" t="s">
        <v>33</v>
      </c>
      <c r="AX369" s="14" t="s">
        <v>72</v>
      </c>
      <c r="AY369" s="255" t="s">
        <v>142</v>
      </c>
    </row>
    <row r="370" s="14" customFormat="1">
      <c r="A370" s="14"/>
      <c r="B370" s="245"/>
      <c r="C370" s="246"/>
      <c r="D370" s="228" t="s">
        <v>155</v>
      </c>
      <c r="E370" s="247" t="s">
        <v>19</v>
      </c>
      <c r="F370" s="248" t="s">
        <v>1968</v>
      </c>
      <c r="G370" s="246"/>
      <c r="H370" s="249">
        <v>8.1899999999999995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155</v>
      </c>
      <c r="AU370" s="255" t="s">
        <v>164</v>
      </c>
      <c r="AV370" s="14" t="s">
        <v>82</v>
      </c>
      <c r="AW370" s="14" t="s">
        <v>33</v>
      </c>
      <c r="AX370" s="14" t="s">
        <v>72</v>
      </c>
      <c r="AY370" s="255" t="s">
        <v>142</v>
      </c>
    </row>
    <row r="371" s="14" customFormat="1">
      <c r="A371" s="14"/>
      <c r="B371" s="245"/>
      <c r="C371" s="246"/>
      <c r="D371" s="228" t="s">
        <v>155</v>
      </c>
      <c r="E371" s="247" t="s">
        <v>19</v>
      </c>
      <c r="F371" s="248" t="s">
        <v>1969</v>
      </c>
      <c r="G371" s="246"/>
      <c r="H371" s="249">
        <v>3.7000000000000002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155</v>
      </c>
      <c r="AU371" s="255" t="s">
        <v>164</v>
      </c>
      <c r="AV371" s="14" t="s">
        <v>82</v>
      </c>
      <c r="AW371" s="14" t="s">
        <v>33</v>
      </c>
      <c r="AX371" s="14" t="s">
        <v>72</v>
      </c>
      <c r="AY371" s="255" t="s">
        <v>142</v>
      </c>
    </row>
    <row r="372" s="14" customFormat="1">
      <c r="A372" s="14"/>
      <c r="B372" s="245"/>
      <c r="C372" s="246"/>
      <c r="D372" s="228" t="s">
        <v>155</v>
      </c>
      <c r="E372" s="247" t="s">
        <v>19</v>
      </c>
      <c r="F372" s="248" t="s">
        <v>1970</v>
      </c>
      <c r="G372" s="246"/>
      <c r="H372" s="249">
        <v>4.9000000000000004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155</v>
      </c>
      <c r="AU372" s="255" t="s">
        <v>164</v>
      </c>
      <c r="AV372" s="14" t="s">
        <v>82</v>
      </c>
      <c r="AW372" s="14" t="s">
        <v>33</v>
      </c>
      <c r="AX372" s="14" t="s">
        <v>72</v>
      </c>
      <c r="AY372" s="255" t="s">
        <v>142</v>
      </c>
    </row>
    <row r="373" s="14" customFormat="1">
      <c r="A373" s="14"/>
      <c r="B373" s="245"/>
      <c r="C373" s="246"/>
      <c r="D373" s="228" t="s">
        <v>155</v>
      </c>
      <c r="E373" s="247" t="s">
        <v>19</v>
      </c>
      <c r="F373" s="248" t="s">
        <v>1971</v>
      </c>
      <c r="G373" s="246"/>
      <c r="H373" s="249">
        <v>6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155</v>
      </c>
      <c r="AU373" s="255" t="s">
        <v>164</v>
      </c>
      <c r="AV373" s="14" t="s">
        <v>82</v>
      </c>
      <c r="AW373" s="14" t="s">
        <v>33</v>
      </c>
      <c r="AX373" s="14" t="s">
        <v>72</v>
      </c>
      <c r="AY373" s="255" t="s">
        <v>142</v>
      </c>
    </row>
    <row r="374" s="14" customFormat="1">
      <c r="A374" s="14"/>
      <c r="B374" s="245"/>
      <c r="C374" s="246"/>
      <c r="D374" s="228" t="s">
        <v>155</v>
      </c>
      <c r="E374" s="247" t="s">
        <v>19</v>
      </c>
      <c r="F374" s="248" t="s">
        <v>1972</v>
      </c>
      <c r="G374" s="246"/>
      <c r="H374" s="249">
        <v>10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155</v>
      </c>
      <c r="AU374" s="255" t="s">
        <v>164</v>
      </c>
      <c r="AV374" s="14" t="s">
        <v>82</v>
      </c>
      <c r="AW374" s="14" t="s">
        <v>33</v>
      </c>
      <c r="AX374" s="14" t="s">
        <v>72</v>
      </c>
      <c r="AY374" s="255" t="s">
        <v>142</v>
      </c>
    </row>
    <row r="375" s="14" customFormat="1">
      <c r="A375" s="14"/>
      <c r="B375" s="245"/>
      <c r="C375" s="246"/>
      <c r="D375" s="228" t="s">
        <v>155</v>
      </c>
      <c r="E375" s="247" t="s">
        <v>19</v>
      </c>
      <c r="F375" s="248" t="s">
        <v>1973</v>
      </c>
      <c r="G375" s="246"/>
      <c r="H375" s="249">
        <v>1.3999999999999999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155</v>
      </c>
      <c r="AU375" s="255" t="s">
        <v>164</v>
      </c>
      <c r="AV375" s="14" t="s">
        <v>82</v>
      </c>
      <c r="AW375" s="14" t="s">
        <v>33</v>
      </c>
      <c r="AX375" s="14" t="s">
        <v>72</v>
      </c>
      <c r="AY375" s="255" t="s">
        <v>142</v>
      </c>
    </row>
    <row r="376" s="14" customFormat="1">
      <c r="A376" s="14"/>
      <c r="B376" s="245"/>
      <c r="C376" s="246"/>
      <c r="D376" s="228" t="s">
        <v>155</v>
      </c>
      <c r="E376" s="247" t="s">
        <v>19</v>
      </c>
      <c r="F376" s="248" t="s">
        <v>1974</v>
      </c>
      <c r="G376" s="246"/>
      <c r="H376" s="249">
        <v>2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155</v>
      </c>
      <c r="AU376" s="255" t="s">
        <v>164</v>
      </c>
      <c r="AV376" s="14" t="s">
        <v>82</v>
      </c>
      <c r="AW376" s="14" t="s">
        <v>33</v>
      </c>
      <c r="AX376" s="14" t="s">
        <v>72</v>
      </c>
      <c r="AY376" s="255" t="s">
        <v>142</v>
      </c>
    </row>
    <row r="377" s="14" customFormat="1">
      <c r="A377" s="14"/>
      <c r="B377" s="245"/>
      <c r="C377" s="246"/>
      <c r="D377" s="228" t="s">
        <v>155</v>
      </c>
      <c r="E377" s="247" t="s">
        <v>19</v>
      </c>
      <c r="F377" s="248" t="s">
        <v>1975</v>
      </c>
      <c r="G377" s="246"/>
      <c r="H377" s="249">
        <v>11.6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155</v>
      </c>
      <c r="AU377" s="255" t="s">
        <v>164</v>
      </c>
      <c r="AV377" s="14" t="s">
        <v>82</v>
      </c>
      <c r="AW377" s="14" t="s">
        <v>33</v>
      </c>
      <c r="AX377" s="14" t="s">
        <v>72</v>
      </c>
      <c r="AY377" s="255" t="s">
        <v>142</v>
      </c>
    </row>
    <row r="378" s="14" customFormat="1">
      <c r="A378" s="14"/>
      <c r="B378" s="245"/>
      <c r="C378" s="246"/>
      <c r="D378" s="228" t="s">
        <v>155</v>
      </c>
      <c r="E378" s="247" t="s">
        <v>19</v>
      </c>
      <c r="F378" s="248" t="s">
        <v>1976</v>
      </c>
      <c r="G378" s="246"/>
      <c r="H378" s="249">
        <v>3.5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155</v>
      </c>
      <c r="AU378" s="255" t="s">
        <v>164</v>
      </c>
      <c r="AV378" s="14" t="s">
        <v>82</v>
      </c>
      <c r="AW378" s="14" t="s">
        <v>33</v>
      </c>
      <c r="AX378" s="14" t="s">
        <v>72</v>
      </c>
      <c r="AY378" s="255" t="s">
        <v>142</v>
      </c>
    </row>
    <row r="379" s="16" customFormat="1">
      <c r="A379" s="16"/>
      <c r="B379" s="285"/>
      <c r="C379" s="286"/>
      <c r="D379" s="228" t="s">
        <v>155</v>
      </c>
      <c r="E379" s="287" t="s">
        <v>19</v>
      </c>
      <c r="F379" s="288" t="s">
        <v>880</v>
      </c>
      <c r="G379" s="286"/>
      <c r="H379" s="289">
        <v>85.890000000000001</v>
      </c>
      <c r="I379" s="290"/>
      <c r="J379" s="286"/>
      <c r="K379" s="286"/>
      <c r="L379" s="291"/>
      <c r="M379" s="292"/>
      <c r="N379" s="293"/>
      <c r="O379" s="293"/>
      <c r="P379" s="293"/>
      <c r="Q379" s="293"/>
      <c r="R379" s="293"/>
      <c r="S379" s="293"/>
      <c r="T379" s="294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95" t="s">
        <v>155</v>
      </c>
      <c r="AU379" s="295" t="s">
        <v>164</v>
      </c>
      <c r="AV379" s="16" t="s">
        <v>164</v>
      </c>
      <c r="AW379" s="16" t="s">
        <v>33</v>
      </c>
      <c r="AX379" s="16" t="s">
        <v>72</v>
      </c>
      <c r="AY379" s="295" t="s">
        <v>142</v>
      </c>
    </row>
    <row r="380" s="15" customFormat="1">
      <c r="A380" s="15"/>
      <c r="B380" s="274"/>
      <c r="C380" s="275"/>
      <c r="D380" s="228" t="s">
        <v>155</v>
      </c>
      <c r="E380" s="276" t="s">
        <v>19</v>
      </c>
      <c r="F380" s="277" t="s">
        <v>861</v>
      </c>
      <c r="G380" s="275"/>
      <c r="H380" s="278">
        <v>85.890000000000001</v>
      </c>
      <c r="I380" s="279"/>
      <c r="J380" s="275"/>
      <c r="K380" s="275"/>
      <c r="L380" s="280"/>
      <c r="M380" s="281"/>
      <c r="N380" s="282"/>
      <c r="O380" s="282"/>
      <c r="P380" s="282"/>
      <c r="Q380" s="282"/>
      <c r="R380" s="282"/>
      <c r="S380" s="282"/>
      <c r="T380" s="28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84" t="s">
        <v>155</v>
      </c>
      <c r="AU380" s="284" t="s">
        <v>164</v>
      </c>
      <c r="AV380" s="15" t="s">
        <v>149</v>
      </c>
      <c r="AW380" s="15" t="s">
        <v>33</v>
      </c>
      <c r="AX380" s="15" t="s">
        <v>80</v>
      </c>
      <c r="AY380" s="284" t="s">
        <v>142</v>
      </c>
    </row>
    <row r="381" s="12" customFormat="1" ht="22.8" customHeight="1">
      <c r="A381" s="12"/>
      <c r="B381" s="199"/>
      <c r="C381" s="200"/>
      <c r="D381" s="201" t="s">
        <v>71</v>
      </c>
      <c r="E381" s="213" t="s">
        <v>164</v>
      </c>
      <c r="F381" s="213" t="s">
        <v>1058</v>
      </c>
      <c r="G381" s="200"/>
      <c r="H381" s="200"/>
      <c r="I381" s="203"/>
      <c r="J381" s="214">
        <f>BK381</f>
        <v>0</v>
      </c>
      <c r="K381" s="200"/>
      <c r="L381" s="205"/>
      <c r="M381" s="206"/>
      <c r="N381" s="207"/>
      <c r="O381" s="207"/>
      <c r="P381" s="208">
        <f>P382</f>
        <v>0</v>
      </c>
      <c r="Q381" s="207"/>
      <c r="R381" s="208">
        <f>R382</f>
        <v>0</v>
      </c>
      <c r="S381" s="207"/>
      <c r="T381" s="209">
        <f>T382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0" t="s">
        <v>80</v>
      </c>
      <c r="AT381" s="211" t="s">
        <v>71</v>
      </c>
      <c r="AU381" s="211" t="s">
        <v>80</v>
      </c>
      <c r="AY381" s="210" t="s">
        <v>142</v>
      </c>
      <c r="BK381" s="212">
        <f>BK382</f>
        <v>0</v>
      </c>
    </row>
    <row r="382" s="12" customFormat="1" ht="20.88" customHeight="1">
      <c r="A382" s="12"/>
      <c r="B382" s="199"/>
      <c r="C382" s="200"/>
      <c r="D382" s="201" t="s">
        <v>71</v>
      </c>
      <c r="E382" s="213" t="s">
        <v>410</v>
      </c>
      <c r="F382" s="213" t="s">
        <v>1059</v>
      </c>
      <c r="G382" s="200"/>
      <c r="H382" s="200"/>
      <c r="I382" s="203"/>
      <c r="J382" s="214">
        <f>BK382</f>
        <v>0</v>
      </c>
      <c r="K382" s="200"/>
      <c r="L382" s="205"/>
      <c r="M382" s="206"/>
      <c r="N382" s="207"/>
      <c r="O382" s="207"/>
      <c r="P382" s="208">
        <f>SUM(P383:P387)</f>
        <v>0</v>
      </c>
      <c r="Q382" s="207"/>
      <c r="R382" s="208">
        <f>SUM(R383:R387)</f>
        <v>0</v>
      </c>
      <c r="S382" s="207"/>
      <c r="T382" s="209">
        <f>SUM(T383:T387)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0" t="s">
        <v>80</v>
      </c>
      <c r="AT382" s="211" t="s">
        <v>71</v>
      </c>
      <c r="AU382" s="211" t="s">
        <v>82</v>
      </c>
      <c r="AY382" s="210" t="s">
        <v>142</v>
      </c>
      <c r="BK382" s="212">
        <f>SUM(BK383:BK387)</f>
        <v>0</v>
      </c>
    </row>
    <row r="383" s="2" customFormat="1" ht="16.5" customHeight="1">
      <c r="A383" s="41"/>
      <c r="B383" s="42"/>
      <c r="C383" s="215" t="s">
        <v>292</v>
      </c>
      <c r="D383" s="215" t="s">
        <v>144</v>
      </c>
      <c r="E383" s="216" t="s">
        <v>1680</v>
      </c>
      <c r="F383" s="217" t="s">
        <v>1681</v>
      </c>
      <c r="G383" s="218" t="s">
        <v>220</v>
      </c>
      <c r="H383" s="219">
        <v>84</v>
      </c>
      <c r="I383" s="220"/>
      <c r="J383" s="221">
        <f>ROUND(I383*H383,2)</f>
        <v>0</v>
      </c>
      <c r="K383" s="217" t="s">
        <v>148</v>
      </c>
      <c r="L383" s="47"/>
      <c r="M383" s="222" t="s">
        <v>19</v>
      </c>
      <c r="N383" s="223" t="s">
        <v>43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149</v>
      </c>
      <c r="AT383" s="226" t="s">
        <v>144</v>
      </c>
      <c r="AU383" s="226" t="s">
        <v>164</v>
      </c>
      <c r="AY383" s="20" t="s">
        <v>142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80</v>
      </c>
      <c r="BK383" s="227">
        <f>ROUND(I383*H383,2)</f>
        <v>0</v>
      </c>
      <c r="BL383" s="20" t="s">
        <v>149</v>
      </c>
      <c r="BM383" s="226" t="s">
        <v>1977</v>
      </c>
    </row>
    <row r="384" s="2" customFormat="1">
      <c r="A384" s="41"/>
      <c r="B384" s="42"/>
      <c r="C384" s="43"/>
      <c r="D384" s="228" t="s">
        <v>151</v>
      </c>
      <c r="E384" s="43"/>
      <c r="F384" s="229" t="s">
        <v>1681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151</v>
      </c>
      <c r="AU384" s="20" t="s">
        <v>164</v>
      </c>
    </row>
    <row r="385" s="2" customFormat="1">
      <c r="A385" s="41"/>
      <c r="B385" s="42"/>
      <c r="C385" s="43"/>
      <c r="D385" s="233" t="s">
        <v>153</v>
      </c>
      <c r="E385" s="43"/>
      <c r="F385" s="234" t="s">
        <v>1683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153</v>
      </c>
      <c r="AU385" s="20" t="s">
        <v>164</v>
      </c>
    </row>
    <row r="386" s="14" customFormat="1">
      <c r="A386" s="14"/>
      <c r="B386" s="245"/>
      <c r="C386" s="246"/>
      <c r="D386" s="228" t="s">
        <v>155</v>
      </c>
      <c r="E386" s="247" t="s">
        <v>19</v>
      </c>
      <c r="F386" s="248" t="s">
        <v>1978</v>
      </c>
      <c r="G386" s="246"/>
      <c r="H386" s="249">
        <v>84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155</v>
      </c>
      <c r="AU386" s="255" t="s">
        <v>164</v>
      </c>
      <c r="AV386" s="14" t="s">
        <v>82</v>
      </c>
      <c r="AW386" s="14" t="s">
        <v>33</v>
      </c>
      <c r="AX386" s="14" t="s">
        <v>72</v>
      </c>
      <c r="AY386" s="255" t="s">
        <v>142</v>
      </c>
    </row>
    <row r="387" s="15" customFormat="1">
      <c r="A387" s="15"/>
      <c r="B387" s="274"/>
      <c r="C387" s="275"/>
      <c r="D387" s="228" t="s">
        <v>155</v>
      </c>
      <c r="E387" s="276" t="s">
        <v>19</v>
      </c>
      <c r="F387" s="277" t="s">
        <v>861</v>
      </c>
      <c r="G387" s="275"/>
      <c r="H387" s="278">
        <v>84</v>
      </c>
      <c r="I387" s="279"/>
      <c r="J387" s="275"/>
      <c r="K387" s="275"/>
      <c r="L387" s="280"/>
      <c r="M387" s="281"/>
      <c r="N387" s="282"/>
      <c r="O387" s="282"/>
      <c r="P387" s="282"/>
      <c r="Q387" s="282"/>
      <c r="R387" s="282"/>
      <c r="S387" s="282"/>
      <c r="T387" s="28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84" t="s">
        <v>155</v>
      </c>
      <c r="AU387" s="284" t="s">
        <v>164</v>
      </c>
      <c r="AV387" s="15" t="s">
        <v>149</v>
      </c>
      <c r="AW387" s="15" t="s">
        <v>33</v>
      </c>
      <c r="AX387" s="15" t="s">
        <v>80</v>
      </c>
      <c r="AY387" s="284" t="s">
        <v>142</v>
      </c>
    </row>
    <row r="388" s="12" customFormat="1" ht="22.8" customHeight="1">
      <c r="A388" s="12"/>
      <c r="B388" s="199"/>
      <c r="C388" s="200"/>
      <c r="D388" s="201" t="s">
        <v>71</v>
      </c>
      <c r="E388" s="213" t="s">
        <v>149</v>
      </c>
      <c r="F388" s="213" t="s">
        <v>376</v>
      </c>
      <c r="G388" s="200"/>
      <c r="H388" s="200"/>
      <c r="I388" s="203"/>
      <c r="J388" s="214">
        <f>BK388</f>
        <v>0</v>
      </c>
      <c r="K388" s="200"/>
      <c r="L388" s="205"/>
      <c r="M388" s="206"/>
      <c r="N388" s="207"/>
      <c r="O388" s="207"/>
      <c r="P388" s="208">
        <f>P389</f>
        <v>0</v>
      </c>
      <c r="Q388" s="207"/>
      <c r="R388" s="208">
        <f>R389</f>
        <v>0.57345000000000002</v>
      </c>
      <c r="S388" s="207"/>
      <c r="T388" s="209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0" t="s">
        <v>80</v>
      </c>
      <c r="AT388" s="211" t="s">
        <v>71</v>
      </c>
      <c r="AU388" s="211" t="s">
        <v>80</v>
      </c>
      <c r="AY388" s="210" t="s">
        <v>142</v>
      </c>
      <c r="BK388" s="212">
        <f>BK389</f>
        <v>0</v>
      </c>
    </row>
    <row r="389" s="12" customFormat="1" ht="20.88" customHeight="1">
      <c r="A389" s="12"/>
      <c r="B389" s="199"/>
      <c r="C389" s="200"/>
      <c r="D389" s="201" t="s">
        <v>71</v>
      </c>
      <c r="E389" s="213" t="s">
        <v>477</v>
      </c>
      <c r="F389" s="213" t="s">
        <v>1066</v>
      </c>
      <c r="G389" s="200"/>
      <c r="H389" s="200"/>
      <c r="I389" s="203"/>
      <c r="J389" s="214">
        <f>BK389</f>
        <v>0</v>
      </c>
      <c r="K389" s="200"/>
      <c r="L389" s="205"/>
      <c r="M389" s="206"/>
      <c r="N389" s="207"/>
      <c r="O389" s="207"/>
      <c r="P389" s="208">
        <f>SUM(P390:P417)</f>
        <v>0</v>
      </c>
      <c r="Q389" s="207"/>
      <c r="R389" s="208">
        <f>SUM(R390:R417)</f>
        <v>0.57345000000000002</v>
      </c>
      <c r="S389" s="207"/>
      <c r="T389" s="209">
        <f>SUM(T390:T417)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0" t="s">
        <v>80</v>
      </c>
      <c r="AT389" s="211" t="s">
        <v>71</v>
      </c>
      <c r="AU389" s="211" t="s">
        <v>82</v>
      </c>
      <c r="AY389" s="210" t="s">
        <v>142</v>
      </c>
      <c r="BK389" s="212">
        <f>SUM(BK390:BK417)</f>
        <v>0</v>
      </c>
    </row>
    <row r="390" s="2" customFormat="1" ht="21.75" customHeight="1">
      <c r="A390" s="41"/>
      <c r="B390" s="42"/>
      <c r="C390" s="215" t="s">
        <v>7</v>
      </c>
      <c r="D390" s="215" t="s">
        <v>144</v>
      </c>
      <c r="E390" s="216" t="s">
        <v>1067</v>
      </c>
      <c r="F390" s="217" t="s">
        <v>1068</v>
      </c>
      <c r="G390" s="218" t="s">
        <v>241</v>
      </c>
      <c r="H390" s="219">
        <v>8.5890000000000004</v>
      </c>
      <c r="I390" s="220"/>
      <c r="J390" s="221">
        <f>ROUND(I390*H390,2)</f>
        <v>0</v>
      </c>
      <c r="K390" s="217" t="s">
        <v>148</v>
      </c>
      <c r="L390" s="47"/>
      <c r="M390" s="222" t="s">
        <v>19</v>
      </c>
      <c r="N390" s="223" t="s">
        <v>43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149</v>
      </c>
      <c r="AT390" s="226" t="s">
        <v>144</v>
      </c>
      <c r="AU390" s="226" t="s">
        <v>164</v>
      </c>
      <c r="AY390" s="20" t="s">
        <v>142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80</v>
      </c>
      <c r="BK390" s="227">
        <f>ROUND(I390*H390,2)</f>
        <v>0</v>
      </c>
      <c r="BL390" s="20" t="s">
        <v>149</v>
      </c>
      <c r="BM390" s="226" t="s">
        <v>1979</v>
      </c>
    </row>
    <row r="391" s="2" customFormat="1">
      <c r="A391" s="41"/>
      <c r="B391" s="42"/>
      <c r="C391" s="43"/>
      <c r="D391" s="228" t="s">
        <v>151</v>
      </c>
      <c r="E391" s="43"/>
      <c r="F391" s="229" t="s">
        <v>1068</v>
      </c>
      <c r="G391" s="43"/>
      <c r="H391" s="43"/>
      <c r="I391" s="230"/>
      <c r="J391" s="43"/>
      <c r="K391" s="43"/>
      <c r="L391" s="47"/>
      <c r="M391" s="231"/>
      <c r="N391" s="232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151</v>
      </c>
      <c r="AU391" s="20" t="s">
        <v>164</v>
      </c>
    </row>
    <row r="392" s="2" customFormat="1">
      <c r="A392" s="41"/>
      <c r="B392" s="42"/>
      <c r="C392" s="43"/>
      <c r="D392" s="233" t="s">
        <v>153</v>
      </c>
      <c r="E392" s="43"/>
      <c r="F392" s="234" t="s">
        <v>1070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153</v>
      </c>
      <c r="AU392" s="20" t="s">
        <v>164</v>
      </c>
    </row>
    <row r="393" s="14" customFormat="1">
      <c r="A393" s="14"/>
      <c r="B393" s="245"/>
      <c r="C393" s="246"/>
      <c r="D393" s="228" t="s">
        <v>155</v>
      </c>
      <c r="E393" s="247" t="s">
        <v>19</v>
      </c>
      <c r="F393" s="248" t="s">
        <v>1980</v>
      </c>
      <c r="G393" s="246"/>
      <c r="H393" s="249">
        <v>0.19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155</v>
      </c>
      <c r="AU393" s="255" t="s">
        <v>164</v>
      </c>
      <c r="AV393" s="14" t="s">
        <v>82</v>
      </c>
      <c r="AW393" s="14" t="s">
        <v>33</v>
      </c>
      <c r="AX393" s="14" t="s">
        <v>72</v>
      </c>
      <c r="AY393" s="255" t="s">
        <v>142</v>
      </c>
    </row>
    <row r="394" s="14" customFormat="1">
      <c r="A394" s="14"/>
      <c r="B394" s="245"/>
      <c r="C394" s="246"/>
      <c r="D394" s="228" t="s">
        <v>155</v>
      </c>
      <c r="E394" s="247" t="s">
        <v>19</v>
      </c>
      <c r="F394" s="248" t="s">
        <v>1981</v>
      </c>
      <c r="G394" s="246"/>
      <c r="H394" s="249">
        <v>0.20000000000000001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155</v>
      </c>
      <c r="AU394" s="255" t="s">
        <v>164</v>
      </c>
      <c r="AV394" s="14" t="s">
        <v>82</v>
      </c>
      <c r="AW394" s="14" t="s">
        <v>33</v>
      </c>
      <c r="AX394" s="14" t="s">
        <v>72</v>
      </c>
      <c r="AY394" s="255" t="s">
        <v>142</v>
      </c>
    </row>
    <row r="395" s="14" customFormat="1">
      <c r="A395" s="14"/>
      <c r="B395" s="245"/>
      <c r="C395" s="246"/>
      <c r="D395" s="228" t="s">
        <v>155</v>
      </c>
      <c r="E395" s="247" t="s">
        <v>19</v>
      </c>
      <c r="F395" s="248" t="s">
        <v>1982</v>
      </c>
      <c r="G395" s="246"/>
      <c r="H395" s="249">
        <v>0.56000000000000005</v>
      </c>
      <c r="I395" s="250"/>
      <c r="J395" s="246"/>
      <c r="K395" s="246"/>
      <c r="L395" s="251"/>
      <c r="M395" s="252"/>
      <c r="N395" s="253"/>
      <c r="O395" s="253"/>
      <c r="P395" s="253"/>
      <c r="Q395" s="253"/>
      <c r="R395" s="253"/>
      <c r="S395" s="253"/>
      <c r="T395" s="25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155</v>
      </c>
      <c r="AU395" s="255" t="s">
        <v>164</v>
      </c>
      <c r="AV395" s="14" t="s">
        <v>82</v>
      </c>
      <c r="AW395" s="14" t="s">
        <v>33</v>
      </c>
      <c r="AX395" s="14" t="s">
        <v>72</v>
      </c>
      <c r="AY395" s="255" t="s">
        <v>142</v>
      </c>
    </row>
    <row r="396" s="14" customFormat="1">
      <c r="A396" s="14"/>
      <c r="B396" s="245"/>
      <c r="C396" s="246"/>
      <c r="D396" s="228" t="s">
        <v>155</v>
      </c>
      <c r="E396" s="247" t="s">
        <v>19</v>
      </c>
      <c r="F396" s="248" t="s">
        <v>1983</v>
      </c>
      <c r="G396" s="246"/>
      <c r="H396" s="249">
        <v>0.97999999999999998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155</v>
      </c>
      <c r="AU396" s="255" t="s">
        <v>164</v>
      </c>
      <c r="AV396" s="14" t="s">
        <v>82</v>
      </c>
      <c r="AW396" s="14" t="s">
        <v>33</v>
      </c>
      <c r="AX396" s="14" t="s">
        <v>72</v>
      </c>
      <c r="AY396" s="255" t="s">
        <v>142</v>
      </c>
    </row>
    <row r="397" s="14" customFormat="1">
      <c r="A397" s="14"/>
      <c r="B397" s="245"/>
      <c r="C397" s="246"/>
      <c r="D397" s="228" t="s">
        <v>155</v>
      </c>
      <c r="E397" s="247" t="s">
        <v>19</v>
      </c>
      <c r="F397" s="248" t="s">
        <v>1984</v>
      </c>
      <c r="G397" s="246"/>
      <c r="H397" s="249">
        <v>1.53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155</v>
      </c>
      <c r="AU397" s="255" t="s">
        <v>164</v>
      </c>
      <c r="AV397" s="14" t="s">
        <v>82</v>
      </c>
      <c r="AW397" s="14" t="s">
        <v>33</v>
      </c>
      <c r="AX397" s="14" t="s">
        <v>72</v>
      </c>
      <c r="AY397" s="255" t="s">
        <v>142</v>
      </c>
    </row>
    <row r="398" s="14" customFormat="1">
      <c r="A398" s="14"/>
      <c r="B398" s="245"/>
      <c r="C398" s="246"/>
      <c r="D398" s="228" t="s">
        <v>155</v>
      </c>
      <c r="E398" s="247" t="s">
        <v>19</v>
      </c>
      <c r="F398" s="248" t="s">
        <v>1985</v>
      </c>
      <c r="G398" s="246"/>
      <c r="H398" s="249">
        <v>0.81899999999999995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155</v>
      </c>
      <c r="AU398" s="255" t="s">
        <v>164</v>
      </c>
      <c r="AV398" s="14" t="s">
        <v>82</v>
      </c>
      <c r="AW398" s="14" t="s">
        <v>33</v>
      </c>
      <c r="AX398" s="14" t="s">
        <v>72</v>
      </c>
      <c r="AY398" s="255" t="s">
        <v>142</v>
      </c>
    </row>
    <row r="399" s="14" customFormat="1">
      <c r="A399" s="14"/>
      <c r="B399" s="245"/>
      <c r="C399" s="246"/>
      <c r="D399" s="228" t="s">
        <v>155</v>
      </c>
      <c r="E399" s="247" t="s">
        <v>19</v>
      </c>
      <c r="F399" s="248" t="s">
        <v>1986</v>
      </c>
      <c r="G399" s="246"/>
      <c r="H399" s="249">
        <v>0.37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155</v>
      </c>
      <c r="AU399" s="255" t="s">
        <v>164</v>
      </c>
      <c r="AV399" s="14" t="s">
        <v>82</v>
      </c>
      <c r="AW399" s="14" t="s">
        <v>33</v>
      </c>
      <c r="AX399" s="14" t="s">
        <v>72</v>
      </c>
      <c r="AY399" s="255" t="s">
        <v>142</v>
      </c>
    </row>
    <row r="400" s="14" customFormat="1">
      <c r="A400" s="14"/>
      <c r="B400" s="245"/>
      <c r="C400" s="246"/>
      <c r="D400" s="228" t="s">
        <v>155</v>
      </c>
      <c r="E400" s="247" t="s">
        <v>19</v>
      </c>
      <c r="F400" s="248" t="s">
        <v>1987</v>
      </c>
      <c r="G400" s="246"/>
      <c r="H400" s="249">
        <v>0.48999999999999999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155</v>
      </c>
      <c r="AU400" s="255" t="s">
        <v>164</v>
      </c>
      <c r="AV400" s="14" t="s">
        <v>82</v>
      </c>
      <c r="AW400" s="14" t="s">
        <v>33</v>
      </c>
      <c r="AX400" s="14" t="s">
        <v>72</v>
      </c>
      <c r="AY400" s="255" t="s">
        <v>142</v>
      </c>
    </row>
    <row r="401" s="14" customFormat="1">
      <c r="A401" s="14"/>
      <c r="B401" s="245"/>
      <c r="C401" s="246"/>
      <c r="D401" s="228" t="s">
        <v>155</v>
      </c>
      <c r="E401" s="247" t="s">
        <v>19</v>
      </c>
      <c r="F401" s="248" t="s">
        <v>1988</v>
      </c>
      <c r="G401" s="246"/>
      <c r="H401" s="249">
        <v>0.59999999999999998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155</v>
      </c>
      <c r="AU401" s="255" t="s">
        <v>164</v>
      </c>
      <c r="AV401" s="14" t="s">
        <v>82</v>
      </c>
      <c r="AW401" s="14" t="s">
        <v>33</v>
      </c>
      <c r="AX401" s="14" t="s">
        <v>72</v>
      </c>
      <c r="AY401" s="255" t="s">
        <v>142</v>
      </c>
    </row>
    <row r="402" s="14" customFormat="1">
      <c r="A402" s="14"/>
      <c r="B402" s="245"/>
      <c r="C402" s="246"/>
      <c r="D402" s="228" t="s">
        <v>155</v>
      </c>
      <c r="E402" s="247" t="s">
        <v>19</v>
      </c>
      <c r="F402" s="248" t="s">
        <v>1989</v>
      </c>
      <c r="G402" s="246"/>
      <c r="H402" s="249">
        <v>1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155</v>
      </c>
      <c r="AU402" s="255" t="s">
        <v>164</v>
      </c>
      <c r="AV402" s="14" t="s">
        <v>82</v>
      </c>
      <c r="AW402" s="14" t="s">
        <v>33</v>
      </c>
      <c r="AX402" s="14" t="s">
        <v>72</v>
      </c>
      <c r="AY402" s="255" t="s">
        <v>142</v>
      </c>
    </row>
    <row r="403" s="14" customFormat="1">
      <c r="A403" s="14"/>
      <c r="B403" s="245"/>
      <c r="C403" s="246"/>
      <c r="D403" s="228" t="s">
        <v>155</v>
      </c>
      <c r="E403" s="247" t="s">
        <v>19</v>
      </c>
      <c r="F403" s="248" t="s">
        <v>1990</v>
      </c>
      <c r="G403" s="246"/>
      <c r="H403" s="249">
        <v>0.14000000000000001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155</v>
      </c>
      <c r="AU403" s="255" t="s">
        <v>164</v>
      </c>
      <c r="AV403" s="14" t="s">
        <v>82</v>
      </c>
      <c r="AW403" s="14" t="s">
        <v>33</v>
      </c>
      <c r="AX403" s="14" t="s">
        <v>72</v>
      </c>
      <c r="AY403" s="255" t="s">
        <v>142</v>
      </c>
    </row>
    <row r="404" s="14" customFormat="1">
      <c r="A404" s="14"/>
      <c r="B404" s="245"/>
      <c r="C404" s="246"/>
      <c r="D404" s="228" t="s">
        <v>155</v>
      </c>
      <c r="E404" s="247" t="s">
        <v>19</v>
      </c>
      <c r="F404" s="248" t="s">
        <v>1991</v>
      </c>
      <c r="G404" s="246"/>
      <c r="H404" s="249">
        <v>0.20000000000000001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155</v>
      </c>
      <c r="AU404" s="255" t="s">
        <v>164</v>
      </c>
      <c r="AV404" s="14" t="s">
        <v>82</v>
      </c>
      <c r="AW404" s="14" t="s">
        <v>33</v>
      </c>
      <c r="AX404" s="14" t="s">
        <v>72</v>
      </c>
      <c r="AY404" s="255" t="s">
        <v>142</v>
      </c>
    </row>
    <row r="405" s="14" customFormat="1">
      <c r="A405" s="14"/>
      <c r="B405" s="245"/>
      <c r="C405" s="246"/>
      <c r="D405" s="228" t="s">
        <v>155</v>
      </c>
      <c r="E405" s="247" t="s">
        <v>19</v>
      </c>
      <c r="F405" s="248" t="s">
        <v>1992</v>
      </c>
      <c r="G405" s="246"/>
      <c r="H405" s="249">
        <v>1.1599999999999999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155</v>
      </c>
      <c r="AU405" s="255" t="s">
        <v>164</v>
      </c>
      <c r="AV405" s="14" t="s">
        <v>82</v>
      </c>
      <c r="AW405" s="14" t="s">
        <v>33</v>
      </c>
      <c r="AX405" s="14" t="s">
        <v>72</v>
      </c>
      <c r="AY405" s="255" t="s">
        <v>142</v>
      </c>
    </row>
    <row r="406" s="14" customFormat="1">
      <c r="A406" s="14"/>
      <c r="B406" s="245"/>
      <c r="C406" s="246"/>
      <c r="D406" s="228" t="s">
        <v>155</v>
      </c>
      <c r="E406" s="247" t="s">
        <v>19</v>
      </c>
      <c r="F406" s="248" t="s">
        <v>1993</v>
      </c>
      <c r="G406" s="246"/>
      <c r="H406" s="249">
        <v>0.34999999999999998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155</v>
      </c>
      <c r="AU406" s="255" t="s">
        <v>164</v>
      </c>
      <c r="AV406" s="14" t="s">
        <v>82</v>
      </c>
      <c r="AW406" s="14" t="s">
        <v>33</v>
      </c>
      <c r="AX406" s="14" t="s">
        <v>72</v>
      </c>
      <c r="AY406" s="255" t="s">
        <v>142</v>
      </c>
    </row>
    <row r="407" s="16" customFormat="1">
      <c r="A407" s="16"/>
      <c r="B407" s="285"/>
      <c r="C407" s="286"/>
      <c r="D407" s="228" t="s">
        <v>155</v>
      </c>
      <c r="E407" s="287" t="s">
        <v>19</v>
      </c>
      <c r="F407" s="288" t="s">
        <v>880</v>
      </c>
      <c r="G407" s="286"/>
      <c r="H407" s="289">
        <v>8.5889999999999986</v>
      </c>
      <c r="I407" s="290"/>
      <c r="J407" s="286"/>
      <c r="K407" s="286"/>
      <c r="L407" s="291"/>
      <c r="M407" s="292"/>
      <c r="N407" s="293"/>
      <c r="O407" s="293"/>
      <c r="P407" s="293"/>
      <c r="Q407" s="293"/>
      <c r="R407" s="293"/>
      <c r="S407" s="293"/>
      <c r="T407" s="294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95" t="s">
        <v>155</v>
      </c>
      <c r="AU407" s="295" t="s">
        <v>164</v>
      </c>
      <c r="AV407" s="16" t="s">
        <v>164</v>
      </c>
      <c r="AW407" s="16" t="s">
        <v>33</v>
      </c>
      <c r="AX407" s="16" t="s">
        <v>72</v>
      </c>
      <c r="AY407" s="295" t="s">
        <v>142</v>
      </c>
    </row>
    <row r="408" s="15" customFormat="1">
      <c r="A408" s="15"/>
      <c r="B408" s="274"/>
      <c r="C408" s="275"/>
      <c r="D408" s="228" t="s">
        <v>155</v>
      </c>
      <c r="E408" s="276" t="s">
        <v>19</v>
      </c>
      <c r="F408" s="277" t="s">
        <v>861</v>
      </c>
      <c r="G408" s="275"/>
      <c r="H408" s="278">
        <v>8.5889999999999986</v>
      </c>
      <c r="I408" s="279"/>
      <c r="J408" s="275"/>
      <c r="K408" s="275"/>
      <c r="L408" s="280"/>
      <c r="M408" s="281"/>
      <c r="N408" s="282"/>
      <c r="O408" s="282"/>
      <c r="P408" s="282"/>
      <c r="Q408" s="282"/>
      <c r="R408" s="282"/>
      <c r="S408" s="282"/>
      <c r="T408" s="28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84" t="s">
        <v>155</v>
      </c>
      <c r="AU408" s="284" t="s">
        <v>164</v>
      </c>
      <c r="AV408" s="15" t="s">
        <v>149</v>
      </c>
      <c r="AW408" s="15" t="s">
        <v>33</v>
      </c>
      <c r="AX408" s="15" t="s">
        <v>80</v>
      </c>
      <c r="AY408" s="284" t="s">
        <v>142</v>
      </c>
    </row>
    <row r="409" s="2" customFormat="1" ht="16.5" customHeight="1">
      <c r="A409" s="41"/>
      <c r="B409" s="42"/>
      <c r="C409" s="215" t="s">
        <v>305</v>
      </c>
      <c r="D409" s="215" t="s">
        <v>144</v>
      </c>
      <c r="E409" s="216" t="s">
        <v>1994</v>
      </c>
      <c r="F409" s="217" t="s">
        <v>1693</v>
      </c>
      <c r="G409" s="218" t="s">
        <v>334</v>
      </c>
      <c r="H409" s="219">
        <v>5</v>
      </c>
      <c r="I409" s="220"/>
      <c r="J409" s="221">
        <f>ROUND(I409*H409,2)</f>
        <v>0</v>
      </c>
      <c r="K409" s="217" t="s">
        <v>148</v>
      </c>
      <c r="L409" s="47"/>
      <c r="M409" s="222" t="s">
        <v>19</v>
      </c>
      <c r="N409" s="223" t="s">
        <v>43</v>
      </c>
      <c r="O409" s="87"/>
      <c r="P409" s="224">
        <f>O409*H409</f>
        <v>0</v>
      </c>
      <c r="Q409" s="224">
        <v>0.087419999999999998</v>
      </c>
      <c r="R409" s="224">
        <f>Q409*H409</f>
        <v>0.43709999999999999</v>
      </c>
      <c r="S409" s="224">
        <v>0</v>
      </c>
      <c r="T409" s="225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149</v>
      </c>
      <c r="AT409" s="226" t="s">
        <v>144</v>
      </c>
      <c r="AU409" s="226" t="s">
        <v>164</v>
      </c>
      <c r="AY409" s="20" t="s">
        <v>142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20" t="s">
        <v>80</v>
      </c>
      <c r="BK409" s="227">
        <f>ROUND(I409*H409,2)</f>
        <v>0</v>
      </c>
      <c r="BL409" s="20" t="s">
        <v>149</v>
      </c>
      <c r="BM409" s="226" t="s">
        <v>1995</v>
      </c>
    </row>
    <row r="410" s="2" customFormat="1">
      <c r="A410" s="41"/>
      <c r="B410" s="42"/>
      <c r="C410" s="43"/>
      <c r="D410" s="228" t="s">
        <v>151</v>
      </c>
      <c r="E410" s="43"/>
      <c r="F410" s="229" t="s">
        <v>1693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151</v>
      </c>
      <c r="AU410" s="20" t="s">
        <v>164</v>
      </c>
    </row>
    <row r="411" s="2" customFormat="1">
      <c r="A411" s="41"/>
      <c r="B411" s="42"/>
      <c r="C411" s="43"/>
      <c r="D411" s="233" t="s">
        <v>153</v>
      </c>
      <c r="E411" s="43"/>
      <c r="F411" s="234" t="s">
        <v>1996</v>
      </c>
      <c r="G411" s="43"/>
      <c r="H411" s="43"/>
      <c r="I411" s="230"/>
      <c r="J411" s="43"/>
      <c r="K411" s="43"/>
      <c r="L411" s="47"/>
      <c r="M411" s="231"/>
      <c r="N411" s="232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153</v>
      </c>
      <c r="AU411" s="20" t="s">
        <v>164</v>
      </c>
    </row>
    <row r="412" s="14" customFormat="1">
      <c r="A412" s="14"/>
      <c r="B412" s="245"/>
      <c r="C412" s="246"/>
      <c r="D412" s="228" t="s">
        <v>155</v>
      </c>
      <c r="E412" s="247" t="s">
        <v>19</v>
      </c>
      <c r="F412" s="248" t="s">
        <v>1997</v>
      </c>
      <c r="G412" s="246"/>
      <c r="H412" s="249">
        <v>5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155</v>
      </c>
      <c r="AU412" s="255" t="s">
        <v>164</v>
      </c>
      <c r="AV412" s="14" t="s">
        <v>82</v>
      </c>
      <c r="AW412" s="14" t="s">
        <v>33</v>
      </c>
      <c r="AX412" s="14" t="s">
        <v>72</v>
      </c>
      <c r="AY412" s="255" t="s">
        <v>142</v>
      </c>
    </row>
    <row r="413" s="15" customFormat="1">
      <c r="A413" s="15"/>
      <c r="B413" s="274"/>
      <c r="C413" s="275"/>
      <c r="D413" s="228" t="s">
        <v>155</v>
      </c>
      <c r="E413" s="276" t="s">
        <v>19</v>
      </c>
      <c r="F413" s="277" t="s">
        <v>861</v>
      </c>
      <c r="G413" s="275"/>
      <c r="H413" s="278">
        <v>5</v>
      </c>
      <c r="I413" s="279"/>
      <c r="J413" s="275"/>
      <c r="K413" s="275"/>
      <c r="L413" s="280"/>
      <c r="M413" s="281"/>
      <c r="N413" s="282"/>
      <c r="O413" s="282"/>
      <c r="P413" s="282"/>
      <c r="Q413" s="282"/>
      <c r="R413" s="282"/>
      <c r="S413" s="282"/>
      <c r="T413" s="28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84" t="s">
        <v>155</v>
      </c>
      <c r="AU413" s="284" t="s">
        <v>164</v>
      </c>
      <c r="AV413" s="15" t="s">
        <v>149</v>
      </c>
      <c r="AW413" s="15" t="s">
        <v>33</v>
      </c>
      <c r="AX413" s="15" t="s">
        <v>80</v>
      </c>
      <c r="AY413" s="284" t="s">
        <v>142</v>
      </c>
    </row>
    <row r="414" s="2" customFormat="1" ht="16.5" customHeight="1">
      <c r="A414" s="41"/>
      <c r="B414" s="42"/>
      <c r="C414" s="257" t="s">
        <v>310</v>
      </c>
      <c r="D414" s="257" t="s">
        <v>279</v>
      </c>
      <c r="E414" s="258" t="s">
        <v>1998</v>
      </c>
      <c r="F414" s="259" t="s">
        <v>1999</v>
      </c>
      <c r="G414" s="260" t="s">
        <v>334</v>
      </c>
      <c r="H414" s="261">
        <v>5.0499999999999998</v>
      </c>
      <c r="I414" s="262"/>
      <c r="J414" s="263">
        <f>ROUND(I414*H414,2)</f>
        <v>0</v>
      </c>
      <c r="K414" s="259" t="s">
        <v>148</v>
      </c>
      <c r="L414" s="264"/>
      <c r="M414" s="265" t="s">
        <v>19</v>
      </c>
      <c r="N414" s="266" t="s">
        <v>43</v>
      </c>
      <c r="O414" s="87"/>
      <c r="P414" s="224">
        <f>O414*H414</f>
        <v>0</v>
      </c>
      <c r="Q414" s="224">
        <v>0.027</v>
      </c>
      <c r="R414" s="224">
        <f>Q414*H414</f>
        <v>0.13635</v>
      </c>
      <c r="S414" s="224">
        <v>0</v>
      </c>
      <c r="T414" s="225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26" t="s">
        <v>1105</v>
      </c>
      <c r="AT414" s="226" t="s">
        <v>279</v>
      </c>
      <c r="AU414" s="226" t="s">
        <v>164</v>
      </c>
      <c r="AY414" s="20" t="s">
        <v>142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20" t="s">
        <v>80</v>
      </c>
      <c r="BK414" s="227">
        <f>ROUND(I414*H414,2)</f>
        <v>0</v>
      </c>
      <c r="BL414" s="20" t="s">
        <v>1105</v>
      </c>
      <c r="BM414" s="226" t="s">
        <v>2000</v>
      </c>
    </row>
    <row r="415" s="2" customFormat="1">
      <c r="A415" s="41"/>
      <c r="B415" s="42"/>
      <c r="C415" s="43"/>
      <c r="D415" s="228" t="s">
        <v>151</v>
      </c>
      <c r="E415" s="43"/>
      <c r="F415" s="229" t="s">
        <v>1999</v>
      </c>
      <c r="G415" s="43"/>
      <c r="H415" s="43"/>
      <c r="I415" s="230"/>
      <c r="J415" s="43"/>
      <c r="K415" s="43"/>
      <c r="L415" s="47"/>
      <c r="M415" s="231"/>
      <c r="N415" s="232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151</v>
      </c>
      <c r="AU415" s="20" t="s">
        <v>164</v>
      </c>
    </row>
    <row r="416" s="14" customFormat="1">
      <c r="A416" s="14"/>
      <c r="B416" s="245"/>
      <c r="C416" s="246"/>
      <c r="D416" s="228" t="s">
        <v>155</v>
      </c>
      <c r="E416" s="247" t="s">
        <v>19</v>
      </c>
      <c r="F416" s="248" t="s">
        <v>2001</v>
      </c>
      <c r="G416" s="246"/>
      <c r="H416" s="249">
        <v>5.0499999999999998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155</v>
      </c>
      <c r="AU416" s="255" t="s">
        <v>164</v>
      </c>
      <c r="AV416" s="14" t="s">
        <v>82</v>
      </c>
      <c r="AW416" s="14" t="s">
        <v>33</v>
      </c>
      <c r="AX416" s="14" t="s">
        <v>72</v>
      </c>
      <c r="AY416" s="255" t="s">
        <v>142</v>
      </c>
    </row>
    <row r="417" s="15" customFormat="1">
      <c r="A417" s="15"/>
      <c r="B417" s="274"/>
      <c r="C417" s="275"/>
      <c r="D417" s="228" t="s">
        <v>155</v>
      </c>
      <c r="E417" s="276" t="s">
        <v>19</v>
      </c>
      <c r="F417" s="277" t="s">
        <v>861</v>
      </c>
      <c r="G417" s="275"/>
      <c r="H417" s="278">
        <v>5.0499999999999998</v>
      </c>
      <c r="I417" s="279"/>
      <c r="J417" s="275"/>
      <c r="K417" s="275"/>
      <c r="L417" s="280"/>
      <c r="M417" s="281"/>
      <c r="N417" s="282"/>
      <c r="O417" s="282"/>
      <c r="P417" s="282"/>
      <c r="Q417" s="282"/>
      <c r="R417" s="282"/>
      <c r="S417" s="282"/>
      <c r="T417" s="283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84" t="s">
        <v>155</v>
      </c>
      <c r="AU417" s="284" t="s">
        <v>164</v>
      </c>
      <c r="AV417" s="15" t="s">
        <v>149</v>
      </c>
      <c r="AW417" s="15" t="s">
        <v>33</v>
      </c>
      <c r="AX417" s="15" t="s">
        <v>80</v>
      </c>
      <c r="AY417" s="284" t="s">
        <v>142</v>
      </c>
    </row>
    <row r="418" s="12" customFormat="1" ht="22.8" customHeight="1">
      <c r="A418" s="12"/>
      <c r="B418" s="199"/>
      <c r="C418" s="200"/>
      <c r="D418" s="201" t="s">
        <v>71</v>
      </c>
      <c r="E418" s="213" t="s">
        <v>202</v>
      </c>
      <c r="F418" s="213" t="s">
        <v>1108</v>
      </c>
      <c r="G418" s="200"/>
      <c r="H418" s="200"/>
      <c r="I418" s="203"/>
      <c r="J418" s="214">
        <f>BK418</f>
        <v>0</v>
      </c>
      <c r="K418" s="200"/>
      <c r="L418" s="205"/>
      <c r="M418" s="206"/>
      <c r="N418" s="207"/>
      <c r="O418" s="207"/>
      <c r="P418" s="208">
        <f>P419+P503</f>
        <v>0</v>
      </c>
      <c r="Q418" s="207"/>
      <c r="R418" s="208">
        <f>R419+R503</f>
        <v>0.85447920999999993</v>
      </c>
      <c r="S418" s="207"/>
      <c r="T418" s="209">
        <f>T419+T503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0" t="s">
        <v>80</v>
      </c>
      <c r="AT418" s="211" t="s">
        <v>71</v>
      </c>
      <c r="AU418" s="211" t="s">
        <v>80</v>
      </c>
      <c r="AY418" s="210" t="s">
        <v>142</v>
      </c>
      <c r="BK418" s="212">
        <f>BK419+BK503</f>
        <v>0</v>
      </c>
    </row>
    <row r="419" s="12" customFormat="1" ht="20.88" customHeight="1">
      <c r="A419" s="12"/>
      <c r="B419" s="199"/>
      <c r="C419" s="200"/>
      <c r="D419" s="201" t="s">
        <v>71</v>
      </c>
      <c r="E419" s="213" t="s">
        <v>1137</v>
      </c>
      <c r="F419" s="213" t="s">
        <v>1138</v>
      </c>
      <c r="G419" s="200"/>
      <c r="H419" s="200"/>
      <c r="I419" s="203"/>
      <c r="J419" s="214">
        <f>BK419</f>
        <v>0</v>
      </c>
      <c r="K419" s="200"/>
      <c r="L419" s="205"/>
      <c r="M419" s="206"/>
      <c r="N419" s="207"/>
      <c r="O419" s="207"/>
      <c r="P419" s="208">
        <f>SUM(P420:P502)</f>
        <v>0</v>
      </c>
      <c r="Q419" s="207"/>
      <c r="R419" s="208">
        <f>SUM(R420:R502)</f>
        <v>0.60691920999999993</v>
      </c>
      <c r="S419" s="207"/>
      <c r="T419" s="209">
        <f>SUM(T420:T502)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0" t="s">
        <v>80</v>
      </c>
      <c r="AT419" s="211" t="s">
        <v>71</v>
      </c>
      <c r="AU419" s="211" t="s">
        <v>82</v>
      </c>
      <c r="AY419" s="210" t="s">
        <v>142</v>
      </c>
      <c r="BK419" s="212">
        <f>SUM(BK420:BK502)</f>
        <v>0</v>
      </c>
    </row>
    <row r="420" s="2" customFormat="1" ht="16.5" customHeight="1">
      <c r="A420" s="41"/>
      <c r="B420" s="42"/>
      <c r="C420" s="215" t="s">
        <v>316</v>
      </c>
      <c r="D420" s="215" t="s">
        <v>144</v>
      </c>
      <c r="E420" s="216" t="s">
        <v>2002</v>
      </c>
      <c r="F420" s="217" t="s">
        <v>2003</v>
      </c>
      <c r="G420" s="218" t="s">
        <v>220</v>
      </c>
      <c r="H420" s="219">
        <v>57.200000000000003</v>
      </c>
      <c r="I420" s="220"/>
      <c r="J420" s="221">
        <f>ROUND(I420*H420,2)</f>
        <v>0</v>
      </c>
      <c r="K420" s="217" t="s">
        <v>148</v>
      </c>
      <c r="L420" s="47"/>
      <c r="M420" s="222" t="s">
        <v>19</v>
      </c>
      <c r="N420" s="223" t="s">
        <v>43</v>
      </c>
      <c r="O420" s="87"/>
      <c r="P420" s="224">
        <f>O420*H420</f>
        <v>0</v>
      </c>
      <c r="Q420" s="224">
        <v>1.0000000000000001E-05</v>
      </c>
      <c r="R420" s="224">
        <f>Q420*H420</f>
        <v>0.00057200000000000003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149</v>
      </c>
      <c r="AT420" s="226" t="s">
        <v>144</v>
      </c>
      <c r="AU420" s="226" t="s">
        <v>164</v>
      </c>
      <c r="AY420" s="20" t="s">
        <v>142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20" t="s">
        <v>80</v>
      </c>
      <c r="BK420" s="227">
        <f>ROUND(I420*H420,2)</f>
        <v>0</v>
      </c>
      <c r="BL420" s="20" t="s">
        <v>149</v>
      </c>
      <c r="BM420" s="226" t="s">
        <v>2004</v>
      </c>
    </row>
    <row r="421" s="2" customFormat="1">
      <c r="A421" s="41"/>
      <c r="B421" s="42"/>
      <c r="C421" s="43"/>
      <c r="D421" s="228" t="s">
        <v>151</v>
      </c>
      <c r="E421" s="43"/>
      <c r="F421" s="229" t="s">
        <v>2003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151</v>
      </c>
      <c r="AU421" s="20" t="s">
        <v>164</v>
      </c>
    </row>
    <row r="422" s="2" customFormat="1">
      <c r="A422" s="41"/>
      <c r="B422" s="42"/>
      <c r="C422" s="43"/>
      <c r="D422" s="233" t="s">
        <v>153</v>
      </c>
      <c r="E422" s="43"/>
      <c r="F422" s="234" t="s">
        <v>2005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153</v>
      </c>
      <c r="AU422" s="20" t="s">
        <v>164</v>
      </c>
    </row>
    <row r="423" s="14" customFormat="1">
      <c r="A423" s="14"/>
      <c r="B423" s="245"/>
      <c r="C423" s="246"/>
      <c r="D423" s="228" t="s">
        <v>155</v>
      </c>
      <c r="E423" s="247" t="s">
        <v>19</v>
      </c>
      <c r="F423" s="248" t="s">
        <v>2006</v>
      </c>
      <c r="G423" s="246"/>
      <c r="H423" s="249">
        <v>1.8999999999999999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155</v>
      </c>
      <c r="AU423" s="255" t="s">
        <v>164</v>
      </c>
      <c r="AV423" s="14" t="s">
        <v>82</v>
      </c>
      <c r="AW423" s="14" t="s">
        <v>33</v>
      </c>
      <c r="AX423" s="14" t="s">
        <v>72</v>
      </c>
      <c r="AY423" s="255" t="s">
        <v>142</v>
      </c>
    </row>
    <row r="424" s="14" customFormat="1">
      <c r="A424" s="14"/>
      <c r="B424" s="245"/>
      <c r="C424" s="246"/>
      <c r="D424" s="228" t="s">
        <v>155</v>
      </c>
      <c r="E424" s="247" t="s">
        <v>19</v>
      </c>
      <c r="F424" s="248" t="s">
        <v>2007</v>
      </c>
      <c r="G424" s="246"/>
      <c r="H424" s="249">
        <v>2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155</v>
      </c>
      <c r="AU424" s="255" t="s">
        <v>164</v>
      </c>
      <c r="AV424" s="14" t="s">
        <v>82</v>
      </c>
      <c r="AW424" s="14" t="s">
        <v>33</v>
      </c>
      <c r="AX424" s="14" t="s">
        <v>72</v>
      </c>
      <c r="AY424" s="255" t="s">
        <v>142</v>
      </c>
    </row>
    <row r="425" s="14" customFormat="1">
      <c r="A425" s="14"/>
      <c r="B425" s="245"/>
      <c r="C425" s="246"/>
      <c r="D425" s="228" t="s">
        <v>155</v>
      </c>
      <c r="E425" s="247" t="s">
        <v>19</v>
      </c>
      <c r="F425" s="248" t="s">
        <v>2008</v>
      </c>
      <c r="G425" s="246"/>
      <c r="H425" s="249">
        <v>0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155</v>
      </c>
      <c r="AU425" s="255" t="s">
        <v>164</v>
      </c>
      <c r="AV425" s="14" t="s">
        <v>82</v>
      </c>
      <c r="AW425" s="14" t="s">
        <v>33</v>
      </c>
      <c r="AX425" s="14" t="s">
        <v>72</v>
      </c>
      <c r="AY425" s="255" t="s">
        <v>142</v>
      </c>
    </row>
    <row r="426" s="14" customFormat="1">
      <c r="A426" s="14"/>
      <c r="B426" s="245"/>
      <c r="C426" s="246"/>
      <c r="D426" s="228" t="s">
        <v>155</v>
      </c>
      <c r="E426" s="247" t="s">
        <v>19</v>
      </c>
      <c r="F426" s="248" t="s">
        <v>2009</v>
      </c>
      <c r="G426" s="246"/>
      <c r="H426" s="249">
        <v>9.8000000000000007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155</v>
      </c>
      <c r="AU426" s="255" t="s">
        <v>164</v>
      </c>
      <c r="AV426" s="14" t="s">
        <v>82</v>
      </c>
      <c r="AW426" s="14" t="s">
        <v>33</v>
      </c>
      <c r="AX426" s="14" t="s">
        <v>72</v>
      </c>
      <c r="AY426" s="255" t="s">
        <v>142</v>
      </c>
    </row>
    <row r="427" s="14" customFormat="1">
      <c r="A427" s="14"/>
      <c r="B427" s="245"/>
      <c r="C427" s="246"/>
      <c r="D427" s="228" t="s">
        <v>155</v>
      </c>
      <c r="E427" s="247" t="s">
        <v>19</v>
      </c>
      <c r="F427" s="248" t="s">
        <v>2010</v>
      </c>
      <c r="G427" s="246"/>
      <c r="H427" s="249">
        <v>15.300000000000001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155</v>
      </c>
      <c r="AU427" s="255" t="s">
        <v>164</v>
      </c>
      <c r="AV427" s="14" t="s">
        <v>82</v>
      </c>
      <c r="AW427" s="14" t="s">
        <v>33</v>
      </c>
      <c r="AX427" s="14" t="s">
        <v>72</v>
      </c>
      <c r="AY427" s="255" t="s">
        <v>142</v>
      </c>
    </row>
    <row r="428" s="14" customFormat="1">
      <c r="A428" s="14"/>
      <c r="B428" s="245"/>
      <c r="C428" s="246"/>
      <c r="D428" s="228" t="s">
        <v>155</v>
      </c>
      <c r="E428" s="247" t="s">
        <v>19</v>
      </c>
      <c r="F428" s="248" t="s">
        <v>2011</v>
      </c>
      <c r="G428" s="246"/>
      <c r="H428" s="249">
        <v>0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155</v>
      </c>
      <c r="AU428" s="255" t="s">
        <v>164</v>
      </c>
      <c r="AV428" s="14" t="s">
        <v>82</v>
      </c>
      <c r="AW428" s="14" t="s">
        <v>33</v>
      </c>
      <c r="AX428" s="14" t="s">
        <v>72</v>
      </c>
      <c r="AY428" s="255" t="s">
        <v>142</v>
      </c>
    </row>
    <row r="429" s="14" customFormat="1">
      <c r="A429" s="14"/>
      <c r="B429" s="245"/>
      <c r="C429" s="246"/>
      <c r="D429" s="228" t="s">
        <v>155</v>
      </c>
      <c r="E429" s="247" t="s">
        <v>19</v>
      </c>
      <c r="F429" s="248" t="s">
        <v>2012</v>
      </c>
      <c r="G429" s="246"/>
      <c r="H429" s="249">
        <v>3.7000000000000002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155</v>
      </c>
      <c r="AU429" s="255" t="s">
        <v>164</v>
      </c>
      <c r="AV429" s="14" t="s">
        <v>82</v>
      </c>
      <c r="AW429" s="14" t="s">
        <v>33</v>
      </c>
      <c r="AX429" s="14" t="s">
        <v>72</v>
      </c>
      <c r="AY429" s="255" t="s">
        <v>142</v>
      </c>
    </row>
    <row r="430" s="14" customFormat="1">
      <c r="A430" s="14"/>
      <c r="B430" s="245"/>
      <c r="C430" s="246"/>
      <c r="D430" s="228" t="s">
        <v>155</v>
      </c>
      <c r="E430" s="247" t="s">
        <v>19</v>
      </c>
      <c r="F430" s="248" t="s">
        <v>2013</v>
      </c>
      <c r="G430" s="246"/>
      <c r="H430" s="249">
        <v>0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155</v>
      </c>
      <c r="AU430" s="255" t="s">
        <v>164</v>
      </c>
      <c r="AV430" s="14" t="s">
        <v>82</v>
      </c>
      <c r="AW430" s="14" t="s">
        <v>33</v>
      </c>
      <c r="AX430" s="14" t="s">
        <v>72</v>
      </c>
      <c r="AY430" s="255" t="s">
        <v>142</v>
      </c>
    </row>
    <row r="431" s="14" customFormat="1">
      <c r="A431" s="14"/>
      <c r="B431" s="245"/>
      <c r="C431" s="246"/>
      <c r="D431" s="228" t="s">
        <v>155</v>
      </c>
      <c r="E431" s="247" t="s">
        <v>19</v>
      </c>
      <c r="F431" s="248" t="s">
        <v>2014</v>
      </c>
      <c r="G431" s="246"/>
      <c r="H431" s="249">
        <v>6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155</v>
      </c>
      <c r="AU431" s="255" t="s">
        <v>164</v>
      </c>
      <c r="AV431" s="14" t="s">
        <v>82</v>
      </c>
      <c r="AW431" s="14" t="s">
        <v>33</v>
      </c>
      <c r="AX431" s="14" t="s">
        <v>72</v>
      </c>
      <c r="AY431" s="255" t="s">
        <v>142</v>
      </c>
    </row>
    <row r="432" s="14" customFormat="1">
      <c r="A432" s="14"/>
      <c r="B432" s="245"/>
      <c r="C432" s="246"/>
      <c r="D432" s="228" t="s">
        <v>155</v>
      </c>
      <c r="E432" s="247" t="s">
        <v>19</v>
      </c>
      <c r="F432" s="248" t="s">
        <v>2015</v>
      </c>
      <c r="G432" s="246"/>
      <c r="H432" s="249">
        <v>0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155</v>
      </c>
      <c r="AU432" s="255" t="s">
        <v>164</v>
      </c>
      <c r="AV432" s="14" t="s">
        <v>82</v>
      </c>
      <c r="AW432" s="14" t="s">
        <v>33</v>
      </c>
      <c r="AX432" s="14" t="s">
        <v>72</v>
      </c>
      <c r="AY432" s="255" t="s">
        <v>142</v>
      </c>
    </row>
    <row r="433" s="14" customFormat="1">
      <c r="A433" s="14"/>
      <c r="B433" s="245"/>
      <c r="C433" s="246"/>
      <c r="D433" s="228" t="s">
        <v>155</v>
      </c>
      <c r="E433" s="247" t="s">
        <v>19</v>
      </c>
      <c r="F433" s="248" t="s">
        <v>2016</v>
      </c>
      <c r="G433" s="246"/>
      <c r="H433" s="249">
        <v>1.3999999999999999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155</v>
      </c>
      <c r="AU433" s="255" t="s">
        <v>164</v>
      </c>
      <c r="AV433" s="14" t="s">
        <v>82</v>
      </c>
      <c r="AW433" s="14" t="s">
        <v>33</v>
      </c>
      <c r="AX433" s="14" t="s">
        <v>72</v>
      </c>
      <c r="AY433" s="255" t="s">
        <v>142</v>
      </c>
    </row>
    <row r="434" s="14" customFormat="1">
      <c r="A434" s="14"/>
      <c r="B434" s="245"/>
      <c r="C434" s="246"/>
      <c r="D434" s="228" t="s">
        <v>155</v>
      </c>
      <c r="E434" s="247" t="s">
        <v>19</v>
      </c>
      <c r="F434" s="248" t="s">
        <v>2017</v>
      </c>
      <c r="G434" s="246"/>
      <c r="H434" s="249">
        <v>2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155</v>
      </c>
      <c r="AU434" s="255" t="s">
        <v>164</v>
      </c>
      <c r="AV434" s="14" t="s">
        <v>82</v>
      </c>
      <c r="AW434" s="14" t="s">
        <v>33</v>
      </c>
      <c r="AX434" s="14" t="s">
        <v>72</v>
      </c>
      <c r="AY434" s="255" t="s">
        <v>142</v>
      </c>
    </row>
    <row r="435" s="14" customFormat="1">
      <c r="A435" s="14"/>
      <c r="B435" s="245"/>
      <c r="C435" s="246"/>
      <c r="D435" s="228" t="s">
        <v>155</v>
      </c>
      <c r="E435" s="247" t="s">
        <v>19</v>
      </c>
      <c r="F435" s="248" t="s">
        <v>2018</v>
      </c>
      <c r="G435" s="246"/>
      <c r="H435" s="249">
        <v>11.6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155</v>
      </c>
      <c r="AU435" s="255" t="s">
        <v>164</v>
      </c>
      <c r="AV435" s="14" t="s">
        <v>82</v>
      </c>
      <c r="AW435" s="14" t="s">
        <v>33</v>
      </c>
      <c r="AX435" s="14" t="s">
        <v>72</v>
      </c>
      <c r="AY435" s="255" t="s">
        <v>142</v>
      </c>
    </row>
    <row r="436" s="14" customFormat="1">
      <c r="A436" s="14"/>
      <c r="B436" s="245"/>
      <c r="C436" s="246"/>
      <c r="D436" s="228" t="s">
        <v>155</v>
      </c>
      <c r="E436" s="247" t="s">
        <v>19</v>
      </c>
      <c r="F436" s="248" t="s">
        <v>2019</v>
      </c>
      <c r="G436" s="246"/>
      <c r="H436" s="249">
        <v>3.5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155</v>
      </c>
      <c r="AU436" s="255" t="s">
        <v>164</v>
      </c>
      <c r="AV436" s="14" t="s">
        <v>82</v>
      </c>
      <c r="AW436" s="14" t="s">
        <v>33</v>
      </c>
      <c r="AX436" s="14" t="s">
        <v>72</v>
      </c>
      <c r="AY436" s="255" t="s">
        <v>142</v>
      </c>
    </row>
    <row r="437" s="16" customFormat="1">
      <c r="A437" s="16"/>
      <c r="B437" s="285"/>
      <c r="C437" s="286"/>
      <c r="D437" s="228" t="s">
        <v>155</v>
      </c>
      <c r="E437" s="287" t="s">
        <v>19</v>
      </c>
      <c r="F437" s="288" t="s">
        <v>880</v>
      </c>
      <c r="G437" s="286"/>
      <c r="H437" s="289">
        <v>57.200000000000003</v>
      </c>
      <c r="I437" s="290"/>
      <c r="J437" s="286"/>
      <c r="K437" s="286"/>
      <c r="L437" s="291"/>
      <c r="M437" s="292"/>
      <c r="N437" s="293"/>
      <c r="O437" s="293"/>
      <c r="P437" s="293"/>
      <c r="Q437" s="293"/>
      <c r="R437" s="293"/>
      <c r="S437" s="293"/>
      <c r="T437" s="294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T437" s="295" t="s">
        <v>155</v>
      </c>
      <c r="AU437" s="295" t="s">
        <v>164</v>
      </c>
      <c r="AV437" s="16" t="s">
        <v>164</v>
      </c>
      <c r="AW437" s="16" t="s">
        <v>33</v>
      </c>
      <c r="AX437" s="16" t="s">
        <v>72</v>
      </c>
      <c r="AY437" s="295" t="s">
        <v>142</v>
      </c>
    </row>
    <row r="438" s="15" customFormat="1">
      <c r="A438" s="15"/>
      <c r="B438" s="274"/>
      <c r="C438" s="275"/>
      <c r="D438" s="228" t="s">
        <v>155</v>
      </c>
      <c r="E438" s="276" t="s">
        <v>19</v>
      </c>
      <c r="F438" s="277" t="s">
        <v>861</v>
      </c>
      <c r="G438" s="275"/>
      <c r="H438" s="278">
        <v>57.200000000000003</v>
      </c>
      <c r="I438" s="279"/>
      <c r="J438" s="275"/>
      <c r="K438" s="275"/>
      <c r="L438" s="280"/>
      <c r="M438" s="281"/>
      <c r="N438" s="282"/>
      <c r="O438" s="282"/>
      <c r="P438" s="282"/>
      <c r="Q438" s="282"/>
      <c r="R438" s="282"/>
      <c r="S438" s="282"/>
      <c r="T438" s="283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84" t="s">
        <v>155</v>
      </c>
      <c r="AU438" s="284" t="s">
        <v>164</v>
      </c>
      <c r="AV438" s="15" t="s">
        <v>149</v>
      </c>
      <c r="AW438" s="15" t="s">
        <v>33</v>
      </c>
      <c r="AX438" s="15" t="s">
        <v>80</v>
      </c>
      <c r="AY438" s="284" t="s">
        <v>142</v>
      </c>
    </row>
    <row r="439" s="2" customFormat="1" ht="16.5" customHeight="1">
      <c r="A439" s="41"/>
      <c r="B439" s="42"/>
      <c r="C439" s="257" t="s">
        <v>324</v>
      </c>
      <c r="D439" s="257" t="s">
        <v>279</v>
      </c>
      <c r="E439" s="258" t="s">
        <v>2020</v>
      </c>
      <c r="F439" s="259" t="s">
        <v>2021</v>
      </c>
      <c r="G439" s="260" t="s">
        <v>220</v>
      </c>
      <c r="H439" s="261">
        <v>59.799999999999997</v>
      </c>
      <c r="I439" s="262"/>
      <c r="J439" s="263">
        <f>ROUND(I439*H439,2)</f>
        <v>0</v>
      </c>
      <c r="K439" s="259" t="s">
        <v>148</v>
      </c>
      <c r="L439" s="264"/>
      <c r="M439" s="265" t="s">
        <v>19</v>
      </c>
      <c r="N439" s="266" t="s">
        <v>43</v>
      </c>
      <c r="O439" s="87"/>
      <c r="P439" s="224">
        <f>O439*H439</f>
        <v>0</v>
      </c>
      <c r="Q439" s="224">
        <v>0.0043099999999999996</v>
      </c>
      <c r="R439" s="224">
        <f>Q439*H439</f>
        <v>0.25773799999999997</v>
      </c>
      <c r="S439" s="224">
        <v>0</v>
      </c>
      <c r="T439" s="225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26" t="s">
        <v>202</v>
      </c>
      <c r="AT439" s="226" t="s">
        <v>279</v>
      </c>
      <c r="AU439" s="226" t="s">
        <v>164</v>
      </c>
      <c r="AY439" s="20" t="s">
        <v>142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20" t="s">
        <v>80</v>
      </c>
      <c r="BK439" s="227">
        <f>ROUND(I439*H439,2)</f>
        <v>0</v>
      </c>
      <c r="BL439" s="20" t="s">
        <v>149</v>
      </c>
      <c r="BM439" s="226" t="s">
        <v>2022</v>
      </c>
    </row>
    <row r="440" s="2" customFormat="1">
      <c r="A440" s="41"/>
      <c r="B440" s="42"/>
      <c r="C440" s="43"/>
      <c r="D440" s="228" t="s">
        <v>151</v>
      </c>
      <c r="E440" s="43"/>
      <c r="F440" s="229" t="s">
        <v>2021</v>
      </c>
      <c r="G440" s="43"/>
      <c r="H440" s="43"/>
      <c r="I440" s="230"/>
      <c r="J440" s="43"/>
      <c r="K440" s="43"/>
      <c r="L440" s="47"/>
      <c r="M440" s="231"/>
      <c r="N440" s="23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151</v>
      </c>
      <c r="AU440" s="20" t="s">
        <v>164</v>
      </c>
    </row>
    <row r="441" s="14" customFormat="1">
      <c r="A441" s="14"/>
      <c r="B441" s="245"/>
      <c r="C441" s="246"/>
      <c r="D441" s="228" t="s">
        <v>155</v>
      </c>
      <c r="E441" s="247" t="s">
        <v>19</v>
      </c>
      <c r="F441" s="248" t="s">
        <v>2023</v>
      </c>
      <c r="G441" s="246"/>
      <c r="H441" s="249">
        <v>58.058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155</v>
      </c>
      <c r="AU441" s="255" t="s">
        <v>164</v>
      </c>
      <c r="AV441" s="14" t="s">
        <v>82</v>
      </c>
      <c r="AW441" s="14" t="s">
        <v>33</v>
      </c>
      <c r="AX441" s="14" t="s">
        <v>72</v>
      </c>
      <c r="AY441" s="255" t="s">
        <v>142</v>
      </c>
    </row>
    <row r="442" s="15" customFormat="1">
      <c r="A442" s="15"/>
      <c r="B442" s="274"/>
      <c r="C442" s="275"/>
      <c r="D442" s="228" t="s">
        <v>155</v>
      </c>
      <c r="E442" s="276" t="s">
        <v>19</v>
      </c>
      <c r="F442" s="277" t="s">
        <v>861</v>
      </c>
      <c r="G442" s="275"/>
      <c r="H442" s="278">
        <v>58.058</v>
      </c>
      <c r="I442" s="279"/>
      <c r="J442" s="275"/>
      <c r="K442" s="275"/>
      <c r="L442" s="280"/>
      <c r="M442" s="281"/>
      <c r="N442" s="282"/>
      <c r="O442" s="282"/>
      <c r="P442" s="282"/>
      <c r="Q442" s="282"/>
      <c r="R442" s="282"/>
      <c r="S442" s="282"/>
      <c r="T442" s="283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84" t="s">
        <v>155</v>
      </c>
      <c r="AU442" s="284" t="s">
        <v>164</v>
      </c>
      <c r="AV442" s="15" t="s">
        <v>149</v>
      </c>
      <c r="AW442" s="15" t="s">
        <v>33</v>
      </c>
      <c r="AX442" s="15" t="s">
        <v>72</v>
      </c>
      <c r="AY442" s="284" t="s">
        <v>142</v>
      </c>
    </row>
    <row r="443" s="14" customFormat="1">
      <c r="A443" s="14"/>
      <c r="B443" s="245"/>
      <c r="C443" s="246"/>
      <c r="D443" s="228" t="s">
        <v>155</v>
      </c>
      <c r="E443" s="247" t="s">
        <v>19</v>
      </c>
      <c r="F443" s="248" t="s">
        <v>2024</v>
      </c>
      <c r="G443" s="246"/>
      <c r="H443" s="249">
        <v>59.799999999999997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155</v>
      </c>
      <c r="AU443" s="255" t="s">
        <v>164</v>
      </c>
      <c r="AV443" s="14" t="s">
        <v>82</v>
      </c>
      <c r="AW443" s="14" t="s">
        <v>33</v>
      </c>
      <c r="AX443" s="14" t="s">
        <v>80</v>
      </c>
      <c r="AY443" s="255" t="s">
        <v>142</v>
      </c>
    </row>
    <row r="444" s="2" customFormat="1" ht="16.5" customHeight="1">
      <c r="A444" s="41"/>
      <c r="B444" s="42"/>
      <c r="C444" s="215" t="s">
        <v>331</v>
      </c>
      <c r="D444" s="215" t="s">
        <v>144</v>
      </c>
      <c r="E444" s="216" t="s">
        <v>2025</v>
      </c>
      <c r="F444" s="217" t="s">
        <v>2026</v>
      </c>
      <c r="G444" s="218" t="s">
        <v>220</v>
      </c>
      <c r="H444" s="219">
        <v>20.5</v>
      </c>
      <c r="I444" s="220"/>
      <c r="J444" s="221">
        <f>ROUND(I444*H444,2)</f>
        <v>0</v>
      </c>
      <c r="K444" s="217" t="s">
        <v>148</v>
      </c>
      <c r="L444" s="47"/>
      <c r="M444" s="222" t="s">
        <v>19</v>
      </c>
      <c r="N444" s="223" t="s">
        <v>43</v>
      </c>
      <c r="O444" s="87"/>
      <c r="P444" s="224">
        <f>O444*H444</f>
        <v>0</v>
      </c>
      <c r="Q444" s="224">
        <v>1.0000000000000001E-05</v>
      </c>
      <c r="R444" s="224">
        <f>Q444*H444</f>
        <v>0.00020500000000000002</v>
      </c>
      <c r="S444" s="224">
        <v>0</v>
      </c>
      <c r="T444" s="225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149</v>
      </c>
      <c r="AT444" s="226" t="s">
        <v>144</v>
      </c>
      <c r="AU444" s="226" t="s">
        <v>164</v>
      </c>
      <c r="AY444" s="20" t="s">
        <v>142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20" t="s">
        <v>80</v>
      </c>
      <c r="BK444" s="227">
        <f>ROUND(I444*H444,2)</f>
        <v>0</v>
      </c>
      <c r="BL444" s="20" t="s">
        <v>149</v>
      </c>
      <c r="BM444" s="226" t="s">
        <v>2027</v>
      </c>
    </row>
    <row r="445" s="2" customFormat="1">
      <c r="A445" s="41"/>
      <c r="B445" s="42"/>
      <c r="C445" s="43"/>
      <c r="D445" s="228" t="s">
        <v>151</v>
      </c>
      <c r="E445" s="43"/>
      <c r="F445" s="229" t="s">
        <v>2026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151</v>
      </c>
      <c r="AU445" s="20" t="s">
        <v>164</v>
      </c>
    </row>
    <row r="446" s="2" customFormat="1">
      <c r="A446" s="41"/>
      <c r="B446" s="42"/>
      <c r="C446" s="43"/>
      <c r="D446" s="233" t="s">
        <v>153</v>
      </c>
      <c r="E446" s="43"/>
      <c r="F446" s="234" t="s">
        <v>2028</v>
      </c>
      <c r="G446" s="43"/>
      <c r="H446" s="43"/>
      <c r="I446" s="230"/>
      <c r="J446" s="43"/>
      <c r="K446" s="43"/>
      <c r="L446" s="47"/>
      <c r="M446" s="231"/>
      <c r="N446" s="232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153</v>
      </c>
      <c r="AU446" s="20" t="s">
        <v>164</v>
      </c>
    </row>
    <row r="447" s="14" customFormat="1">
      <c r="A447" s="14"/>
      <c r="B447" s="245"/>
      <c r="C447" s="246"/>
      <c r="D447" s="228" t="s">
        <v>155</v>
      </c>
      <c r="E447" s="247" t="s">
        <v>19</v>
      </c>
      <c r="F447" s="248" t="s">
        <v>2029</v>
      </c>
      <c r="G447" s="246"/>
      <c r="H447" s="249">
        <v>0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155</v>
      </c>
      <c r="AU447" s="255" t="s">
        <v>164</v>
      </c>
      <c r="AV447" s="14" t="s">
        <v>82</v>
      </c>
      <c r="AW447" s="14" t="s">
        <v>33</v>
      </c>
      <c r="AX447" s="14" t="s">
        <v>72</v>
      </c>
      <c r="AY447" s="255" t="s">
        <v>142</v>
      </c>
    </row>
    <row r="448" s="14" customFormat="1">
      <c r="A448" s="14"/>
      <c r="B448" s="245"/>
      <c r="C448" s="246"/>
      <c r="D448" s="228" t="s">
        <v>155</v>
      </c>
      <c r="E448" s="247" t="s">
        <v>19</v>
      </c>
      <c r="F448" s="248" t="s">
        <v>2030</v>
      </c>
      <c r="G448" s="246"/>
      <c r="H448" s="249">
        <v>0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155</v>
      </c>
      <c r="AU448" s="255" t="s">
        <v>164</v>
      </c>
      <c r="AV448" s="14" t="s">
        <v>82</v>
      </c>
      <c r="AW448" s="14" t="s">
        <v>33</v>
      </c>
      <c r="AX448" s="14" t="s">
        <v>72</v>
      </c>
      <c r="AY448" s="255" t="s">
        <v>142</v>
      </c>
    </row>
    <row r="449" s="14" customFormat="1">
      <c r="A449" s="14"/>
      <c r="B449" s="245"/>
      <c r="C449" s="246"/>
      <c r="D449" s="228" t="s">
        <v>155</v>
      </c>
      <c r="E449" s="247" t="s">
        <v>19</v>
      </c>
      <c r="F449" s="248" t="s">
        <v>2031</v>
      </c>
      <c r="G449" s="246"/>
      <c r="H449" s="249">
        <v>5.5999999999999996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155</v>
      </c>
      <c r="AU449" s="255" t="s">
        <v>164</v>
      </c>
      <c r="AV449" s="14" t="s">
        <v>82</v>
      </c>
      <c r="AW449" s="14" t="s">
        <v>33</v>
      </c>
      <c r="AX449" s="14" t="s">
        <v>72</v>
      </c>
      <c r="AY449" s="255" t="s">
        <v>142</v>
      </c>
    </row>
    <row r="450" s="14" customFormat="1">
      <c r="A450" s="14"/>
      <c r="B450" s="245"/>
      <c r="C450" s="246"/>
      <c r="D450" s="228" t="s">
        <v>155</v>
      </c>
      <c r="E450" s="247" t="s">
        <v>19</v>
      </c>
      <c r="F450" s="248" t="s">
        <v>2032</v>
      </c>
      <c r="G450" s="246"/>
      <c r="H450" s="249">
        <v>0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155</v>
      </c>
      <c r="AU450" s="255" t="s">
        <v>164</v>
      </c>
      <c r="AV450" s="14" t="s">
        <v>82</v>
      </c>
      <c r="AW450" s="14" t="s">
        <v>33</v>
      </c>
      <c r="AX450" s="14" t="s">
        <v>72</v>
      </c>
      <c r="AY450" s="255" t="s">
        <v>142</v>
      </c>
    </row>
    <row r="451" s="14" customFormat="1">
      <c r="A451" s="14"/>
      <c r="B451" s="245"/>
      <c r="C451" s="246"/>
      <c r="D451" s="228" t="s">
        <v>155</v>
      </c>
      <c r="E451" s="247" t="s">
        <v>19</v>
      </c>
      <c r="F451" s="248" t="s">
        <v>2033</v>
      </c>
      <c r="G451" s="246"/>
      <c r="H451" s="249">
        <v>0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155</v>
      </c>
      <c r="AU451" s="255" t="s">
        <v>164</v>
      </c>
      <c r="AV451" s="14" t="s">
        <v>82</v>
      </c>
      <c r="AW451" s="14" t="s">
        <v>33</v>
      </c>
      <c r="AX451" s="14" t="s">
        <v>72</v>
      </c>
      <c r="AY451" s="255" t="s">
        <v>142</v>
      </c>
    </row>
    <row r="452" s="14" customFormat="1">
      <c r="A452" s="14"/>
      <c r="B452" s="245"/>
      <c r="C452" s="246"/>
      <c r="D452" s="228" t="s">
        <v>155</v>
      </c>
      <c r="E452" s="247" t="s">
        <v>19</v>
      </c>
      <c r="F452" s="248" t="s">
        <v>2011</v>
      </c>
      <c r="G452" s="246"/>
      <c r="H452" s="249">
        <v>0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155</v>
      </c>
      <c r="AU452" s="255" t="s">
        <v>164</v>
      </c>
      <c r="AV452" s="14" t="s">
        <v>82</v>
      </c>
      <c r="AW452" s="14" t="s">
        <v>33</v>
      </c>
      <c r="AX452" s="14" t="s">
        <v>72</v>
      </c>
      <c r="AY452" s="255" t="s">
        <v>142</v>
      </c>
    </row>
    <row r="453" s="14" customFormat="1">
      <c r="A453" s="14"/>
      <c r="B453" s="245"/>
      <c r="C453" s="246"/>
      <c r="D453" s="228" t="s">
        <v>155</v>
      </c>
      <c r="E453" s="247" t="s">
        <v>19</v>
      </c>
      <c r="F453" s="248" t="s">
        <v>2034</v>
      </c>
      <c r="G453" s="246"/>
      <c r="H453" s="249">
        <v>0</v>
      </c>
      <c r="I453" s="250"/>
      <c r="J453" s="246"/>
      <c r="K453" s="246"/>
      <c r="L453" s="251"/>
      <c r="M453" s="252"/>
      <c r="N453" s="253"/>
      <c r="O453" s="253"/>
      <c r="P453" s="253"/>
      <c r="Q453" s="253"/>
      <c r="R453" s="253"/>
      <c r="S453" s="253"/>
      <c r="T453" s="25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5" t="s">
        <v>155</v>
      </c>
      <c r="AU453" s="255" t="s">
        <v>164</v>
      </c>
      <c r="AV453" s="14" t="s">
        <v>82</v>
      </c>
      <c r="AW453" s="14" t="s">
        <v>33</v>
      </c>
      <c r="AX453" s="14" t="s">
        <v>72</v>
      </c>
      <c r="AY453" s="255" t="s">
        <v>142</v>
      </c>
    </row>
    <row r="454" s="14" customFormat="1">
      <c r="A454" s="14"/>
      <c r="B454" s="245"/>
      <c r="C454" s="246"/>
      <c r="D454" s="228" t="s">
        <v>155</v>
      </c>
      <c r="E454" s="247" t="s">
        <v>19</v>
      </c>
      <c r="F454" s="248" t="s">
        <v>2035</v>
      </c>
      <c r="G454" s="246"/>
      <c r="H454" s="249">
        <v>4.9000000000000004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155</v>
      </c>
      <c r="AU454" s="255" t="s">
        <v>164</v>
      </c>
      <c r="AV454" s="14" t="s">
        <v>82</v>
      </c>
      <c r="AW454" s="14" t="s">
        <v>33</v>
      </c>
      <c r="AX454" s="14" t="s">
        <v>72</v>
      </c>
      <c r="AY454" s="255" t="s">
        <v>142</v>
      </c>
    </row>
    <row r="455" s="14" customFormat="1">
      <c r="A455" s="14"/>
      <c r="B455" s="245"/>
      <c r="C455" s="246"/>
      <c r="D455" s="228" t="s">
        <v>155</v>
      </c>
      <c r="E455" s="247" t="s">
        <v>19</v>
      </c>
      <c r="F455" s="248" t="s">
        <v>2036</v>
      </c>
      <c r="G455" s="246"/>
      <c r="H455" s="249">
        <v>0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155</v>
      </c>
      <c r="AU455" s="255" t="s">
        <v>164</v>
      </c>
      <c r="AV455" s="14" t="s">
        <v>82</v>
      </c>
      <c r="AW455" s="14" t="s">
        <v>33</v>
      </c>
      <c r="AX455" s="14" t="s">
        <v>72</v>
      </c>
      <c r="AY455" s="255" t="s">
        <v>142</v>
      </c>
    </row>
    <row r="456" s="14" customFormat="1">
      <c r="A456" s="14"/>
      <c r="B456" s="245"/>
      <c r="C456" s="246"/>
      <c r="D456" s="228" t="s">
        <v>155</v>
      </c>
      <c r="E456" s="247" t="s">
        <v>19</v>
      </c>
      <c r="F456" s="248" t="s">
        <v>2037</v>
      </c>
      <c r="G456" s="246"/>
      <c r="H456" s="249">
        <v>10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155</v>
      </c>
      <c r="AU456" s="255" t="s">
        <v>164</v>
      </c>
      <c r="AV456" s="14" t="s">
        <v>82</v>
      </c>
      <c r="AW456" s="14" t="s">
        <v>33</v>
      </c>
      <c r="AX456" s="14" t="s">
        <v>72</v>
      </c>
      <c r="AY456" s="255" t="s">
        <v>142</v>
      </c>
    </row>
    <row r="457" s="14" customFormat="1">
      <c r="A457" s="14"/>
      <c r="B457" s="245"/>
      <c r="C457" s="246"/>
      <c r="D457" s="228" t="s">
        <v>155</v>
      </c>
      <c r="E457" s="247" t="s">
        <v>19</v>
      </c>
      <c r="F457" s="248" t="s">
        <v>2038</v>
      </c>
      <c r="G457" s="246"/>
      <c r="H457" s="249">
        <v>0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155</v>
      </c>
      <c r="AU457" s="255" t="s">
        <v>164</v>
      </c>
      <c r="AV457" s="14" t="s">
        <v>82</v>
      </c>
      <c r="AW457" s="14" t="s">
        <v>33</v>
      </c>
      <c r="AX457" s="14" t="s">
        <v>72</v>
      </c>
      <c r="AY457" s="255" t="s">
        <v>142</v>
      </c>
    </row>
    <row r="458" s="14" customFormat="1">
      <c r="A458" s="14"/>
      <c r="B458" s="245"/>
      <c r="C458" s="246"/>
      <c r="D458" s="228" t="s">
        <v>155</v>
      </c>
      <c r="E458" s="247" t="s">
        <v>19</v>
      </c>
      <c r="F458" s="248" t="s">
        <v>2039</v>
      </c>
      <c r="G458" s="246"/>
      <c r="H458" s="249">
        <v>0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155</v>
      </c>
      <c r="AU458" s="255" t="s">
        <v>164</v>
      </c>
      <c r="AV458" s="14" t="s">
        <v>82</v>
      </c>
      <c r="AW458" s="14" t="s">
        <v>33</v>
      </c>
      <c r="AX458" s="14" t="s">
        <v>72</v>
      </c>
      <c r="AY458" s="255" t="s">
        <v>142</v>
      </c>
    </row>
    <row r="459" s="14" customFormat="1">
      <c r="A459" s="14"/>
      <c r="B459" s="245"/>
      <c r="C459" s="246"/>
      <c r="D459" s="228" t="s">
        <v>155</v>
      </c>
      <c r="E459" s="247" t="s">
        <v>19</v>
      </c>
      <c r="F459" s="248" t="s">
        <v>2040</v>
      </c>
      <c r="G459" s="246"/>
      <c r="H459" s="249">
        <v>0</v>
      </c>
      <c r="I459" s="250"/>
      <c r="J459" s="246"/>
      <c r="K459" s="246"/>
      <c r="L459" s="251"/>
      <c r="M459" s="252"/>
      <c r="N459" s="253"/>
      <c r="O459" s="253"/>
      <c r="P459" s="253"/>
      <c r="Q459" s="253"/>
      <c r="R459" s="253"/>
      <c r="S459" s="253"/>
      <c r="T459" s="25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5" t="s">
        <v>155</v>
      </c>
      <c r="AU459" s="255" t="s">
        <v>164</v>
      </c>
      <c r="AV459" s="14" t="s">
        <v>82</v>
      </c>
      <c r="AW459" s="14" t="s">
        <v>33</v>
      </c>
      <c r="AX459" s="14" t="s">
        <v>72</v>
      </c>
      <c r="AY459" s="255" t="s">
        <v>142</v>
      </c>
    </row>
    <row r="460" s="14" customFormat="1">
      <c r="A460" s="14"/>
      <c r="B460" s="245"/>
      <c r="C460" s="246"/>
      <c r="D460" s="228" t="s">
        <v>155</v>
      </c>
      <c r="E460" s="247" t="s">
        <v>19</v>
      </c>
      <c r="F460" s="248" t="s">
        <v>2041</v>
      </c>
      <c r="G460" s="246"/>
      <c r="H460" s="249">
        <v>0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155</v>
      </c>
      <c r="AU460" s="255" t="s">
        <v>164</v>
      </c>
      <c r="AV460" s="14" t="s">
        <v>82</v>
      </c>
      <c r="AW460" s="14" t="s">
        <v>33</v>
      </c>
      <c r="AX460" s="14" t="s">
        <v>72</v>
      </c>
      <c r="AY460" s="255" t="s">
        <v>142</v>
      </c>
    </row>
    <row r="461" s="16" customFormat="1">
      <c r="A461" s="16"/>
      <c r="B461" s="285"/>
      <c r="C461" s="286"/>
      <c r="D461" s="228" t="s">
        <v>155</v>
      </c>
      <c r="E461" s="287" t="s">
        <v>19</v>
      </c>
      <c r="F461" s="288" t="s">
        <v>880</v>
      </c>
      <c r="G461" s="286"/>
      <c r="H461" s="289">
        <v>20.5</v>
      </c>
      <c r="I461" s="290"/>
      <c r="J461" s="286"/>
      <c r="K461" s="286"/>
      <c r="L461" s="291"/>
      <c r="M461" s="292"/>
      <c r="N461" s="293"/>
      <c r="O461" s="293"/>
      <c r="P461" s="293"/>
      <c r="Q461" s="293"/>
      <c r="R461" s="293"/>
      <c r="S461" s="293"/>
      <c r="T461" s="294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T461" s="295" t="s">
        <v>155</v>
      </c>
      <c r="AU461" s="295" t="s">
        <v>164</v>
      </c>
      <c r="AV461" s="16" t="s">
        <v>164</v>
      </c>
      <c r="AW461" s="16" t="s">
        <v>33</v>
      </c>
      <c r="AX461" s="16" t="s">
        <v>72</v>
      </c>
      <c r="AY461" s="295" t="s">
        <v>142</v>
      </c>
    </row>
    <row r="462" s="15" customFormat="1">
      <c r="A462" s="15"/>
      <c r="B462" s="274"/>
      <c r="C462" s="275"/>
      <c r="D462" s="228" t="s">
        <v>155</v>
      </c>
      <c r="E462" s="276" t="s">
        <v>19</v>
      </c>
      <c r="F462" s="277" t="s">
        <v>861</v>
      </c>
      <c r="G462" s="275"/>
      <c r="H462" s="278">
        <v>20.5</v>
      </c>
      <c r="I462" s="279"/>
      <c r="J462" s="275"/>
      <c r="K462" s="275"/>
      <c r="L462" s="280"/>
      <c r="M462" s="281"/>
      <c r="N462" s="282"/>
      <c r="O462" s="282"/>
      <c r="P462" s="282"/>
      <c r="Q462" s="282"/>
      <c r="R462" s="282"/>
      <c r="S462" s="282"/>
      <c r="T462" s="283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84" t="s">
        <v>155</v>
      </c>
      <c r="AU462" s="284" t="s">
        <v>164</v>
      </c>
      <c r="AV462" s="15" t="s">
        <v>149</v>
      </c>
      <c r="AW462" s="15" t="s">
        <v>33</v>
      </c>
      <c r="AX462" s="15" t="s">
        <v>80</v>
      </c>
      <c r="AY462" s="284" t="s">
        <v>142</v>
      </c>
    </row>
    <row r="463" s="2" customFormat="1" ht="16.5" customHeight="1">
      <c r="A463" s="41"/>
      <c r="B463" s="42"/>
      <c r="C463" s="257" t="s">
        <v>339</v>
      </c>
      <c r="D463" s="257" t="s">
        <v>279</v>
      </c>
      <c r="E463" s="258" t="s">
        <v>1098</v>
      </c>
      <c r="F463" s="259" t="s">
        <v>1099</v>
      </c>
      <c r="G463" s="260" t="s">
        <v>220</v>
      </c>
      <c r="H463" s="261">
        <v>21.431999999999999</v>
      </c>
      <c r="I463" s="262"/>
      <c r="J463" s="263">
        <f>ROUND(I463*H463,2)</f>
        <v>0</v>
      </c>
      <c r="K463" s="259" t="s">
        <v>148</v>
      </c>
      <c r="L463" s="264"/>
      <c r="M463" s="265" t="s">
        <v>19</v>
      </c>
      <c r="N463" s="266" t="s">
        <v>43</v>
      </c>
      <c r="O463" s="87"/>
      <c r="P463" s="224">
        <f>O463*H463</f>
        <v>0</v>
      </c>
      <c r="Q463" s="224">
        <v>0.0067299999999999999</v>
      </c>
      <c r="R463" s="224">
        <f>Q463*H463</f>
        <v>0.14423735999999998</v>
      </c>
      <c r="S463" s="224">
        <v>0</v>
      </c>
      <c r="T463" s="225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6" t="s">
        <v>202</v>
      </c>
      <c r="AT463" s="226" t="s">
        <v>279</v>
      </c>
      <c r="AU463" s="226" t="s">
        <v>164</v>
      </c>
      <c r="AY463" s="20" t="s">
        <v>142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20" t="s">
        <v>80</v>
      </c>
      <c r="BK463" s="227">
        <f>ROUND(I463*H463,2)</f>
        <v>0</v>
      </c>
      <c r="BL463" s="20" t="s">
        <v>149</v>
      </c>
      <c r="BM463" s="226" t="s">
        <v>2042</v>
      </c>
    </row>
    <row r="464" s="2" customFormat="1">
      <c r="A464" s="41"/>
      <c r="B464" s="42"/>
      <c r="C464" s="43"/>
      <c r="D464" s="228" t="s">
        <v>151</v>
      </c>
      <c r="E464" s="43"/>
      <c r="F464" s="229" t="s">
        <v>1099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151</v>
      </c>
      <c r="AU464" s="20" t="s">
        <v>164</v>
      </c>
    </row>
    <row r="465" s="14" customFormat="1">
      <c r="A465" s="14"/>
      <c r="B465" s="245"/>
      <c r="C465" s="246"/>
      <c r="D465" s="228" t="s">
        <v>155</v>
      </c>
      <c r="E465" s="247" t="s">
        <v>19</v>
      </c>
      <c r="F465" s="248" t="s">
        <v>2043</v>
      </c>
      <c r="G465" s="246"/>
      <c r="H465" s="249">
        <v>20.808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155</v>
      </c>
      <c r="AU465" s="255" t="s">
        <v>164</v>
      </c>
      <c r="AV465" s="14" t="s">
        <v>82</v>
      </c>
      <c r="AW465" s="14" t="s">
        <v>33</v>
      </c>
      <c r="AX465" s="14" t="s">
        <v>72</v>
      </c>
      <c r="AY465" s="255" t="s">
        <v>142</v>
      </c>
    </row>
    <row r="466" s="15" customFormat="1">
      <c r="A466" s="15"/>
      <c r="B466" s="274"/>
      <c r="C466" s="275"/>
      <c r="D466" s="228" t="s">
        <v>155</v>
      </c>
      <c r="E466" s="276" t="s">
        <v>19</v>
      </c>
      <c r="F466" s="277" t="s">
        <v>861</v>
      </c>
      <c r="G466" s="275"/>
      <c r="H466" s="278">
        <v>20.808</v>
      </c>
      <c r="I466" s="279"/>
      <c r="J466" s="275"/>
      <c r="K466" s="275"/>
      <c r="L466" s="280"/>
      <c r="M466" s="281"/>
      <c r="N466" s="282"/>
      <c r="O466" s="282"/>
      <c r="P466" s="282"/>
      <c r="Q466" s="282"/>
      <c r="R466" s="282"/>
      <c r="S466" s="282"/>
      <c r="T466" s="283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84" t="s">
        <v>155</v>
      </c>
      <c r="AU466" s="284" t="s">
        <v>164</v>
      </c>
      <c r="AV466" s="15" t="s">
        <v>149</v>
      </c>
      <c r="AW466" s="15" t="s">
        <v>33</v>
      </c>
      <c r="AX466" s="15" t="s">
        <v>72</v>
      </c>
      <c r="AY466" s="284" t="s">
        <v>142</v>
      </c>
    </row>
    <row r="467" s="14" customFormat="1">
      <c r="A467" s="14"/>
      <c r="B467" s="245"/>
      <c r="C467" s="246"/>
      <c r="D467" s="228" t="s">
        <v>155</v>
      </c>
      <c r="E467" s="247" t="s">
        <v>19</v>
      </c>
      <c r="F467" s="248" t="s">
        <v>2044</v>
      </c>
      <c r="G467" s="246"/>
      <c r="H467" s="249">
        <v>21.431999999999999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155</v>
      </c>
      <c r="AU467" s="255" t="s">
        <v>164</v>
      </c>
      <c r="AV467" s="14" t="s">
        <v>82</v>
      </c>
      <c r="AW467" s="14" t="s">
        <v>33</v>
      </c>
      <c r="AX467" s="14" t="s">
        <v>80</v>
      </c>
      <c r="AY467" s="255" t="s">
        <v>142</v>
      </c>
    </row>
    <row r="468" s="2" customFormat="1" ht="16.5" customHeight="1">
      <c r="A468" s="41"/>
      <c r="B468" s="42"/>
      <c r="C468" s="215" t="s">
        <v>346</v>
      </c>
      <c r="D468" s="215" t="s">
        <v>144</v>
      </c>
      <c r="E468" s="216" t="s">
        <v>1751</v>
      </c>
      <c r="F468" s="217" t="s">
        <v>1752</v>
      </c>
      <c r="G468" s="218" t="s">
        <v>220</v>
      </c>
      <c r="H468" s="219">
        <v>6.2999999999999998</v>
      </c>
      <c r="I468" s="220"/>
      <c r="J468" s="221">
        <f>ROUND(I468*H468,2)</f>
        <v>0</v>
      </c>
      <c r="K468" s="217" t="s">
        <v>148</v>
      </c>
      <c r="L468" s="47"/>
      <c r="M468" s="222" t="s">
        <v>19</v>
      </c>
      <c r="N468" s="223" t="s">
        <v>43</v>
      </c>
      <c r="O468" s="87"/>
      <c r="P468" s="224">
        <f>O468*H468</f>
        <v>0</v>
      </c>
      <c r="Q468" s="224">
        <v>3.0000000000000001E-05</v>
      </c>
      <c r="R468" s="224">
        <f>Q468*H468</f>
        <v>0.00018899999999999999</v>
      </c>
      <c r="S468" s="224">
        <v>0</v>
      </c>
      <c r="T468" s="225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26" t="s">
        <v>149</v>
      </c>
      <c r="AT468" s="226" t="s">
        <v>144</v>
      </c>
      <c r="AU468" s="226" t="s">
        <v>164</v>
      </c>
      <c r="AY468" s="20" t="s">
        <v>142</v>
      </c>
      <c r="BE468" s="227">
        <f>IF(N468="základní",J468,0)</f>
        <v>0</v>
      </c>
      <c r="BF468" s="227">
        <f>IF(N468="snížená",J468,0)</f>
        <v>0</v>
      </c>
      <c r="BG468" s="227">
        <f>IF(N468="zákl. přenesená",J468,0)</f>
        <v>0</v>
      </c>
      <c r="BH468" s="227">
        <f>IF(N468="sníž. přenesená",J468,0)</f>
        <v>0</v>
      </c>
      <c r="BI468" s="227">
        <f>IF(N468="nulová",J468,0)</f>
        <v>0</v>
      </c>
      <c r="BJ468" s="20" t="s">
        <v>80</v>
      </c>
      <c r="BK468" s="227">
        <f>ROUND(I468*H468,2)</f>
        <v>0</v>
      </c>
      <c r="BL468" s="20" t="s">
        <v>149</v>
      </c>
      <c r="BM468" s="226" t="s">
        <v>2045</v>
      </c>
    </row>
    <row r="469" s="2" customFormat="1">
      <c r="A469" s="41"/>
      <c r="B469" s="42"/>
      <c r="C469" s="43"/>
      <c r="D469" s="228" t="s">
        <v>151</v>
      </c>
      <c r="E469" s="43"/>
      <c r="F469" s="229" t="s">
        <v>1752</v>
      </c>
      <c r="G469" s="43"/>
      <c r="H469" s="43"/>
      <c r="I469" s="230"/>
      <c r="J469" s="43"/>
      <c r="K469" s="43"/>
      <c r="L469" s="47"/>
      <c r="M469" s="231"/>
      <c r="N469" s="232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151</v>
      </c>
      <c r="AU469" s="20" t="s">
        <v>164</v>
      </c>
    </row>
    <row r="470" s="2" customFormat="1">
      <c r="A470" s="41"/>
      <c r="B470" s="42"/>
      <c r="C470" s="43"/>
      <c r="D470" s="233" t="s">
        <v>153</v>
      </c>
      <c r="E470" s="43"/>
      <c r="F470" s="234" t="s">
        <v>1754</v>
      </c>
      <c r="G470" s="43"/>
      <c r="H470" s="43"/>
      <c r="I470" s="230"/>
      <c r="J470" s="43"/>
      <c r="K470" s="43"/>
      <c r="L470" s="47"/>
      <c r="M470" s="231"/>
      <c r="N470" s="232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153</v>
      </c>
      <c r="AU470" s="20" t="s">
        <v>164</v>
      </c>
    </row>
    <row r="471" s="14" customFormat="1">
      <c r="A471" s="14"/>
      <c r="B471" s="245"/>
      <c r="C471" s="246"/>
      <c r="D471" s="228" t="s">
        <v>155</v>
      </c>
      <c r="E471" s="247" t="s">
        <v>19</v>
      </c>
      <c r="F471" s="248" t="s">
        <v>2029</v>
      </c>
      <c r="G471" s="246"/>
      <c r="H471" s="249">
        <v>0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155</v>
      </c>
      <c r="AU471" s="255" t="s">
        <v>164</v>
      </c>
      <c r="AV471" s="14" t="s">
        <v>82</v>
      </c>
      <c r="AW471" s="14" t="s">
        <v>33</v>
      </c>
      <c r="AX471" s="14" t="s">
        <v>72</v>
      </c>
      <c r="AY471" s="255" t="s">
        <v>142</v>
      </c>
    </row>
    <row r="472" s="14" customFormat="1">
      <c r="A472" s="14"/>
      <c r="B472" s="245"/>
      <c r="C472" s="246"/>
      <c r="D472" s="228" t="s">
        <v>155</v>
      </c>
      <c r="E472" s="247" t="s">
        <v>19</v>
      </c>
      <c r="F472" s="248" t="s">
        <v>2030</v>
      </c>
      <c r="G472" s="246"/>
      <c r="H472" s="249">
        <v>0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155</v>
      </c>
      <c r="AU472" s="255" t="s">
        <v>164</v>
      </c>
      <c r="AV472" s="14" t="s">
        <v>82</v>
      </c>
      <c r="AW472" s="14" t="s">
        <v>33</v>
      </c>
      <c r="AX472" s="14" t="s">
        <v>72</v>
      </c>
      <c r="AY472" s="255" t="s">
        <v>142</v>
      </c>
    </row>
    <row r="473" s="14" customFormat="1">
      <c r="A473" s="14"/>
      <c r="B473" s="245"/>
      <c r="C473" s="246"/>
      <c r="D473" s="228" t="s">
        <v>155</v>
      </c>
      <c r="E473" s="247" t="s">
        <v>19</v>
      </c>
      <c r="F473" s="248" t="s">
        <v>2008</v>
      </c>
      <c r="G473" s="246"/>
      <c r="H473" s="249">
        <v>0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155</v>
      </c>
      <c r="AU473" s="255" t="s">
        <v>164</v>
      </c>
      <c r="AV473" s="14" t="s">
        <v>82</v>
      </c>
      <c r="AW473" s="14" t="s">
        <v>33</v>
      </c>
      <c r="AX473" s="14" t="s">
        <v>72</v>
      </c>
      <c r="AY473" s="255" t="s">
        <v>142</v>
      </c>
    </row>
    <row r="474" s="14" customFormat="1">
      <c r="A474" s="14"/>
      <c r="B474" s="245"/>
      <c r="C474" s="246"/>
      <c r="D474" s="228" t="s">
        <v>155</v>
      </c>
      <c r="E474" s="247" t="s">
        <v>19</v>
      </c>
      <c r="F474" s="248" t="s">
        <v>2032</v>
      </c>
      <c r="G474" s="246"/>
      <c r="H474" s="249">
        <v>0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5" t="s">
        <v>155</v>
      </c>
      <c r="AU474" s="255" t="s">
        <v>164</v>
      </c>
      <c r="AV474" s="14" t="s">
        <v>82</v>
      </c>
      <c r="AW474" s="14" t="s">
        <v>33</v>
      </c>
      <c r="AX474" s="14" t="s">
        <v>72</v>
      </c>
      <c r="AY474" s="255" t="s">
        <v>142</v>
      </c>
    </row>
    <row r="475" s="14" customFormat="1">
      <c r="A475" s="14"/>
      <c r="B475" s="245"/>
      <c r="C475" s="246"/>
      <c r="D475" s="228" t="s">
        <v>155</v>
      </c>
      <c r="E475" s="247" t="s">
        <v>19</v>
      </c>
      <c r="F475" s="248" t="s">
        <v>2033</v>
      </c>
      <c r="G475" s="246"/>
      <c r="H475" s="249">
        <v>0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155</v>
      </c>
      <c r="AU475" s="255" t="s">
        <v>164</v>
      </c>
      <c r="AV475" s="14" t="s">
        <v>82</v>
      </c>
      <c r="AW475" s="14" t="s">
        <v>33</v>
      </c>
      <c r="AX475" s="14" t="s">
        <v>72</v>
      </c>
      <c r="AY475" s="255" t="s">
        <v>142</v>
      </c>
    </row>
    <row r="476" s="14" customFormat="1">
      <c r="A476" s="14"/>
      <c r="B476" s="245"/>
      <c r="C476" s="246"/>
      <c r="D476" s="228" t="s">
        <v>155</v>
      </c>
      <c r="E476" s="247" t="s">
        <v>19</v>
      </c>
      <c r="F476" s="248" t="s">
        <v>2046</v>
      </c>
      <c r="G476" s="246"/>
      <c r="H476" s="249">
        <v>6.2999999999999998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5" t="s">
        <v>155</v>
      </c>
      <c r="AU476" s="255" t="s">
        <v>164</v>
      </c>
      <c r="AV476" s="14" t="s">
        <v>82</v>
      </c>
      <c r="AW476" s="14" t="s">
        <v>33</v>
      </c>
      <c r="AX476" s="14" t="s">
        <v>72</v>
      </c>
      <c r="AY476" s="255" t="s">
        <v>142</v>
      </c>
    </row>
    <row r="477" s="14" customFormat="1">
      <c r="A477" s="14"/>
      <c r="B477" s="245"/>
      <c r="C477" s="246"/>
      <c r="D477" s="228" t="s">
        <v>155</v>
      </c>
      <c r="E477" s="247" t="s">
        <v>19</v>
      </c>
      <c r="F477" s="248" t="s">
        <v>2034</v>
      </c>
      <c r="G477" s="246"/>
      <c r="H477" s="249">
        <v>0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155</v>
      </c>
      <c r="AU477" s="255" t="s">
        <v>164</v>
      </c>
      <c r="AV477" s="14" t="s">
        <v>82</v>
      </c>
      <c r="AW477" s="14" t="s">
        <v>33</v>
      </c>
      <c r="AX477" s="14" t="s">
        <v>72</v>
      </c>
      <c r="AY477" s="255" t="s">
        <v>142</v>
      </c>
    </row>
    <row r="478" s="14" customFormat="1">
      <c r="A478" s="14"/>
      <c r="B478" s="245"/>
      <c r="C478" s="246"/>
      <c r="D478" s="228" t="s">
        <v>155</v>
      </c>
      <c r="E478" s="247" t="s">
        <v>19</v>
      </c>
      <c r="F478" s="248" t="s">
        <v>2013</v>
      </c>
      <c r="G478" s="246"/>
      <c r="H478" s="249">
        <v>0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155</v>
      </c>
      <c r="AU478" s="255" t="s">
        <v>164</v>
      </c>
      <c r="AV478" s="14" t="s">
        <v>82</v>
      </c>
      <c r="AW478" s="14" t="s">
        <v>33</v>
      </c>
      <c r="AX478" s="14" t="s">
        <v>72</v>
      </c>
      <c r="AY478" s="255" t="s">
        <v>142</v>
      </c>
    </row>
    <row r="479" s="14" customFormat="1">
      <c r="A479" s="14"/>
      <c r="B479" s="245"/>
      <c r="C479" s="246"/>
      <c r="D479" s="228" t="s">
        <v>155</v>
      </c>
      <c r="E479" s="247" t="s">
        <v>19</v>
      </c>
      <c r="F479" s="248" t="s">
        <v>2036</v>
      </c>
      <c r="G479" s="246"/>
      <c r="H479" s="249">
        <v>0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155</v>
      </c>
      <c r="AU479" s="255" t="s">
        <v>164</v>
      </c>
      <c r="AV479" s="14" t="s">
        <v>82</v>
      </c>
      <c r="AW479" s="14" t="s">
        <v>33</v>
      </c>
      <c r="AX479" s="14" t="s">
        <v>72</v>
      </c>
      <c r="AY479" s="255" t="s">
        <v>142</v>
      </c>
    </row>
    <row r="480" s="14" customFormat="1">
      <c r="A480" s="14"/>
      <c r="B480" s="245"/>
      <c r="C480" s="246"/>
      <c r="D480" s="228" t="s">
        <v>155</v>
      </c>
      <c r="E480" s="247" t="s">
        <v>19</v>
      </c>
      <c r="F480" s="248" t="s">
        <v>2015</v>
      </c>
      <c r="G480" s="246"/>
      <c r="H480" s="249">
        <v>0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155</v>
      </c>
      <c r="AU480" s="255" t="s">
        <v>164</v>
      </c>
      <c r="AV480" s="14" t="s">
        <v>82</v>
      </c>
      <c r="AW480" s="14" t="s">
        <v>33</v>
      </c>
      <c r="AX480" s="14" t="s">
        <v>72</v>
      </c>
      <c r="AY480" s="255" t="s">
        <v>142</v>
      </c>
    </row>
    <row r="481" s="14" customFormat="1">
      <c r="A481" s="14"/>
      <c r="B481" s="245"/>
      <c r="C481" s="246"/>
      <c r="D481" s="228" t="s">
        <v>155</v>
      </c>
      <c r="E481" s="247" t="s">
        <v>19</v>
      </c>
      <c r="F481" s="248" t="s">
        <v>2038</v>
      </c>
      <c r="G481" s="246"/>
      <c r="H481" s="249">
        <v>0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155</v>
      </c>
      <c r="AU481" s="255" t="s">
        <v>164</v>
      </c>
      <c r="AV481" s="14" t="s">
        <v>82</v>
      </c>
      <c r="AW481" s="14" t="s">
        <v>33</v>
      </c>
      <c r="AX481" s="14" t="s">
        <v>72</v>
      </c>
      <c r="AY481" s="255" t="s">
        <v>142</v>
      </c>
    </row>
    <row r="482" s="14" customFormat="1">
      <c r="A482" s="14"/>
      <c r="B482" s="245"/>
      <c r="C482" s="246"/>
      <c r="D482" s="228" t="s">
        <v>155</v>
      </c>
      <c r="E482" s="247" t="s">
        <v>19</v>
      </c>
      <c r="F482" s="248" t="s">
        <v>2039</v>
      </c>
      <c r="G482" s="246"/>
      <c r="H482" s="249">
        <v>0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155</v>
      </c>
      <c r="AU482" s="255" t="s">
        <v>164</v>
      </c>
      <c r="AV482" s="14" t="s">
        <v>82</v>
      </c>
      <c r="AW482" s="14" t="s">
        <v>33</v>
      </c>
      <c r="AX482" s="14" t="s">
        <v>72</v>
      </c>
      <c r="AY482" s="255" t="s">
        <v>142</v>
      </c>
    </row>
    <row r="483" s="14" customFormat="1">
      <c r="A483" s="14"/>
      <c r="B483" s="245"/>
      <c r="C483" s="246"/>
      <c r="D483" s="228" t="s">
        <v>155</v>
      </c>
      <c r="E483" s="247" t="s">
        <v>19</v>
      </c>
      <c r="F483" s="248" t="s">
        <v>2040</v>
      </c>
      <c r="G483" s="246"/>
      <c r="H483" s="249">
        <v>0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155</v>
      </c>
      <c r="AU483" s="255" t="s">
        <v>164</v>
      </c>
      <c r="AV483" s="14" t="s">
        <v>82</v>
      </c>
      <c r="AW483" s="14" t="s">
        <v>33</v>
      </c>
      <c r="AX483" s="14" t="s">
        <v>72</v>
      </c>
      <c r="AY483" s="255" t="s">
        <v>142</v>
      </c>
    </row>
    <row r="484" s="14" customFormat="1">
      <c r="A484" s="14"/>
      <c r="B484" s="245"/>
      <c r="C484" s="246"/>
      <c r="D484" s="228" t="s">
        <v>155</v>
      </c>
      <c r="E484" s="247" t="s">
        <v>19</v>
      </c>
      <c r="F484" s="248" t="s">
        <v>2041</v>
      </c>
      <c r="G484" s="246"/>
      <c r="H484" s="249">
        <v>0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155</v>
      </c>
      <c r="AU484" s="255" t="s">
        <v>164</v>
      </c>
      <c r="AV484" s="14" t="s">
        <v>82</v>
      </c>
      <c r="AW484" s="14" t="s">
        <v>33</v>
      </c>
      <c r="AX484" s="14" t="s">
        <v>72</v>
      </c>
      <c r="AY484" s="255" t="s">
        <v>142</v>
      </c>
    </row>
    <row r="485" s="16" customFormat="1">
      <c r="A485" s="16"/>
      <c r="B485" s="285"/>
      <c r="C485" s="286"/>
      <c r="D485" s="228" t="s">
        <v>155</v>
      </c>
      <c r="E485" s="287" t="s">
        <v>19</v>
      </c>
      <c r="F485" s="288" t="s">
        <v>880</v>
      </c>
      <c r="G485" s="286"/>
      <c r="H485" s="289">
        <v>6.2999999999999998</v>
      </c>
      <c r="I485" s="290"/>
      <c r="J485" s="286"/>
      <c r="K485" s="286"/>
      <c r="L485" s="291"/>
      <c r="M485" s="292"/>
      <c r="N485" s="293"/>
      <c r="O485" s="293"/>
      <c r="P485" s="293"/>
      <c r="Q485" s="293"/>
      <c r="R485" s="293"/>
      <c r="S485" s="293"/>
      <c r="T485" s="294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95" t="s">
        <v>155</v>
      </c>
      <c r="AU485" s="295" t="s">
        <v>164</v>
      </c>
      <c r="AV485" s="16" t="s">
        <v>164</v>
      </c>
      <c r="AW485" s="16" t="s">
        <v>33</v>
      </c>
      <c r="AX485" s="16" t="s">
        <v>72</v>
      </c>
      <c r="AY485" s="295" t="s">
        <v>142</v>
      </c>
    </row>
    <row r="486" s="15" customFormat="1">
      <c r="A486" s="15"/>
      <c r="B486" s="274"/>
      <c r="C486" s="275"/>
      <c r="D486" s="228" t="s">
        <v>155</v>
      </c>
      <c r="E486" s="276" t="s">
        <v>19</v>
      </c>
      <c r="F486" s="277" t="s">
        <v>861</v>
      </c>
      <c r="G486" s="275"/>
      <c r="H486" s="278">
        <v>6.2999999999999998</v>
      </c>
      <c r="I486" s="279"/>
      <c r="J486" s="275"/>
      <c r="K486" s="275"/>
      <c r="L486" s="280"/>
      <c r="M486" s="281"/>
      <c r="N486" s="282"/>
      <c r="O486" s="282"/>
      <c r="P486" s="282"/>
      <c r="Q486" s="282"/>
      <c r="R486" s="282"/>
      <c r="S486" s="282"/>
      <c r="T486" s="283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84" t="s">
        <v>155</v>
      </c>
      <c r="AU486" s="284" t="s">
        <v>164</v>
      </c>
      <c r="AV486" s="15" t="s">
        <v>149</v>
      </c>
      <c r="AW486" s="15" t="s">
        <v>33</v>
      </c>
      <c r="AX486" s="15" t="s">
        <v>80</v>
      </c>
      <c r="AY486" s="284" t="s">
        <v>142</v>
      </c>
    </row>
    <row r="487" s="2" customFormat="1" ht="16.5" customHeight="1">
      <c r="A487" s="41"/>
      <c r="B487" s="42"/>
      <c r="C487" s="257" t="s">
        <v>353</v>
      </c>
      <c r="D487" s="257" t="s">
        <v>279</v>
      </c>
      <c r="E487" s="258" t="s">
        <v>1755</v>
      </c>
      <c r="F487" s="259" t="s">
        <v>1756</v>
      </c>
      <c r="G487" s="260" t="s">
        <v>220</v>
      </c>
      <c r="H487" s="261">
        <v>6.3949999999999996</v>
      </c>
      <c r="I487" s="262"/>
      <c r="J487" s="263">
        <f>ROUND(I487*H487,2)</f>
        <v>0</v>
      </c>
      <c r="K487" s="259" t="s">
        <v>148</v>
      </c>
      <c r="L487" s="264"/>
      <c r="M487" s="265" t="s">
        <v>19</v>
      </c>
      <c r="N487" s="266" t="s">
        <v>43</v>
      </c>
      <c r="O487" s="87"/>
      <c r="P487" s="224">
        <f>O487*H487</f>
        <v>0</v>
      </c>
      <c r="Q487" s="224">
        <v>0.02683</v>
      </c>
      <c r="R487" s="224">
        <f>Q487*H487</f>
        <v>0.17157784999999998</v>
      </c>
      <c r="S487" s="224">
        <v>0</v>
      </c>
      <c r="T487" s="225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26" t="s">
        <v>202</v>
      </c>
      <c r="AT487" s="226" t="s">
        <v>279</v>
      </c>
      <c r="AU487" s="226" t="s">
        <v>164</v>
      </c>
      <c r="AY487" s="20" t="s">
        <v>142</v>
      </c>
      <c r="BE487" s="227">
        <f>IF(N487="základní",J487,0)</f>
        <v>0</v>
      </c>
      <c r="BF487" s="227">
        <f>IF(N487="snížená",J487,0)</f>
        <v>0</v>
      </c>
      <c r="BG487" s="227">
        <f>IF(N487="zákl. přenesená",J487,0)</f>
        <v>0</v>
      </c>
      <c r="BH487" s="227">
        <f>IF(N487="sníž. přenesená",J487,0)</f>
        <v>0</v>
      </c>
      <c r="BI487" s="227">
        <f>IF(N487="nulová",J487,0)</f>
        <v>0</v>
      </c>
      <c r="BJ487" s="20" t="s">
        <v>80</v>
      </c>
      <c r="BK487" s="227">
        <f>ROUND(I487*H487,2)</f>
        <v>0</v>
      </c>
      <c r="BL487" s="20" t="s">
        <v>149</v>
      </c>
      <c r="BM487" s="226" t="s">
        <v>2047</v>
      </c>
    </row>
    <row r="488" s="2" customFormat="1">
      <c r="A488" s="41"/>
      <c r="B488" s="42"/>
      <c r="C488" s="43"/>
      <c r="D488" s="228" t="s">
        <v>151</v>
      </c>
      <c r="E488" s="43"/>
      <c r="F488" s="229" t="s">
        <v>1756</v>
      </c>
      <c r="G488" s="43"/>
      <c r="H488" s="43"/>
      <c r="I488" s="230"/>
      <c r="J488" s="43"/>
      <c r="K488" s="43"/>
      <c r="L488" s="47"/>
      <c r="M488" s="231"/>
      <c r="N488" s="232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151</v>
      </c>
      <c r="AU488" s="20" t="s">
        <v>164</v>
      </c>
    </row>
    <row r="489" s="14" customFormat="1">
      <c r="A489" s="14"/>
      <c r="B489" s="245"/>
      <c r="C489" s="246"/>
      <c r="D489" s="228" t="s">
        <v>155</v>
      </c>
      <c r="E489" s="247" t="s">
        <v>19</v>
      </c>
      <c r="F489" s="248" t="s">
        <v>2048</v>
      </c>
      <c r="G489" s="246"/>
      <c r="H489" s="249">
        <v>6.3949999999999996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5" t="s">
        <v>155</v>
      </c>
      <c r="AU489" s="255" t="s">
        <v>164</v>
      </c>
      <c r="AV489" s="14" t="s">
        <v>82</v>
      </c>
      <c r="AW489" s="14" t="s">
        <v>33</v>
      </c>
      <c r="AX489" s="14" t="s">
        <v>72</v>
      </c>
      <c r="AY489" s="255" t="s">
        <v>142</v>
      </c>
    </row>
    <row r="490" s="15" customFormat="1">
      <c r="A490" s="15"/>
      <c r="B490" s="274"/>
      <c r="C490" s="275"/>
      <c r="D490" s="228" t="s">
        <v>155</v>
      </c>
      <c r="E490" s="276" t="s">
        <v>19</v>
      </c>
      <c r="F490" s="277" t="s">
        <v>861</v>
      </c>
      <c r="G490" s="275"/>
      <c r="H490" s="278">
        <v>6.3949999999999996</v>
      </c>
      <c r="I490" s="279"/>
      <c r="J490" s="275"/>
      <c r="K490" s="275"/>
      <c r="L490" s="280"/>
      <c r="M490" s="281"/>
      <c r="N490" s="282"/>
      <c r="O490" s="282"/>
      <c r="P490" s="282"/>
      <c r="Q490" s="282"/>
      <c r="R490" s="282"/>
      <c r="S490" s="282"/>
      <c r="T490" s="283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84" t="s">
        <v>155</v>
      </c>
      <c r="AU490" s="284" t="s">
        <v>164</v>
      </c>
      <c r="AV490" s="15" t="s">
        <v>149</v>
      </c>
      <c r="AW490" s="15" t="s">
        <v>33</v>
      </c>
      <c r="AX490" s="15" t="s">
        <v>80</v>
      </c>
      <c r="AY490" s="284" t="s">
        <v>142</v>
      </c>
    </row>
    <row r="491" s="2" customFormat="1" ht="16.5" customHeight="1">
      <c r="A491" s="41"/>
      <c r="B491" s="42"/>
      <c r="C491" s="215" t="s">
        <v>362</v>
      </c>
      <c r="D491" s="215" t="s">
        <v>144</v>
      </c>
      <c r="E491" s="216" t="s">
        <v>2049</v>
      </c>
      <c r="F491" s="217" t="s">
        <v>2050</v>
      </c>
      <c r="G491" s="218" t="s">
        <v>334</v>
      </c>
      <c r="H491" s="219">
        <v>4</v>
      </c>
      <c r="I491" s="220"/>
      <c r="J491" s="221">
        <f>ROUND(I491*H491,2)</f>
        <v>0</v>
      </c>
      <c r="K491" s="217" t="s">
        <v>19</v>
      </c>
      <c r="L491" s="47"/>
      <c r="M491" s="222" t="s">
        <v>19</v>
      </c>
      <c r="N491" s="223" t="s">
        <v>43</v>
      </c>
      <c r="O491" s="87"/>
      <c r="P491" s="224">
        <f>O491*H491</f>
        <v>0</v>
      </c>
      <c r="Q491" s="224">
        <v>0.0032000000000000002</v>
      </c>
      <c r="R491" s="224">
        <f>Q491*H491</f>
        <v>0.012800000000000001</v>
      </c>
      <c r="S491" s="224">
        <v>0</v>
      </c>
      <c r="T491" s="225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26" t="s">
        <v>149</v>
      </c>
      <c r="AT491" s="226" t="s">
        <v>144</v>
      </c>
      <c r="AU491" s="226" t="s">
        <v>164</v>
      </c>
      <c r="AY491" s="20" t="s">
        <v>142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20" t="s">
        <v>80</v>
      </c>
      <c r="BK491" s="227">
        <f>ROUND(I491*H491,2)</f>
        <v>0</v>
      </c>
      <c r="BL491" s="20" t="s">
        <v>149</v>
      </c>
      <c r="BM491" s="226" t="s">
        <v>2051</v>
      </c>
    </row>
    <row r="492" s="2" customFormat="1">
      <c r="A492" s="41"/>
      <c r="B492" s="42"/>
      <c r="C492" s="43"/>
      <c r="D492" s="228" t="s">
        <v>151</v>
      </c>
      <c r="E492" s="43"/>
      <c r="F492" s="229" t="s">
        <v>2050</v>
      </c>
      <c r="G492" s="43"/>
      <c r="H492" s="43"/>
      <c r="I492" s="230"/>
      <c r="J492" s="43"/>
      <c r="K492" s="43"/>
      <c r="L492" s="47"/>
      <c r="M492" s="231"/>
      <c r="N492" s="232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151</v>
      </c>
      <c r="AU492" s="20" t="s">
        <v>164</v>
      </c>
    </row>
    <row r="493" s="14" customFormat="1">
      <c r="A493" s="14"/>
      <c r="B493" s="245"/>
      <c r="C493" s="246"/>
      <c r="D493" s="228" t="s">
        <v>155</v>
      </c>
      <c r="E493" s="247" t="s">
        <v>19</v>
      </c>
      <c r="F493" s="248" t="s">
        <v>149</v>
      </c>
      <c r="G493" s="246"/>
      <c r="H493" s="249">
        <v>4</v>
      </c>
      <c r="I493" s="250"/>
      <c r="J493" s="246"/>
      <c r="K493" s="246"/>
      <c r="L493" s="251"/>
      <c r="M493" s="252"/>
      <c r="N493" s="253"/>
      <c r="O493" s="253"/>
      <c r="P493" s="253"/>
      <c r="Q493" s="253"/>
      <c r="R493" s="253"/>
      <c r="S493" s="253"/>
      <c r="T493" s="25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5" t="s">
        <v>155</v>
      </c>
      <c r="AU493" s="255" t="s">
        <v>164</v>
      </c>
      <c r="AV493" s="14" t="s">
        <v>82</v>
      </c>
      <c r="AW493" s="14" t="s">
        <v>33</v>
      </c>
      <c r="AX493" s="14" t="s">
        <v>72</v>
      </c>
      <c r="AY493" s="255" t="s">
        <v>142</v>
      </c>
    </row>
    <row r="494" s="15" customFormat="1">
      <c r="A494" s="15"/>
      <c r="B494" s="274"/>
      <c r="C494" s="275"/>
      <c r="D494" s="228" t="s">
        <v>155</v>
      </c>
      <c r="E494" s="276" t="s">
        <v>19</v>
      </c>
      <c r="F494" s="277" t="s">
        <v>861</v>
      </c>
      <c r="G494" s="275"/>
      <c r="H494" s="278">
        <v>4</v>
      </c>
      <c r="I494" s="279"/>
      <c r="J494" s="275"/>
      <c r="K494" s="275"/>
      <c r="L494" s="280"/>
      <c r="M494" s="281"/>
      <c r="N494" s="282"/>
      <c r="O494" s="282"/>
      <c r="P494" s="282"/>
      <c r="Q494" s="282"/>
      <c r="R494" s="282"/>
      <c r="S494" s="282"/>
      <c r="T494" s="28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84" t="s">
        <v>155</v>
      </c>
      <c r="AU494" s="284" t="s">
        <v>164</v>
      </c>
      <c r="AV494" s="15" t="s">
        <v>149</v>
      </c>
      <c r="AW494" s="15" t="s">
        <v>33</v>
      </c>
      <c r="AX494" s="15" t="s">
        <v>80</v>
      </c>
      <c r="AY494" s="284" t="s">
        <v>142</v>
      </c>
    </row>
    <row r="495" s="2" customFormat="1" ht="16.5" customHeight="1">
      <c r="A495" s="41"/>
      <c r="B495" s="42"/>
      <c r="C495" s="215" t="s">
        <v>368</v>
      </c>
      <c r="D495" s="215" t="s">
        <v>144</v>
      </c>
      <c r="E495" s="216" t="s">
        <v>2052</v>
      </c>
      <c r="F495" s="217" t="s">
        <v>2053</v>
      </c>
      <c r="G495" s="218" t="s">
        <v>334</v>
      </c>
      <c r="H495" s="219">
        <v>3</v>
      </c>
      <c r="I495" s="220"/>
      <c r="J495" s="221">
        <f>ROUND(I495*H495,2)</f>
        <v>0</v>
      </c>
      <c r="K495" s="217" t="s">
        <v>19</v>
      </c>
      <c r="L495" s="47"/>
      <c r="M495" s="222" t="s">
        <v>19</v>
      </c>
      <c r="N495" s="223" t="s">
        <v>43</v>
      </c>
      <c r="O495" s="87"/>
      <c r="P495" s="224">
        <f>O495*H495</f>
        <v>0</v>
      </c>
      <c r="Q495" s="224">
        <v>0.0032000000000000002</v>
      </c>
      <c r="R495" s="224">
        <f>Q495*H495</f>
        <v>0.0096000000000000009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149</v>
      </c>
      <c r="AT495" s="226" t="s">
        <v>144</v>
      </c>
      <c r="AU495" s="226" t="s">
        <v>164</v>
      </c>
      <c r="AY495" s="20" t="s">
        <v>142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80</v>
      </c>
      <c r="BK495" s="227">
        <f>ROUND(I495*H495,2)</f>
        <v>0</v>
      </c>
      <c r="BL495" s="20" t="s">
        <v>149</v>
      </c>
      <c r="BM495" s="226" t="s">
        <v>2054</v>
      </c>
    </row>
    <row r="496" s="2" customFormat="1">
      <c r="A496" s="41"/>
      <c r="B496" s="42"/>
      <c r="C496" s="43"/>
      <c r="D496" s="228" t="s">
        <v>151</v>
      </c>
      <c r="E496" s="43"/>
      <c r="F496" s="229" t="s">
        <v>2053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151</v>
      </c>
      <c r="AU496" s="20" t="s">
        <v>164</v>
      </c>
    </row>
    <row r="497" s="14" customFormat="1">
      <c r="A497" s="14"/>
      <c r="B497" s="245"/>
      <c r="C497" s="246"/>
      <c r="D497" s="228" t="s">
        <v>155</v>
      </c>
      <c r="E497" s="247" t="s">
        <v>19</v>
      </c>
      <c r="F497" s="248" t="s">
        <v>164</v>
      </c>
      <c r="G497" s="246"/>
      <c r="H497" s="249">
        <v>3</v>
      </c>
      <c r="I497" s="250"/>
      <c r="J497" s="246"/>
      <c r="K497" s="246"/>
      <c r="L497" s="251"/>
      <c r="M497" s="252"/>
      <c r="N497" s="253"/>
      <c r="O497" s="253"/>
      <c r="P497" s="253"/>
      <c r="Q497" s="253"/>
      <c r="R497" s="253"/>
      <c r="S497" s="253"/>
      <c r="T497" s="25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5" t="s">
        <v>155</v>
      </c>
      <c r="AU497" s="255" t="s">
        <v>164</v>
      </c>
      <c r="AV497" s="14" t="s">
        <v>82</v>
      </c>
      <c r="AW497" s="14" t="s">
        <v>33</v>
      </c>
      <c r="AX497" s="14" t="s">
        <v>72</v>
      </c>
      <c r="AY497" s="255" t="s">
        <v>142</v>
      </c>
    </row>
    <row r="498" s="15" customFormat="1">
      <c r="A498" s="15"/>
      <c r="B498" s="274"/>
      <c r="C498" s="275"/>
      <c r="D498" s="228" t="s">
        <v>155</v>
      </c>
      <c r="E498" s="276" t="s">
        <v>19</v>
      </c>
      <c r="F498" s="277" t="s">
        <v>861</v>
      </c>
      <c r="G498" s="275"/>
      <c r="H498" s="278">
        <v>3</v>
      </c>
      <c r="I498" s="279"/>
      <c r="J498" s="275"/>
      <c r="K498" s="275"/>
      <c r="L498" s="280"/>
      <c r="M498" s="281"/>
      <c r="N498" s="282"/>
      <c r="O498" s="282"/>
      <c r="P498" s="282"/>
      <c r="Q498" s="282"/>
      <c r="R498" s="282"/>
      <c r="S498" s="282"/>
      <c r="T498" s="283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84" t="s">
        <v>155</v>
      </c>
      <c r="AU498" s="284" t="s">
        <v>164</v>
      </c>
      <c r="AV498" s="15" t="s">
        <v>149</v>
      </c>
      <c r="AW498" s="15" t="s">
        <v>33</v>
      </c>
      <c r="AX498" s="15" t="s">
        <v>80</v>
      </c>
      <c r="AY498" s="284" t="s">
        <v>142</v>
      </c>
    </row>
    <row r="499" s="2" customFormat="1" ht="16.5" customHeight="1">
      <c r="A499" s="41"/>
      <c r="B499" s="42"/>
      <c r="C499" s="215" t="s">
        <v>377</v>
      </c>
      <c r="D499" s="215" t="s">
        <v>144</v>
      </c>
      <c r="E499" s="216" t="s">
        <v>2055</v>
      </c>
      <c r="F499" s="217" t="s">
        <v>2056</v>
      </c>
      <c r="G499" s="218" t="s">
        <v>334</v>
      </c>
      <c r="H499" s="219">
        <v>2</v>
      </c>
      <c r="I499" s="220"/>
      <c r="J499" s="221">
        <f>ROUND(I499*H499,2)</f>
        <v>0</v>
      </c>
      <c r="K499" s="217" t="s">
        <v>19</v>
      </c>
      <c r="L499" s="47"/>
      <c r="M499" s="222" t="s">
        <v>19</v>
      </c>
      <c r="N499" s="223" t="s">
        <v>43</v>
      </c>
      <c r="O499" s="87"/>
      <c r="P499" s="224">
        <f>O499*H499</f>
        <v>0</v>
      </c>
      <c r="Q499" s="224">
        <v>0.0050000000000000001</v>
      </c>
      <c r="R499" s="224">
        <f>Q499*H499</f>
        <v>0.01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149</v>
      </c>
      <c r="AT499" s="226" t="s">
        <v>144</v>
      </c>
      <c r="AU499" s="226" t="s">
        <v>164</v>
      </c>
      <c r="AY499" s="20" t="s">
        <v>142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80</v>
      </c>
      <c r="BK499" s="227">
        <f>ROUND(I499*H499,2)</f>
        <v>0</v>
      </c>
      <c r="BL499" s="20" t="s">
        <v>149</v>
      </c>
      <c r="BM499" s="226" t="s">
        <v>2057</v>
      </c>
    </row>
    <row r="500" s="2" customFormat="1">
      <c r="A500" s="41"/>
      <c r="B500" s="42"/>
      <c r="C500" s="43"/>
      <c r="D500" s="228" t="s">
        <v>151</v>
      </c>
      <c r="E500" s="43"/>
      <c r="F500" s="229" t="s">
        <v>2056</v>
      </c>
      <c r="G500" s="43"/>
      <c r="H500" s="43"/>
      <c r="I500" s="230"/>
      <c r="J500" s="43"/>
      <c r="K500" s="43"/>
      <c r="L500" s="47"/>
      <c r="M500" s="231"/>
      <c r="N500" s="232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151</v>
      </c>
      <c r="AU500" s="20" t="s">
        <v>164</v>
      </c>
    </row>
    <row r="501" s="14" customFormat="1">
      <c r="A501" s="14"/>
      <c r="B501" s="245"/>
      <c r="C501" s="246"/>
      <c r="D501" s="228" t="s">
        <v>155</v>
      </c>
      <c r="E501" s="247" t="s">
        <v>19</v>
      </c>
      <c r="F501" s="248" t="s">
        <v>82</v>
      </c>
      <c r="G501" s="246"/>
      <c r="H501" s="249">
        <v>2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155</v>
      </c>
      <c r="AU501" s="255" t="s">
        <v>164</v>
      </c>
      <c r="AV501" s="14" t="s">
        <v>82</v>
      </c>
      <c r="AW501" s="14" t="s">
        <v>33</v>
      </c>
      <c r="AX501" s="14" t="s">
        <v>72</v>
      </c>
      <c r="AY501" s="255" t="s">
        <v>142</v>
      </c>
    </row>
    <row r="502" s="15" customFormat="1">
      <c r="A502" s="15"/>
      <c r="B502" s="274"/>
      <c r="C502" s="275"/>
      <c r="D502" s="228" t="s">
        <v>155</v>
      </c>
      <c r="E502" s="276" t="s">
        <v>19</v>
      </c>
      <c r="F502" s="277" t="s">
        <v>861</v>
      </c>
      <c r="G502" s="275"/>
      <c r="H502" s="278">
        <v>2</v>
      </c>
      <c r="I502" s="279"/>
      <c r="J502" s="275"/>
      <c r="K502" s="275"/>
      <c r="L502" s="280"/>
      <c r="M502" s="281"/>
      <c r="N502" s="282"/>
      <c r="O502" s="282"/>
      <c r="P502" s="282"/>
      <c r="Q502" s="282"/>
      <c r="R502" s="282"/>
      <c r="S502" s="282"/>
      <c r="T502" s="283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84" t="s">
        <v>155</v>
      </c>
      <c r="AU502" s="284" t="s">
        <v>164</v>
      </c>
      <c r="AV502" s="15" t="s">
        <v>149</v>
      </c>
      <c r="AW502" s="15" t="s">
        <v>33</v>
      </c>
      <c r="AX502" s="15" t="s">
        <v>80</v>
      </c>
      <c r="AY502" s="284" t="s">
        <v>142</v>
      </c>
    </row>
    <row r="503" s="12" customFormat="1" ht="20.88" customHeight="1">
      <c r="A503" s="12"/>
      <c r="B503" s="199"/>
      <c r="C503" s="200"/>
      <c r="D503" s="201" t="s">
        <v>71</v>
      </c>
      <c r="E503" s="213" t="s">
        <v>1188</v>
      </c>
      <c r="F503" s="213" t="s">
        <v>2058</v>
      </c>
      <c r="G503" s="200"/>
      <c r="H503" s="200"/>
      <c r="I503" s="203"/>
      <c r="J503" s="214">
        <f>BK503</f>
        <v>0</v>
      </c>
      <c r="K503" s="200"/>
      <c r="L503" s="205"/>
      <c r="M503" s="206"/>
      <c r="N503" s="207"/>
      <c r="O503" s="207"/>
      <c r="P503" s="208">
        <f>SUM(P504:P512)</f>
        <v>0</v>
      </c>
      <c r="Q503" s="207"/>
      <c r="R503" s="208">
        <f>SUM(R504:R512)</f>
        <v>0.24756</v>
      </c>
      <c r="S503" s="207"/>
      <c r="T503" s="209">
        <f>SUM(T504:T512)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0" t="s">
        <v>80</v>
      </c>
      <c r="AT503" s="211" t="s">
        <v>71</v>
      </c>
      <c r="AU503" s="211" t="s">
        <v>82</v>
      </c>
      <c r="AY503" s="210" t="s">
        <v>142</v>
      </c>
      <c r="BK503" s="212">
        <f>SUM(BK504:BK512)</f>
        <v>0</v>
      </c>
    </row>
    <row r="504" s="2" customFormat="1" ht="16.5" customHeight="1">
      <c r="A504" s="41"/>
      <c r="B504" s="42"/>
      <c r="C504" s="215" t="s">
        <v>385</v>
      </c>
      <c r="D504" s="215" t="s">
        <v>144</v>
      </c>
      <c r="E504" s="216" t="s">
        <v>1275</v>
      </c>
      <c r="F504" s="217" t="s">
        <v>1276</v>
      </c>
      <c r="G504" s="218" t="s">
        <v>220</v>
      </c>
      <c r="H504" s="219">
        <v>84</v>
      </c>
      <c r="I504" s="220"/>
      <c r="J504" s="221">
        <f>ROUND(I504*H504,2)</f>
        <v>0</v>
      </c>
      <c r="K504" s="217" t="s">
        <v>148</v>
      </c>
      <c r="L504" s="47"/>
      <c r="M504" s="222" t="s">
        <v>19</v>
      </c>
      <c r="N504" s="223" t="s">
        <v>43</v>
      </c>
      <c r="O504" s="87"/>
      <c r="P504" s="224">
        <f>O504*H504</f>
        <v>0</v>
      </c>
      <c r="Q504" s="224">
        <v>9.0000000000000006E-05</v>
      </c>
      <c r="R504" s="224">
        <f>Q504*H504</f>
        <v>0.0075600000000000007</v>
      </c>
      <c r="S504" s="224">
        <v>0</v>
      </c>
      <c r="T504" s="225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6" t="s">
        <v>149</v>
      </c>
      <c r="AT504" s="226" t="s">
        <v>144</v>
      </c>
      <c r="AU504" s="226" t="s">
        <v>164</v>
      </c>
      <c r="AY504" s="20" t="s">
        <v>142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20" t="s">
        <v>80</v>
      </c>
      <c r="BK504" s="227">
        <f>ROUND(I504*H504,2)</f>
        <v>0</v>
      </c>
      <c r="BL504" s="20" t="s">
        <v>149</v>
      </c>
      <c r="BM504" s="226" t="s">
        <v>2059</v>
      </c>
    </row>
    <row r="505" s="2" customFormat="1">
      <c r="A505" s="41"/>
      <c r="B505" s="42"/>
      <c r="C505" s="43"/>
      <c r="D505" s="228" t="s">
        <v>151</v>
      </c>
      <c r="E505" s="43"/>
      <c r="F505" s="229" t="s">
        <v>1276</v>
      </c>
      <c r="G505" s="43"/>
      <c r="H505" s="43"/>
      <c r="I505" s="230"/>
      <c r="J505" s="43"/>
      <c r="K505" s="43"/>
      <c r="L505" s="47"/>
      <c r="M505" s="231"/>
      <c r="N505" s="232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151</v>
      </c>
      <c r="AU505" s="20" t="s">
        <v>164</v>
      </c>
    </row>
    <row r="506" s="2" customFormat="1">
      <c r="A506" s="41"/>
      <c r="B506" s="42"/>
      <c r="C506" s="43"/>
      <c r="D506" s="233" t="s">
        <v>153</v>
      </c>
      <c r="E506" s="43"/>
      <c r="F506" s="234" t="s">
        <v>1278</v>
      </c>
      <c r="G506" s="43"/>
      <c r="H506" s="43"/>
      <c r="I506" s="230"/>
      <c r="J506" s="43"/>
      <c r="K506" s="43"/>
      <c r="L506" s="47"/>
      <c r="M506" s="231"/>
      <c r="N506" s="232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153</v>
      </c>
      <c r="AU506" s="20" t="s">
        <v>164</v>
      </c>
    </row>
    <row r="507" s="14" customFormat="1">
      <c r="A507" s="14"/>
      <c r="B507" s="245"/>
      <c r="C507" s="246"/>
      <c r="D507" s="228" t="s">
        <v>155</v>
      </c>
      <c r="E507" s="247" t="s">
        <v>19</v>
      </c>
      <c r="F507" s="248" t="s">
        <v>2060</v>
      </c>
      <c r="G507" s="246"/>
      <c r="H507" s="249">
        <v>84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5" t="s">
        <v>155</v>
      </c>
      <c r="AU507" s="255" t="s">
        <v>164</v>
      </c>
      <c r="AV507" s="14" t="s">
        <v>82</v>
      </c>
      <c r="AW507" s="14" t="s">
        <v>33</v>
      </c>
      <c r="AX507" s="14" t="s">
        <v>72</v>
      </c>
      <c r="AY507" s="255" t="s">
        <v>142</v>
      </c>
    </row>
    <row r="508" s="15" customFormat="1">
      <c r="A508" s="15"/>
      <c r="B508" s="274"/>
      <c r="C508" s="275"/>
      <c r="D508" s="228" t="s">
        <v>155</v>
      </c>
      <c r="E508" s="276" t="s">
        <v>19</v>
      </c>
      <c r="F508" s="277" t="s">
        <v>861</v>
      </c>
      <c r="G508" s="275"/>
      <c r="H508" s="278">
        <v>84</v>
      </c>
      <c r="I508" s="279"/>
      <c r="J508" s="275"/>
      <c r="K508" s="275"/>
      <c r="L508" s="280"/>
      <c r="M508" s="281"/>
      <c r="N508" s="282"/>
      <c r="O508" s="282"/>
      <c r="P508" s="282"/>
      <c r="Q508" s="282"/>
      <c r="R508" s="282"/>
      <c r="S508" s="282"/>
      <c r="T508" s="283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84" t="s">
        <v>155</v>
      </c>
      <c r="AU508" s="284" t="s">
        <v>164</v>
      </c>
      <c r="AV508" s="15" t="s">
        <v>149</v>
      </c>
      <c r="AW508" s="15" t="s">
        <v>33</v>
      </c>
      <c r="AX508" s="15" t="s">
        <v>80</v>
      </c>
      <c r="AY508" s="284" t="s">
        <v>142</v>
      </c>
    </row>
    <row r="509" s="2" customFormat="1" ht="24.15" customHeight="1">
      <c r="A509" s="41"/>
      <c r="B509" s="42"/>
      <c r="C509" s="215" t="s">
        <v>398</v>
      </c>
      <c r="D509" s="215" t="s">
        <v>144</v>
      </c>
      <c r="E509" s="216" t="s">
        <v>1511</v>
      </c>
      <c r="F509" s="217" t="s">
        <v>1512</v>
      </c>
      <c r="G509" s="218" t="s">
        <v>1336</v>
      </c>
      <c r="H509" s="219">
        <v>16</v>
      </c>
      <c r="I509" s="220"/>
      <c r="J509" s="221">
        <f>ROUND(I509*H509,2)</f>
        <v>0</v>
      </c>
      <c r="K509" s="217" t="s">
        <v>19</v>
      </c>
      <c r="L509" s="47"/>
      <c r="M509" s="222" t="s">
        <v>19</v>
      </c>
      <c r="N509" s="223" t="s">
        <v>43</v>
      </c>
      <c r="O509" s="87"/>
      <c r="P509" s="224">
        <f>O509*H509</f>
        <v>0</v>
      </c>
      <c r="Q509" s="224">
        <v>0.014999999999999999</v>
      </c>
      <c r="R509" s="224">
        <f>Q509*H509</f>
        <v>0.23999999999999999</v>
      </c>
      <c r="S509" s="224">
        <v>0</v>
      </c>
      <c r="T509" s="225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6" t="s">
        <v>149</v>
      </c>
      <c r="AT509" s="226" t="s">
        <v>144</v>
      </c>
      <c r="AU509" s="226" t="s">
        <v>164</v>
      </c>
      <c r="AY509" s="20" t="s">
        <v>142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20" t="s">
        <v>80</v>
      </c>
      <c r="BK509" s="227">
        <f>ROUND(I509*H509,2)</f>
        <v>0</v>
      </c>
      <c r="BL509" s="20" t="s">
        <v>149</v>
      </c>
      <c r="BM509" s="226" t="s">
        <v>2061</v>
      </c>
    </row>
    <row r="510" s="2" customFormat="1">
      <c r="A510" s="41"/>
      <c r="B510" s="42"/>
      <c r="C510" s="43"/>
      <c r="D510" s="228" t="s">
        <v>151</v>
      </c>
      <c r="E510" s="43"/>
      <c r="F510" s="229" t="s">
        <v>1512</v>
      </c>
      <c r="G510" s="43"/>
      <c r="H510" s="43"/>
      <c r="I510" s="230"/>
      <c r="J510" s="43"/>
      <c r="K510" s="43"/>
      <c r="L510" s="47"/>
      <c r="M510" s="231"/>
      <c r="N510" s="232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151</v>
      </c>
      <c r="AU510" s="20" t="s">
        <v>164</v>
      </c>
    </row>
    <row r="511" s="14" customFormat="1">
      <c r="A511" s="14"/>
      <c r="B511" s="245"/>
      <c r="C511" s="246"/>
      <c r="D511" s="228" t="s">
        <v>155</v>
      </c>
      <c r="E511" s="247" t="s">
        <v>19</v>
      </c>
      <c r="F511" s="248" t="s">
        <v>2062</v>
      </c>
      <c r="G511" s="246"/>
      <c r="H511" s="249">
        <v>16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155</v>
      </c>
      <c r="AU511" s="255" t="s">
        <v>164</v>
      </c>
      <c r="AV511" s="14" t="s">
        <v>82</v>
      </c>
      <c r="AW511" s="14" t="s">
        <v>33</v>
      </c>
      <c r="AX511" s="14" t="s">
        <v>72</v>
      </c>
      <c r="AY511" s="255" t="s">
        <v>142</v>
      </c>
    </row>
    <row r="512" s="15" customFormat="1">
      <c r="A512" s="15"/>
      <c r="B512" s="274"/>
      <c r="C512" s="275"/>
      <c r="D512" s="228" t="s">
        <v>155</v>
      </c>
      <c r="E512" s="276" t="s">
        <v>19</v>
      </c>
      <c r="F512" s="277" t="s">
        <v>861</v>
      </c>
      <c r="G512" s="275"/>
      <c r="H512" s="278">
        <v>16</v>
      </c>
      <c r="I512" s="279"/>
      <c r="J512" s="275"/>
      <c r="K512" s="275"/>
      <c r="L512" s="280"/>
      <c r="M512" s="281"/>
      <c r="N512" s="282"/>
      <c r="O512" s="282"/>
      <c r="P512" s="282"/>
      <c r="Q512" s="282"/>
      <c r="R512" s="282"/>
      <c r="S512" s="282"/>
      <c r="T512" s="283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84" t="s">
        <v>155</v>
      </c>
      <c r="AU512" s="284" t="s">
        <v>164</v>
      </c>
      <c r="AV512" s="15" t="s">
        <v>149</v>
      </c>
      <c r="AW512" s="15" t="s">
        <v>33</v>
      </c>
      <c r="AX512" s="15" t="s">
        <v>80</v>
      </c>
      <c r="AY512" s="284" t="s">
        <v>142</v>
      </c>
    </row>
    <row r="513" s="12" customFormat="1" ht="22.8" customHeight="1">
      <c r="A513" s="12"/>
      <c r="B513" s="199"/>
      <c r="C513" s="200"/>
      <c r="D513" s="201" t="s">
        <v>71</v>
      </c>
      <c r="E513" s="213" t="s">
        <v>703</v>
      </c>
      <c r="F513" s="213" t="s">
        <v>704</v>
      </c>
      <c r="G513" s="200"/>
      <c r="H513" s="200"/>
      <c r="I513" s="203"/>
      <c r="J513" s="214">
        <f>BK513</f>
        <v>0</v>
      </c>
      <c r="K513" s="200"/>
      <c r="L513" s="205"/>
      <c r="M513" s="206"/>
      <c r="N513" s="207"/>
      <c r="O513" s="207"/>
      <c r="P513" s="208">
        <f>SUM(P514:P516)</f>
        <v>0</v>
      </c>
      <c r="Q513" s="207"/>
      <c r="R513" s="208">
        <f>SUM(R514:R516)</f>
        <v>0</v>
      </c>
      <c r="S513" s="207"/>
      <c r="T513" s="209">
        <f>SUM(T514:T516)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0" t="s">
        <v>80</v>
      </c>
      <c r="AT513" s="211" t="s">
        <v>71</v>
      </c>
      <c r="AU513" s="211" t="s">
        <v>80</v>
      </c>
      <c r="AY513" s="210" t="s">
        <v>142</v>
      </c>
      <c r="BK513" s="212">
        <f>SUM(BK514:BK516)</f>
        <v>0</v>
      </c>
    </row>
    <row r="514" s="2" customFormat="1" ht="24.15" customHeight="1">
      <c r="A514" s="41"/>
      <c r="B514" s="42"/>
      <c r="C514" s="215" t="s">
        <v>410</v>
      </c>
      <c r="D514" s="215" t="s">
        <v>144</v>
      </c>
      <c r="E514" s="216" t="s">
        <v>1305</v>
      </c>
      <c r="F514" s="217" t="s">
        <v>1306</v>
      </c>
      <c r="G514" s="218" t="s">
        <v>282</v>
      </c>
      <c r="H514" s="219">
        <v>2.012</v>
      </c>
      <c r="I514" s="220"/>
      <c r="J514" s="221">
        <f>ROUND(I514*H514,2)</f>
        <v>0</v>
      </c>
      <c r="K514" s="217" t="s">
        <v>148</v>
      </c>
      <c r="L514" s="47"/>
      <c r="M514" s="222" t="s">
        <v>19</v>
      </c>
      <c r="N514" s="223" t="s">
        <v>43</v>
      </c>
      <c r="O514" s="87"/>
      <c r="P514" s="224">
        <f>O514*H514</f>
        <v>0</v>
      </c>
      <c r="Q514" s="224">
        <v>0</v>
      </c>
      <c r="R514" s="224">
        <f>Q514*H514</f>
        <v>0</v>
      </c>
      <c r="S514" s="224">
        <v>0</v>
      </c>
      <c r="T514" s="225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6" t="s">
        <v>149</v>
      </c>
      <c r="AT514" s="226" t="s">
        <v>144</v>
      </c>
      <c r="AU514" s="226" t="s">
        <v>82</v>
      </c>
      <c r="AY514" s="20" t="s">
        <v>142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20" t="s">
        <v>80</v>
      </c>
      <c r="BK514" s="227">
        <f>ROUND(I514*H514,2)</f>
        <v>0</v>
      </c>
      <c r="BL514" s="20" t="s">
        <v>149</v>
      </c>
      <c r="BM514" s="226" t="s">
        <v>2063</v>
      </c>
    </row>
    <row r="515" s="2" customFormat="1">
      <c r="A515" s="41"/>
      <c r="B515" s="42"/>
      <c r="C515" s="43"/>
      <c r="D515" s="228" t="s">
        <v>151</v>
      </c>
      <c r="E515" s="43"/>
      <c r="F515" s="229" t="s">
        <v>1306</v>
      </c>
      <c r="G515" s="43"/>
      <c r="H515" s="43"/>
      <c r="I515" s="230"/>
      <c r="J515" s="43"/>
      <c r="K515" s="43"/>
      <c r="L515" s="47"/>
      <c r="M515" s="231"/>
      <c r="N515" s="232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151</v>
      </c>
      <c r="AU515" s="20" t="s">
        <v>82</v>
      </c>
    </row>
    <row r="516" s="2" customFormat="1">
      <c r="A516" s="41"/>
      <c r="B516" s="42"/>
      <c r="C516" s="43"/>
      <c r="D516" s="233" t="s">
        <v>153</v>
      </c>
      <c r="E516" s="43"/>
      <c r="F516" s="234" t="s">
        <v>1308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153</v>
      </c>
      <c r="AU516" s="20" t="s">
        <v>82</v>
      </c>
    </row>
    <row r="517" s="12" customFormat="1" ht="25.92" customHeight="1">
      <c r="A517" s="12"/>
      <c r="B517" s="199"/>
      <c r="C517" s="200"/>
      <c r="D517" s="201" t="s">
        <v>71</v>
      </c>
      <c r="E517" s="202" t="s">
        <v>816</v>
      </c>
      <c r="F517" s="202" t="s">
        <v>817</v>
      </c>
      <c r="G517" s="200"/>
      <c r="H517" s="200"/>
      <c r="I517" s="203"/>
      <c r="J517" s="204">
        <f>BK517</f>
        <v>0</v>
      </c>
      <c r="K517" s="200"/>
      <c r="L517" s="205"/>
      <c r="M517" s="206"/>
      <c r="N517" s="207"/>
      <c r="O517" s="207"/>
      <c r="P517" s="208">
        <f>P518</f>
        <v>0</v>
      </c>
      <c r="Q517" s="207"/>
      <c r="R517" s="208">
        <f>R518</f>
        <v>0.21629999999999999</v>
      </c>
      <c r="S517" s="207"/>
      <c r="T517" s="209">
        <f>T518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0" t="s">
        <v>82</v>
      </c>
      <c r="AT517" s="211" t="s">
        <v>71</v>
      </c>
      <c r="AU517" s="211" t="s">
        <v>72</v>
      </c>
      <c r="AY517" s="210" t="s">
        <v>142</v>
      </c>
      <c r="BK517" s="212">
        <f>BK518</f>
        <v>0</v>
      </c>
    </row>
    <row r="518" s="12" customFormat="1" ht="22.8" customHeight="1">
      <c r="A518" s="12"/>
      <c r="B518" s="199"/>
      <c r="C518" s="200"/>
      <c r="D518" s="201" t="s">
        <v>71</v>
      </c>
      <c r="E518" s="213" t="s">
        <v>818</v>
      </c>
      <c r="F518" s="213" t="s">
        <v>819</v>
      </c>
      <c r="G518" s="200"/>
      <c r="H518" s="200"/>
      <c r="I518" s="203"/>
      <c r="J518" s="214">
        <f>BK518</f>
        <v>0</v>
      </c>
      <c r="K518" s="200"/>
      <c r="L518" s="205"/>
      <c r="M518" s="206"/>
      <c r="N518" s="207"/>
      <c r="O518" s="207"/>
      <c r="P518" s="208">
        <f>SUM(P519:P530)</f>
        <v>0</v>
      </c>
      <c r="Q518" s="207"/>
      <c r="R518" s="208">
        <f>SUM(R519:R530)</f>
        <v>0.21629999999999999</v>
      </c>
      <c r="S518" s="207"/>
      <c r="T518" s="209">
        <f>SUM(T519:T530)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10" t="s">
        <v>82</v>
      </c>
      <c r="AT518" s="211" t="s">
        <v>71</v>
      </c>
      <c r="AU518" s="211" t="s">
        <v>80</v>
      </c>
      <c r="AY518" s="210" t="s">
        <v>142</v>
      </c>
      <c r="BK518" s="212">
        <f>SUM(BK519:BK530)</f>
        <v>0</v>
      </c>
    </row>
    <row r="519" s="2" customFormat="1" ht="16.5" customHeight="1">
      <c r="A519" s="41"/>
      <c r="B519" s="42"/>
      <c r="C519" s="215" t="s">
        <v>419</v>
      </c>
      <c r="D519" s="215" t="s">
        <v>144</v>
      </c>
      <c r="E519" s="216" t="s">
        <v>2064</v>
      </c>
      <c r="F519" s="217" t="s">
        <v>2065</v>
      </c>
      <c r="G519" s="218" t="s">
        <v>334</v>
      </c>
      <c r="H519" s="219">
        <v>7</v>
      </c>
      <c r="I519" s="220"/>
      <c r="J519" s="221">
        <f>ROUND(I519*H519,2)</f>
        <v>0</v>
      </c>
      <c r="K519" s="217" t="s">
        <v>148</v>
      </c>
      <c r="L519" s="47"/>
      <c r="M519" s="222" t="s">
        <v>19</v>
      </c>
      <c r="N519" s="223" t="s">
        <v>43</v>
      </c>
      <c r="O519" s="87"/>
      <c r="P519" s="224">
        <f>O519*H519</f>
        <v>0</v>
      </c>
      <c r="Q519" s="224">
        <v>0.0014</v>
      </c>
      <c r="R519" s="224">
        <f>Q519*H519</f>
        <v>0.0097999999999999997</v>
      </c>
      <c r="S519" s="224">
        <v>0</v>
      </c>
      <c r="T519" s="225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26" t="s">
        <v>262</v>
      </c>
      <c r="AT519" s="226" t="s">
        <v>144</v>
      </c>
      <c r="AU519" s="226" t="s">
        <v>82</v>
      </c>
      <c r="AY519" s="20" t="s">
        <v>142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20" t="s">
        <v>80</v>
      </c>
      <c r="BK519" s="227">
        <f>ROUND(I519*H519,2)</f>
        <v>0</v>
      </c>
      <c r="BL519" s="20" t="s">
        <v>262</v>
      </c>
      <c r="BM519" s="226" t="s">
        <v>2066</v>
      </c>
    </row>
    <row r="520" s="2" customFormat="1">
      <c r="A520" s="41"/>
      <c r="B520" s="42"/>
      <c r="C520" s="43"/>
      <c r="D520" s="228" t="s">
        <v>151</v>
      </c>
      <c r="E520" s="43"/>
      <c r="F520" s="229" t="s">
        <v>2065</v>
      </c>
      <c r="G520" s="43"/>
      <c r="H520" s="43"/>
      <c r="I520" s="230"/>
      <c r="J520" s="43"/>
      <c r="K520" s="43"/>
      <c r="L520" s="47"/>
      <c r="M520" s="231"/>
      <c r="N520" s="232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151</v>
      </c>
      <c r="AU520" s="20" t="s">
        <v>82</v>
      </c>
    </row>
    <row r="521" s="2" customFormat="1">
      <c r="A521" s="41"/>
      <c r="B521" s="42"/>
      <c r="C521" s="43"/>
      <c r="D521" s="233" t="s">
        <v>153</v>
      </c>
      <c r="E521" s="43"/>
      <c r="F521" s="234" t="s">
        <v>2067</v>
      </c>
      <c r="G521" s="43"/>
      <c r="H521" s="43"/>
      <c r="I521" s="230"/>
      <c r="J521" s="43"/>
      <c r="K521" s="43"/>
      <c r="L521" s="47"/>
      <c r="M521" s="231"/>
      <c r="N521" s="232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153</v>
      </c>
      <c r="AU521" s="20" t="s">
        <v>82</v>
      </c>
    </row>
    <row r="522" s="14" customFormat="1">
      <c r="A522" s="14"/>
      <c r="B522" s="245"/>
      <c r="C522" s="246"/>
      <c r="D522" s="228" t="s">
        <v>155</v>
      </c>
      <c r="E522" s="247" t="s">
        <v>19</v>
      </c>
      <c r="F522" s="248" t="s">
        <v>2068</v>
      </c>
      <c r="G522" s="246"/>
      <c r="H522" s="249">
        <v>7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5" t="s">
        <v>155</v>
      </c>
      <c r="AU522" s="255" t="s">
        <v>82</v>
      </c>
      <c r="AV522" s="14" t="s">
        <v>82</v>
      </c>
      <c r="AW522" s="14" t="s">
        <v>33</v>
      </c>
      <c r="AX522" s="14" t="s">
        <v>72</v>
      </c>
      <c r="AY522" s="255" t="s">
        <v>142</v>
      </c>
    </row>
    <row r="523" s="15" customFormat="1">
      <c r="A523" s="15"/>
      <c r="B523" s="274"/>
      <c r="C523" s="275"/>
      <c r="D523" s="228" t="s">
        <v>155</v>
      </c>
      <c r="E523" s="276" t="s">
        <v>19</v>
      </c>
      <c r="F523" s="277" t="s">
        <v>861</v>
      </c>
      <c r="G523" s="275"/>
      <c r="H523" s="278">
        <v>7</v>
      </c>
      <c r="I523" s="279"/>
      <c r="J523" s="275"/>
      <c r="K523" s="275"/>
      <c r="L523" s="280"/>
      <c r="M523" s="281"/>
      <c r="N523" s="282"/>
      <c r="O523" s="282"/>
      <c r="P523" s="282"/>
      <c r="Q523" s="282"/>
      <c r="R523" s="282"/>
      <c r="S523" s="282"/>
      <c r="T523" s="283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84" t="s">
        <v>155</v>
      </c>
      <c r="AU523" s="284" t="s">
        <v>82</v>
      </c>
      <c r="AV523" s="15" t="s">
        <v>149</v>
      </c>
      <c r="AW523" s="15" t="s">
        <v>33</v>
      </c>
      <c r="AX523" s="15" t="s">
        <v>80</v>
      </c>
      <c r="AY523" s="284" t="s">
        <v>142</v>
      </c>
    </row>
    <row r="524" s="2" customFormat="1" ht="16.5" customHeight="1">
      <c r="A524" s="41"/>
      <c r="B524" s="42"/>
      <c r="C524" s="257" t="s">
        <v>426</v>
      </c>
      <c r="D524" s="257" t="s">
        <v>279</v>
      </c>
      <c r="E524" s="258" t="s">
        <v>2069</v>
      </c>
      <c r="F524" s="259" t="s">
        <v>2070</v>
      </c>
      <c r="G524" s="260" t="s">
        <v>334</v>
      </c>
      <c r="H524" s="261">
        <v>7</v>
      </c>
      <c r="I524" s="262"/>
      <c r="J524" s="263">
        <f>ROUND(I524*H524,2)</f>
        <v>0</v>
      </c>
      <c r="K524" s="259" t="s">
        <v>148</v>
      </c>
      <c r="L524" s="264"/>
      <c r="M524" s="265" t="s">
        <v>19</v>
      </c>
      <c r="N524" s="266" t="s">
        <v>43</v>
      </c>
      <c r="O524" s="87"/>
      <c r="P524" s="224">
        <f>O524*H524</f>
        <v>0</v>
      </c>
      <c r="Q524" s="224">
        <v>0.029499999999999998</v>
      </c>
      <c r="R524" s="224">
        <f>Q524*H524</f>
        <v>0.20649999999999999</v>
      </c>
      <c r="S524" s="224">
        <v>0</v>
      </c>
      <c r="T524" s="225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6" t="s">
        <v>377</v>
      </c>
      <c r="AT524" s="226" t="s">
        <v>279</v>
      </c>
      <c r="AU524" s="226" t="s">
        <v>82</v>
      </c>
      <c r="AY524" s="20" t="s">
        <v>142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20" t="s">
        <v>80</v>
      </c>
      <c r="BK524" s="227">
        <f>ROUND(I524*H524,2)</f>
        <v>0</v>
      </c>
      <c r="BL524" s="20" t="s">
        <v>262</v>
      </c>
      <c r="BM524" s="226" t="s">
        <v>2071</v>
      </c>
    </row>
    <row r="525" s="2" customFormat="1">
      <c r="A525" s="41"/>
      <c r="B525" s="42"/>
      <c r="C525" s="43"/>
      <c r="D525" s="228" t="s">
        <v>151</v>
      </c>
      <c r="E525" s="43"/>
      <c r="F525" s="229" t="s">
        <v>2070</v>
      </c>
      <c r="G525" s="43"/>
      <c r="H525" s="43"/>
      <c r="I525" s="230"/>
      <c r="J525" s="43"/>
      <c r="K525" s="43"/>
      <c r="L525" s="47"/>
      <c r="M525" s="231"/>
      <c r="N525" s="232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151</v>
      </c>
      <c r="AU525" s="20" t="s">
        <v>82</v>
      </c>
    </row>
    <row r="526" s="14" customFormat="1">
      <c r="A526" s="14"/>
      <c r="B526" s="245"/>
      <c r="C526" s="246"/>
      <c r="D526" s="228" t="s">
        <v>155</v>
      </c>
      <c r="E526" s="247" t="s">
        <v>19</v>
      </c>
      <c r="F526" s="248" t="s">
        <v>2068</v>
      </c>
      <c r="G526" s="246"/>
      <c r="H526" s="249">
        <v>7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155</v>
      </c>
      <c r="AU526" s="255" t="s">
        <v>82</v>
      </c>
      <c r="AV526" s="14" t="s">
        <v>82</v>
      </c>
      <c r="AW526" s="14" t="s">
        <v>33</v>
      </c>
      <c r="AX526" s="14" t="s">
        <v>72</v>
      </c>
      <c r="AY526" s="255" t="s">
        <v>142</v>
      </c>
    </row>
    <row r="527" s="15" customFormat="1">
      <c r="A527" s="15"/>
      <c r="B527" s="274"/>
      <c r="C527" s="275"/>
      <c r="D527" s="228" t="s">
        <v>155</v>
      </c>
      <c r="E527" s="276" t="s">
        <v>19</v>
      </c>
      <c r="F527" s="277" t="s">
        <v>861</v>
      </c>
      <c r="G527" s="275"/>
      <c r="H527" s="278">
        <v>7</v>
      </c>
      <c r="I527" s="279"/>
      <c r="J527" s="275"/>
      <c r="K527" s="275"/>
      <c r="L527" s="280"/>
      <c r="M527" s="281"/>
      <c r="N527" s="282"/>
      <c r="O527" s="282"/>
      <c r="P527" s="282"/>
      <c r="Q527" s="282"/>
      <c r="R527" s="282"/>
      <c r="S527" s="282"/>
      <c r="T527" s="28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84" t="s">
        <v>155</v>
      </c>
      <c r="AU527" s="284" t="s">
        <v>82</v>
      </c>
      <c r="AV527" s="15" t="s">
        <v>149</v>
      </c>
      <c r="AW527" s="15" t="s">
        <v>33</v>
      </c>
      <c r="AX527" s="15" t="s">
        <v>80</v>
      </c>
      <c r="AY527" s="284" t="s">
        <v>142</v>
      </c>
    </row>
    <row r="528" s="2" customFormat="1" ht="24.15" customHeight="1">
      <c r="A528" s="41"/>
      <c r="B528" s="42"/>
      <c r="C528" s="215" t="s">
        <v>432</v>
      </c>
      <c r="D528" s="215" t="s">
        <v>144</v>
      </c>
      <c r="E528" s="216" t="s">
        <v>826</v>
      </c>
      <c r="F528" s="217" t="s">
        <v>829</v>
      </c>
      <c r="G528" s="218" t="s">
        <v>282</v>
      </c>
      <c r="H528" s="219">
        <v>0.216</v>
      </c>
      <c r="I528" s="220"/>
      <c r="J528" s="221">
        <f>ROUND(I528*H528,2)</f>
        <v>0</v>
      </c>
      <c r="K528" s="217" t="s">
        <v>148</v>
      </c>
      <c r="L528" s="47"/>
      <c r="M528" s="222" t="s">
        <v>19</v>
      </c>
      <c r="N528" s="223" t="s">
        <v>43</v>
      </c>
      <c r="O528" s="87"/>
      <c r="P528" s="224">
        <f>O528*H528</f>
        <v>0</v>
      </c>
      <c r="Q528" s="224">
        <v>0</v>
      </c>
      <c r="R528" s="224">
        <f>Q528*H528</f>
        <v>0</v>
      </c>
      <c r="S528" s="224">
        <v>0</v>
      </c>
      <c r="T528" s="225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26" t="s">
        <v>262</v>
      </c>
      <c r="AT528" s="226" t="s">
        <v>144</v>
      </c>
      <c r="AU528" s="226" t="s">
        <v>82</v>
      </c>
      <c r="AY528" s="20" t="s">
        <v>142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20" t="s">
        <v>80</v>
      </c>
      <c r="BK528" s="227">
        <f>ROUND(I528*H528,2)</f>
        <v>0</v>
      </c>
      <c r="BL528" s="20" t="s">
        <v>262</v>
      </c>
      <c r="BM528" s="226" t="s">
        <v>2072</v>
      </c>
    </row>
    <row r="529" s="2" customFormat="1">
      <c r="A529" s="41"/>
      <c r="B529" s="42"/>
      <c r="C529" s="43"/>
      <c r="D529" s="228" t="s">
        <v>151</v>
      </c>
      <c r="E529" s="43"/>
      <c r="F529" s="229" t="s">
        <v>829</v>
      </c>
      <c r="G529" s="43"/>
      <c r="H529" s="43"/>
      <c r="I529" s="230"/>
      <c r="J529" s="43"/>
      <c r="K529" s="43"/>
      <c r="L529" s="47"/>
      <c r="M529" s="231"/>
      <c r="N529" s="232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151</v>
      </c>
      <c r="AU529" s="20" t="s">
        <v>82</v>
      </c>
    </row>
    <row r="530" s="2" customFormat="1">
      <c r="A530" s="41"/>
      <c r="B530" s="42"/>
      <c r="C530" s="43"/>
      <c r="D530" s="233" t="s">
        <v>153</v>
      </c>
      <c r="E530" s="43"/>
      <c r="F530" s="234" t="s">
        <v>830</v>
      </c>
      <c r="G530" s="43"/>
      <c r="H530" s="43"/>
      <c r="I530" s="230"/>
      <c r="J530" s="43"/>
      <c r="K530" s="43"/>
      <c r="L530" s="47"/>
      <c r="M530" s="270"/>
      <c r="N530" s="271"/>
      <c r="O530" s="272"/>
      <c r="P530" s="272"/>
      <c r="Q530" s="272"/>
      <c r="R530" s="272"/>
      <c r="S530" s="272"/>
      <c r="T530" s="273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153</v>
      </c>
      <c r="AU530" s="20" t="s">
        <v>82</v>
      </c>
    </row>
    <row r="531" s="2" customFormat="1" ht="6.96" customHeight="1">
      <c r="A531" s="41"/>
      <c r="B531" s="62"/>
      <c r="C531" s="63"/>
      <c r="D531" s="63"/>
      <c r="E531" s="63"/>
      <c r="F531" s="63"/>
      <c r="G531" s="63"/>
      <c r="H531" s="63"/>
      <c r="I531" s="63"/>
      <c r="J531" s="63"/>
      <c r="K531" s="63"/>
      <c r="L531" s="47"/>
      <c r="M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</row>
  </sheetData>
  <sheetProtection sheet="1" autoFilter="0" formatColumns="0" formatRows="0" objects="1" scenarios="1" spinCount="100000" saltValue="27y1xD7ntNyQoijOneXQvC++86ZhO3t2JgLLy3P2ZlVDoQ2aYzC9T6gy1XkUFJHHUjxUbAegiyCDRTJDkaGPFg==" hashValue="1Ueyc30ib3ANdHZ3UluTwY57QsHDcf+wTNLWzIkEhA9SrKYOT7ytjrpv/tnL3MSgvXUMK2tX2R1XlqBj08KOKg==" algorithmName="SHA-512" password="CC35"/>
  <autoFilter ref="C102:K5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9" r:id="rId1" display="https://podminky.urs.cz/item/CS_URS_2025_01/115101201"/>
    <hyperlink ref="F115" r:id="rId2" display="https://podminky.urs.cz/item/CS_URS_2025_01/115101301"/>
    <hyperlink ref="F121" r:id="rId3" display="https://podminky.urs.cz/item/CS_URS_2025_01/119001405"/>
    <hyperlink ref="F141" r:id="rId4" display="https://podminky.urs.cz/item/CS_URS_2025_01/119001421"/>
    <hyperlink ref="F162" r:id="rId5" display="https://podminky.urs.cz/item/CS_URS_2025_01/132254203"/>
    <hyperlink ref="F182" r:id="rId6" display="https://podminky.urs.cz/item/CS_URS_2025_01/132354203"/>
    <hyperlink ref="F202" r:id="rId7" display="https://podminky.urs.cz/item/CS_URS_2025_01/139001101"/>
    <hyperlink ref="F239" r:id="rId8" display="https://podminky.urs.cz/item/CS_URS_2025_01/151101101"/>
    <hyperlink ref="F259" r:id="rId9" display="https://podminky.urs.cz/item/CS_URS_2025_01/151101111"/>
    <hyperlink ref="F265" r:id="rId10" display="https://podminky.urs.cz/item/CS_URS_2025_01/162751117"/>
    <hyperlink ref="F271" r:id="rId11" display="https://podminky.urs.cz/item/CS_URS_2025_01/162751119"/>
    <hyperlink ref="F277" r:id="rId12" display="https://podminky.urs.cz/item/CS_URS_2025_01/162751137"/>
    <hyperlink ref="F283" r:id="rId13" display="https://podminky.urs.cz/item/CS_URS_2025_01/162751139"/>
    <hyperlink ref="F290" r:id="rId14" display="https://podminky.urs.cz/item/CS_URS_2025_01/171201231"/>
    <hyperlink ref="F296" r:id="rId15" display="https://podminky.urs.cz/item/CS_URS_2025_01/171251201"/>
    <hyperlink ref="F302" r:id="rId16" display="https://podminky.urs.cz/item/CS_URS_2025_01/174151101"/>
    <hyperlink ref="F327" r:id="rId17" display="https://podminky.urs.cz/item/CS_URS_2025_01/175151101"/>
    <hyperlink ref="F385" r:id="rId18" display="https://podminky.urs.cz/item/CS_URS_2025_01/359901211"/>
    <hyperlink ref="F392" r:id="rId19" display="https://podminky.urs.cz/item/CS_URS_2025_01/451572111"/>
    <hyperlink ref="F411" r:id="rId20" display="https://podminky.urs.cz/item/CS_URS_2025_01/452112112"/>
    <hyperlink ref="F422" r:id="rId21" display="https://podminky.urs.cz/item/CS_URS_2025_01/871313123"/>
    <hyperlink ref="F446" r:id="rId22" display="https://podminky.urs.cz/item/CS_URS_2025_01/871353123"/>
    <hyperlink ref="F470" r:id="rId23" display="https://podminky.urs.cz/item/CS_URS_2025_01/871393123"/>
    <hyperlink ref="F506" r:id="rId24" display="https://podminky.urs.cz/item/CS_URS_2025_01/899722113"/>
    <hyperlink ref="F516" r:id="rId25" display="https://podminky.urs.cz/item/CS_URS_2025_01/998276101"/>
    <hyperlink ref="F521" r:id="rId26" display="https://podminky.urs.cz/item/CS_URS_2025_01/721249109"/>
    <hyperlink ref="F530" r:id="rId27" display="https://podminky.urs.cz/item/CS_URS_2025_01/9987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82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Stavební úpravy ulice Valy v Třeboni – projektová dokumentace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2073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20. 2. 2025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2074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ROUND((SUM(BE81:BE86)),  2)</f>
        <v>0</v>
      </c>
      <c r="G33" s="41"/>
      <c r="H33" s="41"/>
      <c r="I33" s="160">
        <v>0.20999999999999999</v>
      </c>
      <c r="J33" s="159">
        <f>ROUND(((SUM(BE81:BE86))*I33),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ROUND((SUM(BF81:BF86)),  2)</f>
        <v>0</v>
      </c>
      <c r="G34" s="41"/>
      <c r="H34" s="41"/>
      <c r="I34" s="160">
        <v>0.12</v>
      </c>
      <c r="J34" s="159">
        <f>ROUND(((SUM(BF81:BF86))*I34),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ROUND((SUM(BG81:BG86)),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ROUND((SUM(BH81:BH86)),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ROUND((SUM(BI81:BI86)),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Stavební úpravy ulice Valy v Třeboni – projektová dokumentace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401 - Veřejné osvětlení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Třeboň, ulice Valy</v>
      </c>
      <c r="G52" s="43"/>
      <c r="H52" s="43"/>
      <c r="I52" s="35" t="s">
        <v>23</v>
      </c>
      <c r="J52" s="75" t="str">
        <f>IF(J12="","",J12)</f>
        <v>20. 2. 2025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Třeboň</v>
      </c>
      <c r="G54" s="43"/>
      <c r="H54" s="43"/>
      <c r="I54" s="35" t="s">
        <v>31</v>
      </c>
      <c r="J54" s="39" t="str">
        <f>E21</f>
        <v>Josef Chrt DiS.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851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2075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127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Stavební úpravy ulice Valy v Třeboni – projektová dokumentace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112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401 - Veřejné osvětlení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>Třeboň, ulice Valy</v>
      </c>
      <c r="G75" s="43"/>
      <c r="H75" s="43"/>
      <c r="I75" s="35" t="s">
        <v>23</v>
      </c>
      <c r="J75" s="75" t="str">
        <f>IF(J12="","",J12)</f>
        <v>20. 2. 2025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25</v>
      </c>
      <c r="D77" s="43"/>
      <c r="E77" s="43"/>
      <c r="F77" s="30" t="str">
        <f>E15</f>
        <v>Město Třeboň</v>
      </c>
      <c r="G77" s="43"/>
      <c r="H77" s="43"/>
      <c r="I77" s="35" t="s">
        <v>31</v>
      </c>
      <c r="J77" s="39" t="str">
        <f>E21</f>
        <v>Josef Chrt DiS.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29</v>
      </c>
      <c r="D78" s="43"/>
      <c r="E78" s="43"/>
      <c r="F78" s="30" t="str">
        <f>IF(E18="","",E18)</f>
        <v>Vyplň údaj</v>
      </c>
      <c r="G78" s="43"/>
      <c r="H78" s="43"/>
      <c r="I78" s="35" t="s">
        <v>34</v>
      </c>
      <c r="J78" s="39" t="str">
        <f>E24</f>
        <v xml:space="preserve"> 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128</v>
      </c>
      <c r="D80" s="191" t="s">
        <v>57</v>
      </c>
      <c r="E80" s="191" t="s">
        <v>53</v>
      </c>
      <c r="F80" s="191" t="s">
        <v>54</v>
      </c>
      <c r="G80" s="191" t="s">
        <v>129</v>
      </c>
      <c r="H80" s="191" t="s">
        <v>130</v>
      </c>
      <c r="I80" s="191" t="s">
        <v>131</v>
      </c>
      <c r="J80" s="191" t="s">
        <v>116</v>
      </c>
      <c r="K80" s="192" t="s">
        <v>132</v>
      </c>
      <c r="L80" s="193"/>
      <c r="M80" s="95" t="s">
        <v>19</v>
      </c>
      <c r="N80" s="96" t="s">
        <v>42</v>
      </c>
      <c r="O80" s="96" t="s">
        <v>133</v>
      </c>
      <c r="P80" s="96" t="s">
        <v>134</v>
      </c>
      <c r="Q80" s="96" t="s">
        <v>135</v>
      </c>
      <c r="R80" s="96" t="s">
        <v>136</v>
      </c>
      <c r="S80" s="96" t="s">
        <v>137</v>
      </c>
      <c r="T80" s="97" t="s">
        <v>138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139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117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279</v>
      </c>
      <c r="F82" s="202" t="s">
        <v>1309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164</v>
      </c>
      <c r="AT82" s="211" t="s">
        <v>71</v>
      </c>
      <c r="AU82" s="211" t="s">
        <v>72</v>
      </c>
      <c r="AY82" s="210" t="s">
        <v>142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2076</v>
      </c>
      <c r="F83" s="213" t="s">
        <v>2077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SUM(P84:P86)</f>
        <v>0</v>
      </c>
      <c r="Q83" s="207"/>
      <c r="R83" s="208">
        <f>SUM(R84:R86)</f>
        <v>0</v>
      </c>
      <c r="S83" s="207"/>
      <c r="T83" s="209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164</v>
      </c>
      <c r="AT83" s="211" t="s">
        <v>71</v>
      </c>
      <c r="AU83" s="211" t="s">
        <v>80</v>
      </c>
      <c r="AY83" s="210" t="s">
        <v>142</v>
      </c>
      <c r="BK83" s="212">
        <f>SUM(BK84:BK86)</f>
        <v>0</v>
      </c>
    </row>
    <row r="84" s="2" customFormat="1" ht="16.5" customHeight="1">
      <c r="A84" s="41"/>
      <c r="B84" s="42"/>
      <c r="C84" s="215" t="s">
        <v>80</v>
      </c>
      <c r="D84" s="215" t="s">
        <v>144</v>
      </c>
      <c r="E84" s="216" t="s">
        <v>2078</v>
      </c>
      <c r="F84" s="217" t="s">
        <v>2079</v>
      </c>
      <c r="G84" s="218" t="s">
        <v>1232</v>
      </c>
      <c r="H84" s="219">
        <v>1</v>
      </c>
      <c r="I84" s="220"/>
      <c r="J84" s="221">
        <f>ROUND(I84*H84,2)</f>
        <v>0</v>
      </c>
      <c r="K84" s="217" t="s">
        <v>19</v>
      </c>
      <c r="L84" s="47"/>
      <c r="M84" s="222" t="s">
        <v>19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598</v>
      </c>
      <c r="AT84" s="226" t="s">
        <v>144</v>
      </c>
      <c r="AU84" s="226" t="s">
        <v>82</v>
      </c>
      <c r="AY84" s="20" t="s">
        <v>142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80</v>
      </c>
      <c r="BK84" s="227">
        <f>ROUND(I84*H84,2)</f>
        <v>0</v>
      </c>
      <c r="BL84" s="20" t="s">
        <v>598</v>
      </c>
      <c r="BM84" s="226" t="s">
        <v>2080</v>
      </c>
    </row>
    <row r="85" s="2" customFormat="1">
      <c r="A85" s="41"/>
      <c r="B85" s="42"/>
      <c r="C85" s="43"/>
      <c r="D85" s="228" t="s">
        <v>151</v>
      </c>
      <c r="E85" s="43"/>
      <c r="F85" s="229" t="s">
        <v>2079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151</v>
      </c>
      <c r="AU85" s="20" t="s">
        <v>82</v>
      </c>
    </row>
    <row r="86" s="2" customFormat="1">
      <c r="A86" s="41"/>
      <c r="B86" s="42"/>
      <c r="C86" s="43"/>
      <c r="D86" s="228" t="s">
        <v>170</v>
      </c>
      <c r="E86" s="43"/>
      <c r="F86" s="256" t="s">
        <v>2081</v>
      </c>
      <c r="G86" s="43"/>
      <c r="H86" s="43"/>
      <c r="I86" s="230"/>
      <c r="J86" s="43"/>
      <c r="K86" s="43"/>
      <c r="L86" s="47"/>
      <c r="M86" s="270"/>
      <c r="N86" s="271"/>
      <c r="O86" s="272"/>
      <c r="P86" s="272"/>
      <c r="Q86" s="272"/>
      <c r="R86" s="272"/>
      <c r="S86" s="272"/>
      <c r="T86" s="273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170</v>
      </c>
      <c r="AU86" s="20" t="s">
        <v>82</v>
      </c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63"/>
      <c r="J87" s="63"/>
      <c r="K87" s="63"/>
      <c r="L87" s="47"/>
      <c r="M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</sheetData>
  <sheetProtection sheet="1" autoFilter="0" formatColumns="0" formatRows="0" objects="1" scenarios="1" spinCount="100000" saltValue="BMflzWhBKg/mQHl+UnFZCfvxRP9SdHIb9BT36t6GBSJD0qbDEGHh/m6BcYcVqEqIN04uBJPOIg3iBOSoFCdbLw==" hashValue="Lp5k11waNrHIOJw3rKedFB0AWx8IaCuqojWhiTARPPutMdcPpOpZ3WwmRebxkwoVnwL9w/4X1LjYq35z3HP7Kg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82</v>
      </c>
    </row>
    <row r="4" s="1" customFormat="1" ht="24.96" customHeight="1">
      <c r="B4" s="23"/>
      <c r="D4" s="143" t="s">
        <v>111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Stavební úpravy ulice Valy v Třeboni – projektová dokumentace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112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2082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20. 2. 2025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34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ROUND(J85,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ROUND((SUM(BE85:BE148)),  2)</f>
        <v>0</v>
      </c>
      <c r="G33" s="41"/>
      <c r="H33" s="41"/>
      <c r="I33" s="160">
        <v>0.20999999999999999</v>
      </c>
      <c r="J33" s="159">
        <f>ROUND(((SUM(BE85:BE148))*I33),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ROUND((SUM(BF85:BF148)),  2)</f>
        <v>0</v>
      </c>
      <c r="G34" s="41"/>
      <c r="H34" s="41"/>
      <c r="I34" s="160">
        <v>0.12</v>
      </c>
      <c r="J34" s="159">
        <f>ROUND(((SUM(BF85:BF148))*I34),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ROUND((SUM(BG85:BG148)),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ROUND((SUM(BH85:BH148)),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ROUND((SUM(BI85:BI148)),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Stavební úpravy ulice Valy v Třeboni – projektová dokumentace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112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Třeboň, ulice Valy</v>
      </c>
      <c r="G52" s="43"/>
      <c r="H52" s="43"/>
      <c r="I52" s="35" t="s">
        <v>23</v>
      </c>
      <c r="J52" s="75" t="str">
        <f>IF(J12="","",J12)</f>
        <v>20. 2. 2025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Město Třeboň</v>
      </c>
      <c r="G54" s="43"/>
      <c r="H54" s="43"/>
      <c r="I54" s="35" t="s">
        <v>31</v>
      </c>
      <c r="J54" s="39" t="str">
        <f>E21</f>
        <v>Ing. František Stráský – Atelier SIS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115</v>
      </c>
      <c r="D57" s="174"/>
      <c r="E57" s="174"/>
      <c r="F57" s="174"/>
      <c r="G57" s="174"/>
      <c r="H57" s="174"/>
      <c r="I57" s="174"/>
      <c r="J57" s="175" t="s">
        <v>116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117</v>
      </c>
    </row>
    <row r="60" s="9" customFormat="1" ht="24.96" customHeight="1">
      <c r="A60" s="9"/>
      <c r="B60" s="177"/>
      <c r="C60" s="178"/>
      <c r="D60" s="179" t="s">
        <v>2083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2084</v>
      </c>
      <c r="E61" s="185"/>
      <c r="F61" s="185"/>
      <c r="G61" s="185"/>
      <c r="H61" s="185"/>
      <c r="I61" s="185"/>
      <c r="J61" s="186">
        <f>J87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2085</v>
      </c>
      <c r="E62" s="185"/>
      <c r="F62" s="185"/>
      <c r="G62" s="185"/>
      <c r="H62" s="185"/>
      <c r="I62" s="185"/>
      <c r="J62" s="186">
        <f>J115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2086</v>
      </c>
      <c r="E63" s="185"/>
      <c r="F63" s="185"/>
      <c r="G63" s="185"/>
      <c r="H63" s="185"/>
      <c r="I63" s="185"/>
      <c r="J63" s="186">
        <f>J131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2087</v>
      </c>
      <c r="E64" s="185"/>
      <c r="F64" s="185"/>
      <c r="G64" s="185"/>
      <c r="H64" s="185"/>
      <c r="I64" s="185"/>
      <c r="J64" s="186">
        <f>J136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2088</v>
      </c>
      <c r="E65" s="185"/>
      <c r="F65" s="185"/>
      <c r="G65" s="185"/>
      <c r="H65" s="185"/>
      <c r="I65" s="185"/>
      <c r="J65" s="186">
        <f>J141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127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2" t="str">
        <f>E7</f>
        <v>Stavební úpravy ulice Valy v Třeboni – projektová dokumentace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112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VON - Vedlejší a ostatní náklady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Třeboň, ulice Valy</v>
      </c>
      <c r="G79" s="43"/>
      <c r="H79" s="43"/>
      <c r="I79" s="35" t="s">
        <v>23</v>
      </c>
      <c r="J79" s="75" t="str">
        <f>IF(J12="","",J12)</f>
        <v>20. 2. 2025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5.65" customHeight="1">
      <c r="A81" s="41"/>
      <c r="B81" s="42"/>
      <c r="C81" s="35" t="s">
        <v>25</v>
      </c>
      <c r="D81" s="43"/>
      <c r="E81" s="43"/>
      <c r="F81" s="30" t="str">
        <f>E15</f>
        <v>Město Třeboň</v>
      </c>
      <c r="G81" s="43"/>
      <c r="H81" s="43"/>
      <c r="I81" s="35" t="s">
        <v>31</v>
      </c>
      <c r="J81" s="39" t="str">
        <f>E21</f>
        <v>Ing. František Stráský – Atelier SIS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 xml:space="preserve"> 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128</v>
      </c>
      <c r="D84" s="191" t="s">
        <v>57</v>
      </c>
      <c r="E84" s="191" t="s">
        <v>53</v>
      </c>
      <c r="F84" s="191" t="s">
        <v>54</v>
      </c>
      <c r="G84" s="191" t="s">
        <v>129</v>
      </c>
      <c r="H84" s="191" t="s">
        <v>130</v>
      </c>
      <c r="I84" s="191" t="s">
        <v>131</v>
      </c>
      <c r="J84" s="191" t="s">
        <v>116</v>
      </c>
      <c r="K84" s="192" t="s">
        <v>132</v>
      </c>
      <c r="L84" s="193"/>
      <c r="M84" s="95" t="s">
        <v>19</v>
      </c>
      <c r="N84" s="96" t="s">
        <v>42</v>
      </c>
      <c r="O84" s="96" t="s">
        <v>133</v>
      </c>
      <c r="P84" s="96" t="s">
        <v>134</v>
      </c>
      <c r="Q84" s="96" t="s">
        <v>135</v>
      </c>
      <c r="R84" s="96" t="s">
        <v>136</v>
      </c>
      <c r="S84" s="96" t="s">
        <v>137</v>
      </c>
      <c r="T84" s="97" t="s">
        <v>138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139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P86</f>
        <v>0</v>
      </c>
      <c r="Q85" s="99"/>
      <c r="R85" s="196">
        <f>R86</f>
        <v>0</v>
      </c>
      <c r="S85" s="99"/>
      <c r="T85" s="197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117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71</v>
      </c>
      <c r="E86" s="202" t="s">
        <v>2089</v>
      </c>
      <c r="F86" s="202" t="s">
        <v>2090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P87+P115+P131+P136+P141</f>
        <v>0</v>
      </c>
      <c r="Q86" s="207"/>
      <c r="R86" s="208">
        <f>R87+R115+R131+R136+R141</f>
        <v>0</v>
      </c>
      <c r="S86" s="207"/>
      <c r="T86" s="209">
        <f>T87+T115+T131+T136+T141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179</v>
      </c>
      <c r="AT86" s="211" t="s">
        <v>71</v>
      </c>
      <c r="AU86" s="211" t="s">
        <v>72</v>
      </c>
      <c r="AY86" s="210" t="s">
        <v>142</v>
      </c>
      <c r="BK86" s="212">
        <f>BK87+BK115+BK131+BK136+BK141</f>
        <v>0</v>
      </c>
    </row>
    <row r="87" s="12" customFormat="1" ht="22.8" customHeight="1">
      <c r="A87" s="12"/>
      <c r="B87" s="199"/>
      <c r="C87" s="200"/>
      <c r="D87" s="201" t="s">
        <v>71</v>
      </c>
      <c r="E87" s="213" t="s">
        <v>2091</v>
      </c>
      <c r="F87" s="213" t="s">
        <v>2092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SUM(P88:P114)</f>
        <v>0</v>
      </c>
      <c r="Q87" s="207"/>
      <c r="R87" s="208">
        <f>SUM(R88:R114)</f>
        <v>0</v>
      </c>
      <c r="S87" s="207"/>
      <c r="T87" s="209">
        <f>SUM(T88:T114)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179</v>
      </c>
      <c r="AT87" s="211" t="s">
        <v>71</v>
      </c>
      <c r="AU87" s="211" t="s">
        <v>80</v>
      </c>
      <c r="AY87" s="210" t="s">
        <v>142</v>
      </c>
      <c r="BK87" s="212">
        <f>SUM(BK88:BK114)</f>
        <v>0</v>
      </c>
    </row>
    <row r="88" s="2" customFormat="1" ht="16.5" customHeight="1">
      <c r="A88" s="41"/>
      <c r="B88" s="42"/>
      <c r="C88" s="215" t="s">
        <v>80</v>
      </c>
      <c r="D88" s="215" t="s">
        <v>144</v>
      </c>
      <c r="E88" s="216" t="s">
        <v>2093</v>
      </c>
      <c r="F88" s="217" t="s">
        <v>2094</v>
      </c>
      <c r="G88" s="218" t="s">
        <v>1232</v>
      </c>
      <c r="H88" s="219">
        <v>1</v>
      </c>
      <c r="I88" s="220"/>
      <c r="J88" s="221">
        <f>ROUND(I88*H88,2)</f>
        <v>0</v>
      </c>
      <c r="K88" s="217" t="s">
        <v>148</v>
      </c>
      <c r="L88" s="47"/>
      <c r="M88" s="222" t="s">
        <v>19</v>
      </c>
      <c r="N88" s="223" t="s">
        <v>43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2095</v>
      </c>
      <c r="AT88" s="226" t="s">
        <v>144</v>
      </c>
      <c r="AU88" s="226" t="s">
        <v>82</v>
      </c>
      <c r="AY88" s="20" t="s">
        <v>142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80</v>
      </c>
      <c r="BK88" s="227">
        <f>ROUND(I88*H88,2)</f>
        <v>0</v>
      </c>
      <c r="BL88" s="20" t="s">
        <v>2095</v>
      </c>
      <c r="BM88" s="226" t="s">
        <v>2096</v>
      </c>
    </row>
    <row r="89" s="2" customFormat="1">
      <c r="A89" s="41"/>
      <c r="B89" s="42"/>
      <c r="C89" s="43"/>
      <c r="D89" s="228" t="s">
        <v>151</v>
      </c>
      <c r="E89" s="43"/>
      <c r="F89" s="229" t="s">
        <v>2094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151</v>
      </c>
      <c r="AU89" s="20" t="s">
        <v>82</v>
      </c>
    </row>
    <row r="90" s="2" customFormat="1">
      <c r="A90" s="41"/>
      <c r="B90" s="42"/>
      <c r="C90" s="43"/>
      <c r="D90" s="233" t="s">
        <v>153</v>
      </c>
      <c r="E90" s="43"/>
      <c r="F90" s="234" t="s">
        <v>2097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153</v>
      </c>
      <c r="AU90" s="20" t="s">
        <v>82</v>
      </c>
    </row>
    <row r="91" s="2" customFormat="1">
      <c r="A91" s="41"/>
      <c r="B91" s="42"/>
      <c r="C91" s="43"/>
      <c r="D91" s="228" t="s">
        <v>170</v>
      </c>
      <c r="E91" s="43"/>
      <c r="F91" s="256" t="s">
        <v>2098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170</v>
      </c>
      <c r="AU91" s="20" t="s">
        <v>82</v>
      </c>
    </row>
    <row r="92" s="2" customFormat="1" ht="16.5" customHeight="1">
      <c r="A92" s="41"/>
      <c r="B92" s="42"/>
      <c r="C92" s="215" t="s">
        <v>82</v>
      </c>
      <c r="D92" s="215" t="s">
        <v>144</v>
      </c>
      <c r="E92" s="216" t="s">
        <v>2099</v>
      </c>
      <c r="F92" s="217" t="s">
        <v>2100</v>
      </c>
      <c r="G92" s="218" t="s">
        <v>1232</v>
      </c>
      <c r="H92" s="219">
        <v>1</v>
      </c>
      <c r="I92" s="220"/>
      <c r="J92" s="221">
        <f>ROUND(I92*H92,2)</f>
        <v>0</v>
      </c>
      <c r="K92" s="217" t="s">
        <v>148</v>
      </c>
      <c r="L92" s="47"/>
      <c r="M92" s="222" t="s">
        <v>19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2095</v>
      </c>
      <c r="AT92" s="226" t="s">
        <v>144</v>
      </c>
      <c r="AU92" s="226" t="s">
        <v>82</v>
      </c>
      <c r="AY92" s="20" t="s">
        <v>142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80</v>
      </c>
      <c r="BK92" s="227">
        <f>ROUND(I92*H92,2)</f>
        <v>0</v>
      </c>
      <c r="BL92" s="20" t="s">
        <v>2095</v>
      </c>
      <c r="BM92" s="226" t="s">
        <v>2101</v>
      </c>
    </row>
    <row r="93" s="2" customFormat="1">
      <c r="A93" s="41"/>
      <c r="B93" s="42"/>
      <c r="C93" s="43"/>
      <c r="D93" s="228" t="s">
        <v>151</v>
      </c>
      <c r="E93" s="43"/>
      <c r="F93" s="229" t="s">
        <v>2100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151</v>
      </c>
      <c r="AU93" s="20" t="s">
        <v>82</v>
      </c>
    </row>
    <row r="94" s="2" customFormat="1">
      <c r="A94" s="41"/>
      <c r="B94" s="42"/>
      <c r="C94" s="43"/>
      <c r="D94" s="233" t="s">
        <v>153</v>
      </c>
      <c r="E94" s="43"/>
      <c r="F94" s="234" t="s">
        <v>2102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153</v>
      </c>
      <c r="AU94" s="20" t="s">
        <v>82</v>
      </c>
    </row>
    <row r="95" s="2" customFormat="1" ht="16.5" customHeight="1">
      <c r="A95" s="41"/>
      <c r="B95" s="42"/>
      <c r="C95" s="215" t="s">
        <v>164</v>
      </c>
      <c r="D95" s="215" t="s">
        <v>144</v>
      </c>
      <c r="E95" s="216" t="s">
        <v>2103</v>
      </c>
      <c r="F95" s="217" t="s">
        <v>2104</v>
      </c>
      <c r="G95" s="218" t="s">
        <v>1232</v>
      </c>
      <c r="H95" s="219">
        <v>1</v>
      </c>
      <c r="I95" s="220"/>
      <c r="J95" s="221">
        <f>ROUND(I95*H95,2)</f>
        <v>0</v>
      </c>
      <c r="K95" s="217" t="s">
        <v>148</v>
      </c>
      <c r="L95" s="47"/>
      <c r="M95" s="222" t="s">
        <v>19</v>
      </c>
      <c r="N95" s="223" t="s">
        <v>43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2095</v>
      </c>
      <c r="AT95" s="226" t="s">
        <v>144</v>
      </c>
      <c r="AU95" s="226" t="s">
        <v>82</v>
      </c>
      <c r="AY95" s="20" t="s">
        <v>142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80</v>
      </c>
      <c r="BK95" s="227">
        <f>ROUND(I95*H95,2)</f>
        <v>0</v>
      </c>
      <c r="BL95" s="20" t="s">
        <v>2095</v>
      </c>
      <c r="BM95" s="226" t="s">
        <v>2105</v>
      </c>
    </row>
    <row r="96" s="2" customFormat="1">
      <c r="A96" s="41"/>
      <c r="B96" s="42"/>
      <c r="C96" s="43"/>
      <c r="D96" s="228" t="s">
        <v>151</v>
      </c>
      <c r="E96" s="43"/>
      <c r="F96" s="229" t="s">
        <v>2104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151</v>
      </c>
      <c r="AU96" s="20" t="s">
        <v>82</v>
      </c>
    </row>
    <row r="97" s="2" customFormat="1">
      <c r="A97" s="41"/>
      <c r="B97" s="42"/>
      <c r="C97" s="43"/>
      <c r="D97" s="233" t="s">
        <v>153</v>
      </c>
      <c r="E97" s="43"/>
      <c r="F97" s="234" t="s">
        <v>2106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153</v>
      </c>
      <c r="AU97" s="20" t="s">
        <v>82</v>
      </c>
    </row>
    <row r="98" s="2" customFormat="1">
      <c r="A98" s="41"/>
      <c r="B98" s="42"/>
      <c r="C98" s="43"/>
      <c r="D98" s="228" t="s">
        <v>170</v>
      </c>
      <c r="E98" s="43"/>
      <c r="F98" s="256" t="s">
        <v>2107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170</v>
      </c>
      <c r="AU98" s="20" t="s">
        <v>82</v>
      </c>
    </row>
    <row r="99" s="2" customFormat="1" ht="16.5" customHeight="1">
      <c r="A99" s="41"/>
      <c r="B99" s="42"/>
      <c r="C99" s="215" t="s">
        <v>149</v>
      </c>
      <c r="D99" s="215" t="s">
        <v>144</v>
      </c>
      <c r="E99" s="216" t="s">
        <v>2108</v>
      </c>
      <c r="F99" s="217" t="s">
        <v>2109</v>
      </c>
      <c r="G99" s="218" t="s">
        <v>1232</v>
      </c>
      <c r="H99" s="219">
        <v>1</v>
      </c>
      <c r="I99" s="220"/>
      <c r="J99" s="221">
        <f>ROUND(I99*H99,2)</f>
        <v>0</v>
      </c>
      <c r="K99" s="217" t="s">
        <v>148</v>
      </c>
      <c r="L99" s="47"/>
      <c r="M99" s="222" t="s">
        <v>19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2095</v>
      </c>
      <c r="AT99" s="226" t="s">
        <v>144</v>
      </c>
      <c r="AU99" s="226" t="s">
        <v>82</v>
      </c>
      <c r="AY99" s="20" t="s">
        <v>142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80</v>
      </c>
      <c r="BK99" s="227">
        <f>ROUND(I99*H99,2)</f>
        <v>0</v>
      </c>
      <c r="BL99" s="20" t="s">
        <v>2095</v>
      </c>
      <c r="BM99" s="226" t="s">
        <v>2110</v>
      </c>
    </row>
    <row r="100" s="2" customFormat="1">
      <c r="A100" s="41"/>
      <c r="B100" s="42"/>
      <c r="C100" s="43"/>
      <c r="D100" s="228" t="s">
        <v>151</v>
      </c>
      <c r="E100" s="43"/>
      <c r="F100" s="229" t="s">
        <v>2109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151</v>
      </c>
      <c r="AU100" s="20" t="s">
        <v>82</v>
      </c>
    </row>
    <row r="101" s="2" customFormat="1">
      <c r="A101" s="41"/>
      <c r="B101" s="42"/>
      <c r="C101" s="43"/>
      <c r="D101" s="233" t="s">
        <v>153</v>
      </c>
      <c r="E101" s="43"/>
      <c r="F101" s="234" t="s">
        <v>2111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153</v>
      </c>
      <c r="AU101" s="20" t="s">
        <v>82</v>
      </c>
    </row>
    <row r="102" s="2" customFormat="1">
      <c r="A102" s="41"/>
      <c r="B102" s="42"/>
      <c r="C102" s="43"/>
      <c r="D102" s="228" t="s">
        <v>170</v>
      </c>
      <c r="E102" s="43"/>
      <c r="F102" s="256" t="s">
        <v>2112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170</v>
      </c>
      <c r="AU102" s="20" t="s">
        <v>82</v>
      </c>
    </row>
    <row r="103" s="2" customFormat="1" ht="16.5" customHeight="1">
      <c r="A103" s="41"/>
      <c r="B103" s="42"/>
      <c r="C103" s="215" t="s">
        <v>179</v>
      </c>
      <c r="D103" s="215" t="s">
        <v>144</v>
      </c>
      <c r="E103" s="216" t="s">
        <v>2113</v>
      </c>
      <c r="F103" s="217" t="s">
        <v>2114</v>
      </c>
      <c r="G103" s="218" t="s">
        <v>1232</v>
      </c>
      <c r="H103" s="219">
        <v>1</v>
      </c>
      <c r="I103" s="220"/>
      <c r="J103" s="221">
        <f>ROUND(I103*H103,2)</f>
        <v>0</v>
      </c>
      <c r="K103" s="217" t="s">
        <v>148</v>
      </c>
      <c r="L103" s="47"/>
      <c r="M103" s="222" t="s">
        <v>19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2095</v>
      </c>
      <c r="AT103" s="226" t="s">
        <v>144</v>
      </c>
      <c r="AU103" s="226" t="s">
        <v>82</v>
      </c>
      <c r="AY103" s="20" t="s">
        <v>142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80</v>
      </c>
      <c r="BK103" s="227">
        <f>ROUND(I103*H103,2)</f>
        <v>0</v>
      </c>
      <c r="BL103" s="20" t="s">
        <v>2095</v>
      </c>
      <c r="BM103" s="226" t="s">
        <v>2115</v>
      </c>
    </row>
    <row r="104" s="2" customFormat="1">
      <c r="A104" s="41"/>
      <c r="B104" s="42"/>
      <c r="C104" s="43"/>
      <c r="D104" s="228" t="s">
        <v>151</v>
      </c>
      <c r="E104" s="43"/>
      <c r="F104" s="229" t="s">
        <v>2114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151</v>
      </c>
      <c r="AU104" s="20" t="s">
        <v>82</v>
      </c>
    </row>
    <row r="105" s="2" customFormat="1">
      <c r="A105" s="41"/>
      <c r="B105" s="42"/>
      <c r="C105" s="43"/>
      <c r="D105" s="233" t="s">
        <v>153</v>
      </c>
      <c r="E105" s="43"/>
      <c r="F105" s="234" t="s">
        <v>2116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153</v>
      </c>
      <c r="AU105" s="20" t="s">
        <v>82</v>
      </c>
    </row>
    <row r="106" s="2" customFormat="1">
      <c r="A106" s="41"/>
      <c r="B106" s="42"/>
      <c r="C106" s="43"/>
      <c r="D106" s="228" t="s">
        <v>170</v>
      </c>
      <c r="E106" s="43"/>
      <c r="F106" s="256" t="s">
        <v>2117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170</v>
      </c>
      <c r="AU106" s="20" t="s">
        <v>82</v>
      </c>
    </row>
    <row r="107" s="2" customFormat="1" ht="16.5" customHeight="1">
      <c r="A107" s="41"/>
      <c r="B107" s="42"/>
      <c r="C107" s="215" t="s">
        <v>186</v>
      </c>
      <c r="D107" s="215" t="s">
        <v>144</v>
      </c>
      <c r="E107" s="216" t="s">
        <v>2118</v>
      </c>
      <c r="F107" s="217" t="s">
        <v>2119</v>
      </c>
      <c r="G107" s="218" t="s">
        <v>1232</v>
      </c>
      <c r="H107" s="219">
        <v>1</v>
      </c>
      <c r="I107" s="220"/>
      <c r="J107" s="221">
        <f>ROUND(I107*H107,2)</f>
        <v>0</v>
      </c>
      <c r="K107" s="217" t="s">
        <v>148</v>
      </c>
      <c r="L107" s="47"/>
      <c r="M107" s="222" t="s">
        <v>19</v>
      </c>
      <c r="N107" s="223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2095</v>
      </c>
      <c r="AT107" s="226" t="s">
        <v>144</v>
      </c>
      <c r="AU107" s="226" t="s">
        <v>82</v>
      </c>
      <c r="AY107" s="20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80</v>
      </c>
      <c r="BK107" s="227">
        <f>ROUND(I107*H107,2)</f>
        <v>0</v>
      </c>
      <c r="BL107" s="20" t="s">
        <v>2095</v>
      </c>
      <c r="BM107" s="226" t="s">
        <v>2120</v>
      </c>
    </row>
    <row r="108" s="2" customFormat="1">
      <c r="A108" s="41"/>
      <c r="B108" s="42"/>
      <c r="C108" s="43"/>
      <c r="D108" s="228" t="s">
        <v>151</v>
      </c>
      <c r="E108" s="43"/>
      <c r="F108" s="229" t="s">
        <v>2119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151</v>
      </c>
      <c r="AU108" s="20" t="s">
        <v>82</v>
      </c>
    </row>
    <row r="109" s="2" customFormat="1">
      <c r="A109" s="41"/>
      <c r="B109" s="42"/>
      <c r="C109" s="43"/>
      <c r="D109" s="233" t="s">
        <v>153</v>
      </c>
      <c r="E109" s="43"/>
      <c r="F109" s="234" t="s">
        <v>2121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153</v>
      </c>
      <c r="AU109" s="20" t="s">
        <v>82</v>
      </c>
    </row>
    <row r="110" s="2" customFormat="1">
      <c r="A110" s="41"/>
      <c r="B110" s="42"/>
      <c r="C110" s="43"/>
      <c r="D110" s="228" t="s">
        <v>170</v>
      </c>
      <c r="E110" s="43"/>
      <c r="F110" s="256" t="s">
        <v>2122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170</v>
      </c>
      <c r="AU110" s="20" t="s">
        <v>82</v>
      </c>
    </row>
    <row r="111" s="2" customFormat="1" ht="16.5" customHeight="1">
      <c r="A111" s="41"/>
      <c r="B111" s="42"/>
      <c r="C111" s="215" t="s">
        <v>195</v>
      </c>
      <c r="D111" s="215" t="s">
        <v>144</v>
      </c>
      <c r="E111" s="216" t="s">
        <v>2123</v>
      </c>
      <c r="F111" s="217" t="s">
        <v>2124</v>
      </c>
      <c r="G111" s="218" t="s">
        <v>1232</v>
      </c>
      <c r="H111" s="219">
        <v>1</v>
      </c>
      <c r="I111" s="220"/>
      <c r="J111" s="221">
        <f>ROUND(I111*H111,2)</f>
        <v>0</v>
      </c>
      <c r="K111" s="217" t="s">
        <v>148</v>
      </c>
      <c r="L111" s="47"/>
      <c r="M111" s="222" t="s">
        <v>19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2095</v>
      </c>
      <c r="AT111" s="226" t="s">
        <v>144</v>
      </c>
      <c r="AU111" s="226" t="s">
        <v>82</v>
      </c>
      <c r="AY111" s="20" t="s">
        <v>142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80</v>
      </c>
      <c r="BK111" s="227">
        <f>ROUND(I111*H111,2)</f>
        <v>0</v>
      </c>
      <c r="BL111" s="20" t="s">
        <v>2095</v>
      </c>
      <c r="BM111" s="226" t="s">
        <v>2125</v>
      </c>
    </row>
    <row r="112" s="2" customFormat="1">
      <c r="A112" s="41"/>
      <c r="B112" s="42"/>
      <c r="C112" s="43"/>
      <c r="D112" s="228" t="s">
        <v>151</v>
      </c>
      <c r="E112" s="43"/>
      <c r="F112" s="229" t="s">
        <v>2124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151</v>
      </c>
      <c r="AU112" s="20" t="s">
        <v>82</v>
      </c>
    </row>
    <row r="113" s="2" customFormat="1">
      <c r="A113" s="41"/>
      <c r="B113" s="42"/>
      <c r="C113" s="43"/>
      <c r="D113" s="233" t="s">
        <v>153</v>
      </c>
      <c r="E113" s="43"/>
      <c r="F113" s="234" t="s">
        <v>2126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153</v>
      </c>
      <c r="AU113" s="20" t="s">
        <v>82</v>
      </c>
    </row>
    <row r="114" s="2" customFormat="1">
      <c r="A114" s="41"/>
      <c r="B114" s="42"/>
      <c r="C114" s="43"/>
      <c r="D114" s="228" t="s">
        <v>170</v>
      </c>
      <c r="E114" s="43"/>
      <c r="F114" s="256" t="s">
        <v>2127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170</v>
      </c>
      <c r="AU114" s="20" t="s">
        <v>82</v>
      </c>
    </row>
    <row r="115" s="12" customFormat="1" ht="22.8" customHeight="1">
      <c r="A115" s="12"/>
      <c r="B115" s="199"/>
      <c r="C115" s="200"/>
      <c r="D115" s="201" t="s">
        <v>71</v>
      </c>
      <c r="E115" s="213" t="s">
        <v>2128</v>
      </c>
      <c r="F115" s="213" t="s">
        <v>2129</v>
      </c>
      <c r="G115" s="200"/>
      <c r="H115" s="200"/>
      <c r="I115" s="203"/>
      <c r="J115" s="214">
        <f>BK115</f>
        <v>0</v>
      </c>
      <c r="K115" s="200"/>
      <c r="L115" s="205"/>
      <c r="M115" s="206"/>
      <c r="N115" s="207"/>
      <c r="O115" s="207"/>
      <c r="P115" s="208">
        <f>SUM(P116:P130)</f>
        <v>0</v>
      </c>
      <c r="Q115" s="207"/>
      <c r="R115" s="208">
        <f>SUM(R116:R130)</f>
        <v>0</v>
      </c>
      <c r="S115" s="207"/>
      <c r="T115" s="209">
        <f>SUM(T116:T130)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10" t="s">
        <v>179</v>
      </c>
      <c r="AT115" s="211" t="s">
        <v>71</v>
      </c>
      <c r="AU115" s="211" t="s">
        <v>80</v>
      </c>
      <c r="AY115" s="210" t="s">
        <v>142</v>
      </c>
      <c r="BK115" s="212">
        <f>SUM(BK116:BK130)</f>
        <v>0</v>
      </c>
    </row>
    <row r="116" s="2" customFormat="1" ht="16.5" customHeight="1">
      <c r="A116" s="41"/>
      <c r="B116" s="42"/>
      <c r="C116" s="215" t="s">
        <v>202</v>
      </c>
      <c r="D116" s="215" t="s">
        <v>144</v>
      </c>
      <c r="E116" s="216" t="s">
        <v>2130</v>
      </c>
      <c r="F116" s="217" t="s">
        <v>2129</v>
      </c>
      <c r="G116" s="218" t="s">
        <v>1232</v>
      </c>
      <c r="H116" s="219">
        <v>1</v>
      </c>
      <c r="I116" s="220"/>
      <c r="J116" s="221">
        <f>ROUND(I116*H116,2)</f>
        <v>0</v>
      </c>
      <c r="K116" s="217" t="s">
        <v>148</v>
      </c>
      <c r="L116" s="47"/>
      <c r="M116" s="222" t="s">
        <v>19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2095</v>
      </c>
      <c r="AT116" s="226" t="s">
        <v>144</v>
      </c>
      <c r="AU116" s="226" t="s">
        <v>82</v>
      </c>
      <c r="AY116" s="20" t="s">
        <v>142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80</v>
      </c>
      <c r="BK116" s="227">
        <f>ROUND(I116*H116,2)</f>
        <v>0</v>
      </c>
      <c r="BL116" s="20" t="s">
        <v>2095</v>
      </c>
      <c r="BM116" s="226" t="s">
        <v>2131</v>
      </c>
    </row>
    <row r="117" s="2" customFormat="1">
      <c r="A117" s="41"/>
      <c r="B117" s="42"/>
      <c r="C117" s="43"/>
      <c r="D117" s="228" t="s">
        <v>151</v>
      </c>
      <c r="E117" s="43"/>
      <c r="F117" s="229" t="s">
        <v>2129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151</v>
      </c>
      <c r="AU117" s="20" t="s">
        <v>82</v>
      </c>
    </row>
    <row r="118" s="2" customFormat="1">
      <c r="A118" s="41"/>
      <c r="B118" s="42"/>
      <c r="C118" s="43"/>
      <c r="D118" s="233" t="s">
        <v>153</v>
      </c>
      <c r="E118" s="43"/>
      <c r="F118" s="234" t="s">
        <v>2132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153</v>
      </c>
      <c r="AU118" s="20" t="s">
        <v>82</v>
      </c>
    </row>
    <row r="119" s="2" customFormat="1" ht="16.5" customHeight="1">
      <c r="A119" s="41"/>
      <c r="B119" s="42"/>
      <c r="C119" s="215" t="s">
        <v>210</v>
      </c>
      <c r="D119" s="215" t="s">
        <v>144</v>
      </c>
      <c r="E119" s="216" t="s">
        <v>2133</v>
      </c>
      <c r="F119" s="217" t="s">
        <v>2134</v>
      </c>
      <c r="G119" s="218" t="s">
        <v>1232</v>
      </c>
      <c r="H119" s="219">
        <v>1</v>
      </c>
      <c r="I119" s="220"/>
      <c r="J119" s="221">
        <f>ROUND(I119*H119,2)</f>
        <v>0</v>
      </c>
      <c r="K119" s="217" t="s">
        <v>148</v>
      </c>
      <c r="L119" s="47"/>
      <c r="M119" s="222" t="s">
        <v>19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2095</v>
      </c>
      <c r="AT119" s="226" t="s">
        <v>144</v>
      </c>
      <c r="AU119" s="226" t="s">
        <v>82</v>
      </c>
      <c r="AY119" s="20" t="s">
        <v>142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80</v>
      </c>
      <c r="BK119" s="227">
        <f>ROUND(I119*H119,2)</f>
        <v>0</v>
      </c>
      <c r="BL119" s="20" t="s">
        <v>2095</v>
      </c>
      <c r="BM119" s="226" t="s">
        <v>2135</v>
      </c>
    </row>
    <row r="120" s="2" customFormat="1">
      <c r="A120" s="41"/>
      <c r="B120" s="42"/>
      <c r="C120" s="43"/>
      <c r="D120" s="228" t="s">
        <v>151</v>
      </c>
      <c r="E120" s="43"/>
      <c r="F120" s="229" t="s">
        <v>2134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151</v>
      </c>
      <c r="AU120" s="20" t="s">
        <v>82</v>
      </c>
    </row>
    <row r="121" s="2" customFormat="1">
      <c r="A121" s="41"/>
      <c r="B121" s="42"/>
      <c r="C121" s="43"/>
      <c r="D121" s="233" t="s">
        <v>153</v>
      </c>
      <c r="E121" s="43"/>
      <c r="F121" s="234" t="s">
        <v>2136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153</v>
      </c>
      <c r="AU121" s="20" t="s">
        <v>82</v>
      </c>
    </row>
    <row r="122" s="2" customFormat="1">
      <c r="A122" s="41"/>
      <c r="B122" s="42"/>
      <c r="C122" s="43"/>
      <c r="D122" s="228" t="s">
        <v>170</v>
      </c>
      <c r="E122" s="43"/>
      <c r="F122" s="256" t="s">
        <v>2137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170</v>
      </c>
      <c r="AU122" s="20" t="s">
        <v>82</v>
      </c>
    </row>
    <row r="123" s="2" customFormat="1" ht="16.5" customHeight="1">
      <c r="A123" s="41"/>
      <c r="B123" s="42"/>
      <c r="C123" s="215" t="s">
        <v>217</v>
      </c>
      <c r="D123" s="215" t="s">
        <v>144</v>
      </c>
      <c r="E123" s="216" t="s">
        <v>2138</v>
      </c>
      <c r="F123" s="217" t="s">
        <v>2139</v>
      </c>
      <c r="G123" s="218" t="s">
        <v>334</v>
      </c>
      <c r="H123" s="219">
        <v>1</v>
      </c>
      <c r="I123" s="220"/>
      <c r="J123" s="221">
        <f>ROUND(I123*H123,2)</f>
        <v>0</v>
      </c>
      <c r="K123" s="217" t="s">
        <v>148</v>
      </c>
      <c r="L123" s="47"/>
      <c r="M123" s="222" t="s">
        <v>19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2095</v>
      </c>
      <c r="AT123" s="226" t="s">
        <v>144</v>
      </c>
      <c r="AU123" s="226" t="s">
        <v>82</v>
      </c>
      <c r="AY123" s="20" t="s">
        <v>142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80</v>
      </c>
      <c r="BK123" s="227">
        <f>ROUND(I123*H123,2)</f>
        <v>0</v>
      </c>
      <c r="BL123" s="20" t="s">
        <v>2095</v>
      </c>
      <c r="BM123" s="226" t="s">
        <v>2140</v>
      </c>
    </row>
    <row r="124" s="2" customFormat="1">
      <c r="A124" s="41"/>
      <c r="B124" s="42"/>
      <c r="C124" s="43"/>
      <c r="D124" s="228" t="s">
        <v>151</v>
      </c>
      <c r="E124" s="43"/>
      <c r="F124" s="229" t="s">
        <v>2139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151</v>
      </c>
      <c r="AU124" s="20" t="s">
        <v>82</v>
      </c>
    </row>
    <row r="125" s="2" customFormat="1">
      <c r="A125" s="41"/>
      <c r="B125" s="42"/>
      <c r="C125" s="43"/>
      <c r="D125" s="233" t="s">
        <v>153</v>
      </c>
      <c r="E125" s="43"/>
      <c r="F125" s="234" t="s">
        <v>2141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153</v>
      </c>
      <c r="AU125" s="20" t="s">
        <v>82</v>
      </c>
    </row>
    <row r="126" s="2" customFormat="1">
      <c r="A126" s="41"/>
      <c r="B126" s="42"/>
      <c r="C126" s="43"/>
      <c r="D126" s="228" t="s">
        <v>170</v>
      </c>
      <c r="E126" s="43"/>
      <c r="F126" s="256" t="s">
        <v>2142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170</v>
      </c>
      <c r="AU126" s="20" t="s">
        <v>82</v>
      </c>
    </row>
    <row r="127" s="2" customFormat="1" ht="16.5" customHeight="1">
      <c r="A127" s="41"/>
      <c r="B127" s="42"/>
      <c r="C127" s="215" t="s">
        <v>225</v>
      </c>
      <c r="D127" s="215" t="s">
        <v>144</v>
      </c>
      <c r="E127" s="216" t="s">
        <v>2143</v>
      </c>
      <c r="F127" s="217" t="s">
        <v>2144</v>
      </c>
      <c r="G127" s="218" t="s">
        <v>1232</v>
      </c>
      <c r="H127" s="219">
        <v>1</v>
      </c>
      <c r="I127" s="220"/>
      <c r="J127" s="221">
        <f>ROUND(I127*H127,2)</f>
        <v>0</v>
      </c>
      <c r="K127" s="217" t="s">
        <v>148</v>
      </c>
      <c r="L127" s="47"/>
      <c r="M127" s="222" t="s">
        <v>19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2095</v>
      </c>
      <c r="AT127" s="226" t="s">
        <v>144</v>
      </c>
      <c r="AU127" s="226" t="s">
        <v>82</v>
      </c>
      <c r="AY127" s="20" t="s">
        <v>142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80</v>
      </c>
      <c r="BK127" s="227">
        <f>ROUND(I127*H127,2)</f>
        <v>0</v>
      </c>
      <c r="BL127" s="20" t="s">
        <v>2095</v>
      </c>
      <c r="BM127" s="226" t="s">
        <v>2145</v>
      </c>
    </row>
    <row r="128" s="2" customFormat="1">
      <c r="A128" s="41"/>
      <c r="B128" s="42"/>
      <c r="C128" s="43"/>
      <c r="D128" s="228" t="s">
        <v>151</v>
      </c>
      <c r="E128" s="43"/>
      <c r="F128" s="229" t="s">
        <v>2144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151</v>
      </c>
      <c r="AU128" s="20" t="s">
        <v>82</v>
      </c>
    </row>
    <row r="129" s="2" customFormat="1">
      <c r="A129" s="41"/>
      <c r="B129" s="42"/>
      <c r="C129" s="43"/>
      <c r="D129" s="233" t="s">
        <v>153</v>
      </c>
      <c r="E129" s="43"/>
      <c r="F129" s="234" t="s">
        <v>2146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153</v>
      </c>
      <c r="AU129" s="20" t="s">
        <v>82</v>
      </c>
    </row>
    <row r="130" s="2" customFormat="1">
      <c r="A130" s="41"/>
      <c r="B130" s="42"/>
      <c r="C130" s="43"/>
      <c r="D130" s="228" t="s">
        <v>170</v>
      </c>
      <c r="E130" s="43"/>
      <c r="F130" s="256" t="s">
        <v>2147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170</v>
      </c>
      <c r="AU130" s="20" t="s">
        <v>82</v>
      </c>
    </row>
    <row r="131" s="12" customFormat="1" ht="22.8" customHeight="1">
      <c r="A131" s="12"/>
      <c r="B131" s="199"/>
      <c r="C131" s="200"/>
      <c r="D131" s="201" t="s">
        <v>71</v>
      </c>
      <c r="E131" s="213" t="s">
        <v>2148</v>
      </c>
      <c r="F131" s="213" t="s">
        <v>2149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SUM(P132:P135)</f>
        <v>0</v>
      </c>
      <c r="Q131" s="207"/>
      <c r="R131" s="208">
        <f>SUM(R132:R135)</f>
        <v>0</v>
      </c>
      <c r="S131" s="207"/>
      <c r="T131" s="209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179</v>
      </c>
      <c r="AT131" s="211" t="s">
        <v>71</v>
      </c>
      <c r="AU131" s="211" t="s">
        <v>80</v>
      </c>
      <c r="AY131" s="210" t="s">
        <v>142</v>
      </c>
      <c r="BK131" s="212">
        <f>SUM(BK132:BK135)</f>
        <v>0</v>
      </c>
    </row>
    <row r="132" s="2" customFormat="1" ht="16.5" customHeight="1">
      <c r="A132" s="41"/>
      <c r="B132" s="42"/>
      <c r="C132" s="215" t="s">
        <v>8</v>
      </c>
      <c r="D132" s="215" t="s">
        <v>144</v>
      </c>
      <c r="E132" s="216" t="s">
        <v>2150</v>
      </c>
      <c r="F132" s="217" t="s">
        <v>2151</v>
      </c>
      <c r="G132" s="218" t="s">
        <v>334</v>
      </c>
      <c r="H132" s="219">
        <v>6</v>
      </c>
      <c r="I132" s="220"/>
      <c r="J132" s="221">
        <f>ROUND(I132*H132,2)</f>
        <v>0</v>
      </c>
      <c r="K132" s="217" t="s">
        <v>148</v>
      </c>
      <c r="L132" s="47"/>
      <c r="M132" s="222" t="s">
        <v>19</v>
      </c>
      <c r="N132" s="223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2095</v>
      </c>
      <c r="AT132" s="226" t="s">
        <v>144</v>
      </c>
      <c r="AU132" s="226" t="s">
        <v>82</v>
      </c>
      <c r="AY132" s="20" t="s">
        <v>142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80</v>
      </c>
      <c r="BK132" s="227">
        <f>ROUND(I132*H132,2)</f>
        <v>0</v>
      </c>
      <c r="BL132" s="20" t="s">
        <v>2095</v>
      </c>
      <c r="BM132" s="226" t="s">
        <v>2152</v>
      </c>
    </row>
    <row r="133" s="2" customFormat="1">
      <c r="A133" s="41"/>
      <c r="B133" s="42"/>
      <c r="C133" s="43"/>
      <c r="D133" s="228" t="s">
        <v>151</v>
      </c>
      <c r="E133" s="43"/>
      <c r="F133" s="229" t="s">
        <v>2151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151</v>
      </c>
      <c r="AU133" s="20" t="s">
        <v>82</v>
      </c>
    </row>
    <row r="134" s="2" customFormat="1">
      <c r="A134" s="41"/>
      <c r="B134" s="42"/>
      <c r="C134" s="43"/>
      <c r="D134" s="233" t="s">
        <v>153</v>
      </c>
      <c r="E134" s="43"/>
      <c r="F134" s="234" t="s">
        <v>2153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153</v>
      </c>
      <c r="AU134" s="20" t="s">
        <v>82</v>
      </c>
    </row>
    <row r="135" s="2" customFormat="1">
      <c r="A135" s="41"/>
      <c r="B135" s="42"/>
      <c r="C135" s="43"/>
      <c r="D135" s="228" t="s">
        <v>170</v>
      </c>
      <c r="E135" s="43"/>
      <c r="F135" s="256" t="s">
        <v>2154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170</v>
      </c>
      <c r="AU135" s="20" t="s">
        <v>82</v>
      </c>
    </row>
    <row r="136" s="12" customFormat="1" ht="22.8" customHeight="1">
      <c r="A136" s="12"/>
      <c r="B136" s="199"/>
      <c r="C136" s="200"/>
      <c r="D136" s="201" t="s">
        <v>71</v>
      </c>
      <c r="E136" s="213" t="s">
        <v>2155</v>
      </c>
      <c r="F136" s="213" t="s">
        <v>2156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SUM(P137:P140)</f>
        <v>0</v>
      </c>
      <c r="Q136" s="207"/>
      <c r="R136" s="208">
        <f>SUM(R137:R140)</f>
        <v>0</v>
      </c>
      <c r="S136" s="207"/>
      <c r="T136" s="209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179</v>
      </c>
      <c r="AT136" s="211" t="s">
        <v>71</v>
      </c>
      <c r="AU136" s="211" t="s">
        <v>80</v>
      </c>
      <c r="AY136" s="210" t="s">
        <v>142</v>
      </c>
      <c r="BK136" s="212">
        <f>SUM(BK137:BK140)</f>
        <v>0</v>
      </c>
    </row>
    <row r="137" s="2" customFormat="1" ht="16.5" customHeight="1">
      <c r="A137" s="41"/>
      <c r="B137" s="42"/>
      <c r="C137" s="215" t="s">
        <v>238</v>
      </c>
      <c r="D137" s="215" t="s">
        <v>144</v>
      </c>
      <c r="E137" s="216" t="s">
        <v>2157</v>
      </c>
      <c r="F137" s="217" t="s">
        <v>2158</v>
      </c>
      <c r="G137" s="218" t="s">
        <v>1232</v>
      </c>
      <c r="H137" s="219">
        <v>1</v>
      </c>
      <c r="I137" s="220"/>
      <c r="J137" s="221">
        <f>ROUND(I137*H137,2)</f>
        <v>0</v>
      </c>
      <c r="K137" s="217" t="s">
        <v>148</v>
      </c>
      <c r="L137" s="47"/>
      <c r="M137" s="222" t="s">
        <v>19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2095</v>
      </c>
      <c r="AT137" s="226" t="s">
        <v>144</v>
      </c>
      <c r="AU137" s="226" t="s">
        <v>82</v>
      </c>
      <c r="AY137" s="20" t="s">
        <v>142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80</v>
      </c>
      <c r="BK137" s="227">
        <f>ROUND(I137*H137,2)</f>
        <v>0</v>
      </c>
      <c r="BL137" s="20" t="s">
        <v>2095</v>
      </c>
      <c r="BM137" s="226" t="s">
        <v>2159</v>
      </c>
    </row>
    <row r="138" s="2" customFormat="1">
      <c r="A138" s="41"/>
      <c r="B138" s="42"/>
      <c r="C138" s="43"/>
      <c r="D138" s="228" t="s">
        <v>151</v>
      </c>
      <c r="E138" s="43"/>
      <c r="F138" s="229" t="s">
        <v>2158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151</v>
      </c>
      <c r="AU138" s="20" t="s">
        <v>82</v>
      </c>
    </row>
    <row r="139" s="2" customFormat="1">
      <c r="A139" s="41"/>
      <c r="B139" s="42"/>
      <c r="C139" s="43"/>
      <c r="D139" s="233" t="s">
        <v>153</v>
      </c>
      <c r="E139" s="43"/>
      <c r="F139" s="234" t="s">
        <v>2160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153</v>
      </c>
      <c r="AU139" s="20" t="s">
        <v>82</v>
      </c>
    </row>
    <row r="140" s="2" customFormat="1">
      <c r="A140" s="41"/>
      <c r="B140" s="42"/>
      <c r="C140" s="43"/>
      <c r="D140" s="228" t="s">
        <v>170</v>
      </c>
      <c r="E140" s="43"/>
      <c r="F140" s="256" t="s">
        <v>2161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170</v>
      </c>
      <c r="AU140" s="20" t="s">
        <v>82</v>
      </c>
    </row>
    <row r="141" s="12" customFormat="1" ht="22.8" customHeight="1">
      <c r="A141" s="12"/>
      <c r="B141" s="199"/>
      <c r="C141" s="200"/>
      <c r="D141" s="201" t="s">
        <v>71</v>
      </c>
      <c r="E141" s="213" t="s">
        <v>2162</v>
      </c>
      <c r="F141" s="213" t="s">
        <v>2163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SUM(P142:P148)</f>
        <v>0</v>
      </c>
      <c r="Q141" s="207"/>
      <c r="R141" s="208">
        <f>SUM(R142:R148)</f>
        <v>0</v>
      </c>
      <c r="S141" s="207"/>
      <c r="T141" s="209">
        <f>SUM(T142:T148)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179</v>
      </c>
      <c r="AT141" s="211" t="s">
        <v>71</v>
      </c>
      <c r="AU141" s="211" t="s">
        <v>80</v>
      </c>
      <c r="AY141" s="210" t="s">
        <v>142</v>
      </c>
      <c r="BK141" s="212">
        <f>SUM(BK142:BK148)</f>
        <v>0</v>
      </c>
    </row>
    <row r="142" s="2" customFormat="1" ht="16.5" customHeight="1">
      <c r="A142" s="41"/>
      <c r="B142" s="42"/>
      <c r="C142" s="215" t="s">
        <v>246</v>
      </c>
      <c r="D142" s="215" t="s">
        <v>144</v>
      </c>
      <c r="E142" s="216" t="s">
        <v>2164</v>
      </c>
      <c r="F142" s="217" t="s">
        <v>2165</v>
      </c>
      <c r="G142" s="218" t="s">
        <v>1232</v>
      </c>
      <c r="H142" s="219">
        <v>1</v>
      </c>
      <c r="I142" s="220"/>
      <c r="J142" s="221">
        <f>ROUND(I142*H142,2)</f>
        <v>0</v>
      </c>
      <c r="K142" s="217" t="s">
        <v>148</v>
      </c>
      <c r="L142" s="47"/>
      <c r="M142" s="222" t="s">
        <v>19</v>
      </c>
      <c r="N142" s="223" t="s">
        <v>43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2095</v>
      </c>
      <c r="AT142" s="226" t="s">
        <v>144</v>
      </c>
      <c r="AU142" s="226" t="s">
        <v>82</v>
      </c>
      <c r="AY142" s="20" t="s">
        <v>142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80</v>
      </c>
      <c r="BK142" s="227">
        <f>ROUND(I142*H142,2)</f>
        <v>0</v>
      </c>
      <c r="BL142" s="20" t="s">
        <v>2095</v>
      </c>
      <c r="BM142" s="226" t="s">
        <v>2166</v>
      </c>
    </row>
    <row r="143" s="2" customFormat="1">
      <c r="A143" s="41"/>
      <c r="B143" s="42"/>
      <c r="C143" s="43"/>
      <c r="D143" s="228" t="s">
        <v>151</v>
      </c>
      <c r="E143" s="43"/>
      <c r="F143" s="229" t="s">
        <v>2165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151</v>
      </c>
      <c r="AU143" s="20" t="s">
        <v>82</v>
      </c>
    </row>
    <row r="144" s="2" customFormat="1">
      <c r="A144" s="41"/>
      <c r="B144" s="42"/>
      <c r="C144" s="43"/>
      <c r="D144" s="233" t="s">
        <v>153</v>
      </c>
      <c r="E144" s="43"/>
      <c r="F144" s="234" t="s">
        <v>2167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153</v>
      </c>
      <c r="AU144" s="20" t="s">
        <v>82</v>
      </c>
    </row>
    <row r="145" s="2" customFormat="1" ht="16.5" customHeight="1">
      <c r="A145" s="41"/>
      <c r="B145" s="42"/>
      <c r="C145" s="215" t="s">
        <v>255</v>
      </c>
      <c r="D145" s="215" t="s">
        <v>144</v>
      </c>
      <c r="E145" s="216" t="s">
        <v>2168</v>
      </c>
      <c r="F145" s="217" t="s">
        <v>2169</v>
      </c>
      <c r="G145" s="218" t="s">
        <v>1232</v>
      </c>
      <c r="H145" s="219">
        <v>1</v>
      </c>
      <c r="I145" s="220"/>
      <c r="J145" s="221">
        <f>ROUND(I145*H145,2)</f>
        <v>0</v>
      </c>
      <c r="K145" s="217" t="s">
        <v>148</v>
      </c>
      <c r="L145" s="47"/>
      <c r="M145" s="222" t="s">
        <v>19</v>
      </c>
      <c r="N145" s="223" t="s">
        <v>43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2095</v>
      </c>
      <c r="AT145" s="226" t="s">
        <v>144</v>
      </c>
      <c r="AU145" s="226" t="s">
        <v>82</v>
      </c>
      <c r="AY145" s="20" t="s">
        <v>142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80</v>
      </c>
      <c r="BK145" s="227">
        <f>ROUND(I145*H145,2)</f>
        <v>0</v>
      </c>
      <c r="BL145" s="20" t="s">
        <v>2095</v>
      </c>
      <c r="BM145" s="226" t="s">
        <v>2170</v>
      </c>
    </row>
    <row r="146" s="2" customFormat="1">
      <c r="A146" s="41"/>
      <c r="B146" s="42"/>
      <c r="C146" s="43"/>
      <c r="D146" s="228" t="s">
        <v>151</v>
      </c>
      <c r="E146" s="43"/>
      <c r="F146" s="229" t="s">
        <v>2169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151</v>
      </c>
      <c r="AU146" s="20" t="s">
        <v>82</v>
      </c>
    </row>
    <row r="147" s="2" customFormat="1">
      <c r="A147" s="41"/>
      <c r="B147" s="42"/>
      <c r="C147" s="43"/>
      <c r="D147" s="233" t="s">
        <v>153</v>
      </c>
      <c r="E147" s="43"/>
      <c r="F147" s="234" t="s">
        <v>2171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153</v>
      </c>
      <c r="AU147" s="20" t="s">
        <v>82</v>
      </c>
    </row>
    <row r="148" s="2" customFormat="1">
      <c r="A148" s="41"/>
      <c r="B148" s="42"/>
      <c r="C148" s="43"/>
      <c r="D148" s="228" t="s">
        <v>170</v>
      </c>
      <c r="E148" s="43"/>
      <c r="F148" s="256" t="s">
        <v>2172</v>
      </c>
      <c r="G148" s="43"/>
      <c r="H148" s="43"/>
      <c r="I148" s="230"/>
      <c r="J148" s="43"/>
      <c r="K148" s="43"/>
      <c r="L148" s="47"/>
      <c r="M148" s="270"/>
      <c r="N148" s="271"/>
      <c r="O148" s="272"/>
      <c r="P148" s="272"/>
      <c r="Q148" s="272"/>
      <c r="R148" s="272"/>
      <c r="S148" s="272"/>
      <c r="T148" s="273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170</v>
      </c>
      <c r="AU148" s="20" t="s">
        <v>82</v>
      </c>
    </row>
    <row r="149" s="2" customFormat="1" ht="6.96" customHeight="1">
      <c r="A149" s="41"/>
      <c r="B149" s="62"/>
      <c r="C149" s="63"/>
      <c r="D149" s="63"/>
      <c r="E149" s="63"/>
      <c r="F149" s="63"/>
      <c r="G149" s="63"/>
      <c r="H149" s="63"/>
      <c r="I149" s="63"/>
      <c r="J149" s="63"/>
      <c r="K149" s="63"/>
      <c r="L149" s="47"/>
      <c r="M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</row>
  </sheetData>
  <sheetProtection sheet="1" autoFilter="0" formatColumns="0" formatRows="0" objects="1" scenarios="1" spinCount="100000" saltValue="IdUw5zcI+V+Q5ZETSCbUSiCwpXV6O2SuJZ39ciJgPqFYCSArDaAtqFhLVZccgx7s56KccClWWgzPuNep7BvBtw==" hashValue="NZ5C8DQ0Vyc+fDTNAyeHWEn990i2/AqsAbOZr9H5sguoTZ4atFb4HrwFzO7Loo0Td4CCqUgAmoIqZ5b4i4eQ0w==" algorithmName="SHA-512" password="CC35"/>
  <autoFilter ref="C84:K14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1/011314000"/>
    <hyperlink ref="F94" r:id="rId2" display="https://podminky.urs.cz/item/CS_URS_2025_01/012164000"/>
    <hyperlink ref="F97" r:id="rId3" display="https://podminky.urs.cz/item/CS_URS_2025_01/012444000"/>
    <hyperlink ref="F101" r:id="rId4" display="https://podminky.urs.cz/item/CS_URS_2025_01/013244000"/>
    <hyperlink ref="F105" r:id="rId5" display="https://podminky.urs.cz/item/CS_URS_2025_01/013254000"/>
    <hyperlink ref="F109" r:id="rId6" display="https://podminky.urs.cz/item/CS_URS_2025_01/013274000"/>
    <hyperlink ref="F113" r:id="rId7" display="https://podminky.urs.cz/item/CS_URS_2025_01/013284000"/>
    <hyperlink ref="F118" r:id="rId8" display="https://podminky.urs.cz/item/CS_URS_2025_01/030001000"/>
    <hyperlink ref="F121" r:id="rId9" display="https://podminky.urs.cz/item/CS_URS_2025_01/032903000"/>
    <hyperlink ref="F125" r:id="rId10" display="https://podminky.urs.cz/item/CS_URS_2025_01/034503000"/>
    <hyperlink ref="F129" r:id="rId11" display="https://podminky.urs.cz/item/CS_URS_2025_01/034703000"/>
    <hyperlink ref="F134" r:id="rId12" display="https://podminky.urs.cz/item/CS_URS_2025_01/043134000"/>
    <hyperlink ref="F139" r:id="rId13" display="https://podminky.urs.cz/item/CS_URS_2025_01/063002000"/>
    <hyperlink ref="F144" r:id="rId14" display="https://podminky.urs.cz/item/CS_URS_2025_01/072103000"/>
    <hyperlink ref="F147" r:id="rId15" display="https://podminky.urs.cz/item/CS_URS_2025_01/0722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NB-Vozabal\vozabal</dc:creator>
  <cp:lastModifiedBy>NB-Vozabal\vozabal</cp:lastModifiedBy>
  <dcterms:created xsi:type="dcterms:W3CDTF">2025-02-28T08:30:07Z</dcterms:created>
  <dcterms:modified xsi:type="dcterms:W3CDTF">2025-02-28T08:30:22Z</dcterms:modified>
</cp:coreProperties>
</file>