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401" sheetId="3" r:id="rId3"/>
    <sheet name="SO 402" sheetId="4" r:id="rId4"/>
  </sheets>
  <definedNames/>
  <calcPr/>
  <webPublishing/>
</workbook>
</file>

<file path=xl/sharedStrings.xml><?xml version="1.0" encoding="utf-8"?>
<sst xmlns="http://schemas.openxmlformats.org/spreadsheetml/2006/main" count="945" uniqueCount="362">
  <si>
    <t>Firma: Ing. František Stráský - Ateliér SIS</t>
  </si>
  <si>
    <t>Rekapitulace ceny</t>
  </si>
  <si>
    <t>Stavba: 21005-17029-71 - Stezka Pražská - Třeboň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</si>
  <si>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</si>
  <si>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</si>
  <si>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</si>
  <si>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</si>
  <si>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</si>
  <si>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</si>
  <si>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</si>
  <si>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</si>
  <si>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</si>
  <si>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</si>
  <si>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</si>
  <si>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</si>
  <si>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21005-17029-71</t>
  </si>
  <si>
    <t>Stezka Pražská - Třeboň</t>
  </si>
  <si>
    <t>O</t>
  </si>
  <si>
    <t>Rozpočet:</t>
  </si>
  <si>
    <t>0,00</t>
  </si>
  <si>
    <t>15,00</t>
  </si>
  <si>
    <t>21,00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</si>
  <si>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</si>
  <si>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</si>
  <si>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</si>
  <si>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</si>
  <si>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</si>
  <si>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</si>
  <si>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</si>
  <si>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</si>
  <si>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</si>
  <si>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</si>
  <si>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</si>
  <si>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</si>
  <si>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</si>
  <si>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</si>
  <si>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</si>
  <si>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</si>
  <si>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</si>
  <si>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</si>
  <si>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</si>
  <si>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</si>
  <si>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</si>
  <si>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</si>
  <si>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</si>
  <si>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</si>
  <si>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</si>
  <si>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</si>
  <si>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</si>
  <si>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</si>
  <si>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beton, železobeton</t>
  </si>
  <si>
    <t>VV</t>
  </si>
  <si>
    <t>dle pol. 11352: 13,0*0,205=2,665 [A] 
dle pol. 966158: 0,96*2,4=2,304 [B] 
dle pol. 966357: 8,0*0,4*2,4=7,680 [C] 
Celkem: A+B+C=12,649 [D]</t>
  </si>
  <si>
    <t>b</t>
  </si>
  <si>
    <t>asfalty</t>
  </si>
  <si>
    <t>dle pol. 113138: 1,8*2,3=4,140 [A]</t>
  </si>
  <si>
    <t>c</t>
  </si>
  <si>
    <t>zemina, kamenivo</t>
  </si>
  <si>
    <t>dle pol. 113328: 14,1*2,1=29,610 [A] 
dle pol. 121108: 207*1,8=372,600 [B] 
dle pol. 122738: 660*1,8=1 188,000 [C] 
Celkem: A+B+C=1 590,210 [D]</t>
  </si>
  <si>
    <t>02520</t>
  </si>
  <si>
    <t/>
  </si>
  <si>
    <t>ZKOUŠENÍ MATERIÁLŮ NEZÁVISLOU ZKUŠEBNOU</t>
  </si>
  <si>
    <t>KPL</t>
  </si>
  <si>
    <t>Zajištění rozborů PAU bouraných asfaltových vrstev</t>
  </si>
  <si>
    <t>02620</t>
  </si>
  <si>
    <t>ZKOUŠENÍ KONSTRUKCÍ A PRACÍ NEZÁVISLOU ZKUŠEBNOU</t>
  </si>
  <si>
    <t>Kontrolní statická zkouška pro ověření únosnosti pláně - odborný odhad 4ks</t>
  </si>
  <si>
    <t>02720</t>
  </si>
  <si>
    <t>POMOC PRÁCE ZŘÍZ NEBO ZAJIŠŤ REGULACI A OCHRANU DOPRAVY</t>
  </si>
  <si>
    <t>předpoklad realizace 10 týdnů, skutečnost dle harmonogramu / nabídky zhotovitele 
položka zahrnuje 
- aktualizaci návrhu DIO, projednání s DO, zajištění DIR 
- osazení DZ vč. příslušenství dle TP66, jeho pravidelná údržba vč. příp. dílčích posunů, výměn poškozených DZ / příslušenství a následná demontáž a odklizení DZ vč. příslušenství po ukončení platnosti 
- zřízení dočasného těžkého přejezdu v místě překopu vozovky pro vedení VO 
- příp. řízení provozu proškolenými pracovníky 
- dočasné zakrytí nebo úpravu stávajícího DZ v rozporu s DIO</t>
  </si>
  <si>
    <t>7</t>
  </si>
  <si>
    <t>02730</t>
  </si>
  <si>
    <t>POMOC PRÁCE ZŘÍZ NEBO ZAJIŠŤ OCHRANU INŽENÝRSKÝCH SÍTÍ</t>
  </si>
  <si>
    <t>vytýčení sítí před zahájením výstavby</t>
  </si>
  <si>
    <t>8</t>
  </si>
  <si>
    <t>02911</t>
  </si>
  <si>
    <t>OSTATNÍ POŽADAVKY - GEODETICKÉ ZAMĚŘENÍ</t>
  </si>
  <si>
    <t>HM</t>
  </si>
  <si>
    <t>vytyčení a měření během výstavby 
zaměření skutečného provedení stavby</t>
  </si>
  <si>
    <t>dle staničení ZÚ - KÚ 0,16663 + 0,04394 km: 1,6663+0,4394=2,106 [A]</t>
  </si>
  <si>
    <t>02943</t>
  </si>
  <si>
    <t>OSTATNÍ POŽADAVKY - VYPRACOVÁNÍ RDS</t>
  </si>
  <si>
    <t>02944</t>
  </si>
  <si>
    <t>OSTAT POŽADAVKY - DOKUMENTACE SKUTEČ PROVEDENÍ V DIGIT FORMĚ</t>
  </si>
  <si>
    <t>vč. příp. tištěné, dle SOD</t>
  </si>
  <si>
    <t>11</t>
  </si>
  <si>
    <t>02946</t>
  </si>
  <si>
    <t>OSTAT POŽADAVKY - FOTODOKUMENTACE</t>
  </si>
  <si>
    <t>průběh a výsledek stavby</t>
  </si>
  <si>
    <t>12</t>
  </si>
  <si>
    <t>03100</t>
  </si>
  <si>
    <t>ZAŘÍZENÍ STAVENIŠTĚ - ZŘÍZENÍ, PROVOZ, DEMONTÁŽ</t>
  </si>
  <si>
    <t>Zemní práce</t>
  </si>
  <si>
    <t>13</t>
  </si>
  <si>
    <t>11201</t>
  </si>
  <si>
    <t>KÁCENÍ STROMŮ D KMENE DO 0,5M S ODSTRANĚNÍM PAŘEZŮ</t>
  </si>
  <si>
    <t>KUS</t>
  </si>
  <si>
    <t>vč. likvidace dřevní hmoty dle dispozic zhotovitele</t>
  </si>
  <si>
    <t>Přípravné práce 
Kácení stromů - 1x Lípa pr. kmene 0,3m a 1x Třešeň pr. kmene 0,05m: 2=2,000 [A]</t>
  </si>
  <si>
    <t>14</t>
  </si>
  <si>
    <t>113138</t>
  </si>
  <si>
    <t>ODSTRANĚNÍ KRYTU ZPEVNĚNÝCH PLOCH S ASFALT POJIVEM, ODVOZ DO 20KM</t>
  </si>
  <si>
    <t>M3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</si>
  <si>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</si>
  <si>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Bourací práce 
Vybourání asfaltu z vozovky pro překop pro uložení kabelu VO prům. tl. 100mm: 6,0*0,1=0,600 [A] 
Vybourání litého asfaltu chodníku tl. 50mm: 24*0,05=1,200 [B] 
Celkem: A+B=1,800 [C]</t>
  </si>
  <si>
    <t>15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</si>
  <si>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</si>
  <si>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</si>
  <si>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</t>
  </si>
  <si>
    <t>Bourací práce 
Demolice konstrukčních vrstev - 
- vozovky pro překop pro uložení kabelu VO - štěrk prům. tl. 250mm: 6,0*0,25=1,500 [A] 
- chodníku - štěrk prům. tl. 200mm: 24,0*0,2=4,800 [B] 
Vybourání sjezdu na polní cestu ze štěrku prům. tl. 200mm: 39,0*0,2=7,800 [C] 
Celkem: A+B+C=14,100 [D]</t>
  </si>
  <si>
    <t>16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</si>
  <si>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</si>
  <si>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</si>
  <si>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</si>
  <si>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</si>
  <si>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Bourací práce 
Vybourání chodníkového betonového obrubníku včetně demolice betonového lože: 13,0=13,000 [A]</t>
  </si>
  <si>
    <t>17</t>
  </si>
  <si>
    <t>113764</t>
  </si>
  <si>
    <t>FRÉZOVÁNÍ DRÁŽKY PRŮŘEZU DO 400MM2 V ASFALTOVÉ VOZOVCE</t>
  </si>
  <si>
    <t>příprava drážky pro zálivku, vč. likvidace odpadu (rozměry min. 12/25 mm)</t>
  </si>
  <si>
    <t>Dokončující práce 
Asfaltová zálivka - drážka: 42=42,000 [A]</t>
  </si>
  <si>
    <t>18</t>
  </si>
  <si>
    <t>12110</t>
  </si>
  <si>
    <t>SEJMUTÍ ORNICE NEBO LESNÍ PŮDY</t>
  </si>
  <si>
    <t>se složením ornice v místě stavby, materiál bude zpětně využit na ohumusování přilehlých ploch 
Výpočet celkové skrývky ornice viz. pol. 121108. 
Součástí položky je i výběr vhodného materiálu!</t>
  </si>
  <si>
    <t>Materiál pro zpětné použití: 1138*0,1=113,800 [A]</t>
  </si>
  <si>
    <t>19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</si>
  <si>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</si>
  <si>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</si>
  <si>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</t>
  </si>
  <si>
    <t>Přípravné práce 
Sejmutí ornice celkem - 
- ve svahu tl. 0,1m: 61*0,1=6,100 [A] 
- v rovině tl. 0,15m: 2098*0,15=314,700 [B] 
Mezisoučet: A+B=320,800 [C] 
Odpočet materiálu pro zpětné použití (viz pol. 12110): -113,8=- 113,800 [D] 
Celkem: C+D=207,000 [E]</t>
  </si>
  <si>
    <t>20</t>
  </si>
  <si>
    <t>122738</t>
  </si>
  <si>
    <t>ODKOPÁVKY A PROKOPÁVKY OBECNÉ TŘ. I, ODVOZ DO 20KM</t>
  </si>
  <si>
    <t>vč. odvozu na recyklační středisko / trvalou skládku dle dispozic zhotovitele, vzdálenost uvedena orientačně 
POZN.: část výkopu zahrnuje případnou výměnu podloží tl. 300mm - bude čerpána po odsouhlasení objednatelem, na základě výsledků zatěžovacích zkoušek, v rozsahu dle pokynů geotechnického dozoru a za souhlasu TDI !</t>
  </si>
  <si>
    <t>Zemní práce 
Výkop (dle tabulky kubatur + výměna podloží): 660=660,000 [A]</t>
  </si>
  <si>
    <t>21</t>
  </si>
  <si>
    <t>17120</t>
  </si>
  <si>
    <t>ULOŽENÍ SYPANINY DO NÁSYPŮ A NA SKLÁDKY BEZ ZHUTNĚNÍ</t>
  </si>
  <si>
    <t>dle pol. 121108: 207=207,000 [A] 
dle pol. 122738: 660=660,000 [B] 
Celkem: A+B=867,000 [C]</t>
  </si>
  <si>
    <t>22</t>
  </si>
  <si>
    <t>17180</t>
  </si>
  <si>
    <t>ULOŽENÍ SYPANINY DO NÁSYPŮ Z NAKUPOVANÝCH MATERIÁLŮ</t>
  </si>
  <si>
    <t>POZN.: Možnost použití vytěžených materiálů zpět do konstrukce posoudí odpovědný geotechnik v průběhu provádění stavební činnosti dle konkrétních podmínek na stavbě.</t>
  </si>
  <si>
    <t>Zemní práce 
Násyp (dle tabulky kubatur): 60=60,000 [A] 
Dodatečný násyp (dle tabulky kubatur): 8=8,000 [B] 
Celkem: A+B=68,000 [C]</t>
  </si>
  <si>
    <t>23</t>
  </si>
  <si>
    <t>POZN.: Položka bude čerpána po odsouhlasení objednatelem, na základě výsledků zatěžovacích zkoušek, v rozsahu dle pokynů geotechnického dozoru a za souhlasu TDI !</t>
  </si>
  <si>
    <t>Zemní práce 
Výměna podloží (aktivní zóny) v tl. 300mm: 257=257,000 [A]</t>
  </si>
  <si>
    <t>24</t>
  </si>
  <si>
    <t>18110</t>
  </si>
  <si>
    <t>ÚPRAVA PLÁNĚ SE ZHUTNĚNÍM V HORNINĚ TŘ. I</t>
  </si>
  <si>
    <t>M2</t>
  </si>
  <si>
    <t>Zemní práce 
Úprava pláně zhutněná Edef,2=30 Mpa: 672=672,000 [A]</t>
  </si>
  <si>
    <t>25</t>
  </si>
  <si>
    <t>Zemní práce 
Úprava pláně zhutněná Edef,2=45 Mpa: 374=374,000 [A]</t>
  </si>
  <si>
    <t>26</t>
  </si>
  <si>
    <t>18130</t>
  </si>
  <si>
    <t>ÚPRAVA PLÁNĚ BEZ ZHUTNĚNÍ</t>
  </si>
  <si>
    <t>Zemní práce 
Úprava pláně pro provedení ohumusování: 1138=1 138,000 [A]</t>
  </si>
  <si>
    <t>27</t>
  </si>
  <si>
    <t>18231</t>
  </si>
  <si>
    <t>ROZPROSTŘENÍ ORNICE V ROVINĚ V TL DO 0,10M</t>
  </si>
  <si>
    <t>tl. 100mm, materiál uložený v místě stavby</t>
  </si>
  <si>
    <t>Zemní práce 
Rozprostření (vyzískané) ornice: 1138=1 138,000 [A]</t>
  </si>
  <si>
    <t>28</t>
  </si>
  <si>
    <t>18242</t>
  </si>
  <si>
    <t>ZALOŽENÍ TRÁVNÍKU HYDROOSEVEM NA ORNICI</t>
  </si>
  <si>
    <t>příp. ručním výsevem</t>
  </si>
  <si>
    <t>Zemní práce 
Zatravnění: 1138=1 138,000 [A]</t>
  </si>
  <si>
    <t>29</t>
  </si>
  <si>
    <t>18247</t>
  </si>
  <si>
    <t>OŠETŘOVÁNÍ TRÁVNÍKU</t>
  </si>
  <si>
    <t>Zemní práce 
Údržba zatravněných ploch do předání správci: 1138=1 138,000 [A]</t>
  </si>
  <si>
    <t>30</t>
  </si>
  <si>
    <t>184B14.R</t>
  </si>
  <si>
    <t>VYSAZOVÁNÍ STROMŮ LISTNATÝCH S BALEM S NÁSLEDNOU PÉČÍ 5 LET</t>
  </si>
  <si>
    <t>Ostatní 
Náhradní výsadba Lípa srdčitá s následnou péčí 5 let - viz stanovisko OŽP: 1=1,000 [A]</t>
  </si>
  <si>
    <t>Základy</t>
  </si>
  <si>
    <t>31</t>
  </si>
  <si>
    <t>21197</t>
  </si>
  <si>
    <t>OPLÁŠTĚNÍ ODVODŇOVACÍCH ŽEBER Z GEOTEXTILIE</t>
  </si>
  <si>
    <t>Odvodnění 
Vodopropustná geotextilie ve vsakovacím rigolu: 187,0*0,8=149,600 [A]</t>
  </si>
  <si>
    <t>Vodorovné konstrukce</t>
  </si>
  <si>
    <t>32</t>
  </si>
  <si>
    <t>451314</t>
  </si>
  <si>
    <t>PODKLADNÍ A VÝPLŇOVÉ VRSTVY Z PROSTÉHO BETONU C25/30</t>
  </si>
  <si>
    <t>beton C 25/30</t>
  </si>
  <si>
    <t>Nové konstrukce 
Polní cesta z dlažby kamenné drobné na ZÚ - uložení krajních řádek do bet. lože průřezu do 0,02 m3/mb: 2*26,5*0,02=1,060 [A] 
Odvodnění 
Lože tl. (min.) 250mm propustku DN600 při vyústění polní cesty: 30,0*0,36=10,800 [B] 
Celkem: A+B=11,860 [C]</t>
  </si>
  <si>
    <t>33</t>
  </si>
  <si>
    <t>45152</t>
  </si>
  <si>
    <t>PODKLADNÍ A VÝPLŇOVÉ VRSTVY Z KAMENIVA DRCENÉHO</t>
  </si>
  <si>
    <t>ŠD fr. 8/16, vč. rezervy 5% na nerovnost podkladu a detaily vyústění</t>
  </si>
  <si>
    <t>Odvodnění 
Vsakovací rigol - spodní vrstva: 187,0*0,15*1,05=29,453 [A]</t>
  </si>
  <si>
    <t>34</t>
  </si>
  <si>
    <t>štěrk fr. 22/32</t>
  </si>
  <si>
    <t>Odvodnění 
Vsakovací rigol - střední vrstva: 187,0*0,35=65,450 [A]</t>
  </si>
  <si>
    <t>35</t>
  </si>
  <si>
    <t>HDK fr. 4/8</t>
  </si>
  <si>
    <t>Odvodnění 
Vsakovací rigol - vrchní vrstva tl. 100mm vč. vyspádování: 187,0*1,0*0,1=18,700 [A]</t>
  </si>
  <si>
    <t>36</t>
  </si>
  <si>
    <t>d</t>
  </si>
  <si>
    <t>ŠD fr. 32/63 (0/63) - podkladní štěrky, vč. rezervy na nerovnost podkladu a detaily celkem 10%</t>
  </si>
  <si>
    <t>Odvodnění 
Lože tl. 250mm propustku DN600 při vyústění polní cesty: 30,0*1,0*0,25=7,500 [A] 
Lože tl. 100mm -  
- dlažby z LK na vtoku a výtoku propustku: 15,0*0,1=1,500 [B] 
- příčných prahů na ukončení dlažby z LK: 6,0*0,25*0,1=0,150 [C] 
Celkem: (A+B+C)*1,1=10,065 [D]</t>
  </si>
  <si>
    <t>37</t>
  </si>
  <si>
    <t>467314</t>
  </si>
  <si>
    <t>STUPNĚ A PRAHY VODNÍCH KORYT Z PROSTÉHO BETONU C25/30</t>
  </si>
  <si>
    <t>Odvodnění 
Příčné prahy š. 0,25m a hl. 0,6m na ukončení dlažby z LK: 6,0*0,25*0,6=0,900 [A]</t>
  </si>
  <si>
    <t>Komunikace</t>
  </si>
  <si>
    <t>38</t>
  </si>
  <si>
    <t>56313</t>
  </si>
  <si>
    <t>VOZOVKOVÉ VRSTVY Z MECHANICKY ZPEVNĚNÉHO KAMENIVA TL. DO 150MM</t>
  </si>
  <si>
    <t>Nové konstrukce 
Stezka: 537,0=537,000 [A] 
Polní cesta: 330,0=330,000 [B] 
Vozovka (po překopu pro kabel VO): 6,0=6,000 [C] 
Polní cesta z dlažby kamenné drobné na ZÚ: 22,0=22,000 [D] 
Celkem: A+B+C+D=895,000 [E]</t>
  </si>
  <si>
    <t>39</t>
  </si>
  <si>
    <t>56333</t>
  </si>
  <si>
    <t>VOZOVKOVÉ VRSTVY ZE ŠTĚRKODRTI TL. DO 150MM</t>
  </si>
  <si>
    <t>ŠDA fr. 0/63 ; tl. 150mm</t>
  </si>
  <si>
    <t>Nové konstrukce 
Vozovka (po překopu pro kabel VO): 6,0=6,000 [A]</t>
  </si>
  <si>
    <t>40</t>
  </si>
  <si>
    <t>56334</t>
  </si>
  <si>
    <t>VOZOVKOVÉ VRSTVY ZE ŠTĚRKODRTI TL. DO 200MM</t>
  </si>
  <si>
    <t>ŠDA fr. 0/63 ; tl. (min.) 150mm</t>
  </si>
  <si>
    <t>Nové konstrukce 
Stezka: 620,0=620,000 [A] 
Polní cesta: 345,0=345,000 [B] 
Vozovka (po překopu pro kabel VO): 6,0=6,000 [C] 
Polní cesta z dlažby kamenné drobné na ZÚ: 22,0=22,000 [D] 
Celkem: A+B+C+D=993,000 [E]</t>
  </si>
  <si>
    <t>41</t>
  </si>
  <si>
    <t>56335</t>
  </si>
  <si>
    <t>VOZOVKOVÉ VRSTVY ZE ŠTĚRKODRTI TL. DO 250MM</t>
  </si>
  <si>
    <t>ŠDA fr. 0/63 ; tl. (min.) 200mm</t>
  </si>
  <si>
    <t>Nové konstrukce 
Úprava chodníku: 52,0=52,000 [A]</t>
  </si>
  <si>
    <t>42</t>
  </si>
  <si>
    <t>56932</t>
  </si>
  <si>
    <t>ZPEVNĚNÍ KRAJNIC ZE ŠTĚRKODRTI TL. DO 100MM</t>
  </si>
  <si>
    <t>ŠD ; tl. 100mm</t>
  </si>
  <si>
    <t>Nové konstrukce 
Zřízení krajnice š. 0,5m: 75,0*0,5=37,500 [A]</t>
  </si>
  <si>
    <t>43</t>
  </si>
  <si>
    <t>572121</t>
  </si>
  <si>
    <t>INFILTRAČNÍ POSTŘIK ASFALTOVÝ DO 1,0KG/M2</t>
  </si>
  <si>
    <t>PI-A ; 0,7 kg/m2</t>
  </si>
  <si>
    <t>Nové konstrukce 
Stezka: 509,0=509,000 [A] 
Polní cesta: 286,0=286,000 [B] 
Vozovka (po překopu pro kabel VO): 6,0=6,000 [C] 
Úprava chodníku: 35,0=35,000 [D] 
Celkem: A+B+C+D=836,000 [E]</t>
  </si>
  <si>
    <t>44</t>
  </si>
  <si>
    <t>572213</t>
  </si>
  <si>
    <t>SPOJOVACÍ POSTŘIK Z EMULZE DO 0,5KG/M2</t>
  </si>
  <si>
    <t>PS-EK ; 0,35 kg/m2</t>
  </si>
  <si>
    <t>Nové konstrukce 
Stezka: 500,0=500,000 [A] 
Polní cesta: 282,0=282,000 [B] 
Vozovka (po překopu pro kabel VO): 2*6,0=12,000 [C] 
Úprava chodníku: 31,0=31,000 [D] 
Celkem: A+B+C+D=825,000 [E]</t>
  </si>
  <si>
    <t>45</t>
  </si>
  <si>
    <t>574A34</t>
  </si>
  <si>
    <t>ASFALTOVÝ BETON PRO OBRUSNÉ VRSTVY ACO 11+, 11S TL. 40MM</t>
  </si>
  <si>
    <t>ACO 11+ 50/70 ; tl. 40mm</t>
  </si>
  <si>
    <t>Nové konstrukce 
Stezka: 500,0=500,000 [A] 
Polní cesta: 282,0=282,000 [B] 
Vozovka (po překopu pro kabel VO): 6,0=6,000 [C] 
Úprava chodníku: 31,0=31,000 [D] 
Celkem: A+B+C+D=819,000 [E]</t>
  </si>
  <si>
    <t>46</t>
  </si>
  <si>
    <t>574C56</t>
  </si>
  <si>
    <t>ASFALTOVÝ BETON PRO LOŽNÍ VRSTVY ACL 16+, 16S TL. 60MM</t>
  </si>
  <si>
    <t>47</t>
  </si>
  <si>
    <t>574E46</t>
  </si>
  <si>
    <t>ASFALTOVÝ BETON PRO PODKLADNÍ VRSTVY ACP 16+, 16S TL. 50MM</t>
  </si>
  <si>
    <t>ACP 16+ 50/70 ; tl. 50mm</t>
  </si>
  <si>
    <t>Nové konstrukce 
Stezka: 509,0=509,000 [A]</t>
  </si>
  <si>
    <t>48</t>
  </si>
  <si>
    <t>574E56</t>
  </si>
  <si>
    <t>ASFALTOVÝ BETON PRO PODKLADNÍ VRSTVY ACP 16+, 16S TL. 60MM</t>
  </si>
  <si>
    <t>ACP 16+ 50/70 ; tl. 60mm</t>
  </si>
  <si>
    <t>Nové konstrukce 
Úprava chodníku: 35,0=35,000 [A]</t>
  </si>
  <si>
    <t>49</t>
  </si>
  <si>
    <t>574E66</t>
  </si>
  <si>
    <t>ASFALTOVÝ BETON PRO PODKLADNÍ VRSTVY ACP 16+, 16S TL. 70MM</t>
  </si>
  <si>
    <t>ACP 16+ 50/70 ; tl. 70mm</t>
  </si>
  <si>
    <t>Nové konstrukce 
Polní cesta: 286,0=286,000 [A] 
Vozovka (po překopu pro kabel VO): 6,0=6,000 [B] 
Celkem: A+B=292,000 [C]</t>
  </si>
  <si>
    <t>50</t>
  </si>
  <si>
    <t>58221</t>
  </si>
  <si>
    <t>DLÁŽDĚNÉ KRYTY Z DROBNÝCH KOSTEK DO LOŽE Z KAMENIVA</t>
  </si>
  <si>
    <t>Dlažba z přírodního kamene, kostka drobná 100/100mm ; lože z drceného kameniva fr. 4/8 L tl. 40mm 
POZN.: Podkladní beton pro uložení krajních řádek vykázán zvlášť.</t>
  </si>
  <si>
    <t>Nové konstrukce 
Polní cesta z dlažby kamenné drobné na ZÚ: 22,0=22,000 [A]</t>
  </si>
  <si>
    <t>51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</si>
  <si>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</si>
  <si>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</si>
  <si>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40mm</t>
  </si>
  <si>
    <t>Nové konstrukce 
Úprava chodníku: 5,0=5,000 [A]</t>
  </si>
  <si>
    <t>52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</si>
  <si>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</si>
  <si>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</si>
  <si>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</si>
  <si>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Nové konstrukce 
Stezka: 7,0=7,000 [A]</t>
  </si>
  <si>
    <t>Přidružená stavební výroba</t>
  </si>
  <si>
    <t>53</t>
  </si>
  <si>
    <t>711117</t>
  </si>
  <si>
    <t>IZOLACE BĚŽNÝCH KONSTRUKCÍ PROTI ZEMNÍ VLHKOSTI Z PE FÓLIÍ</t>
  </si>
  <si>
    <t>Odvodnění 
Vodonepropustná geotextilie ve vsakovacím rigolu: 187,0*1,3=243,100 [A]</t>
  </si>
  <si>
    <t>Potrubí</t>
  </si>
  <si>
    <t>54</t>
  </si>
  <si>
    <t>89921</t>
  </si>
  <si>
    <t>VÝŠKOVÁ ÚPRAVA POKLOPŮ</t>
  </si>
  <si>
    <t>Ostatní 
Výšková úprava poklopů stávajících kanalizačních šachet: 2=2,000 [A]</t>
  </si>
  <si>
    <t>55</t>
  </si>
  <si>
    <t>89923</t>
  </si>
  <si>
    <t>VÝŠKOVÁ ÚPRAVA KRYCÍCH HRNCŮ</t>
  </si>
  <si>
    <t>Ostatní 
Výšková úprava povrchových znaků vodovodu : 4=4,000 [A]</t>
  </si>
  <si>
    <t>56</t>
  </si>
  <si>
    <t>899524</t>
  </si>
  <si>
    <t>OBETONOVÁNÍ POTRUBÍ Z PROSTÉHO BETONU DO C25/30</t>
  </si>
  <si>
    <t>Odvodnění 
Obetonování potrubí tl. (min.) 100mm propustku DN600 při vyústění polní cesty, v místě komunikace: 16,2*0,25=4,050 [B]</t>
  </si>
  <si>
    <t>Ostatní konstrukce a práce</t>
  </si>
  <si>
    <t>57</t>
  </si>
  <si>
    <t>914131</t>
  </si>
  <si>
    <t>DOPRAVNÍ ZNAČKY ZÁKLADNÍ VELIKOSTI OCELOVÉ FÓLIE TŘ 2 - DODÁVKA A MONTÁŽ</t>
  </si>
  <si>
    <t>Dopravní značení 
Nové SDZ 
P6: 1=1,000 [A] 
C9a/b: 2+2=4,000 [B] 
Celkem: A+B=5,000 [C]</t>
  </si>
  <si>
    <t>58</t>
  </si>
  <si>
    <t>914911</t>
  </si>
  <si>
    <t>SLOUPKY A STOJKY DOPRAVNÍCH ZNAČEK Z OCEL TRUBEK SE ZABETONOVÁNÍM - DODÁVKA A MONTÁŽ</t>
  </si>
  <si>
    <t>Dopravní značení 
Nové SDZ - slopuky 
P6: 1=1,000 [A] 
C9a/b: 2+2=4,000 [B] 
Celkem: A+B=5,000 [C]</t>
  </si>
  <si>
    <t>59</t>
  </si>
  <si>
    <t>914912</t>
  </si>
  <si>
    <t>SLOUPKY A STOJKY DZ Z OCEL TRUBEK ZABETON MONTÁŽ S PŘESUNEM</t>
  </si>
  <si>
    <t>posun stávajícího SDZ – zpětná montáž sloupku vč. SDZ, vč. vyzvednutí a dopravy ze skladu</t>
  </si>
  <si>
    <t>Dopravní značení 
Stávající SDZ vč. sloupku 
A14: 1=1,000 [A]</t>
  </si>
  <si>
    <t>60</t>
  </si>
  <si>
    <t>914913</t>
  </si>
  <si>
    <t>SLOUPKY A STOJKY DZ Z OCEL TRUBEK ZABETON DEMONTÁŽ</t>
  </si>
  <si>
    <t>posun stávajícího SDZ – demontáž sloupku vč. SDZ, s očištěním a uskladněním</t>
  </si>
  <si>
    <t>61</t>
  </si>
  <si>
    <t>91692</t>
  </si>
  <si>
    <t>ZVÝRAZŇUJÍCÍ SLOUPKY PLASTOVÉ</t>
  </si>
  <si>
    <t>Dopravní značení 
Nové SDZ 
Z11g: 2+2=4,000 [A]</t>
  </si>
  <si>
    <t>62</t>
  </si>
  <si>
    <t>917211</t>
  </si>
  <si>
    <t>ZÁHONOVÉ OBRUBY Z BETONOVÝCH OBRUBNÍKŮ ŠÍŘ 50MM</t>
  </si>
  <si>
    <t>do betonového lože tl. 100mm s opěrou (C 20/25 n XF3)</t>
  </si>
  <si>
    <t>Nové konstrukce 
Parkové obruby50/200: 272,0=272,000 [A]</t>
  </si>
  <si>
    <t>63</t>
  </si>
  <si>
    <t>917224</t>
  </si>
  <si>
    <t>SILNIČNÍ A CHODNÍKOVÉ OBRUBY Z BETONOVÝCH OBRUBNÍKŮ ŠÍŘ 150MM</t>
  </si>
  <si>
    <t>Nové konstrukce 
Silniční obruby150/250: 6,0=6,000 [A]</t>
  </si>
  <si>
    <t>64</t>
  </si>
  <si>
    <t>9183D2</t>
  </si>
  <si>
    <t>PROPUSTY Z TRUB DN 600MM ŽELEZOBETONOVÝCH</t>
  </si>
  <si>
    <t>vč. šikmého seříznutí potrubí na vtoku a výtoku se zapravením řezu / ochranou výztuže, příp. dodávkou prefa sešikmeného kusu trouby a vč. příp. betonových podkladků pro usazení trub</t>
  </si>
  <si>
    <t>Odvodnění 
Propustk DN600 při vyústění polní cesty: 30,0=30,000 [B]</t>
  </si>
  <si>
    <t>65</t>
  </si>
  <si>
    <t>919112</t>
  </si>
  <si>
    <t>ŘEZÁNÍ ASFALTOVÉHO KRYTU VOZOVEK TL DO 100MM</t>
  </si>
  <si>
    <t>Přípravné práce 
Zaříznutí hrany asfaltové vozovky a chodníku v tl. 100 mm: 17=17,000 [A]</t>
  </si>
  <si>
    <t>66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</si>
  <si>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</si>
  <si>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</si>
  <si>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</si>
  <si>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Dokončující práce 
Asfaltová zálivka: 42=42,000 [A]</t>
  </si>
  <si>
    <t>67</t>
  </si>
  <si>
    <t>935832</t>
  </si>
  <si>
    <t>ŽLABY A RIGOLY DLÁŽDĚNÉ Z LOMOVÉHO KAMENE TL DO 250MMM DO BETONU TL 100MM</t>
  </si>
  <si>
    <t>DL z LK tl. 200mm ; lože z PB tl. 100mm</t>
  </si>
  <si>
    <t>Odvodnění 
Dlažba z LK na vtoku a výtoku propustku: 15,0=15,000 [A]</t>
  </si>
  <si>
    <t>68</t>
  </si>
  <si>
    <t>966158</t>
  </si>
  <si>
    <t>BOURÁNÍ KONSTRUKCÍ Z PROST BETONU S ODVOZEM DO 20KM</t>
  </si>
  <si>
    <t>Bourací práce 
Vybourání čel betonového trubního propustku DN 500, vč. lože: 2*1,6*0,3=0,960 [A]</t>
  </si>
  <si>
    <t>69</t>
  </si>
  <si>
    <t>966357</t>
  </si>
  <si>
    <t>BOURÁNÍ PROPUSTŮ Z TRUB DN DO 500MM</t>
  </si>
  <si>
    <t>Bourací práce 
Vybourání betonového trubního propustku DN 500, vč. lože a příp. obetonování: 8,0=8,000 [A]</t>
  </si>
  <si>
    <t>SO 401</t>
  </si>
  <si>
    <t>Veřejné osvětlení</t>
  </si>
  <si>
    <t>Provedení SO 401 dle přiložené dokumentace a soupisu prací 
Ocenění dle přílohy "příloha SO401 _ SP.xls" 
- položky přiloženého soupisu k nacenění označeny žlutě 
- celková cena k doplnění do rozpočtu označena zeleně - celkem cena bez DPH - pole D17</t>
  </si>
  <si>
    <t>SO 402</t>
  </si>
  <si>
    <t>Přeložka sítě elektronických komunikací PODA, a.s.</t>
  </si>
  <si>
    <t>Provedení SO 402 dle přiložené dokumentace a soupisu prací 
Ocenění dle přílohy "příloha SO402 _ SP.xls" 
- položky přiloženého soupisu k nacenění označeny žlutě 
- celková cena k doplnění do rozpočtu označena zeleně - celkem cena bez DPH - pole D17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</si>
</sst>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16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356</v>
      </c>
      <c s="20" t="s">
        <v>357</v>
      </c>
      <c s="21">
        <f>'SO 401'!I3</f>
      </c>
      <c s="21">
        <f>'SO 401'!O2</f>
      </c>
      <c s="21">
        <f>C11+D11</f>
      </c>
    </row>
    <row r="12" spans="1:5" ht="12.75" customHeight="1">
      <c r="A12" s="20" t="s">
        <v>359</v>
      </c>
      <c s="20" t="s">
        <v>360</v>
      </c>
      <c s="21">
        <f>'SO 402'!I3</f>
      </c>
      <c s="21">
        <f>'SO 402'!O2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0+O8+O45+O100+O104+O123+O169+O173+O183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0+I8+I45+I100+I104+I123+I169+I173+I183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12.649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50</v>
      </c>
    </row>
    <row r="11" spans="1:5" ht="51">
      <c r="A11" s="38" t="s">
        <v>51</v>
      </c>
      <c r="E11" s="37" t="s">
        <v>52</v>
      </c>
    </row>
    <row r="12" spans="1:16" ht="12.75">
      <c r="A12" s="25" t="s">
        <v>44</v>
      </c>
      <c s="29" t="s">
        <v>23</v>
      </c>
      <c s="29" t="s">
        <v>45</v>
      </c>
      <c s="25" t="s">
        <v>53</v>
      </c>
      <c s="30" t="s">
        <v>47</v>
      </c>
      <c s="31" t="s">
        <v>48</v>
      </c>
      <c s="32">
        <v>4.14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49</v>
      </c>
      <c r="E13" s="35" t="s">
        <v>54</v>
      </c>
    </row>
    <row r="14" spans="1:5" ht="12.75">
      <c r="A14" s="38" t="s">
        <v>51</v>
      </c>
      <c r="E14" s="37" t="s">
        <v>55</v>
      </c>
    </row>
    <row r="15" spans="1:16" ht="12.75">
      <c r="A15" s="25" t="s">
        <v>44</v>
      </c>
      <c s="29" t="s">
        <v>22</v>
      </c>
      <c s="29" t="s">
        <v>45</v>
      </c>
      <c s="25" t="s">
        <v>56</v>
      </c>
      <c s="30" t="s">
        <v>47</v>
      </c>
      <c s="31" t="s">
        <v>48</v>
      </c>
      <c s="32">
        <v>1590.21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49</v>
      </c>
      <c r="E16" s="35" t="s">
        <v>57</v>
      </c>
    </row>
    <row r="17" spans="1:5" ht="51">
      <c r="A17" s="38" t="s">
        <v>51</v>
      </c>
      <c r="E17" s="37" t="s">
        <v>58</v>
      </c>
    </row>
    <row r="18" spans="1:16" ht="12.75">
      <c r="A18" s="25" t="s">
        <v>44</v>
      </c>
      <c s="29" t="s">
        <v>32</v>
      </c>
      <c s="29" t="s">
        <v>59</v>
      </c>
      <c s="25" t="s">
        <v>60</v>
      </c>
      <c s="30" t="s">
        <v>61</v>
      </c>
      <c s="31" t="s">
        <v>62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49</v>
      </c>
      <c r="E19" s="35" t="s">
        <v>63</v>
      </c>
    </row>
    <row r="20" spans="1:5" ht="12.75">
      <c r="A20" s="38" t="s">
        <v>51</v>
      </c>
      <c r="E20" s="37" t="s">
        <v>60</v>
      </c>
    </row>
    <row r="21" spans="1:16" ht="12.75">
      <c r="A21" s="25" t="s">
        <v>44</v>
      </c>
      <c s="29" t="s">
        <v>34</v>
      </c>
      <c s="29" t="s">
        <v>64</v>
      </c>
      <c s="25" t="s">
        <v>60</v>
      </c>
      <c s="30" t="s">
        <v>65</v>
      </c>
      <c s="31" t="s">
        <v>62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49</v>
      </c>
      <c r="E22" s="35" t="s">
        <v>66</v>
      </c>
    </row>
    <row r="23" spans="1:5" ht="12.75">
      <c r="A23" s="38" t="s">
        <v>51</v>
      </c>
      <c r="E23" s="37" t="s">
        <v>60</v>
      </c>
    </row>
    <row r="24" spans="1:16" ht="12.75">
      <c r="A24" s="25" t="s">
        <v>44</v>
      </c>
      <c s="29" t="s">
        <v>36</v>
      </c>
      <c s="29" t="s">
        <v>67</v>
      </c>
      <c s="25" t="s">
        <v>60</v>
      </c>
      <c s="30" t="s">
        <v>68</v>
      </c>
      <c s="31" t="s">
        <v>62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14.75">
      <c r="A25" s="34" t="s">
        <v>49</v>
      </c>
      <c r="E25" s="35" t="s">
        <v>69</v>
      </c>
    </row>
    <row r="26" spans="1:5" ht="12.75">
      <c r="A26" s="38" t="s">
        <v>51</v>
      </c>
      <c r="E26" s="37" t="s">
        <v>60</v>
      </c>
    </row>
    <row r="27" spans="1:16" ht="12.75">
      <c r="A27" s="25" t="s">
        <v>44</v>
      </c>
      <c s="29" t="s">
        <v>70</v>
      </c>
      <c s="29" t="s">
        <v>71</v>
      </c>
      <c s="25" t="s">
        <v>60</v>
      </c>
      <c s="30" t="s">
        <v>72</v>
      </c>
      <c s="31" t="s">
        <v>62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49</v>
      </c>
      <c r="E28" s="35" t="s">
        <v>73</v>
      </c>
    </row>
    <row r="29" spans="1:5" ht="12.75">
      <c r="A29" s="38" t="s">
        <v>51</v>
      </c>
      <c r="E29" s="37" t="s">
        <v>60</v>
      </c>
    </row>
    <row r="30" spans="1:16" ht="12.75">
      <c r="A30" s="25" t="s">
        <v>44</v>
      </c>
      <c s="29" t="s">
        <v>74</v>
      </c>
      <c s="29" t="s">
        <v>75</v>
      </c>
      <c s="25" t="s">
        <v>60</v>
      </c>
      <c s="30" t="s">
        <v>76</v>
      </c>
      <c s="31" t="s">
        <v>77</v>
      </c>
      <c s="32">
        <v>2.106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49</v>
      </c>
      <c r="E31" s="35" t="s">
        <v>78</v>
      </c>
    </row>
    <row r="32" spans="1:5" ht="12.75">
      <c r="A32" s="38" t="s">
        <v>51</v>
      </c>
      <c r="E32" s="37" t="s">
        <v>79</v>
      </c>
    </row>
    <row r="33" spans="1:16" ht="12.75">
      <c r="A33" s="25" t="s">
        <v>44</v>
      </c>
      <c s="29" t="s">
        <v>39</v>
      </c>
      <c s="29" t="s">
        <v>80</v>
      </c>
      <c s="25" t="s">
        <v>60</v>
      </c>
      <c s="30" t="s">
        <v>81</v>
      </c>
      <c s="31" t="s">
        <v>62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60</v>
      </c>
    </row>
    <row r="35" spans="1:5" ht="12.75">
      <c r="A35" s="38" t="s">
        <v>51</v>
      </c>
      <c r="E35" s="37" t="s">
        <v>60</v>
      </c>
    </row>
    <row r="36" spans="1:16" ht="12.75">
      <c r="A36" s="25" t="s">
        <v>44</v>
      </c>
      <c s="29" t="s">
        <v>41</v>
      </c>
      <c s="29" t="s">
        <v>82</v>
      </c>
      <c s="25" t="s">
        <v>60</v>
      </c>
      <c s="30" t="s">
        <v>83</v>
      </c>
      <c s="31" t="s">
        <v>62</v>
      </c>
      <c s="32">
        <v>1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49</v>
      </c>
      <c r="E37" s="35" t="s">
        <v>84</v>
      </c>
    </row>
    <row r="38" spans="1:5" ht="12.75">
      <c r="A38" s="38" t="s">
        <v>51</v>
      </c>
      <c r="E38" s="37" t="s">
        <v>60</v>
      </c>
    </row>
    <row r="39" spans="1:16" ht="12.75">
      <c r="A39" s="25" t="s">
        <v>44</v>
      </c>
      <c s="29" t="s">
        <v>85</v>
      </c>
      <c s="29" t="s">
        <v>86</v>
      </c>
      <c s="25" t="s">
        <v>60</v>
      </c>
      <c s="30" t="s">
        <v>87</v>
      </c>
      <c s="31" t="s">
        <v>62</v>
      </c>
      <c s="32">
        <v>1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49</v>
      </c>
      <c r="E40" s="35" t="s">
        <v>88</v>
      </c>
    </row>
    <row r="41" spans="1:5" ht="12.75">
      <c r="A41" s="38" t="s">
        <v>51</v>
      </c>
      <c r="E41" s="37" t="s">
        <v>60</v>
      </c>
    </row>
    <row r="42" spans="1:16" ht="12.75">
      <c r="A42" s="25" t="s">
        <v>44</v>
      </c>
      <c s="29" t="s">
        <v>89</v>
      </c>
      <c s="29" t="s">
        <v>90</v>
      </c>
      <c s="25" t="s">
        <v>60</v>
      </c>
      <c s="30" t="s">
        <v>91</v>
      </c>
      <c s="31" t="s">
        <v>62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49</v>
      </c>
      <c r="E43" s="35" t="s">
        <v>60</v>
      </c>
    </row>
    <row r="44" spans="1:5" ht="12.75">
      <c r="A44" s="36" t="s">
        <v>51</v>
      </c>
      <c r="E44" s="37" t="s">
        <v>60</v>
      </c>
    </row>
    <row r="45" spans="1:18" ht="12.75" customHeight="1">
      <c r="A45" s="6" t="s">
        <v>42</v>
      </c>
      <c s="6"/>
      <c s="40" t="s">
        <v>28</v>
      </c>
      <c s="6"/>
      <c s="27" t="s">
        <v>92</v>
      </c>
      <c s="6"/>
      <c s="6"/>
      <c s="6"/>
      <c s="41">
        <f>0+Q45</f>
      </c>
      <c r="O45">
        <f>0+R45</f>
      </c>
      <c r="Q45">
        <f>0+I46+I49+I52+I55+I58+I61+I64+I67+I70+I73+I76+I79+I82+I85+I88+I91+I94+I97</f>
      </c>
      <c>
        <f>0+O46+O49+O52+O55+O58+O61+O64+O67+O70+O73+O76+O79+O82+O85+O88+O91+O94+O97</f>
      </c>
    </row>
    <row r="46" spans="1:16" ht="12.75">
      <c r="A46" s="25" t="s">
        <v>44</v>
      </c>
      <c s="29" t="s">
        <v>93</v>
      </c>
      <c s="29" t="s">
        <v>94</v>
      </c>
      <c s="25" t="s">
        <v>60</v>
      </c>
      <c s="30" t="s">
        <v>95</v>
      </c>
      <c s="31" t="s">
        <v>96</v>
      </c>
      <c s="32">
        <v>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49</v>
      </c>
      <c r="E47" s="35" t="s">
        <v>97</v>
      </c>
    </row>
    <row r="48" spans="1:5" ht="25.5">
      <c r="A48" s="38" t="s">
        <v>51</v>
      </c>
      <c r="E48" s="37" t="s">
        <v>98</v>
      </c>
    </row>
    <row r="49" spans="1:16" ht="25.5">
      <c r="A49" s="25" t="s">
        <v>44</v>
      </c>
      <c s="29" t="s">
        <v>99</v>
      </c>
      <c s="29" t="s">
        <v>100</v>
      </c>
      <c s="25" t="s">
        <v>60</v>
      </c>
      <c s="30" t="s">
        <v>101</v>
      </c>
      <c s="31" t="s">
        <v>102</v>
      </c>
      <c s="32">
        <v>1.8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51">
      <c r="A50" s="34" t="s">
        <v>49</v>
      </c>
      <c r="E50" s="35" t="s">
        <v>103</v>
      </c>
    </row>
    <row r="51" spans="1:5" ht="63.75">
      <c r="A51" s="38" t="s">
        <v>51</v>
      </c>
      <c r="E51" s="37" t="s">
        <v>104</v>
      </c>
    </row>
    <row r="52" spans="1:16" ht="25.5">
      <c r="A52" s="25" t="s">
        <v>44</v>
      </c>
      <c s="29" t="s">
        <v>105</v>
      </c>
      <c s="29" t="s">
        <v>106</v>
      </c>
      <c s="25" t="s">
        <v>60</v>
      </c>
      <c s="30" t="s">
        <v>107</v>
      </c>
      <c s="31" t="s">
        <v>102</v>
      </c>
      <c s="32">
        <v>14.1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25.5">
      <c r="A53" s="34" t="s">
        <v>49</v>
      </c>
      <c r="E53" s="35" t="s">
        <v>108</v>
      </c>
    </row>
    <row r="54" spans="1:5" ht="89.25">
      <c r="A54" s="38" t="s">
        <v>51</v>
      </c>
      <c r="E54" s="37" t="s">
        <v>109</v>
      </c>
    </row>
    <row r="55" spans="1:16" ht="12.75">
      <c r="A55" s="25" t="s">
        <v>44</v>
      </c>
      <c s="29" t="s">
        <v>110</v>
      </c>
      <c s="29" t="s">
        <v>111</v>
      </c>
      <c s="25" t="s">
        <v>60</v>
      </c>
      <c s="30" t="s">
        <v>112</v>
      </c>
      <c s="31" t="s">
        <v>113</v>
      </c>
      <c s="32">
        <v>13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49</v>
      </c>
      <c r="E56" s="35" t="s">
        <v>114</v>
      </c>
    </row>
    <row r="57" spans="1:5" ht="38.25">
      <c r="A57" s="38" t="s">
        <v>51</v>
      </c>
      <c r="E57" s="37" t="s">
        <v>115</v>
      </c>
    </row>
    <row r="58" spans="1:16" ht="12.75">
      <c r="A58" s="25" t="s">
        <v>44</v>
      </c>
      <c s="29" t="s">
        <v>116</v>
      </c>
      <c s="29" t="s">
        <v>117</v>
      </c>
      <c s="25" t="s">
        <v>60</v>
      </c>
      <c s="30" t="s">
        <v>118</v>
      </c>
      <c s="31" t="s">
        <v>113</v>
      </c>
      <c s="32">
        <v>42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49</v>
      </c>
      <c r="E59" s="35" t="s">
        <v>119</v>
      </c>
    </row>
    <row r="60" spans="1:5" ht="25.5">
      <c r="A60" s="38" t="s">
        <v>51</v>
      </c>
      <c r="E60" s="37" t="s">
        <v>120</v>
      </c>
    </row>
    <row r="61" spans="1:16" ht="12.75">
      <c r="A61" s="25" t="s">
        <v>44</v>
      </c>
      <c s="29" t="s">
        <v>121</v>
      </c>
      <c s="29" t="s">
        <v>122</v>
      </c>
      <c s="25" t="s">
        <v>60</v>
      </c>
      <c s="30" t="s">
        <v>123</v>
      </c>
      <c s="31" t="s">
        <v>102</v>
      </c>
      <c s="32">
        <v>113.8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51">
      <c r="A62" s="34" t="s">
        <v>49</v>
      </c>
      <c r="E62" s="35" t="s">
        <v>124</v>
      </c>
    </row>
    <row r="63" spans="1:5" ht="12.75">
      <c r="A63" s="38" t="s">
        <v>51</v>
      </c>
      <c r="E63" s="37" t="s">
        <v>125</v>
      </c>
    </row>
    <row r="64" spans="1:16" ht="12.75">
      <c r="A64" s="25" t="s">
        <v>44</v>
      </c>
      <c s="29" t="s">
        <v>126</v>
      </c>
      <c s="29" t="s">
        <v>127</v>
      </c>
      <c s="25" t="s">
        <v>60</v>
      </c>
      <c s="30" t="s">
        <v>128</v>
      </c>
      <c s="31" t="s">
        <v>102</v>
      </c>
      <c s="32">
        <v>207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51">
      <c r="A65" s="34" t="s">
        <v>49</v>
      </c>
      <c r="E65" s="35" t="s">
        <v>129</v>
      </c>
    </row>
    <row r="66" spans="1:5" ht="89.25">
      <c r="A66" s="38" t="s">
        <v>51</v>
      </c>
      <c r="E66" s="37" t="s">
        <v>130</v>
      </c>
    </row>
    <row r="67" spans="1:16" ht="12.75">
      <c r="A67" s="25" t="s">
        <v>44</v>
      </c>
      <c s="29" t="s">
        <v>131</v>
      </c>
      <c s="29" t="s">
        <v>132</v>
      </c>
      <c s="25" t="s">
        <v>60</v>
      </c>
      <c s="30" t="s">
        <v>133</v>
      </c>
      <c s="31" t="s">
        <v>102</v>
      </c>
      <c s="32">
        <v>660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63.75">
      <c r="A68" s="34" t="s">
        <v>49</v>
      </c>
      <c r="E68" s="35" t="s">
        <v>134</v>
      </c>
    </row>
    <row r="69" spans="1:5" ht="25.5">
      <c r="A69" s="38" t="s">
        <v>51</v>
      </c>
      <c r="E69" s="37" t="s">
        <v>135</v>
      </c>
    </row>
    <row r="70" spans="1:16" ht="12.75">
      <c r="A70" s="25" t="s">
        <v>44</v>
      </c>
      <c s="29" t="s">
        <v>136</v>
      </c>
      <c s="29" t="s">
        <v>137</v>
      </c>
      <c s="25" t="s">
        <v>60</v>
      </c>
      <c s="30" t="s">
        <v>138</v>
      </c>
      <c s="31" t="s">
        <v>102</v>
      </c>
      <c s="32">
        <v>867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49</v>
      </c>
      <c r="E71" s="35" t="s">
        <v>60</v>
      </c>
    </row>
    <row r="72" spans="1:5" ht="38.25">
      <c r="A72" s="38" t="s">
        <v>51</v>
      </c>
      <c r="E72" s="37" t="s">
        <v>139</v>
      </c>
    </row>
    <row r="73" spans="1:16" ht="12.75">
      <c r="A73" s="25" t="s">
        <v>44</v>
      </c>
      <c s="29" t="s">
        <v>140</v>
      </c>
      <c s="29" t="s">
        <v>141</v>
      </c>
      <c s="25" t="s">
        <v>46</v>
      </c>
      <c s="30" t="s">
        <v>142</v>
      </c>
      <c s="31" t="s">
        <v>102</v>
      </c>
      <c s="32">
        <v>68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49</v>
      </c>
      <c r="E74" s="35" t="s">
        <v>143</v>
      </c>
    </row>
    <row r="75" spans="1:5" ht="51">
      <c r="A75" s="38" t="s">
        <v>51</v>
      </c>
      <c r="E75" s="37" t="s">
        <v>144</v>
      </c>
    </row>
    <row r="76" spans="1:16" ht="12.75">
      <c r="A76" s="25" t="s">
        <v>44</v>
      </c>
      <c s="29" t="s">
        <v>145</v>
      </c>
      <c s="29" t="s">
        <v>141</v>
      </c>
      <c s="25" t="s">
        <v>53</v>
      </c>
      <c s="30" t="s">
        <v>142</v>
      </c>
      <c s="31" t="s">
        <v>102</v>
      </c>
      <c s="32">
        <v>257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49</v>
      </c>
      <c r="E77" s="35" t="s">
        <v>146</v>
      </c>
    </row>
    <row r="78" spans="1:5" ht="25.5">
      <c r="A78" s="38" t="s">
        <v>51</v>
      </c>
      <c r="E78" s="37" t="s">
        <v>147</v>
      </c>
    </row>
    <row r="79" spans="1:16" ht="12.75">
      <c r="A79" s="25" t="s">
        <v>44</v>
      </c>
      <c s="29" t="s">
        <v>148</v>
      </c>
      <c s="29" t="s">
        <v>149</v>
      </c>
      <c s="25" t="s">
        <v>46</v>
      </c>
      <c s="30" t="s">
        <v>150</v>
      </c>
      <c s="31" t="s">
        <v>151</v>
      </c>
      <c s="32">
        <v>672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49</v>
      </c>
      <c r="E80" s="35" t="s">
        <v>60</v>
      </c>
    </row>
    <row r="81" spans="1:5" ht="25.5">
      <c r="A81" s="38" t="s">
        <v>51</v>
      </c>
      <c r="E81" s="37" t="s">
        <v>152</v>
      </c>
    </row>
    <row r="82" spans="1:16" ht="12.75">
      <c r="A82" s="25" t="s">
        <v>44</v>
      </c>
      <c s="29" t="s">
        <v>153</v>
      </c>
      <c s="29" t="s">
        <v>149</v>
      </c>
      <c s="25" t="s">
        <v>53</v>
      </c>
      <c s="30" t="s">
        <v>150</v>
      </c>
      <c s="31" t="s">
        <v>151</v>
      </c>
      <c s="32">
        <v>374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49</v>
      </c>
      <c r="E83" s="35" t="s">
        <v>60</v>
      </c>
    </row>
    <row r="84" spans="1:5" ht="25.5">
      <c r="A84" s="38" t="s">
        <v>51</v>
      </c>
      <c r="E84" s="37" t="s">
        <v>154</v>
      </c>
    </row>
    <row r="85" spans="1:16" ht="12.75">
      <c r="A85" s="25" t="s">
        <v>44</v>
      </c>
      <c s="29" t="s">
        <v>155</v>
      </c>
      <c s="29" t="s">
        <v>156</v>
      </c>
      <c s="25" t="s">
        <v>60</v>
      </c>
      <c s="30" t="s">
        <v>157</v>
      </c>
      <c s="31" t="s">
        <v>151</v>
      </c>
      <c s="32">
        <v>1138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49</v>
      </c>
      <c r="E86" s="35" t="s">
        <v>60</v>
      </c>
    </row>
    <row r="87" spans="1:5" ht="25.5">
      <c r="A87" s="38" t="s">
        <v>51</v>
      </c>
      <c r="E87" s="37" t="s">
        <v>158</v>
      </c>
    </row>
    <row r="88" spans="1:16" ht="12.75">
      <c r="A88" s="25" t="s">
        <v>44</v>
      </c>
      <c s="29" t="s">
        <v>159</v>
      </c>
      <c s="29" t="s">
        <v>160</v>
      </c>
      <c s="25" t="s">
        <v>60</v>
      </c>
      <c s="30" t="s">
        <v>161</v>
      </c>
      <c s="31" t="s">
        <v>151</v>
      </c>
      <c s="32">
        <v>1138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49</v>
      </c>
      <c r="E89" s="35" t="s">
        <v>162</v>
      </c>
    </row>
    <row r="90" spans="1:5" ht="25.5">
      <c r="A90" s="38" t="s">
        <v>51</v>
      </c>
      <c r="E90" s="37" t="s">
        <v>163</v>
      </c>
    </row>
    <row r="91" spans="1:16" ht="12.75">
      <c r="A91" s="25" t="s">
        <v>44</v>
      </c>
      <c s="29" t="s">
        <v>164</v>
      </c>
      <c s="29" t="s">
        <v>165</v>
      </c>
      <c s="25" t="s">
        <v>60</v>
      </c>
      <c s="30" t="s">
        <v>166</v>
      </c>
      <c s="31" t="s">
        <v>151</v>
      </c>
      <c s="32">
        <v>1138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49</v>
      </c>
      <c r="E92" s="35" t="s">
        <v>167</v>
      </c>
    </row>
    <row r="93" spans="1:5" ht="25.5">
      <c r="A93" s="38" t="s">
        <v>51</v>
      </c>
      <c r="E93" s="37" t="s">
        <v>168</v>
      </c>
    </row>
    <row r="94" spans="1:16" ht="12.75">
      <c r="A94" s="25" t="s">
        <v>44</v>
      </c>
      <c s="29" t="s">
        <v>169</v>
      </c>
      <c s="29" t="s">
        <v>170</v>
      </c>
      <c s="25" t="s">
        <v>60</v>
      </c>
      <c s="30" t="s">
        <v>171</v>
      </c>
      <c s="31" t="s">
        <v>151</v>
      </c>
      <c s="32">
        <v>1138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49</v>
      </c>
      <c r="E95" s="35" t="s">
        <v>60</v>
      </c>
    </row>
    <row r="96" spans="1:5" ht="25.5">
      <c r="A96" s="38" t="s">
        <v>51</v>
      </c>
      <c r="E96" s="37" t="s">
        <v>172</v>
      </c>
    </row>
    <row r="97" spans="1:16" ht="12.75">
      <c r="A97" s="25" t="s">
        <v>44</v>
      </c>
      <c s="29" t="s">
        <v>173</v>
      </c>
      <c s="29" t="s">
        <v>174</v>
      </c>
      <c s="25" t="s">
        <v>60</v>
      </c>
      <c s="30" t="s">
        <v>175</v>
      </c>
      <c s="31" t="s">
        <v>96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49</v>
      </c>
      <c r="E98" s="35" t="s">
        <v>60</v>
      </c>
    </row>
    <row r="99" spans="1:5" ht="38.25">
      <c r="A99" s="36" t="s">
        <v>51</v>
      </c>
      <c r="E99" s="37" t="s">
        <v>176</v>
      </c>
    </row>
    <row r="100" spans="1:18" ht="12.75" customHeight="1">
      <c r="A100" s="6" t="s">
        <v>42</v>
      </c>
      <c s="6"/>
      <c s="40" t="s">
        <v>23</v>
      </c>
      <c s="6"/>
      <c s="27" t="s">
        <v>177</v>
      </c>
      <c s="6"/>
      <c s="6"/>
      <c s="6"/>
      <c s="41">
        <f>0+Q100</f>
      </c>
      <c r="O100">
        <f>0+R100</f>
      </c>
      <c r="Q100">
        <f>0+I101</f>
      </c>
      <c>
        <f>0+O101</f>
      </c>
    </row>
    <row r="101" spans="1:16" ht="12.75">
      <c r="A101" s="25" t="s">
        <v>44</v>
      </c>
      <c s="29" t="s">
        <v>178</v>
      </c>
      <c s="29" t="s">
        <v>179</v>
      </c>
      <c s="25" t="s">
        <v>60</v>
      </c>
      <c s="30" t="s">
        <v>180</v>
      </c>
      <c s="31" t="s">
        <v>151</v>
      </c>
      <c s="32">
        <v>149.6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49</v>
      </c>
      <c r="E102" s="35" t="s">
        <v>60</v>
      </c>
    </row>
    <row r="103" spans="1:5" ht="25.5">
      <c r="A103" s="36" t="s">
        <v>51</v>
      </c>
      <c r="E103" s="37" t="s">
        <v>181</v>
      </c>
    </row>
    <row r="104" spans="1:18" ht="12.75" customHeight="1">
      <c r="A104" s="6" t="s">
        <v>42</v>
      </c>
      <c s="6"/>
      <c s="40" t="s">
        <v>32</v>
      </c>
      <c s="6"/>
      <c s="27" t="s">
        <v>182</v>
      </c>
      <c s="6"/>
      <c s="6"/>
      <c s="6"/>
      <c s="41">
        <f>0+Q104</f>
      </c>
      <c r="O104">
        <f>0+R104</f>
      </c>
      <c r="Q104">
        <f>0+I105+I108+I111+I114+I117+I120</f>
      </c>
      <c>
        <f>0+O105+O108+O111+O114+O117+O120</f>
      </c>
    </row>
    <row r="105" spans="1:16" ht="12.75">
      <c r="A105" s="25" t="s">
        <v>44</v>
      </c>
      <c s="29" t="s">
        <v>183</v>
      </c>
      <c s="29" t="s">
        <v>184</v>
      </c>
      <c s="25" t="s">
        <v>60</v>
      </c>
      <c s="30" t="s">
        <v>185</v>
      </c>
      <c s="31" t="s">
        <v>102</v>
      </c>
      <c s="32">
        <v>11.86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49</v>
      </c>
      <c r="E106" s="35" t="s">
        <v>186</v>
      </c>
    </row>
    <row r="107" spans="1:5" ht="89.25">
      <c r="A107" s="38" t="s">
        <v>51</v>
      </c>
      <c r="E107" s="37" t="s">
        <v>187</v>
      </c>
    </row>
    <row r="108" spans="1:16" ht="12.75">
      <c r="A108" s="25" t="s">
        <v>44</v>
      </c>
      <c s="29" t="s">
        <v>188</v>
      </c>
      <c s="29" t="s">
        <v>189</v>
      </c>
      <c s="25" t="s">
        <v>46</v>
      </c>
      <c s="30" t="s">
        <v>190</v>
      </c>
      <c s="31" t="s">
        <v>102</v>
      </c>
      <c s="32">
        <v>29.453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49</v>
      </c>
      <c r="E109" s="35" t="s">
        <v>191</v>
      </c>
    </row>
    <row r="110" spans="1:5" ht="25.5">
      <c r="A110" s="38" t="s">
        <v>51</v>
      </c>
      <c r="E110" s="37" t="s">
        <v>192</v>
      </c>
    </row>
    <row r="111" spans="1:16" ht="12.75">
      <c r="A111" s="25" t="s">
        <v>44</v>
      </c>
      <c s="29" t="s">
        <v>193</v>
      </c>
      <c s="29" t="s">
        <v>189</v>
      </c>
      <c s="25" t="s">
        <v>53</v>
      </c>
      <c s="30" t="s">
        <v>190</v>
      </c>
      <c s="31" t="s">
        <v>102</v>
      </c>
      <c s="32">
        <v>65.45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49</v>
      </c>
      <c r="E112" s="35" t="s">
        <v>194</v>
      </c>
    </row>
    <row r="113" spans="1:5" ht="25.5">
      <c r="A113" s="38" t="s">
        <v>51</v>
      </c>
      <c r="E113" s="37" t="s">
        <v>195</v>
      </c>
    </row>
    <row r="114" spans="1:16" ht="12.75">
      <c r="A114" s="25" t="s">
        <v>44</v>
      </c>
      <c s="29" t="s">
        <v>196</v>
      </c>
      <c s="29" t="s">
        <v>189</v>
      </c>
      <c s="25" t="s">
        <v>56</v>
      </c>
      <c s="30" t="s">
        <v>190</v>
      </c>
      <c s="31" t="s">
        <v>102</v>
      </c>
      <c s="32">
        <v>18.7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49</v>
      </c>
      <c r="E115" s="35" t="s">
        <v>197</v>
      </c>
    </row>
    <row r="116" spans="1:5" ht="25.5">
      <c r="A116" s="38" t="s">
        <v>51</v>
      </c>
      <c r="E116" s="37" t="s">
        <v>198</v>
      </c>
    </row>
    <row r="117" spans="1:16" ht="12.75">
      <c r="A117" s="25" t="s">
        <v>44</v>
      </c>
      <c s="29" t="s">
        <v>199</v>
      </c>
      <c s="29" t="s">
        <v>189</v>
      </c>
      <c s="25" t="s">
        <v>200</v>
      </c>
      <c s="30" t="s">
        <v>190</v>
      </c>
      <c s="31" t="s">
        <v>102</v>
      </c>
      <c s="32">
        <v>10.065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25.5">
      <c r="A118" s="34" t="s">
        <v>49</v>
      </c>
      <c r="E118" s="35" t="s">
        <v>201</v>
      </c>
    </row>
    <row r="119" spans="1:5" ht="76.5">
      <c r="A119" s="38" t="s">
        <v>51</v>
      </c>
      <c r="E119" s="37" t="s">
        <v>202</v>
      </c>
    </row>
    <row r="120" spans="1:16" ht="12.75">
      <c r="A120" s="25" t="s">
        <v>44</v>
      </c>
      <c s="29" t="s">
        <v>203</v>
      </c>
      <c s="29" t="s">
        <v>204</v>
      </c>
      <c s="25" t="s">
        <v>60</v>
      </c>
      <c s="30" t="s">
        <v>205</v>
      </c>
      <c s="31" t="s">
        <v>102</v>
      </c>
      <c s="32">
        <v>0.9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49</v>
      </c>
      <c r="E121" s="35" t="s">
        <v>60</v>
      </c>
    </row>
    <row r="122" spans="1:5" ht="25.5">
      <c r="A122" s="36" t="s">
        <v>51</v>
      </c>
      <c r="E122" s="37" t="s">
        <v>206</v>
      </c>
    </row>
    <row r="123" spans="1:18" ht="12.75" customHeight="1">
      <c r="A123" s="6" t="s">
        <v>42</v>
      </c>
      <c s="6"/>
      <c s="40" t="s">
        <v>34</v>
      </c>
      <c s="6"/>
      <c s="27" t="s">
        <v>207</v>
      </c>
      <c s="6"/>
      <c s="6"/>
      <c s="6"/>
      <c s="41">
        <f>0+Q123</f>
      </c>
      <c r="O123">
        <f>0+R123</f>
      </c>
      <c r="Q123">
        <f>0+I124+I127+I130+I133+I136+I139+I142+I145+I148+I151+I154+I157+I160+I163+I166</f>
      </c>
      <c>
        <f>0+O124+O127+O130+O133+O136+O139+O142+O145+O148+O151+O154+O157+O160+O163+O166</f>
      </c>
    </row>
    <row r="124" spans="1:16" ht="25.5">
      <c r="A124" s="25" t="s">
        <v>44</v>
      </c>
      <c s="29" t="s">
        <v>208</v>
      </c>
      <c s="29" t="s">
        <v>209</v>
      </c>
      <c s="25" t="s">
        <v>60</v>
      </c>
      <c s="30" t="s">
        <v>210</v>
      </c>
      <c s="31" t="s">
        <v>151</v>
      </c>
      <c s="32">
        <v>895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49</v>
      </c>
      <c r="E125" s="35" t="s">
        <v>60</v>
      </c>
    </row>
    <row r="126" spans="1:5" ht="76.5">
      <c r="A126" s="38" t="s">
        <v>51</v>
      </c>
      <c r="E126" s="37" t="s">
        <v>211</v>
      </c>
    </row>
    <row r="127" spans="1:16" ht="12.75">
      <c r="A127" s="25" t="s">
        <v>44</v>
      </c>
      <c s="29" t="s">
        <v>212</v>
      </c>
      <c s="29" t="s">
        <v>213</v>
      </c>
      <c s="25" t="s">
        <v>60</v>
      </c>
      <c s="30" t="s">
        <v>214</v>
      </c>
      <c s="31" t="s">
        <v>151</v>
      </c>
      <c s="32">
        <v>6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49</v>
      </c>
      <c r="E128" s="35" t="s">
        <v>215</v>
      </c>
    </row>
    <row r="129" spans="1:5" ht="25.5">
      <c r="A129" s="38" t="s">
        <v>51</v>
      </c>
      <c r="E129" s="37" t="s">
        <v>216</v>
      </c>
    </row>
    <row r="130" spans="1:16" ht="12.75">
      <c r="A130" s="25" t="s">
        <v>44</v>
      </c>
      <c s="29" t="s">
        <v>217</v>
      </c>
      <c s="29" t="s">
        <v>218</v>
      </c>
      <c s="25" t="s">
        <v>60</v>
      </c>
      <c s="30" t="s">
        <v>219</v>
      </c>
      <c s="31" t="s">
        <v>151</v>
      </c>
      <c s="32">
        <v>993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49</v>
      </c>
      <c r="E131" s="35" t="s">
        <v>220</v>
      </c>
    </row>
    <row r="132" spans="1:5" ht="76.5">
      <c r="A132" s="38" t="s">
        <v>51</v>
      </c>
      <c r="E132" s="37" t="s">
        <v>221</v>
      </c>
    </row>
    <row r="133" spans="1:16" ht="12.75">
      <c r="A133" s="25" t="s">
        <v>44</v>
      </c>
      <c s="29" t="s">
        <v>222</v>
      </c>
      <c s="29" t="s">
        <v>223</v>
      </c>
      <c s="25" t="s">
        <v>60</v>
      </c>
      <c s="30" t="s">
        <v>224</v>
      </c>
      <c s="31" t="s">
        <v>151</v>
      </c>
      <c s="32">
        <v>52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49</v>
      </c>
      <c r="E134" s="35" t="s">
        <v>225</v>
      </c>
    </row>
    <row r="135" spans="1:5" ht="25.5">
      <c r="A135" s="38" t="s">
        <v>51</v>
      </c>
      <c r="E135" s="37" t="s">
        <v>226</v>
      </c>
    </row>
    <row r="136" spans="1:16" ht="12.75">
      <c r="A136" s="25" t="s">
        <v>44</v>
      </c>
      <c s="29" t="s">
        <v>227</v>
      </c>
      <c s="29" t="s">
        <v>228</v>
      </c>
      <c s="25" t="s">
        <v>60</v>
      </c>
      <c s="30" t="s">
        <v>229</v>
      </c>
      <c s="31" t="s">
        <v>151</v>
      </c>
      <c s="32">
        <v>37.5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49</v>
      </c>
      <c r="E137" s="35" t="s">
        <v>230</v>
      </c>
    </row>
    <row r="138" spans="1:5" ht="25.5">
      <c r="A138" s="38" t="s">
        <v>51</v>
      </c>
      <c r="E138" s="37" t="s">
        <v>231</v>
      </c>
    </row>
    <row r="139" spans="1:16" ht="12.75">
      <c r="A139" s="25" t="s">
        <v>44</v>
      </c>
      <c s="29" t="s">
        <v>232</v>
      </c>
      <c s="29" t="s">
        <v>233</v>
      </c>
      <c s="25" t="s">
        <v>60</v>
      </c>
      <c s="30" t="s">
        <v>234</v>
      </c>
      <c s="31" t="s">
        <v>151</v>
      </c>
      <c s="32">
        <v>836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49</v>
      </c>
      <c r="E140" s="35" t="s">
        <v>235</v>
      </c>
    </row>
    <row r="141" spans="1:5" ht="76.5">
      <c r="A141" s="38" t="s">
        <v>51</v>
      </c>
      <c r="E141" s="37" t="s">
        <v>236</v>
      </c>
    </row>
    <row r="142" spans="1:16" ht="12.75">
      <c r="A142" s="25" t="s">
        <v>44</v>
      </c>
      <c s="29" t="s">
        <v>237</v>
      </c>
      <c s="29" t="s">
        <v>238</v>
      </c>
      <c s="25" t="s">
        <v>60</v>
      </c>
      <c s="30" t="s">
        <v>239</v>
      </c>
      <c s="31" t="s">
        <v>151</v>
      </c>
      <c s="32">
        <v>825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49</v>
      </c>
      <c r="E143" s="35" t="s">
        <v>240</v>
      </c>
    </row>
    <row r="144" spans="1:5" ht="76.5">
      <c r="A144" s="38" t="s">
        <v>51</v>
      </c>
      <c r="E144" s="37" t="s">
        <v>241</v>
      </c>
    </row>
    <row r="145" spans="1:16" ht="12.75">
      <c r="A145" s="25" t="s">
        <v>44</v>
      </c>
      <c s="29" t="s">
        <v>242</v>
      </c>
      <c s="29" t="s">
        <v>243</v>
      </c>
      <c s="25" t="s">
        <v>60</v>
      </c>
      <c s="30" t="s">
        <v>244</v>
      </c>
      <c s="31" t="s">
        <v>151</v>
      </c>
      <c s="32">
        <v>819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49</v>
      </c>
      <c r="E146" s="35" t="s">
        <v>245</v>
      </c>
    </row>
    <row r="147" spans="1:5" ht="76.5">
      <c r="A147" s="38" t="s">
        <v>51</v>
      </c>
      <c r="E147" s="37" t="s">
        <v>246</v>
      </c>
    </row>
    <row r="148" spans="1:16" ht="12.75">
      <c r="A148" s="25" t="s">
        <v>44</v>
      </c>
      <c s="29" t="s">
        <v>247</v>
      </c>
      <c s="29" t="s">
        <v>248</v>
      </c>
      <c s="25" t="s">
        <v>60</v>
      </c>
      <c s="30" t="s">
        <v>249</v>
      </c>
      <c s="31" t="s">
        <v>151</v>
      </c>
      <c s="32">
        <v>6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49</v>
      </c>
      <c r="E149" s="35" t="s">
        <v>60</v>
      </c>
    </row>
    <row r="150" spans="1:5" ht="25.5">
      <c r="A150" s="38" t="s">
        <v>51</v>
      </c>
      <c r="E150" s="37" t="s">
        <v>216</v>
      </c>
    </row>
    <row r="151" spans="1:16" ht="12.75">
      <c r="A151" s="25" t="s">
        <v>44</v>
      </c>
      <c s="29" t="s">
        <v>250</v>
      </c>
      <c s="29" t="s">
        <v>251</v>
      </c>
      <c s="25" t="s">
        <v>60</v>
      </c>
      <c s="30" t="s">
        <v>252</v>
      </c>
      <c s="31" t="s">
        <v>151</v>
      </c>
      <c s="32">
        <v>509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49</v>
      </c>
      <c r="E152" s="35" t="s">
        <v>253</v>
      </c>
    </row>
    <row r="153" spans="1:5" ht="25.5">
      <c r="A153" s="38" t="s">
        <v>51</v>
      </c>
      <c r="E153" s="37" t="s">
        <v>254</v>
      </c>
    </row>
    <row r="154" spans="1:16" ht="12.75">
      <c r="A154" s="25" t="s">
        <v>44</v>
      </c>
      <c s="29" t="s">
        <v>255</v>
      </c>
      <c s="29" t="s">
        <v>256</v>
      </c>
      <c s="25" t="s">
        <v>60</v>
      </c>
      <c s="30" t="s">
        <v>257</v>
      </c>
      <c s="31" t="s">
        <v>151</v>
      </c>
      <c s="32">
        <v>35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49</v>
      </c>
      <c r="E155" s="35" t="s">
        <v>258</v>
      </c>
    </row>
    <row r="156" spans="1:5" ht="25.5">
      <c r="A156" s="38" t="s">
        <v>51</v>
      </c>
      <c r="E156" s="37" t="s">
        <v>259</v>
      </c>
    </row>
    <row r="157" spans="1:16" ht="12.75">
      <c r="A157" s="25" t="s">
        <v>44</v>
      </c>
      <c s="29" t="s">
        <v>260</v>
      </c>
      <c s="29" t="s">
        <v>261</v>
      </c>
      <c s="25" t="s">
        <v>60</v>
      </c>
      <c s="30" t="s">
        <v>262</v>
      </c>
      <c s="31" t="s">
        <v>151</v>
      </c>
      <c s="32">
        <v>292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49</v>
      </c>
      <c r="E158" s="35" t="s">
        <v>263</v>
      </c>
    </row>
    <row r="159" spans="1:5" ht="51">
      <c r="A159" s="38" t="s">
        <v>51</v>
      </c>
      <c r="E159" s="37" t="s">
        <v>264</v>
      </c>
    </row>
    <row r="160" spans="1:16" ht="12.75">
      <c r="A160" s="25" t="s">
        <v>44</v>
      </c>
      <c s="29" t="s">
        <v>265</v>
      </c>
      <c s="29" t="s">
        <v>266</v>
      </c>
      <c s="25" t="s">
        <v>60</v>
      </c>
      <c s="30" t="s">
        <v>267</v>
      </c>
      <c s="31" t="s">
        <v>151</v>
      </c>
      <c s="32">
        <v>22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38.25">
      <c r="A161" s="34" t="s">
        <v>49</v>
      </c>
      <c r="E161" s="35" t="s">
        <v>268</v>
      </c>
    </row>
    <row r="162" spans="1:5" ht="25.5">
      <c r="A162" s="38" t="s">
        <v>51</v>
      </c>
      <c r="E162" s="37" t="s">
        <v>269</v>
      </c>
    </row>
    <row r="163" spans="1:16" ht="25.5">
      <c r="A163" s="25" t="s">
        <v>44</v>
      </c>
      <c s="29" t="s">
        <v>270</v>
      </c>
      <c s="29" t="s">
        <v>271</v>
      </c>
      <c s="25" t="s">
        <v>60</v>
      </c>
      <c s="30" t="s">
        <v>272</v>
      </c>
      <c s="31" t="s">
        <v>151</v>
      </c>
      <c s="32">
        <v>5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49</v>
      </c>
      <c r="E164" s="35" t="s">
        <v>273</v>
      </c>
    </row>
    <row r="165" spans="1:5" ht="25.5">
      <c r="A165" s="38" t="s">
        <v>51</v>
      </c>
      <c r="E165" s="37" t="s">
        <v>274</v>
      </c>
    </row>
    <row r="166" spans="1:16" ht="25.5">
      <c r="A166" s="25" t="s">
        <v>44</v>
      </c>
      <c s="29" t="s">
        <v>275</v>
      </c>
      <c s="29" t="s">
        <v>276</v>
      </c>
      <c s="25" t="s">
        <v>60</v>
      </c>
      <c s="30" t="s">
        <v>277</v>
      </c>
      <c s="31" t="s">
        <v>151</v>
      </c>
      <c s="32">
        <v>7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25.5">
      <c r="A167" s="34" t="s">
        <v>49</v>
      </c>
      <c r="E167" s="35" t="s">
        <v>278</v>
      </c>
    </row>
    <row r="168" spans="1:5" ht="25.5">
      <c r="A168" s="36" t="s">
        <v>51</v>
      </c>
      <c r="E168" s="37" t="s">
        <v>279</v>
      </c>
    </row>
    <row r="169" spans="1:18" ht="12.75" customHeight="1">
      <c r="A169" s="6" t="s">
        <v>42</v>
      </c>
      <c s="6"/>
      <c s="40" t="s">
        <v>70</v>
      </c>
      <c s="6"/>
      <c s="27" t="s">
        <v>280</v>
      </c>
      <c s="6"/>
      <c s="6"/>
      <c s="6"/>
      <c s="41">
        <f>0+Q169</f>
      </c>
      <c r="O169">
        <f>0+R169</f>
      </c>
      <c r="Q169">
        <f>0+I170</f>
      </c>
      <c>
        <f>0+O170</f>
      </c>
    </row>
    <row r="170" spans="1:16" ht="12.75">
      <c r="A170" s="25" t="s">
        <v>44</v>
      </c>
      <c s="29" t="s">
        <v>281</v>
      </c>
      <c s="29" t="s">
        <v>282</v>
      </c>
      <c s="25" t="s">
        <v>60</v>
      </c>
      <c s="30" t="s">
        <v>283</v>
      </c>
      <c s="31" t="s">
        <v>151</v>
      </c>
      <c s="32">
        <v>243.1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49</v>
      </c>
      <c r="E171" s="35" t="s">
        <v>60</v>
      </c>
    </row>
    <row r="172" spans="1:5" ht="25.5">
      <c r="A172" s="36" t="s">
        <v>51</v>
      </c>
      <c r="E172" s="37" t="s">
        <v>284</v>
      </c>
    </row>
    <row r="173" spans="1:18" ht="12.75" customHeight="1">
      <c r="A173" s="6" t="s">
        <v>42</v>
      </c>
      <c s="6"/>
      <c s="40" t="s">
        <v>74</v>
      </c>
      <c s="6"/>
      <c s="27" t="s">
        <v>285</v>
      </c>
      <c s="6"/>
      <c s="6"/>
      <c s="6"/>
      <c s="41">
        <f>0+Q173</f>
      </c>
      <c r="O173">
        <f>0+R173</f>
      </c>
      <c r="Q173">
        <f>0+I174+I177+I180</f>
      </c>
      <c>
        <f>0+O174+O177+O180</f>
      </c>
    </row>
    <row r="174" spans="1:16" ht="12.75">
      <c r="A174" s="25" t="s">
        <v>44</v>
      </c>
      <c s="29" t="s">
        <v>286</v>
      </c>
      <c s="29" t="s">
        <v>287</v>
      </c>
      <c s="25" t="s">
        <v>60</v>
      </c>
      <c s="30" t="s">
        <v>288</v>
      </c>
      <c s="31" t="s">
        <v>96</v>
      </c>
      <c s="32">
        <v>2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49</v>
      </c>
      <c r="E175" s="35" t="s">
        <v>60</v>
      </c>
    </row>
    <row r="176" spans="1:5" ht="25.5">
      <c r="A176" s="38" t="s">
        <v>51</v>
      </c>
      <c r="E176" s="37" t="s">
        <v>289</v>
      </c>
    </row>
    <row r="177" spans="1:16" ht="12.75">
      <c r="A177" s="25" t="s">
        <v>44</v>
      </c>
      <c s="29" t="s">
        <v>290</v>
      </c>
      <c s="29" t="s">
        <v>291</v>
      </c>
      <c s="25" t="s">
        <v>60</v>
      </c>
      <c s="30" t="s">
        <v>292</v>
      </c>
      <c s="31" t="s">
        <v>96</v>
      </c>
      <c s="32">
        <v>4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12.75">
      <c r="A178" s="34" t="s">
        <v>49</v>
      </c>
      <c r="E178" s="35" t="s">
        <v>60</v>
      </c>
    </row>
    <row r="179" spans="1:5" ht="25.5">
      <c r="A179" s="38" t="s">
        <v>51</v>
      </c>
      <c r="E179" s="37" t="s">
        <v>293</v>
      </c>
    </row>
    <row r="180" spans="1:16" ht="12.75">
      <c r="A180" s="25" t="s">
        <v>44</v>
      </c>
      <c s="29" t="s">
        <v>294</v>
      </c>
      <c s="29" t="s">
        <v>295</v>
      </c>
      <c s="25" t="s">
        <v>60</v>
      </c>
      <c s="30" t="s">
        <v>296</v>
      </c>
      <c s="31" t="s">
        <v>102</v>
      </c>
      <c s="32">
        <v>4.05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49</v>
      </c>
      <c r="E181" s="35" t="s">
        <v>60</v>
      </c>
    </row>
    <row r="182" spans="1:5" ht="38.25">
      <c r="A182" s="36" t="s">
        <v>51</v>
      </c>
      <c r="E182" s="37" t="s">
        <v>297</v>
      </c>
    </row>
    <row r="183" spans="1:18" ht="12.75" customHeight="1">
      <c r="A183" s="6" t="s">
        <v>42</v>
      </c>
      <c s="6"/>
      <c s="40" t="s">
        <v>39</v>
      </c>
      <c s="6"/>
      <c s="27" t="s">
        <v>298</v>
      </c>
      <c s="6"/>
      <c s="6"/>
      <c s="6"/>
      <c s="41">
        <f>0+Q183</f>
      </c>
      <c r="O183">
        <f>0+R183</f>
      </c>
      <c r="Q183">
        <f>0+I184+I187+I190+I193+I196+I199+I202+I205+I208+I211+I214+I217+I220</f>
      </c>
      <c>
        <f>0+O184+O187+O190+O193+O196+O199+O202+O205+O208+O211+O214+O217+O220</f>
      </c>
    </row>
    <row r="184" spans="1:16" ht="25.5">
      <c r="A184" s="25" t="s">
        <v>44</v>
      </c>
      <c s="29" t="s">
        <v>299</v>
      </c>
      <c s="29" t="s">
        <v>300</v>
      </c>
      <c s="25" t="s">
        <v>60</v>
      </c>
      <c s="30" t="s">
        <v>301</v>
      </c>
      <c s="31" t="s">
        <v>96</v>
      </c>
      <c s="32">
        <v>5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49</v>
      </c>
      <c r="E185" s="35" t="s">
        <v>60</v>
      </c>
    </row>
    <row r="186" spans="1:5" ht="63.75">
      <c r="A186" s="38" t="s">
        <v>51</v>
      </c>
      <c r="E186" s="37" t="s">
        <v>302</v>
      </c>
    </row>
    <row r="187" spans="1:16" ht="25.5">
      <c r="A187" s="25" t="s">
        <v>44</v>
      </c>
      <c s="29" t="s">
        <v>303</v>
      </c>
      <c s="29" t="s">
        <v>304</v>
      </c>
      <c s="25" t="s">
        <v>60</v>
      </c>
      <c s="30" t="s">
        <v>305</v>
      </c>
      <c s="31" t="s">
        <v>96</v>
      </c>
      <c s="32">
        <v>5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49</v>
      </c>
      <c r="E188" s="35" t="s">
        <v>60</v>
      </c>
    </row>
    <row r="189" spans="1:5" ht="63.75">
      <c r="A189" s="38" t="s">
        <v>51</v>
      </c>
      <c r="E189" s="37" t="s">
        <v>306</v>
      </c>
    </row>
    <row r="190" spans="1:16" ht="12.75">
      <c r="A190" s="25" t="s">
        <v>44</v>
      </c>
      <c s="29" t="s">
        <v>307</v>
      </c>
      <c s="29" t="s">
        <v>308</v>
      </c>
      <c s="25" t="s">
        <v>60</v>
      </c>
      <c s="30" t="s">
        <v>309</v>
      </c>
      <c s="31" t="s">
        <v>96</v>
      </c>
      <c s="32">
        <v>1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25.5">
      <c r="A191" s="34" t="s">
        <v>49</v>
      </c>
      <c r="E191" s="35" t="s">
        <v>310</v>
      </c>
    </row>
    <row r="192" spans="1:5" ht="38.25">
      <c r="A192" s="38" t="s">
        <v>51</v>
      </c>
      <c r="E192" s="37" t="s">
        <v>311</v>
      </c>
    </row>
    <row r="193" spans="1:16" ht="12.75">
      <c r="A193" s="25" t="s">
        <v>44</v>
      </c>
      <c s="29" t="s">
        <v>312</v>
      </c>
      <c s="29" t="s">
        <v>313</v>
      </c>
      <c s="25" t="s">
        <v>60</v>
      </c>
      <c s="30" t="s">
        <v>314</v>
      </c>
      <c s="31" t="s">
        <v>96</v>
      </c>
      <c s="32">
        <v>1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49</v>
      </c>
      <c r="E194" s="35" t="s">
        <v>315</v>
      </c>
    </row>
    <row r="195" spans="1:5" ht="38.25">
      <c r="A195" s="38" t="s">
        <v>51</v>
      </c>
      <c r="E195" s="37" t="s">
        <v>311</v>
      </c>
    </row>
    <row r="196" spans="1:16" ht="12.75">
      <c r="A196" s="25" t="s">
        <v>44</v>
      </c>
      <c s="29" t="s">
        <v>316</v>
      </c>
      <c s="29" t="s">
        <v>317</v>
      </c>
      <c s="25" t="s">
        <v>60</v>
      </c>
      <c s="30" t="s">
        <v>318</v>
      </c>
      <c s="31" t="s">
        <v>96</v>
      </c>
      <c s="32">
        <v>4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12.75">
      <c r="A197" s="34" t="s">
        <v>49</v>
      </c>
      <c r="E197" s="35" t="s">
        <v>60</v>
      </c>
    </row>
    <row r="198" spans="1:5" ht="38.25">
      <c r="A198" s="38" t="s">
        <v>51</v>
      </c>
      <c r="E198" s="37" t="s">
        <v>319</v>
      </c>
    </row>
    <row r="199" spans="1:16" ht="12.75">
      <c r="A199" s="25" t="s">
        <v>44</v>
      </c>
      <c s="29" t="s">
        <v>320</v>
      </c>
      <c s="29" t="s">
        <v>321</v>
      </c>
      <c s="25" t="s">
        <v>60</v>
      </c>
      <c s="30" t="s">
        <v>322</v>
      </c>
      <c s="31" t="s">
        <v>113</v>
      </c>
      <c s="32">
        <v>272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49</v>
      </c>
      <c r="E200" s="35" t="s">
        <v>323</v>
      </c>
    </row>
    <row r="201" spans="1:5" ht="25.5">
      <c r="A201" s="38" t="s">
        <v>51</v>
      </c>
      <c r="E201" s="37" t="s">
        <v>324</v>
      </c>
    </row>
    <row r="202" spans="1:16" ht="12.75">
      <c r="A202" s="25" t="s">
        <v>44</v>
      </c>
      <c s="29" t="s">
        <v>325</v>
      </c>
      <c s="29" t="s">
        <v>326</v>
      </c>
      <c s="25" t="s">
        <v>60</v>
      </c>
      <c s="30" t="s">
        <v>327</v>
      </c>
      <c s="31" t="s">
        <v>113</v>
      </c>
      <c s="32">
        <v>6</v>
      </c>
      <c s="33">
        <v>0</v>
      </c>
      <c s="33">
        <f>ROUND(ROUND(H202,2)*ROUND(G202,3),2)</f>
      </c>
      <c r="O202">
        <f>(I202*21)/100</f>
      </c>
      <c t="s">
        <v>23</v>
      </c>
    </row>
    <row r="203" spans="1:5" ht="12.75">
      <c r="A203" s="34" t="s">
        <v>49</v>
      </c>
      <c r="E203" s="35" t="s">
        <v>323</v>
      </c>
    </row>
    <row r="204" spans="1:5" ht="25.5">
      <c r="A204" s="38" t="s">
        <v>51</v>
      </c>
      <c r="E204" s="37" t="s">
        <v>328</v>
      </c>
    </row>
    <row r="205" spans="1:16" ht="12.75">
      <c r="A205" s="25" t="s">
        <v>44</v>
      </c>
      <c s="29" t="s">
        <v>329</v>
      </c>
      <c s="29" t="s">
        <v>330</v>
      </c>
      <c s="25" t="s">
        <v>60</v>
      </c>
      <c s="30" t="s">
        <v>331</v>
      </c>
      <c s="31" t="s">
        <v>113</v>
      </c>
      <c s="32">
        <v>30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38.25">
      <c r="A206" s="34" t="s">
        <v>49</v>
      </c>
      <c r="E206" s="35" t="s">
        <v>332</v>
      </c>
    </row>
    <row r="207" spans="1:5" ht="25.5">
      <c r="A207" s="38" t="s">
        <v>51</v>
      </c>
      <c r="E207" s="37" t="s">
        <v>333</v>
      </c>
    </row>
    <row r="208" spans="1:16" ht="12.75">
      <c r="A208" s="25" t="s">
        <v>44</v>
      </c>
      <c s="29" t="s">
        <v>334</v>
      </c>
      <c s="29" t="s">
        <v>335</v>
      </c>
      <c s="25" t="s">
        <v>60</v>
      </c>
      <c s="30" t="s">
        <v>336</v>
      </c>
      <c s="31" t="s">
        <v>113</v>
      </c>
      <c s="32">
        <v>17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49</v>
      </c>
      <c r="E209" s="35" t="s">
        <v>60</v>
      </c>
    </row>
    <row r="210" spans="1:5" ht="25.5">
      <c r="A210" s="38" t="s">
        <v>51</v>
      </c>
      <c r="E210" s="37" t="s">
        <v>337</v>
      </c>
    </row>
    <row r="211" spans="1:16" ht="12.75">
      <c r="A211" s="25" t="s">
        <v>44</v>
      </c>
      <c s="29" t="s">
        <v>338</v>
      </c>
      <c s="29" t="s">
        <v>339</v>
      </c>
      <c s="25" t="s">
        <v>60</v>
      </c>
      <c s="30" t="s">
        <v>340</v>
      </c>
      <c s="31" t="s">
        <v>113</v>
      </c>
      <c s="32">
        <v>42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25.5">
      <c r="A212" s="34" t="s">
        <v>49</v>
      </c>
      <c r="E212" s="35" t="s">
        <v>341</v>
      </c>
    </row>
    <row r="213" spans="1:5" ht="25.5">
      <c r="A213" s="38" t="s">
        <v>51</v>
      </c>
      <c r="E213" s="37" t="s">
        <v>342</v>
      </c>
    </row>
    <row r="214" spans="1:16" ht="25.5">
      <c r="A214" s="25" t="s">
        <v>44</v>
      </c>
      <c s="29" t="s">
        <v>343</v>
      </c>
      <c s="29" t="s">
        <v>344</v>
      </c>
      <c s="25" t="s">
        <v>60</v>
      </c>
      <c s="30" t="s">
        <v>345</v>
      </c>
      <c s="31" t="s">
        <v>151</v>
      </c>
      <c s="32">
        <v>15</v>
      </c>
      <c s="33">
        <v>0</v>
      </c>
      <c s="33">
        <f>ROUND(ROUND(H214,2)*ROUND(G214,3),2)</f>
      </c>
      <c r="O214">
        <f>(I214*21)/100</f>
      </c>
      <c t="s">
        <v>23</v>
      </c>
    </row>
    <row r="215" spans="1:5" ht="12.75">
      <c r="A215" s="34" t="s">
        <v>49</v>
      </c>
      <c r="E215" s="35" t="s">
        <v>346</v>
      </c>
    </row>
    <row r="216" spans="1:5" ht="25.5">
      <c r="A216" s="38" t="s">
        <v>51</v>
      </c>
      <c r="E216" s="37" t="s">
        <v>347</v>
      </c>
    </row>
    <row r="217" spans="1:16" ht="12.75">
      <c r="A217" s="25" t="s">
        <v>44</v>
      </c>
      <c s="29" t="s">
        <v>348</v>
      </c>
      <c s="29" t="s">
        <v>349</v>
      </c>
      <c s="25" t="s">
        <v>60</v>
      </c>
      <c s="30" t="s">
        <v>350</v>
      </c>
      <c s="31" t="s">
        <v>102</v>
      </c>
      <c s="32">
        <v>0.96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25.5">
      <c r="A218" s="34" t="s">
        <v>49</v>
      </c>
      <c r="E218" s="35" t="s">
        <v>108</v>
      </c>
    </row>
    <row r="219" spans="1:5" ht="25.5">
      <c r="A219" s="38" t="s">
        <v>51</v>
      </c>
      <c r="E219" s="37" t="s">
        <v>351</v>
      </c>
    </row>
    <row r="220" spans="1:16" ht="12.75">
      <c r="A220" s="25" t="s">
        <v>44</v>
      </c>
      <c s="29" t="s">
        <v>352</v>
      </c>
      <c s="29" t="s">
        <v>353</v>
      </c>
      <c s="25" t="s">
        <v>60</v>
      </c>
      <c s="30" t="s">
        <v>354</v>
      </c>
      <c s="31" t="s">
        <v>113</v>
      </c>
      <c s="32">
        <v>8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12.75">
      <c r="A221" s="34" t="s">
        <v>49</v>
      </c>
      <c r="E221" s="35" t="s">
        <v>114</v>
      </c>
    </row>
    <row r="222" spans="1:5" ht="38.25">
      <c r="A222" s="36" t="s">
        <v>51</v>
      </c>
      <c r="E222" s="37" t="s">
        <v>355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356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356</v>
      </c>
      <c s="6"/>
      <c s="18" t="s">
        <v>357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71</v>
      </c>
      <c s="25" t="s">
        <v>60</v>
      </c>
      <c s="30" t="s">
        <v>72</v>
      </c>
      <c s="31" t="s">
        <v>62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49</v>
      </c>
      <c r="E10" s="35" t="s">
        <v>358</v>
      </c>
    </row>
    <row r="11" spans="1:5" ht="12.75">
      <c r="A11" s="36" t="s">
        <v>51</v>
      </c>
      <c r="E11" s="37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359</v>
      </c>
      <c s="42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359</v>
      </c>
      <c s="6"/>
      <c s="18" t="s">
        <v>360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23</v>
      </c>
      <c s="15" t="s">
        <v>22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71</v>
      </c>
      <c s="25" t="s">
        <v>60</v>
      </c>
      <c s="30" t="s">
        <v>72</v>
      </c>
      <c s="31" t="s">
        <v>62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49</v>
      </c>
      <c r="E10" s="35" t="s">
        <v>361</v>
      </c>
    </row>
    <row r="11" spans="1:5" ht="12.75">
      <c r="A11" s="36" t="s">
        <v>51</v>
      </c>
      <c r="E11" s="37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