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030" activeTab="1"/>
  </bookViews>
  <sheets>
    <sheet name="Rekapitulace stavby" sheetId="1" r:id="rId1"/>
    <sheet name="2021_2.0 - SOUPIS VEDLEJŠ..." sheetId="2" r:id="rId2"/>
    <sheet name="2021_2.1 - IO 01 Stoka A" sheetId="3" r:id="rId3"/>
    <sheet name="2021_2.2 - IO 02 Stoka A1" sheetId="4" r:id="rId4"/>
    <sheet name="2021_2.3 - IO 03 Stoka A2" sheetId="5" r:id="rId5"/>
    <sheet name="2021_2.4 - IO 04 Stoka A3" sheetId="6" r:id="rId6"/>
    <sheet name="2021_2.5 - IO 05 Stoka A4" sheetId="7" r:id="rId7"/>
    <sheet name="2021_2.6 - IO 06 Stoka A5" sheetId="8" r:id="rId8"/>
    <sheet name="2021_2.7 - IO 07 Stoka A6" sheetId="9" r:id="rId9"/>
    <sheet name="2021_2.8 - IO 08 Stoka A7" sheetId="10" r:id="rId10"/>
    <sheet name="2021_2.9 - IO 09 Stoka A8" sheetId="11" r:id="rId11"/>
    <sheet name="2021_2.10 - IO 10 Výtlak" sheetId="12" r:id="rId12"/>
    <sheet name="2021_2.11 - IO 11 Vodovod..." sheetId="13" r:id="rId13"/>
    <sheet name="2021_2.12 - IO 12 Kanaliz..." sheetId="14" r:id="rId14"/>
    <sheet name="2021_2.13 - SO 01 Čerpací..." sheetId="15" r:id="rId15"/>
    <sheet name="2021_2.14.1 - Strojní čás..." sheetId="16" r:id="rId16"/>
    <sheet name="2021_2.14.2 - PS 01.1 Ele..." sheetId="17" r:id="rId17"/>
    <sheet name="2021_2.14.2.1. - Přípojka nn" sheetId="18" r:id="rId18"/>
    <sheet name="2021_2.14.2.2. - Dodávky ..." sheetId="19" r:id="rId19"/>
    <sheet name="2021_2.14.2.3. - Rozvaděč..." sheetId="20" r:id="rId20"/>
  </sheets>
  <definedNames>
    <definedName name="_xlnm._FilterDatabase" localSheetId="1" hidden="1">'2021_2.0 - SOUPIS VEDLEJŠ...'!$C$120:$K$161</definedName>
    <definedName name="_xlnm._FilterDatabase" localSheetId="2" hidden="1">'2021_2.1 - IO 01 Stoka A'!$C$130:$K$435</definedName>
    <definedName name="_xlnm._FilterDatabase" localSheetId="11" hidden="1">'2021_2.10 - IO 10 Výtlak'!$C$129:$K$469</definedName>
    <definedName name="_xlnm._FilterDatabase" localSheetId="12" hidden="1">'2021_2.11 - IO 11 Vodovod...'!$C$123:$K$353</definedName>
    <definedName name="_xlnm._FilterDatabase" localSheetId="13" hidden="1">'2021_2.12 - IO 12 Kanaliz...'!$C$126:$K$318</definedName>
    <definedName name="_xlnm._FilterDatabase" localSheetId="14" hidden="1">'2021_2.13 - SO 01 Čerpací...'!$C$125:$K$268</definedName>
    <definedName name="_xlnm._FilterDatabase" localSheetId="15" hidden="1">'2021_2.14.1 - Strojní čás...'!$C$95:$K$164</definedName>
    <definedName name="_xlnm._FilterDatabase" localSheetId="16" hidden="1">'2021_2.14.2 - PS 01.1 Ele...'!$C$121:$K$124</definedName>
    <definedName name="_xlnm._FilterDatabase" localSheetId="17" hidden="1">'2021_2.14.2.1. - Přípojka nn'!$C$130:$K$197</definedName>
    <definedName name="_xlnm._FilterDatabase" localSheetId="18" hidden="1">'2021_2.14.2.2. - Dodávky ...'!$C$104:$K$166</definedName>
    <definedName name="_xlnm._FilterDatabase" localSheetId="19" hidden="1">'2021_2.14.2.3. - Rozvaděč...'!$C$130:$K$280</definedName>
    <definedName name="_xlnm._FilterDatabase" localSheetId="3" hidden="1">'2021_2.2 - IO 02 Stoka A1'!$C$128:$K$350</definedName>
    <definedName name="_xlnm._FilterDatabase" localSheetId="4" hidden="1">'2021_2.3 - IO 03 Stoka A2'!$C$130:$K$400</definedName>
    <definedName name="_xlnm._FilterDatabase" localSheetId="5" hidden="1">'2021_2.4 - IO 04 Stoka A3'!$C$128:$K$350</definedName>
    <definedName name="_xlnm._FilterDatabase" localSheetId="6" hidden="1">'2021_2.5 - IO 05 Stoka A4'!$C$130:$K$397</definedName>
    <definedName name="_xlnm._FilterDatabase" localSheetId="7" hidden="1">'2021_2.6 - IO 06 Stoka A5'!$C$128:$K$359</definedName>
    <definedName name="_xlnm._FilterDatabase" localSheetId="8" hidden="1">'2021_2.7 - IO 07 Stoka A6'!$C$128:$K$383</definedName>
    <definedName name="_xlnm._FilterDatabase" localSheetId="9" hidden="1">'2021_2.8 - IO 08 Stoka A7'!$C$128:$K$386</definedName>
    <definedName name="_xlnm._FilterDatabase" localSheetId="10" hidden="1">'2021_2.9 - IO 09 Stoka A8'!$C$128:$K$383</definedName>
    <definedName name="_xlnm.Print_Area" localSheetId="1">'2021_2.0 - SOUPIS VEDLEJŠ...'!$C$4:$J$75,'2021_2.0 - SOUPIS VEDLEJŠ...'!$C$81:$J$102,'2021_2.0 - SOUPIS VEDLEJŠ...'!$C$108:$J$161</definedName>
    <definedName name="_xlnm.Print_Area" localSheetId="2">'2021_2.1 - IO 01 Stoka A'!$C$4:$J$75,'2021_2.1 - IO 01 Stoka A'!$C$81:$J$112,'2021_2.1 - IO 01 Stoka A'!$C$118:$J$435</definedName>
    <definedName name="_xlnm.Print_Area" localSheetId="11">'2021_2.10 - IO 10 Výtlak'!$C$4:$J$75,'2021_2.10 - IO 10 Výtlak'!$C$81:$J$111,'2021_2.10 - IO 10 Výtlak'!$C$117:$J$469</definedName>
    <definedName name="_xlnm.Print_Area" localSheetId="12">'2021_2.11 - IO 11 Vodovod...'!$C$4:$J$75,'2021_2.11 - IO 11 Vodovod...'!$C$81:$J$105,'2021_2.11 - IO 11 Vodovod...'!$C$111:$J$353</definedName>
    <definedName name="_xlnm.Print_Area" localSheetId="13">'2021_2.12 - IO 12 Kanaliz...'!$C$4:$J$75,'2021_2.12 - IO 12 Kanaliz...'!$C$81:$J$108,'2021_2.12 - IO 12 Kanaliz...'!$C$114:$J$318</definedName>
    <definedName name="_xlnm.Print_Area" localSheetId="14">'2021_2.13 - SO 01 Čerpací...'!$C$4:$J$75,'2021_2.13 - SO 01 Čerpací...'!$C$81:$J$107,'2021_2.13 - SO 01 Čerpací...'!$C$113:$J$268</definedName>
    <definedName name="_xlnm.Print_Area" localSheetId="15">'2021_2.14.1 - Strojní čás...'!$B$3:$W$165</definedName>
    <definedName name="_xlnm.Print_Area" localSheetId="16">'2021_2.14.2 - PS 01.1 Ele...'!$C$4:$J$76,'2021_2.14.2 - PS 01.1 Ele...'!$C$82:$J$101,'2021_2.14.2 - PS 01.1 Ele...'!$C$107:$J$124</definedName>
    <definedName name="_xlnm.Print_Area" localSheetId="17">'2021_2.14.2.1. - Přípojka nn'!$C$4:$J$75,'2021_2.14.2.1. - Přípojka nn'!$C$81:$J$108,'2021_2.14.2.1. - Přípojka nn'!$C$114:$J$197</definedName>
    <definedName name="_xlnm.Print_Area" localSheetId="18">'2021_2.14.2.2. - Dodávky ...'!$B$3:$W$167</definedName>
    <definedName name="_xlnm.Print_Area" localSheetId="19">'2021_2.14.2.3. - Rozvaděč...'!$C$4:$J$75,'2021_2.14.2.3. - Rozvaděč...'!$C$81:$J$108,'2021_2.14.2.3. - Rozvaděč...'!$C$114:$J$280</definedName>
    <definedName name="_xlnm.Print_Area" localSheetId="3">'2021_2.2 - IO 02 Stoka A1'!$C$4:$J$75,'2021_2.2 - IO 02 Stoka A1'!$C$81:$J$110,'2021_2.2 - IO 02 Stoka A1'!$C$116:$J$350</definedName>
    <definedName name="_xlnm.Print_Area" localSheetId="4">'2021_2.3 - IO 03 Stoka A2'!$C$4:$J$75,'2021_2.3 - IO 03 Stoka A2'!$C$81:$J$112,'2021_2.3 - IO 03 Stoka A2'!$C$118:$J$400</definedName>
    <definedName name="_xlnm.Print_Area" localSheetId="5">'2021_2.4 - IO 04 Stoka A3'!$C$4:$J$75,'2021_2.4 - IO 04 Stoka A3'!$C$81:$J$110,'2021_2.4 - IO 04 Stoka A3'!$C$116:$J$350</definedName>
    <definedName name="_xlnm.Print_Area" localSheetId="6">'2021_2.5 - IO 05 Stoka A4'!$C$4:$J$75,'2021_2.5 - IO 05 Stoka A4'!$C$81:$J$112,'2021_2.5 - IO 05 Stoka A4'!$C$118:$J$397</definedName>
    <definedName name="_xlnm.Print_Area" localSheetId="7">'2021_2.6 - IO 06 Stoka A5'!$C$4:$J$75,'2021_2.6 - IO 06 Stoka A5'!$C$81:$J$110,'2021_2.6 - IO 06 Stoka A5'!$C$116:$J$359</definedName>
    <definedName name="_xlnm.Print_Area" localSheetId="8">'2021_2.7 - IO 07 Stoka A6'!$C$4:$J$75,'2021_2.7 - IO 07 Stoka A6'!$C$81:$J$110,'2021_2.7 - IO 07 Stoka A6'!$C$116:$J$383</definedName>
    <definedName name="_xlnm.Print_Area" localSheetId="9">'2021_2.8 - IO 08 Stoka A7'!$C$4:$J$75,'2021_2.8 - IO 08 Stoka A7'!$C$81:$J$110,'2021_2.8 - IO 08 Stoka A7'!$C$116:$J$386</definedName>
    <definedName name="_xlnm.Print_Area" localSheetId="10">'2021_2.9 - IO 09 Stoka A8'!$C$4:$J$75,'2021_2.9 - IO 09 Stoka A8'!$C$81:$J$110,'2021_2.9 - IO 09 Stoka A8'!$C$116:$J$383</definedName>
    <definedName name="_xlnm.Print_Area" localSheetId="0">'Rekapitulace stavby'!$D$4:$AO$76,'Rekapitulace stavby'!$C$82:$AQ$116</definedName>
    <definedName name="_xlnm.Print_Titles" localSheetId="0">'Rekapitulace stavby'!$92:$92</definedName>
    <definedName name="_xlnm.Print_Titles" localSheetId="1">'2021_2.0 - SOUPIS VEDLEJŠ...'!$120:$120</definedName>
    <definedName name="_xlnm.Print_Titles" localSheetId="2">'2021_2.1 - IO 01 Stoka A'!$130:$130</definedName>
    <definedName name="_xlnm.Print_Titles" localSheetId="3">'2021_2.2 - IO 02 Stoka A1'!$128:$128</definedName>
    <definedName name="_xlnm.Print_Titles" localSheetId="4">'2021_2.3 - IO 03 Stoka A2'!$130:$130</definedName>
    <definedName name="_xlnm.Print_Titles" localSheetId="5">'2021_2.4 - IO 04 Stoka A3'!$128:$128</definedName>
    <definedName name="_xlnm.Print_Titles" localSheetId="6">'2021_2.5 - IO 05 Stoka A4'!$130:$130</definedName>
    <definedName name="_xlnm.Print_Titles" localSheetId="7">'2021_2.6 - IO 06 Stoka A5'!$128:$128</definedName>
    <definedName name="_xlnm.Print_Titles" localSheetId="8">'2021_2.7 - IO 07 Stoka A6'!$128:$128</definedName>
    <definedName name="_xlnm.Print_Titles" localSheetId="9">'2021_2.8 - IO 08 Stoka A7'!$128:$128</definedName>
    <definedName name="_xlnm.Print_Titles" localSheetId="10">'2021_2.9 - IO 09 Stoka A8'!$128:$128</definedName>
    <definedName name="_xlnm.Print_Titles" localSheetId="11">'2021_2.10 - IO 10 Výtlak'!$129:$129</definedName>
    <definedName name="_xlnm.Print_Titles" localSheetId="12">'2021_2.11 - IO 11 Vodovod...'!$123:$123</definedName>
    <definedName name="_xlnm.Print_Titles" localSheetId="13">'2021_2.12 - IO 12 Kanaliz...'!$126:$126</definedName>
    <definedName name="_xlnm.Print_Titles" localSheetId="14">'2021_2.13 - SO 01 Čerpací...'!$125:$125</definedName>
    <definedName name="_xlnm.Print_Titles" localSheetId="15">'2021_2.14.1 - Strojní čás...'!$95:$95</definedName>
    <definedName name="_xlnm.Print_Titles" localSheetId="16">'2021_2.14.2 - PS 01.1 Ele...'!$121:$121</definedName>
    <definedName name="_xlnm.Print_Titles" localSheetId="17">'2021_2.14.2.1. - Přípojka nn'!$130:$130</definedName>
    <definedName name="_xlnm.Print_Titles" localSheetId="18">'2021_2.14.2.2. - Dodávky ...'!$104:$104</definedName>
    <definedName name="_xlnm.Print_Titles" localSheetId="19">'2021_2.14.2.3. - Rozvaděč...'!$130:$130</definedName>
  </definedNames>
  <calcPr calcId="162913"/>
</workbook>
</file>

<file path=xl/sharedStrings.xml><?xml version="1.0" encoding="utf-8"?>
<sst xmlns="http://schemas.openxmlformats.org/spreadsheetml/2006/main" count="34318" uniqueCount="2217">
  <si>
    <t>Export Komplet</t>
  </si>
  <si>
    <t/>
  </si>
  <si>
    <t>2.0</t>
  </si>
  <si>
    <t>False</t>
  </si>
  <si>
    <t>{2886dc36-3583-4d17-8fce-b045aa1ac2e8}</t>
  </si>
  <si>
    <t>&gt;&gt;  skryté sloupce  &lt;&lt;</t>
  </si>
  <si>
    <t>0,01</t>
  </si>
  <si>
    <t>21</t>
  </si>
  <si>
    <t>15</t>
  </si>
  <si>
    <t>REKAPITULACE STAVBY</t>
  </si>
  <si>
    <t>v ---  níže se nacházejí doplnkové a pomocné údaje k sestavám  --- v</t>
  </si>
  <si>
    <t>Návod na vyplnění</t>
  </si>
  <si>
    <t>0,001</t>
  </si>
  <si>
    <t>Kód:</t>
  </si>
  <si>
    <t>2021-2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</si>
  <si>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</si>
  <si>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</si>
  <si>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Odkanalizování lokality sídliště Gigant</t>
  </si>
  <si>
    <t>KSO:</t>
  </si>
  <si>
    <t>827 2</t>
  </si>
  <si>
    <t>CC-CZ:</t>
  </si>
  <si>
    <t>2223</t>
  </si>
  <si>
    <t>Místo:</t>
  </si>
  <si>
    <t>Břilice-Gigant</t>
  </si>
  <si>
    <t>Datum:</t>
  </si>
  <si>
    <t>15. 3. 2021</t>
  </si>
  <si>
    <t>CZ-CPV:</t>
  </si>
  <si>
    <t>45231300-8</t>
  </si>
  <si>
    <t>CZ-CPA:</t>
  </si>
  <si>
    <t>42.21.12</t>
  </si>
  <si>
    <t>Zadavatel:</t>
  </si>
  <si>
    <t>IČ:</t>
  </si>
  <si>
    <t>Město Třeboň</t>
  </si>
  <si>
    <t>DIČ:</t>
  </si>
  <si>
    <t>Uchazeč:</t>
  </si>
  <si>
    <t>Vyplň údaj</t>
  </si>
  <si>
    <t>Projektant:</t>
  </si>
  <si>
    <t>47116901</t>
  </si>
  <si>
    <t>Vodohospodářský rozvoj a výstavba a.s.</t>
  </si>
  <si>
    <t>CZ47116901</t>
  </si>
  <si>
    <t>True</t>
  </si>
  <si>
    <t>Zpracovatel:</t>
  </si>
  <si>
    <t>Dvořák</t>
  </si>
  <si>
    <t>Poznámka:</t>
  </si>
  <si>
    <t>Soupis prací je stanoven za využití položek cenové soustavy ÚRS. Cenové a technické podmínky položek cenové soustavy úrs, které nejsou uvedeny v soupisu prací (tzv. úvodní části katalogů) jsou neomezeně dálkově k dispozici na www.cs-urs.cz. Položky soupisu prací, které nemají v sloupci "Cenová soustava" uveden žádný údaj ,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</si>
  <si>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</si>
  <si>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</si>
  <si>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</si>
  <si>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</si>
  <si>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</si>
  <si>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</si>
  <si>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</si>
  <si>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</si>
  <si>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</si>
  <si>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</si>
  <si>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</si>
  <si>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</si>
  <si>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</si>
  <si>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</si>
  <si>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</si>
  <si>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</si>
  <si>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</si>
  <si>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</si>
  <si>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</si>
  <si>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</si>
  <si>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</si>
  <si>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</si>
  <si>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</si>
  <si>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</si>
  <si>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</si>
  <si>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</si>
  <si>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</si>
  <si>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</si>
  <si>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</si>
  <si>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</si>
  <si>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</si>
  <si>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</si>
  <si>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</si>
  <si>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</si>
  <si>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</si>
  <si>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</si>
  <si>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</si>
  <si>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</si>
  <si>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</si>
  <si>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</si>
  <si>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</si>
  <si>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</si>
  <si>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</si>
  <si>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</si>
  <si>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</si>
  <si>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2021_2.0</t>
  </si>
  <si>
    <t>SOUPIS VEDLEJŠÍCH A OSTATNÍCH NÁKLADŮ</t>
  </si>
  <si>
    <t>VON</t>
  </si>
  <si>
    <t>1</t>
  </si>
  <si>
    <t>{8fa31287-e3de-4947-9297-bcf49b2dd94a}</t>
  </si>
  <si>
    <t>827 21 1</t>
  </si>
  <si>
    <t>2</t>
  </si>
  <si>
    <t>2021_2.1</t>
  </si>
  <si>
    <t>IO 01 Stoka A</t>
  </si>
  <si>
    <t>ING</t>
  </si>
  <si>
    <t>{1812e9b0-7501-4750-a966-f9aaa3cc12e4}</t>
  </si>
  <si>
    <t>2021_2.2</t>
  </si>
  <si>
    <t>IO 02 Stoka A1</t>
  </si>
  <si>
    <t>{4d28bdee-29f5-4a90-9b8b-3bb5becf5175}</t>
  </si>
  <si>
    <t>2021_2.3</t>
  </si>
  <si>
    <t>IO 03 Stoka A2</t>
  </si>
  <si>
    <t>{363a4b6f-c75d-4b65-8f6f-a845f17b91d5}</t>
  </si>
  <si>
    <t>2021_2.4</t>
  </si>
  <si>
    <t>IO 04 Stoka A3</t>
  </si>
  <si>
    <t>{5ee7a44b-f71c-421f-9fb5-58e316c8c969}</t>
  </si>
  <si>
    <t>2021_2.5</t>
  </si>
  <si>
    <t>IO 05 Stoka A4</t>
  </si>
  <si>
    <t>{60a2c9d7-733b-466b-960d-d92991b7a3d6}</t>
  </si>
  <si>
    <t>2021_2.6</t>
  </si>
  <si>
    <t>IO 06 Stoka A5</t>
  </si>
  <si>
    <t>{a7a8812c-8045-4e55-9354-cb90f92c0d70}</t>
  </si>
  <si>
    <t>2021_2.7</t>
  </si>
  <si>
    <t>IO 07 Stoka A6</t>
  </si>
  <si>
    <t>{28f186bc-3e4d-4b2b-8c1f-36dff2ec0ed9}</t>
  </si>
  <si>
    <t>2021_2.8</t>
  </si>
  <si>
    <t>IO 08 Stoka A7</t>
  </si>
  <si>
    <t>{dcd7458d-dfae-413b-82c6-08ffbbe75859}</t>
  </si>
  <si>
    <t>2021_2.9</t>
  </si>
  <si>
    <t>IO 09 Stoka A8</t>
  </si>
  <si>
    <t>{72dc5952-7051-4fa7-b957-cfbb234a8c3f}</t>
  </si>
  <si>
    <t>2021_2.10</t>
  </si>
  <si>
    <t>IO 10 Výtlak</t>
  </si>
  <si>
    <t>{adf7c029-b9fe-4922-a0fe-611811ce3dc9}</t>
  </si>
  <si>
    <t>827 21</t>
  </si>
  <si>
    <t>2021_2.11</t>
  </si>
  <si>
    <t>IO 11 Vodovod k  ČS</t>
  </si>
  <si>
    <t>{09dfbbd1-7b8c-43d3-a6ff-c6aae0679b4f}</t>
  </si>
  <si>
    <t>2021_2.12</t>
  </si>
  <si>
    <t>IO 12 Kanalizační přípojky</t>
  </si>
  <si>
    <t>{aee31485-6c92-45c7-a514-573f479c5b40}</t>
  </si>
  <si>
    <t>2021_2.13</t>
  </si>
  <si>
    <t>SO 01 Čerpací stanice</t>
  </si>
  <si>
    <t>STA</t>
  </si>
  <si>
    <t>{f83f3691-a40e-47f4-a4ca-7704b759e937}</t>
  </si>
  <si>
    <t>2021_2.14</t>
  </si>
  <si>
    <t>Technologie čs</t>
  </si>
  <si>
    <t>PRO</t>
  </si>
  <si>
    <t>{827c1cbe-f4bc-4c56-bbcf-11fbce98fa2a}</t>
  </si>
  <si>
    <t>2021_2.14.1</t>
  </si>
  <si>
    <t>Strojní část technologie ČS</t>
  </si>
  <si>
    <t>Soupis</t>
  </si>
  <si>
    <t>{f06705c5-7263-4564-a9b0-e74a98e5a71d}</t>
  </si>
  <si>
    <t>2021_2.14.2</t>
  </si>
  <si>
    <t>PS 01.1 Elektro část technologie ČS</t>
  </si>
  <si>
    <t>{7dcd5675-c6f9-48e4-9982-96986cd53ac4}</t>
  </si>
  <si>
    <t>3</t>
  </si>
  <si>
    <t>###NOINSERT###</t>
  </si>
  <si>
    <t>2021_2.14.2.1.</t>
  </si>
  <si>
    <t>Přípojka nn</t>
  </si>
  <si>
    <t>{fb1db785-3653-4499-a9a5-c52ef337f83e}</t>
  </si>
  <si>
    <t>2021_2.14.2.2.</t>
  </si>
  <si>
    <t>Dodávky a montáže ČSOV</t>
  </si>
  <si>
    <t>{bf4f0c11-d311-48ff-8d9d-bea41c3f0ab2}</t>
  </si>
  <si>
    <t>2021_2.14.2.3.</t>
  </si>
  <si>
    <t>Rozvaděč RM1</t>
  </si>
  <si>
    <t>{f86c7f3a-49f3-409e-ba98-2ec4fb130830}</t>
  </si>
  <si>
    <t>KRYCÍ LIST SOUPISU PRACÍ</t>
  </si>
  <si>
    <t>Objekt:</t>
  </si>
  <si>
    <t>2021_2.0 - SOUPIS VEDLEJŠÍCH A OSTATNÍCH NÁKLADŮ</t>
  </si>
  <si>
    <t>Břilice - Gigant</t>
  </si>
  <si>
    <t>42.21.22</t>
  </si>
  <si>
    <t>Město  Třeboň</t>
  </si>
  <si>
    <t>Vodohospodářský rozvoj a výstavba, a.s.</t>
  </si>
  <si>
    <t>REKAPITULACE ČLENĚNÍ SOUPISU PRACÍ</t>
  </si>
  <si>
    <t>Kód dílu - Popis</t>
  </si>
  <si>
    <t>Cena celkem [CZK]</t>
  </si>
  <si>
    <t>Náklady ze soupisu prací</t>
  </si>
  <si>
    <t>-1</t>
  </si>
  <si>
    <t>VRN - Vedlejší rozpočtové náklady</t>
  </si>
  <si>
    <t xml:space="preserve">    0 - Vedlejší rozpočtové náklady</t>
  </si>
  <si>
    <t xml:space="preserve">    VRN1 - Průzkumné, geodetické a projektové práce</t>
  </si>
  <si>
    <t xml:space="preserve">    VRN3 - Zařízení staveniště</t>
  </si>
  <si>
    <t xml:space="preserve">    VRN4 - Inženýrská činnost</t>
  </si>
  <si>
    <t xml:space="preserve">    VRN6 - Územní vlivy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</si>
  <si>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</si>
  <si>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</si>
  <si>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</si>
  <si>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</si>
  <si>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</si>
  <si>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</si>
  <si>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</si>
  <si>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</si>
  <si>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</si>
  <si>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</si>
  <si>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</si>
  <si>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</si>
  <si>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</si>
  <si>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</si>
  <si>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</si>
  <si>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</si>
  <si>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</si>
  <si>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K</t>
  </si>
  <si>
    <t>01220300_r</t>
  </si>
  <si>
    <t>Zařízení staveniště dle kapitoly 1.1.1. technická zpráva D.1.</t>
  </si>
  <si>
    <t>kpl</t>
  </si>
  <si>
    <t>1024</t>
  </si>
  <si>
    <t>-930427750</t>
  </si>
  <si>
    <t>PP</t>
  </si>
  <si>
    <t>03230300_r</t>
  </si>
  <si>
    <t>Propagace - dle kapitoly 1.1.2.technická zpráva D.1. (informační panel - billboard + pamětní deska)</t>
  </si>
  <si>
    <t>1805816642</t>
  </si>
  <si>
    <t>01220305_r</t>
  </si>
  <si>
    <t>2028275161</t>
  </si>
  <si>
    <t>4</t>
  </si>
  <si>
    <t>01220302_r</t>
  </si>
  <si>
    <t>Vytyčení inženýrských sítí  dle kapitoly 1.1.4. technická zpráva D.1.</t>
  </si>
  <si>
    <t>-1083293213</t>
  </si>
  <si>
    <t>Vytyčení inženýrských sítí dle kapitoly 1.1.4. technická zpráva D.1.</t>
  </si>
  <si>
    <t>01220303_r</t>
  </si>
  <si>
    <t>Provizorní dopravní značení dle kapitoly 1.1.5. technická zpráva D.1.</t>
  </si>
  <si>
    <t>-1996141719</t>
  </si>
  <si>
    <t>6</t>
  </si>
  <si>
    <t>01220307_r</t>
  </si>
  <si>
    <t>Zkoušky na staveništi  - hutnící zkoušky a další zkoušky dle kapitoly 1.1.6. technická zpráva D.1.</t>
  </si>
  <si>
    <t>-118760795</t>
  </si>
  <si>
    <t>7</t>
  </si>
  <si>
    <t>01220306_r</t>
  </si>
  <si>
    <t>Průzkumné práce - dle technické zprávy kap. 1.1.7.technická zpráva D.1. včetně pasportizace stávajících studní v lokalitě a průběžného sledování stavu hladiny ve studních</t>
  </si>
  <si>
    <t>-1682993351</t>
  </si>
  <si>
    <t>8</t>
  </si>
  <si>
    <t>01220304_r</t>
  </si>
  <si>
    <t>Geodetické práce dle kapitoly 1.1.8. technická zpráva D.1.</t>
  </si>
  <si>
    <t>1822721703</t>
  </si>
  <si>
    <t>Geodetické práce  dle kapitoly 1.1.8. technická zpráva D.1.</t>
  </si>
  <si>
    <t>9</t>
  </si>
  <si>
    <t>01220309_r</t>
  </si>
  <si>
    <t>Poplatky za dočasný zábor komunikací a ploch - dle technické zprávy kap. 1.1.9  technická zpráva D.1.</t>
  </si>
  <si>
    <t>-1498163588</t>
  </si>
  <si>
    <t>Poplatky za dočasný zábor komunikací a ploch - dle technické zprávy kap. 1.1.9 technická zpráva D.1.</t>
  </si>
  <si>
    <t>10</t>
  </si>
  <si>
    <t>01220315_r</t>
  </si>
  <si>
    <t>Kompletační činnost  dle kapitoly 1.1.10. technická zpráva D.1.</t>
  </si>
  <si>
    <t>1930371573</t>
  </si>
  <si>
    <t>Kompletační činnost dle kapitoly 1.1.10. technická zpráva D.1.</t>
  </si>
  <si>
    <t>11</t>
  </si>
  <si>
    <t>01220318_r</t>
  </si>
  <si>
    <t>Součinnost při zabezpečení kolaudace stavby  dle kapitoly 1.1.11. technická zpráva D.1.</t>
  </si>
  <si>
    <t>887573427</t>
  </si>
  <si>
    <t>VRN1</t>
  </si>
  <si>
    <t>Průzkumné, geodetické a projektové práce</t>
  </si>
  <si>
    <t>12</t>
  </si>
  <si>
    <t>01111400r</t>
  </si>
  <si>
    <t xml:space="preserve">Činnost geologa a hydrogeologa při výkopových pracích (např. pro rozdělení vytěžené zeminy pro uložení na mezideponii pro zpětné zásypy a pro odvoz na skládku) dle technické zprávy kap. 1.1.12.technická zpráva D.1. </t>
  </si>
  <si>
    <t>soubor</t>
  </si>
  <si>
    <t>662508764</t>
  </si>
  <si>
    <t xml:space="preserve">Činnost geologa a hydrogeologa při výkopových pracích (např. pro rozdělení vytěžené zeminy pro uložení na mezideponii pro zpětné zásypy a pro odvoz na skládku)  dle technické zprávy kap. 1.1.12.technická zpráva D.1. </t>
  </si>
  <si>
    <t>VRN3</t>
  </si>
  <si>
    <t>Zařízení staveniště</t>
  </si>
  <si>
    <t>13</t>
  </si>
  <si>
    <t>03910300r</t>
  </si>
  <si>
    <t xml:space="preserve"> Uvedení vozovek a obslužných a skladových ploch dotčených výstavbou do původního stavu  dle technické zprávy kap. 1.1.13.technická zpráva D.1. </t>
  </si>
  <si>
    <t>1917953873</t>
  </si>
  <si>
    <t>VV</t>
  </si>
  <si>
    <t>VRN4</t>
  </si>
  <si>
    <t>Inženýrská činnost</t>
  </si>
  <si>
    <t>14</t>
  </si>
  <si>
    <t>043203003</t>
  </si>
  <si>
    <t xml:space="preserve">Rozbor asfaltu v komunikacích dle Vyhlášky č. 130/2019 Sb. o kritériích pro asfaltové směsi   </t>
  </si>
  <si>
    <t>-1180763399</t>
  </si>
  <si>
    <t>VRN6</t>
  </si>
  <si>
    <t>Územní vlivy</t>
  </si>
  <si>
    <t>062103r</t>
  </si>
  <si>
    <t xml:space="preserve">Zajištění přemístění nádob na odpad jednotlivých domácností a nádob na separovaný odpad ve svozové dny na určené místo svozu </t>
  </si>
  <si>
    <t>-712386996</t>
  </si>
  <si>
    <t>16</t>
  </si>
  <si>
    <t>0623030r</t>
  </si>
  <si>
    <t xml:space="preserve">Dočasné lávky, osvětlení a můstky pro pěší a vozidla přes otevřený výkop </t>
  </si>
  <si>
    <t>-1775653191</t>
  </si>
  <si>
    <t>2021_2.1 - IO 01 Stoka A</t>
  </si>
  <si>
    <t>22231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</si>
  <si>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</si>
  <si>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</si>
  <si>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</si>
  <si>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</si>
  <si>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</si>
  <si>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</si>
  <si>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</si>
  <si>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8 - Trubní vedení</t>
  </si>
  <si>
    <t xml:space="preserve">    9 - Ostatní konstrukce a práce-bourání</t>
  </si>
  <si>
    <t xml:space="preserve">      99 - Přesun hmot</t>
  </si>
  <si>
    <t xml:space="preserve">    997 - Přesun sutě</t>
  </si>
  <si>
    <t>PSV - Práce a dodávky PSV</t>
  </si>
  <si>
    <t xml:space="preserve">    721 - Zdravotechnika - vnitřní kanalizace</t>
  </si>
  <si>
    <t>M - Práce a dodávky M</t>
  </si>
  <si>
    <t xml:space="preserve">    43-M - Montáž ocelových konstrukcí</t>
  </si>
  <si>
    <t xml:space="preserve">    46-M - Zemní práce při extr.mont.pracích</t>
  </si>
  <si>
    <t>HSV</t>
  </si>
  <si>
    <t>Práce a dodávky HSV</t>
  </si>
  <si>
    <t>Zemní práce</t>
  </si>
  <si>
    <t>113107222</t>
  </si>
  <si>
    <t>Odstranění podkladu pl přes 200 m2 z kameniva drceného tl 200 mm</t>
  </si>
  <si>
    <t>m2</t>
  </si>
  <si>
    <t>1574887217</t>
  </si>
  <si>
    <t>Odstranění podkladů nebo krytů s přemístěním hmot na skládku na vzdálenost do 20 m nebo s naložením na dopravní prostředek v ploše jednotlivě přes 200 m2 z kameniva hrubého drceného, o tl. vrstvy přes 100 do 200 mm</t>
  </si>
  <si>
    <t>126*1,2</t>
  </si>
  <si>
    <t>113107243</t>
  </si>
  <si>
    <t>Odstranění podkladu pl přes 200 m2 živičných tl 150 mm</t>
  </si>
  <si>
    <t>-924816411</t>
  </si>
  <si>
    <t>Odstranění podkladů nebo krytů s přemístěním hmot na skládku na vzdálenost do 20 m nebo s naložením na dopravní prostředek v ploše jednotlivě přes 200 m2 živičných, o tl. vrstvy přes 100 do 150 mm</t>
  </si>
  <si>
    <t>126*1,7</t>
  </si>
  <si>
    <t>113154263</t>
  </si>
  <si>
    <t>Frézování živičného krytu tl 50 mm pruh š 2 m pl do 1000 m2 s překážkami v trase</t>
  </si>
  <si>
    <t>1140241139</t>
  </si>
  <si>
    <t>Frézování živičného podkladu nebo krytu s naložením na dopravní prostředek plochy přes 500 do 1 000 m2 s překážkami v trase pruhu šířky přes 1 m do 2 m, tloušťky vrstvy 50 mm</t>
  </si>
  <si>
    <t>126*1,5</t>
  </si>
  <si>
    <t>115001101</t>
  </si>
  <si>
    <t>Převedení vody potrubím DN do 100</t>
  </si>
  <si>
    <t>m</t>
  </si>
  <si>
    <t>-1387696312</t>
  </si>
  <si>
    <t>Převedení vody potrubím průměru DN do 100</t>
  </si>
  <si>
    <t>50</t>
  </si>
  <si>
    <t>115101202</t>
  </si>
  <si>
    <t>Čerpání vody na dopravní výšku do 10 m průměrný přítok do 1000 l/min</t>
  </si>
  <si>
    <t>hod</t>
  </si>
  <si>
    <t>932395452</t>
  </si>
  <si>
    <t>Čerpání vody na dopravní výšku do 10 m s uvažovaným průměrným přítokem přes 500 do 1 000 l/min</t>
  </si>
  <si>
    <t>15*8</t>
  </si>
  <si>
    <t>115101302</t>
  </si>
  <si>
    <t>Pohotovost čerpací soupravy pro dopravní výšku do 10 m přítok do 1000 l/min</t>
  </si>
  <si>
    <t>den</t>
  </si>
  <si>
    <t>833646787</t>
  </si>
  <si>
    <t>Pohotovost záložní čerpací soupravy pro dopravní výšku do 10 m s uvažovaným průměrným přítokem přes 500 do 1 000 l/min</t>
  </si>
  <si>
    <t>M</t>
  </si>
  <si>
    <t>583373020</t>
  </si>
  <si>
    <t>štěrkopísek  frakce 0-16</t>
  </si>
  <si>
    <t>t</t>
  </si>
  <si>
    <t>191611719</t>
  </si>
  <si>
    <t>štěrkopísek frakce 0-16</t>
  </si>
  <si>
    <t>(-138*0,16*0,16*3,14-(10*1))*2</t>
  </si>
  <si>
    <t>(138*1,2*0,6*2+124*1*0,3*2)</t>
  </si>
  <si>
    <t>119001401</t>
  </si>
  <si>
    <t>Dočasné zajištění potrubí ocelového nebo litinového DN do 200</t>
  </si>
  <si>
    <t>836299390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</si>
  <si>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</si>
  <si>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30</t>
  </si>
  <si>
    <t>119001421</t>
  </si>
  <si>
    <t>Dočasné zajištění kabelů a kabelových tratí ze 3 volně ložených kabelů</t>
  </si>
  <si>
    <t>-911865494</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</si>
  <si>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</si>
  <si>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100</t>
  </si>
  <si>
    <t>120001101</t>
  </si>
  <si>
    <t>Příplatek za ztížení vykopávky v blízkosti podzemního vedení</t>
  </si>
  <si>
    <t>m3</t>
  </si>
  <si>
    <t>-518311112</t>
  </si>
  <si>
    <t>Příplatek k cenám vykopávek za ztížení vykopávky v blízkosti podzemního vedení nebo výbušnin v horninách jakékoliv třídy</t>
  </si>
  <si>
    <t>(124*1*1)</t>
  </si>
  <si>
    <t>121151103</t>
  </si>
  <si>
    <t>Sejmutí ornice plochy do 100 m2 tl vrstvy do 200 mm strojně</t>
  </si>
  <si>
    <t>1766463363</t>
  </si>
  <si>
    <t>Sejmutí ornice strojně při souvislé ploše do 100 m2, tl. vrstvy do 200 mm</t>
  </si>
  <si>
    <t>2*12</t>
  </si>
  <si>
    <t>132154204</t>
  </si>
  <si>
    <t>Hloubení zapažených rýh š do 2000 mm v hornině třídy těžitelnosti I, skupiny 1 a 2 objem do 500 m3</t>
  </si>
  <si>
    <t>-1481170937</t>
  </si>
  <si>
    <t>Hloubení zapažených rýh šířky přes 800 do 2 000 mm strojně s urovnáním dna do předepsaného profilu a spádu v hornině třídy těžitelnosti I skupiny 1 a 2 přes 100 do 500 m3</t>
  </si>
  <si>
    <t>(138*1,2*2,73"celkový výkop - při průměrné hloubce 2,73 m")*0,4</t>
  </si>
  <si>
    <t>-(12*1,2*0,2+126*1,2*0,4)*0,4"komunikace asfalt"</t>
  </si>
  <si>
    <t>132212231</t>
  </si>
  <si>
    <t>Hloubení rýh š do 2000 mm v soudržných horninách třídy těžitelnosti I, skupiny 3 objemu do 10 m3 při překopech inženýrských sítí ručně</t>
  </si>
  <si>
    <t>694557410</t>
  </si>
  <si>
    <t>Hloubení rýh šířky přes 800 do 2 000 mm při překopech inženýrských sítí ručně zapažených i nezapažených, s urovnáním dna do předepsaného profilu a spádu objemu do 10 m3 v hornině třídy těžitelnosti I skupiny 3 soudržných</t>
  </si>
  <si>
    <t>132254204</t>
  </si>
  <si>
    <t>Hloubení zapažených rýh š do 2000 mm v hornině třídy těžitelnosti I, skupiny 3 objem do 500 m3</t>
  </si>
  <si>
    <t>-1706090398</t>
  </si>
  <si>
    <t>Hloubení zapažených rýh šířky přes 800 do 2 000 mm strojně s urovnáním dna do předepsaného profilu a spádu v hornině třídy těžitelnosti I skupiny 3 přes 100 do 500 m3</t>
  </si>
  <si>
    <t>(138*1,2*2,73"celkový výkop - při průměrné hloubce 2,73 m")*0,5+100*0,5*0,15</t>
  </si>
  <si>
    <t>-(12*1,2*0,2+126*1,2*0,4)*0,5"komunikace asfalt"</t>
  </si>
  <si>
    <t>132354202</t>
  </si>
  <si>
    <t>Hloubení zapažených rýh š do 2000 mm v hornině třídy těžitelnosti II, skupiny 4 objem do 50 m3</t>
  </si>
  <si>
    <t>-963874936</t>
  </si>
  <si>
    <t>Hloubení zapažených rýh šířky přes 800 do 2 000 mm strojně s urovnáním dna do předepsaného profilu a spádu v hornině třídy těžitelnosti II skupiny 4 přes 20 do 50 m3</t>
  </si>
  <si>
    <t>(138*1,2*2,73"celkový výkop - při průměrné hloubce 2,73 m")*0,1</t>
  </si>
  <si>
    <t>-(12*1,2*0,2+126*1,2*0,4)*0,1"komunikace asfalt"</t>
  </si>
  <si>
    <t>151811131</t>
  </si>
  <si>
    <t>Osazení pažicího boxu hl výkopu do 4 m š do 1,2 m</t>
  </si>
  <si>
    <t>-1972873620</t>
  </si>
  <si>
    <t>Zřízení pažicích boxů pro pažení a rozepření stěn rýh podzemního vedení hloubka výkopu do 4 m, šířka do 1,2 m</t>
  </si>
  <si>
    <t>138*2,72*2</t>
  </si>
  <si>
    <t>17</t>
  </si>
  <si>
    <t>151811231</t>
  </si>
  <si>
    <t>Odstranění pažicího boxu hl výkopu do 4 m š do 1,2 m</t>
  </si>
  <si>
    <t>-1589957728</t>
  </si>
  <si>
    <t>Odstranění pažicích boxů pro pažení a rozepření stěn rýh podzemního vedení hloubka výkopu do 4 m, šířka do 1,2 m</t>
  </si>
  <si>
    <t>18</t>
  </si>
  <si>
    <t>162251101</t>
  </si>
  <si>
    <t>Vodorovné přemístění do 20 m výkopku/sypaniny z horniny třídy těžitelnosti I, skupiny 1 až 3</t>
  </si>
  <si>
    <t>-1384497506</t>
  </si>
  <si>
    <t>Vodorovné přemístění výkopku nebo sypaniny po suchu na obvyklém dopravním prostředku, bez naložení výkopku, avšak se složením bez rozhrnutí z horniny třídy těžitelnosti I skupiny 1 až 3 na vzdálenost do 20 m</t>
  </si>
  <si>
    <t>(138*1,2*2,73"celkový výkop - při průměrné hloubce 2,73 m")*0,9*2+100*0,5*0,15*2</t>
  </si>
  <si>
    <t>-(126*1,2*0,4)*0,9*2"komunikace asfalt"</t>
  </si>
  <si>
    <t>19</t>
  </si>
  <si>
    <t>162251121</t>
  </si>
  <si>
    <t>Vodorovné přemístění do 20 m výkopku/sypaniny z horniny třídy těžitelnosti II, skupiny 4 a 5</t>
  </si>
  <si>
    <t>-490442344</t>
  </si>
  <si>
    <t>Vodorovné přemístění výkopku nebo sypaniny po suchu na obvyklém dopravním prostředku, bez naložení výkopku, avšak se složením bez rozhrnutí z horniny třídy těžitelnosti II skupiny 4 a 5 na vzdálenost do 20 m</t>
  </si>
  <si>
    <t>(138*1,2*2,73"celkový výkop - při průměrné hloubce 2,73 m")*0,1*2</t>
  </si>
  <si>
    <t>-(126*1,2*0,4)*0,1*2"komunikace asfalt"</t>
  </si>
  <si>
    <t>20</t>
  </si>
  <si>
    <t>162351103</t>
  </si>
  <si>
    <t>Vodorovné přemístění do 500 m výkopku/sypaniny z horniny třídy těžitelnosti I, skupiny 1 až 3</t>
  </si>
  <si>
    <t>1585605256</t>
  </si>
  <si>
    <t>Vodorovné přemístění výkopku nebo sypaniny po suchu na obvyklém dopravním prostředku, bez naložení výkopku, avšak se složením bez rozhrnutí z horniny třídy těžitelnosti I skupiny 1 až 3 na vzdálenost přes 50 do 500 m</t>
  </si>
  <si>
    <t>(138*1,2*2,73"celkový výkop - při průměrné hloubce 2,73 m")*0,9*2+100*0,5*0,15*2-168,26</t>
  </si>
  <si>
    <t>-(12*1,2*0,2+126*1,2*0,4)*0,9*2"komunikace asfalt"</t>
  </si>
  <si>
    <t>162351123</t>
  </si>
  <si>
    <t>Vodorovné přemístění do 500 m výkopku/sypaniny z hornin třídy těžitelnosti II, skupiny 4 a 5</t>
  </si>
  <si>
    <t>-2004860465</t>
  </si>
  <si>
    <t>Vodorovné přemístění výkopku nebo sypaniny po suchu na obvyklém dopravním prostředku, bez naložení výkopku, avšak se složením bez rozhrnutí z horniny třídy těžitelnosti II skupiny 4 a 5 na vzdálenost přes 50 do 500 m</t>
  </si>
  <si>
    <t>-(12*1,2*0,2+126*1,2*0,4)*0,1*2"komunikace asfalt"</t>
  </si>
  <si>
    <t>22</t>
  </si>
  <si>
    <t>162751117</t>
  </si>
  <si>
    <t>Vodorovné přemístění do 10000 m výkopku/sypaniny z horniny třídy těžitelnosti I, skupiny 1 až 3</t>
  </si>
  <si>
    <t>1744122339</t>
  </si>
  <si>
    <t>Vodorovné přemístění výkopku nebo sypaniny po suchu na obvyklém dopravním prostředku, bez naložení výkopku, avšak se složením bez rozhrnutí z horniny třídy těžitelnosti I skupiny 1 až 3 na vzdálenost přes 9 000 do 10 000 m</t>
  </si>
  <si>
    <t>138*1,2*0,85+100*0,5*0,15+10*2</t>
  </si>
  <si>
    <t>23</t>
  </si>
  <si>
    <t>162751119</t>
  </si>
  <si>
    <t>Příplatek k vodorovnému přemístění výkopku/sypaniny z horniny třídy těžitelnosti I, skupiny 1 až 3 ZKD 1000 m přes 10000 m</t>
  </si>
  <si>
    <t>-978953904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</si>
  <si>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</si>
  <si>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168,26*8</t>
  </si>
  <si>
    <t>24</t>
  </si>
  <si>
    <t>171251201</t>
  </si>
  <si>
    <t>Uložení sypaniny na skládky nebo meziskládky</t>
  </si>
  <si>
    <t>974527667</t>
  </si>
  <si>
    <t>Uložení sypaniny na skládky nebo meziskládky bez hutnění s upravením uložené sypaniny do předepsaného tvaru</t>
  </si>
  <si>
    <t>138*1,2*0,85+10*2 +100*0,5*0,15</t>
  </si>
  <si>
    <t>25</t>
  </si>
  <si>
    <t>171201231</t>
  </si>
  <si>
    <t>Poplatek za uložení zeminy a kamení na recyklační skládce (skládkovné) kód odpadu 17 05 04</t>
  </si>
  <si>
    <t>1821535865</t>
  </si>
  <si>
    <t>Poplatek za uložení stavebního odpadu na recyklační skládce (skládkovné) zeminy a kamení zatříděného do Katalogu odpadů pod kódem 17 05 04</t>
  </si>
  <si>
    <t>168,26*2</t>
  </si>
  <si>
    <t>26</t>
  </si>
  <si>
    <t>174101101</t>
  </si>
  <si>
    <t>Zásyp jam, šachet rýh nebo kolem objektů sypaninou se zhutněním</t>
  </si>
  <si>
    <t>84298807</t>
  </si>
  <si>
    <t>Zásyp sypaninou z jakékoliv horniny s uložením výkopku ve vrstvách se zhutněním jam, šachet, rýh nebo kolem objektů v těchto vykopávkách</t>
  </si>
  <si>
    <t>(138*1,2*2,72"celkový výkop - při průměrné hloubce 2,72 m")</t>
  </si>
  <si>
    <t>-(12*1,2*0,2+126*1,2*0,4)"komunikace asfalt"</t>
  </si>
  <si>
    <t>(-138*1,2*0,7)"obsyp"</t>
  </si>
  <si>
    <t>-(10)*1*0,5 "šachty"</t>
  </si>
  <si>
    <t>27</t>
  </si>
  <si>
    <t>175101201</t>
  </si>
  <si>
    <t>Obsypání objektu nad přilehlým původním terénem sypaninou bez prohození, uloženou do 3 m</t>
  </si>
  <si>
    <t>1972458981</t>
  </si>
  <si>
    <t>Obsypání objektů nad přilehlým původním terénem sypaninou z vhodných hornin 1 až 4 nebo materiálem uloženým ve vzdálenosti do 30 m od vnějšího kraje objektu pro jakoukoliv míru zhutnění bez prohození sypaniny</t>
  </si>
  <si>
    <t>-(10)*1*0,5 "šachty"-(138*0,16*0,16)*3,14"potrubí"</t>
  </si>
  <si>
    <t>(138*1,2*0,6)</t>
  </si>
  <si>
    <t>Zakládání</t>
  </si>
  <si>
    <t>28</t>
  </si>
  <si>
    <t>212312111</t>
  </si>
  <si>
    <t>Lože pro trativody z betonu prostého</t>
  </si>
  <si>
    <t>-1694148235</t>
  </si>
  <si>
    <t>Lože pro trativody  z betonu prostého</t>
  </si>
  <si>
    <t>1*1*0,1*10</t>
  </si>
  <si>
    <t>Svislé a kompletní konstrukce</t>
  </si>
  <si>
    <t>29</t>
  </si>
  <si>
    <t>359901211</t>
  </si>
  <si>
    <t>Monitoring stoky jakékoli výšky na nové kanalizaci</t>
  </si>
  <si>
    <t>-1351503248</t>
  </si>
  <si>
    <t>Monitoring stok (kamerový systém) jakékoli výšky nová kanalizace</t>
  </si>
  <si>
    <t>138</t>
  </si>
  <si>
    <t>Vodorovné konstrukce</t>
  </si>
  <si>
    <t>359901111</t>
  </si>
  <si>
    <t>Vyčištění stok</t>
  </si>
  <si>
    <t>435625805</t>
  </si>
  <si>
    <t>Vyčištění stok  jakékoliv výšky</t>
  </si>
  <si>
    <t>31</t>
  </si>
  <si>
    <t>451573111</t>
  </si>
  <si>
    <t>Lože pod potrubí otevřený výkop ze štěrkopísku</t>
  </si>
  <si>
    <t>1605323745</t>
  </si>
  <si>
    <t>Lože pod potrubí, stoky a drobné objekty v otevřeném výkopu z písku a štěrkopísku do 63 mm</t>
  </si>
  <si>
    <t>1,2*138*0,1+100*0,5*0,15</t>
  </si>
  <si>
    <t>32</t>
  </si>
  <si>
    <t>452112111</t>
  </si>
  <si>
    <t>Osazení betonových prstenců nebo rámů v do 100 mm</t>
  </si>
  <si>
    <t>kus</t>
  </si>
  <si>
    <t>876597996</t>
  </si>
  <si>
    <t>Osazení betonových dílců prstenců nebo rámů pod poklopy a mříže, výšky do 100 mm</t>
  </si>
  <si>
    <t>Komunikace</t>
  </si>
  <si>
    <t>33</t>
  </si>
  <si>
    <t>564861111</t>
  </si>
  <si>
    <t>Podklad ze štěrkodrtě ŠD tl 200 mm</t>
  </si>
  <si>
    <t>359126977</t>
  </si>
  <si>
    <t>Podklad ze štěrkodrti ŠD  s rozprostřením a zhutněním, po zhutnění tl. 200 mm</t>
  </si>
  <si>
    <t>126*1,2*2</t>
  </si>
  <si>
    <t>34</t>
  </si>
  <si>
    <t>567134113</t>
  </si>
  <si>
    <t>Podklad ze směsi stmelené cementem SC C 12/15 (PB III) tl 200 mm</t>
  </si>
  <si>
    <t>-1888349366</t>
  </si>
  <si>
    <t>Podklad ze směsi stmelené cementem SC bez dilatačních spár, s rozprostřením a zhutněním SC C 12/15 (PB III), po zhutnění tl. 200 mm</t>
  </si>
  <si>
    <t>35</t>
  </si>
  <si>
    <t>573111112</t>
  </si>
  <si>
    <t>Postřik živičný infiltrační s posypem z asfaltu množství 1 kg/m2</t>
  </si>
  <si>
    <t>1865503138</t>
  </si>
  <si>
    <t>Postřik živičný infiltrační z asfaltu silničního s posypem kamenivem, v množství 1,00 kg/m2</t>
  </si>
  <si>
    <t>36</t>
  </si>
  <si>
    <t>573231111</t>
  </si>
  <si>
    <t>Postřik živičný spojovací ze silniční emulze v množství do 0,7 kg/m2</t>
  </si>
  <si>
    <t>370868041</t>
  </si>
  <si>
    <t>Postřik živičný spojovací bez posypu kamenivem ze silniční emulze, v množství od 0,50 do 0,80 kg/m2</t>
  </si>
  <si>
    <t>37</t>
  </si>
  <si>
    <t>577144111</t>
  </si>
  <si>
    <t>Asfaltový beton vrstva obrusná ACO 11 (ABS) tř. I tl 50 mm š do 3 m z nemodifikovaného asfaltu</t>
  </si>
  <si>
    <t>-868683511</t>
  </si>
  <si>
    <t>Asfaltový beton vrstva obrusná ACO 11 (ABS)  s rozprostřením a se zhutněním z nemodifikovaného asfaltu v pruhu šířky do 3 m tř. I, po zhutnění tl. 50 mm</t>
  </si>
  <si>
    <t>38</t>
  </si>
  <si>
    <t>577145112</t>
  </si>
  <si>
    <t>Asfaltový beton vrstva ložní ACL 16 (ABH) tl 50 mm š do 3 m z nemodifikovaného asfaltu</t>
  </si>
  <si>
    <t>1963830974</t>
  </si>
  <si>
    <t>Asfaltový beton vrstva ložní ACL 16 (ABH)  s rozprostřením a zhutněním z nemodifikovaného asfaltu v pruhu šířky do 3 m, po zhutnění tl. 50 mm</t>
  </si>
  <si>
    <t>39</t>
  </si>
  <si>
    <t>919121212</t>
  </si>
  <si>
    <t>Těsnění spár zálivkou za studena pro komůrky š 10 mm hl 20 mm bez těsnicího profilu</t>
  </si>
  <si>
    <t>-1009739731</t>
  </si>
  <si>
    <t>Utěsnění dilatačních spár zálivkou za studena v cementobetonovém nebo živičném krytu včetně adhezního nátěru bez těsnicího profilu pod zálivkou, pro komůrky šířky 10 mm, hloubky 20 mm</t>
  </si>
  <si>
    <t>126*2</t>
  </si>
  <si>
    <t>40</t>
  </si>
  <si>
    <t>919731123</t>
  </si>
  <si>
    <t>Zarovnání styčné plochy podkladu nebo krytu živičného tl do 200 mm</t>
  </si>
  <si>
    <t>243784081</t>
  </si>
  <si>
    <t>Zarovnání styčné plochy podkladu nebo krytu podél vybourané části komunikace nebo zpevněné plochy živičné tl. přes 100 do 200 mm</t>
  </si>
  <si>
    <t>Úpravy povrchů, podlahy a osazování výplní</t>
  </si>
  <si>
    <t>41</t>
  </si>
  <si>
    <t>6186311_R</t>
  </si>
  <si>
    <t>MALTOVÉ LOŽE POD POKLOP</t>
  </si>
  <si>
    <t>KUS</t>
  </si>
  <si>
    <t>-2084129355</t>
  </si>
  <si>
    <t>Vnitřní úprava povrchu betonových konstrukcí čistíren odpadních vod, nádrží, vodojemů, kanálů stěrkou z těsnící cementové malty dvouvrstvou, ploch rovinných
MALTOVÉ LOŽE POD POKLOP</t>
  </si>
  <si>
    <t>Trubní vedení</t>
  </si>
  <si>
    <t>42</t>
  </si>
  <si>
    <t>283990001</t>
  </si>
  <si>
    <t>Fólie výstražná pro kanalizaci š. 300 mm šedá</t>
  </si>
  <si>
    <t>128</t>
  </si>
  <si>
    <t>1025801664</t>
  </si>
  <si>
    <t>43</t>
  </si>
  <si>
    <t>871228111</t>
  </si>
  <si>
    <t>Kladení drenážního potrubí z tvrdého PVC průměru do 150 mm</t>
  </si>
  <si>
    <t>-900144419</t>
  </si>
  <si>
    <t>Kladení drenážního potrubí z plastických hmot do připravené rýhy z tvrdého PVC, průměru přes 90 do 150 mm</t>
  </si>
  <si>
    <t>44</t>
  </si>
  <si>
    <t>28611293</t>
  </si>
  <si>
    <t>trubka drenážní flexibilní neperforovaná PVC-U SN 4 DN 100 pro meliorace, dočasné nebo odlehčovací drenáže</t>
  </si>
  <si>
    <t>-526889592</t>
  </si>
  <si>
    <t>100*1,03 'Přepočtené koeficientem množství</t>
  </si>
  <si>
    <t>45</t>
  </si>
  <si>
    <t>871363121</t>
  </si>
  <si>
    <t>Montáž kanalizačního potrubí z PVC těsněné gumovým kroužkem otevřený výkop sklon do 20 % DN 250</t>
  </si>
  <si>
    <t>548123900</t>
  </si>
  <si>
    <t>Montáž kanalizačního potrubí z plastů z tvrdého PVC těsněných gumovým kroužkem v otevřeném výkopu ve sklonu do 20 % DN 250</t>
  </si>
  <si>
    <t>46</t>
  </si>
  <si>
    <t>877360440</t>
  </si>
  <si>
    <t>Montáž šachtových vložek na kanalizačním potrubí z PP trub korugovaných DN 250</t>
  </si>
  <si>
    <t>-1231753935</t>
  </si>
  <si>
    <t>Montáž tvarovek na kanalizačním plastovém potrubí z polypropylenu PP korugovaného nebo žebrovaného šachtových vložek DN 250</t>
  </si>
  <si>
    <t>47</t>
  </si>
  <si>
    <t>PPL.Q122501</t>
  </si>
  <si>
    <t>Trubka kanalizační  SN 12 DN 250x1m PP, plnostěnná třívrstvá konstr. stěny,zkoušky ráz. odolnosti dle EN1411,odolnost prorůstání kořenů dle EN14741,vysokotl. čištění 120bar dle CEN/TR 14920,značení i uvnitř trub</t>
  </si>
  <si>
    <t>454769322</t>
  </si>
  <si>
    <t>48</t>
  </si>
  <si>
    <t>PPL.Q122506</t>
  </si>
  <si>
    <t>Trubka kanalizační  SN 12 DN 250x6m PP, plnostěnná třívrstvá konstr. stěny,zkoušky ráz. odolnosti dle EN1411,odolnost prorůstání kořenů dle EN14741,vysokotl. čištění 120bar dle CEN/TR 14920,značení i uvnitř trub</t>
  </si>
  <si>
    <t>-8645529</t>
  </si>
  <si>
    <t>Trubka kanalizační SN 12 DN 250x6m PP, plnostěnná třívrstvá konstr. stěny,zkoušky ráz. odolnosti dle EN1411,odolnost prorůstání kořenů dle EN14741,vysokotl. čištění 120bar dle CEN/TR 14920,značení i uvnitř trub</t>
  </si>
  <si>
    <t>49</t>
  </si>
  <si>
    <t>PPL.Q122503</t>
  </si>
  <si>
    <t>Trubka kanalizační  SN 12 DN 250x3m PP, plnostěnná třívrstvá konstr. stěny,zkoušky ráz. odolnosti dle EN1411,odolnost prorůstání kořenů dle EN14741,vysokotl. čištění 120bar dle CEN/TR 14920,značení i uvnitř trub</t>
  </si>
  <si>
    <t>-457809361</t>
  </si>
  <si>
    <t>PPL.QKGAMS250</t>
  </si>
  <si>
    <t>Šachtová vložka kanalizační  DN 250 PVC</t>
  </si>
  <si>
    <t>407309049</t>
  </si>
  <si>
    <t>51</t>
  </si>
  <si>
    <t>877365221</t>
  </si>
  <si>
    <t>Montáž tvarovek z tvrdého PVC-systém KG nebo z polypropylenu-systém KG 2000 dvouosé DN 250</t>
  </si>
  <si>
    <t>585631975</t>
  </si>
  <si>
    <t>Montáž tvarovek na kanalizačním potrubí z trub z plastu  z tvrdého PVC nebo z polypropylenu v otevřeném výkopu dvouosých DN 250</t>
  </si>
  <si>
    <t>52</t>
  </si>
  <si>
    <t>28611401</t>
  </si>
  <si>
    <t>odbočka kanalizační PVC s hrdlem 250/250/45°</t>
  </si>
  <si>
    <t>1204714237</t>
  </si>
  <si>
    <t>53</t>
  </si>
  <si>
    <t>59224176</t>
  </si>
  <si>
    <t>prstenec šachtový vyrovnávací betonový 625x120x80mm</t>
  </si>
  <si>
    <t>-1598011307</t>
  </si>
  <si>
    <t>54</t>
  </si>
  <si>
    <t>59224187</t>
  </si>
  <si>
    <t>prstenec šachtový vyrovnávací betonový 625x120x100mm</t>
  </si>
  <si>
    <t>-918070733</t>
  </si>
  <si>
    <t>55</t>
  </si>
  <si>
    <t>BET.6130</t>
  </si>
  <si>
    <t>prstenec betonový vyrovnávací ke krytu šachty 62,5x12x12 cm</t>
  </si>
  <si>
    <t>425443243</t>
  </si>
  <si>
    <t>prstenec betonový vyrovnávací ke krytu šachty AR-V 625/40 62,5x4x12 cm</t>
  </si>
  <si>
    <t>56</t>
  </si>
  <si>
    <t>59224185</t>
  </si>
  <si>
    <t>prstenec šachtový vyrovnávací betonový 625x120x60mm</t>
  </si>
  <si>
    <t>621353359</t>
  </si>
  <si>
    <t>57</t>
  </si>
  <si>
    <t>59224348</t>
  </si>
  <si>
    <t>těsnění elastomerové pro spojení šachetních dílů DN 1000</t>
  </si>
  <si>
    <t>1383253124</t>
  </si>
  <si>
    <t>58</t>
  </si>
  <si>
    <t>894411311</t>
  </si>
  <si>
    <t>Osazení železobetonových dílců pro šachty skruží rovných</t>
  </si>
  <si>
    <t>-878066881</t>
  </si>
  <si>
    <t>59</t>
  </si>
  <si>
    <t>59224069</t>
  </si>
  <si>
    <t>skruž betonová DN 1000x1000, 100x100x12 cm</t>
  </si>
  <si>
    <t>-1149254174</t>
  </si>
  <si>
    <t>60</t>
  </si>
  <si>
    <t>59224067</t>
  </si>
  <si>
    <t>skruž betonová DN 1000x500, 100x50x12 cm</t>
  </si>
  <si>
    <t>1346297623</t>
  </si>
  <si>
    <t>61</t>
  </si>
  <si>
    <t>59224065</t>
  </si>
  <si>
    <t>skruž betonová DN 1000x250, 100x25x12 cm</t>
  </si>
  <si>
    <t>-1147198978</t>
  </si>
  <si>
    <t>62</t>
  </si>
  <si>
    <t>894412411</t>
  </si>
  <si>
    <t>Osazení železobetonových dílců pro šachty skruží přechodových</t>
  </si>
  <si>
    <t>-158944290</t>
  </si>
  <si>
    <t>63</t>
  </si>
  <si>
    <t>59224056</t>
  </si>
  <si>
    <t>kónus pro kanalizační šachty s kapsovým stupadlem 100/62,5 x 67 x 12 cm</t>
  </si>
  <si>
    <t>-1235524381</t>
  </si>
  <si>
    <t>64</t>
  </si>
  <si>
    <t>894414111</t>
  </si>
  <si>
    <t>Osazení železobetonových dílců pro šachty skruží základových (dno)</t>
  </si>
  <si>
    <t>2106632622</t>
  </si>
  <si>
    <t>65</t>
  </si>
  <si>
    <t>59224058</t>
  </si>
  <si>
    <t>dno betonové šachtové - dle specifikace D.3.6.</t>
  </si>
  <si>
    <t>1687706663</t>
  </si>
  <si>
    <t xml:space="preserve">dno betonové šachtové  - dle specifikace </t>
  </si>
  <si>
    <t>66</t>
  </si>
  <si>
    <t>894812323</t>
  </si>
  <si>
    <t>Revizní a čistící šachta z PP typ DN 600/250 šachtové dno s přítokem tvaru T</t>
  </si>
  <si>
    <t>1830110567</t>
  </si>
  <si>
    <t>Revizní a čistící šachta z polypropylenu PP pro hladké trouby DN 600 šachtové dno (DN šachty / DN trubního vedení) DN 600/250 s přítokem tvaru T</t>
  </si>
  <si>
    <t>67</t>
  </si>
  <si>
    <t>894812333</t>
  </si>
  <si>
    <t>Revizní a čistící šachta z PP DN 600 šachtová roura korugovaná světlé hloubky 3000 mm</t>
  </si>
  <si>
    <t>-1995363248</t>
  </si>
  <si>
    <t>Revizní a čistící šachta z polypropylenu PP pro hladké trouby DN 600 roura šachtová korugovaná, světlé hloubky 3 000 mm</t>
  </si>
  <si>
    <t>68</t>
  </si>
  <si>
    <t>894812339</t>
  </si>
  <si>
    <t>Příplatek k rourám revizní a čistící šachty z PP DN 600 za uříznutí šachtové roury</t>
  </si>
  <si>
    <t>1234973439</t>
  </si>
  <si>
    <t>Revizní a čistící šachta z polypropylenu PP pro hladké trouby [např. systém KG] DN 600 Příplatek k cenám 2331 - 2334 za uříznutí šachtové roury</t>
  </si>
  <si>
    <t>69</t>
  </si>
  <si>
    <t>MF720020W</t>
  </si>
  <si>
    <t>Dílec plastové šachty z PP DN600 NG - TĚSNĚNÍ K ŠACHTOVÉ ROUŘE</t>
  </si>
  <si>
    <t>ks</t>
  </si>
  <si>
    <t>421400194</t>
  </si>
  <si>
    <t>70</t>
  </si>
  <si>
    <t>894812353</t>
  </si>
  <si>
    <t>Revizní a čistící šachta z PP DN 600 poklop litinový  s betonovým prstencem a adaptérem</t>
  </si>
  <si>
    <t>120178227</t>
  </si>
  <si>
    <t>71</t>
  </si>
  <si>
    <t>55241014</t>
  </si>
  <si>
    <t>poklop šachtový třída D 400, kruhový rám 785, vstup 600 mm, bez ventilace</t>
  </si>
  <si>
    <t>1642994683</t>
  </si>
  <si>
    <t>72</t>
  </si>
  <si>
    <t>899104112</t>
  </si>
  <si>
    <t>Osazení poklopů litinových nebo ocelových včetně rámů pro třídu zatížení D400, E600</t>
  </si>
  <si>
    <t>807225500</t>
  </si>
  <si>
    <t>Osazení poklopů litinových a ocelových včetně rámů pro třídu zatížení D400, E600</t>
  </si>
  <si>
    <t>73</t>
  </si>
  <si>
    <t>899331111</t>
  </si>
  <si>
    <t>Výšková úprava uličního vstupu nebo vpusti do 200 mm zvýšením poklopu</t>
  </si>
  <si>
    <t>550624191</t>
  </si>
  <si>
    <t>Výšková úprava uličního vstupu nebo vpusti do 200 mm  zvýšením poklopu</t>
  </si>
  <si>
    <t>74</t>
  </si>
  <si>
    <t>899722114</t>
  </si>
  <si>
    <t>Krytí potrubí z plastů výstražnou fólií z PVC 40 cm</t>
  </si>
  <si>
    <t>-292863177</t>
  </si>
  <si>
    <t>Krytí potrubí z plastů výstražnou fólií z PVC šířky 40 cm</t>
  </si>
  <si>
    <t>Ostatní konstrukce a práce-bourání</t>
  </si>
  <si>
    <t>75</t>
  </si>
  <si>
    <t>119003217</t>
  </si>
  <si>
    <t>Mobilní plotová zábrana vyplněná dráty výšky do 1,5 m pro zabezpečení výkopu zřízení</t>
  </si>
  <si>
    <t>-203468753</t>
  </si>
  <si>
    <t>Pomocné konstrukce při zabezpečení výkopu svislé ocelové mobilní oplocení, výšky do 1,5 m panely vyplněné dráty zřízení</t>
  </si>
  <si>
    <t>138*2</t>
  </si>
  <si>
    <t>76</t>
  </si>
  <si>
    <t>119003218</t>
  </si>
  <si>
    <t>Mobilní plotová zábrana vyplněná dráty výšky do 1,5 m pro zabezpečení výkopu odstranění</t>
  </si>
  <si>
    <t>329579840</t>
  </si>
  <si>
    <t>Pomocné konstrukce při zabezpečení výkopu svislé ocelové mobilní oplocení, výšky do 1,5 m panely vyplněné dráty odstranění</t>
  </si>
  <si>
    <t>77</t>
  </si>
  <si>
    <t>919735111</t>
  </si>
  <si>
    <t>Řezání stávajícího živičného krytu hl do 50 mm</t>
  </si>
  <si>
    <t>-1239262996</t>
  </si>
  <si>
    <t>Řezání stávajícího živičného krytu nebo podkladu hloubky do 50 mm</t>
  </si>
  <si>
    <t>78</t>
  </si>
  <si>
    <t>938908411</t>
  </si>
  <si>
    <t>Čištění vozovek splachováním vodou</t>
  </si>
  <si>
    <t>1706025178</t>
  </si>
  <si>
    <t>Čištění vozovek splachováním vodou povrchu podkladu nebo krytu živičného, betonového nebo dlážděného</t>
  </si>
  <si>
    <t>126*2*2</t>
  </si>
  <si>
    <t>99</t>
  </si>
  <si>
    <t>Přesun hmot</t>
  </si>
  <si>
    <t>79</t>
  </si>
  <si>
    <t>919735112</t>
  </si>
  <si>
    <t>Řezání stávajícího živičného krytu hl do 100 mm</t>
  </si>
  <si>
    <t>-789146484</t>
  </si>
  <si>
    <t>Řezání stávajícího živičného krytu nebo podkladu hloubky přes 50 do 100 mm</t>
  </si>
  <si>
    <t>80</t>
  </si>
  <si>
    <t>997013501</t>
  </si>
  <si>
    <t>Odvoz suti na skládku a vybouraných hmot nebo meziskládku do 1 km se složením</t>
  </si>
  <si>
    <t>-1638766368</t>
  </si>
  <si>
    <t>Odvoz suti a vybouraných hmot na skládku nebo meziskládku se složením, na vzdálenost do 1 km</t>
  </si>
  <si>
    <t>(126*1,7*0,15)*2</t>
  </si>
  <si>
    <t>(126*1,2*0,3)*2</t>
  </si>
  <si>
    <t>81</t>
  </si>
  <si>
    <t>997013509</t>
  </si>
  <si>
    <t>Příplatek k odvozu suti a vybouraných hmot na skládku ZKD 1 km přes 1 km</t>
  </si>
  <si>
    <t>1760254404</t>
  </si>
  <si>
    <t>154,98*17</t>
  </si>
  <si>
    <t>82</t>
  </si>
  <si>
    <t>997221612</t>
  </si>
  <si>
    <t>Nakládání vybouraných hmot na dopravní prostředky pro vodorovnou dopravu</t>
  </si>
  <si>
    <t>-1355887382</t>
  </si>
  <si>
    <t>Nakládání na dopravní prostředky pro vodorovnou dopravu vybouraných hmot</t>
  </si>
  <si>
    <t>83</t>
  </si>
  <si>
    <t>998225111</t>
  </si>
  <si>
    <t>Přesun hmot pro pozemní komunikace s krytem z kamene, monolitickým betonovým nebo živičným</t>
  </si>
  <si>
    <t>1106154245</t>
  </si>
  <si>
    <t>Přesun hmot pro komunikace s krytem z kameniva, monolitickým betonovým nebo živičným dopravní vzdálenost do 200 m jakékoliv délky objektu</t>
  </si>
  <si>
    <t>84</t>
  </si>
  <si>
    <t>998274101</t>
  </si>
  <si>
    <t>Přesun hmot pro trubní vedení z trub betonových otevřený výkop</t>
  </si>
  <si>
    <t>-1885141344</t>
  </si>
  <si>
    <t>Přesun hmot pro trubní vedení hloubené z trub betonových nebo železobetonových pro vodovody nebo kanalizace v otevřeném výkopu dopravní vzdálenost do 15 m</t>
  </si>
  <si>
    <t>8*3</t>
  </si>
  <si>
    <t>85</t>
  </si>
  <si>
    <t>998276101</t>
  </si>
  <si>
    <t>Přesun hmot pro trubní vedení z trub z plastických hmot otevřený výkop</t>
  </si>
  <si>
    <t>1131209674</t>
  </si>
  <si>
    <t>Přesun hmot pro trubní vedení hloubené z trub z plastických hmot nebo sklolaminátových pro vodovody nebo kanalizace v otevřeném výkopu dopravní vzdálenost do 15 m</t>
  </si>
  <si>
    <t>997</t>
  </si>
  <si>
    <t>Přesun sutě</t>
  </si>
  <si>
    <t>86</t>
  </si>
  <si>
    <t>997013645</t>
  </si>
  <si>
    <t>Poplatek za uložení na skládce (skládkovné) odpadu asfaltového bez dehtu kód odpadu 17 03 02</t>
  </si>
  <si>
    <t>1849321738</t>
  </si>
  <si>
    <t>Poplatek za uložení stavebního odpadu na skládce (skládkovné) asfaltového bez obsahu dehtu zatříděného do Katalogu odpadů pod kódem 17 03 02</t>
  </si>
  <si>
    <t>87</t>
  </si>
  <si>
    <t>997013875</t>
  </si>
  <si>
    <t>Poplatek za uložení stavebního odpadu na recyklační skládce (skládkovné) asfaltového bez obsahu dehtu zatříděného do Katalogu odpadů pod kódem 17 03 02</t>
  </si>
  <si>
    <t>714674517</t>
  </si>
  <si>
    <t>PSV</t>
  </si>
  <si>
    <t>Práce a dodávky PSV</t>
  </si>
  <si>
    <t>721</t>
  </si>
  <si>
    <t>Zdravotechnika - vnitřní kanalizace</t>
  </si>
  <si>
    <t>88</t>
  </si>
  <si>
    <t>721290113</t>
  </si>
  <si>
    <t>Zkouška těsnosti kanalizace v objektech vodou DN 250 nebo DN 300, včetně šachet</t>
  </si>
  <si>
    <t>-1436659509</t>
  </si>
  <si>
    <t>Práce a dodávky M</t>
  </si>
  <si>
    <t>43-M</t>
  </si>
  <si>
    <t>Montáž ocelových konstrukcí</t>
  </si>
  <si>
    <t>89</t>
  </si>
  <si>
    <t>4301503_r</t>
  </si>
  <si>
    <t>Zřízení a následné odstranění provizorního přejezdu výkopové rýhy šířky do 1,5 m pro osobní automobily</t>
  </si>
  <si>
    <t>-1147084005</t>
  </si>
  <si>
    <t>46-M</t>
  </si>
  <si>
    <t>Zemní práce při extr.mont.pracích</t>
  </si>
  <si>
    <t>90</t>
  </si>
  <si>
    <t>460371121</t>
  </si>
  <si>
    <t>Naložení výkopku při elektromontážích strojně z hornin třídy I skupiny 1 až 3</t>
  </si>
  <si>
    <t>1833247308</t>
  </si>
  <si>
    <t>Naložení výkopku strojně z hornin třídy těžitelnosti I skupiny 1 až 3</t>
  </si>
  <si>
    <t>91</t>
  </si>
  <si>
    <t>460371123</t>
  </si>
  <si>
    <t>Naložení výkopku při elektromontážích strojně z hornin třídy II skupiny 4 a 5</t>
  </si>
  <si>
    <t>-1867358724</t>
  </si>
  <si>
    <t>Naložení výkopku strojně z hornin třídy těžitelnosti II skupiny 4 až 5</t>
  </si>
  <si>
    <t>2021_2.2 - IO 02 Stoka A1</t>
  </si>
  <si>
    <t>113107224</t>
  </si>
  <si>
    <t>Odstranění podkladu z kameniva drceného tl 400 mm strojně pl přes 200 m2</t>
  </si>
  <si>
    <t>-581447573</t>
  </si>
  <si>
    <t>Odstranění podkladů nebo krytů strojně plochy jednotlivě přes 200 m2 s přemístěním hmot na skládku na vzdálenost do 20 m nebo s naložením na dopravní prostředek z kameniva hrubého drceného, o tl. vrstvy přes 300 do 400 mm</t>
  </si>
  <si>
    <t>13,5*1-1,5*1*0,5</t>
  </si>
  <si>
    <t>113107343</t>
  </si>
  <si>
    <t>Odstranění podkladu živičného tl 150 mm strojně pl do 50 m2</t>
  </si>
  <si>
    <t>1483401620</t>
  </si>
  <si>
    <t>Odstranění podkladů nebo krytů strojně plochy jednotlivě do 50 m2 s přemístěním hmot na skládku na vzdálenost do 3 m nebo s naložením na dopravní prostředek živičných, o tl. vrstvy přes 100 do 150 mm</t>
  </si>
  <si>
    <t>1,5*1,5</t>
  </si>
  <si>
    <t>1,5*2</t>
  </si>
  <si>
    <t>2*8</t>
  </si>
  <si>
    <t>58337302</t>
  </si>
  <si>
    <t>štěrkopísek frakce 0/16</t>
  </si>
  <si>
    <t>681883318</t>
  </si>
  <si>
    <t>(-13,5*0,13*0,13*3,14-(1*1))*2</t>
  </si>
  <si>
    <t>(13,5*1*0,55*2)</t>
  </si>
  <si>
    <t>(13,5*1*1)*0,5</t>
  </si>
  <si>
    <t>132154203</t>
  </si>
  <si>
    <t>Hloubení zapažených rýh š do 2000 mm v hornině třídy těžitelnosti I, skupiny 1 a 2 objem do 100 m3</t>
  </si>
  <si>
    <t>-129519907</t>
  </si>
  <si>
    <t>Hloubení zapažených rýh šířky přes 800 do 2 000 mm strojně s urovnáním dna do předepsaného profilu a spádu v hornině třídy těžitelnosti I skupiny 1 a 2 přes 50 do 100 m3</t>
  </si>
  <si>
    <t>(13,5*1*1,7"celkový výkop - při průměrné hloubce 1,7 m")*0,4</t>
  </si>
  <si>
    <t>-(13,5*1*0,2+1,5*1*0,2)*0,4"komunikace asfalt"</t>
  </si>
  <si>
    <t>132254203</t>
  </si>
  <si>
    <t>Hloubení zapažených rýh š do 2000 mm v hornině třídy těžitelnosti I, skupiny 3 objem do 100 m3</t>
  </si>
  <si>
    <t>-325073852</t>
  </si>
  <si>
    <t>Hloubení zapažených rýh šířky přes 800 do 2 000 mm strojně s urovnáním dna do předepsaného profilu a spádu v hornině třídy těžitelnosti I skupiny 3 přes 50 do 100 m3</t>
  </si>
  <si>
    <t>(13,5*1*1,7"celkový výkop - při průměrné hloubce 1,7 m")*0,6-2</t>
  </si>
  <si>
    <t>-(13,5*1*0,2+1,5*1*0,2)*0,6"komunikace asfalt"</t>
  </si>
  <si>
    <t>151101101</t>
  </si>
  <si>
    <t>Zřízení příložného pažení a rozepření stěn rýh hl do 2 m</t>
  </si>
  <si>
    <t>-1530923519</t>
  </si>
  <si>
    <t>Zřízení pažení a rozepření stěn rýh pro podzemní vedení pro všechny šířky rýhy příložné pro jakoukoliv mezerovitost, hloubky do 2 m</t>
  </si>
  <si>
    <t>1,7*2*13,5</t>
  </si>
  <si>
    <t>151101111</t>
  </si>
  <si>
    <t>Odstranění příložného pažení a rozepření stěn rýh hl do 2 m</t>
  </si>
  <si>
    <t>515983544</t>
  </si>
  <si>
    <t>Odstranění pažení a rozepření stěn rýh pro podzemní vedení s uložením materiálu na vzdálenost do 3 m od kraje výkopu příložné, hloubky do 2 m</t>
  </si>
  <si>
    <t>(13,5*1*1,7"celkový výkop - při průměrné hloubce 1,7 m")*2</t>
  </si>
  <si>
    <t>-(13,5*1*0,2+1,5*1*0,2)"komunikace asfalt"*2</t>
  </si>
  <si>
    <t>-9,775*2</t>
  </si>
  <si>
    <t>13,5*1*0,65+1</t>
  </si>
  <si>
    <t>(13,5*1*0,55+1)*8</t>
  </si>
  <si>
    <t>-357596100</t>
  </si>
  <si>
    <t>9,775*2</t>
  </si>
  <si>
    <t>(13,5*1*1,7"celkový výkop - při průměrné hloubce 1,7 m")</t>
  </si>
  <si>
    <t>-13,5*1*0,4"komunikace asfalt +štěrk"</t>
  </si>
  <si>
    <t>(-13,5*1*0,65)"obsyp"</t>
  </si>
  <si>
    <t>-(1)*1*0,5 "šachty"</t>
  </si>
  <si>
    <t>-(1)*1*0,5 "šachty"-(13,5*0,13*0,13)*3,14"potrubí"</t>
  </si>
  <si>
    <t>(13,5*1*0,55)</t>
  </si>
  <si>
    <t>1*1*0,1*1</t>
  </si>
  <si>
    <t>13,5</t>
  </si>
  <si>
    <t>1*13,5*0,1</t>
  </si>
  <si>
    <t>1151770130</t>
  </si>
  <si>
    <t>13,5*1+12*1</t>
  </si>
  <si>
    <t>1,5*1</t>
  </si>
  <si>
    <t>1637847839</t>
  </si>
  <si>
    <t>-583958358</t>
  </si>
  <si>
    <t>WVN.RF330000W</t>
  </si>
  <si>
    <t>šachtové dno PP DN 600 - DNO KG 250 ÚHEL 60°</t>
  </si>
  <si>
    <t>996126398</t>
  </si>
  <si>
    <t>894812326</t>
  </si>
  <si>
    <t>Revizní a čistící šachta z PP typ DN 600/315 šachtové dno průtočné 30°, 60°, 90°</t>
  </si>
  <si>
    <t>1499302810</t>
  </si>
  <si>
    <t>Revizní a čistící šachta z polypropylenu PP pro hladké trouby DN 600 šachtové dno (DN šachty / DN trubního vedení) DN 600/315 průtočné 30°,60°,90°</t>
  </si>
  <si>
    <t>894812331</t>
  </si>
  <si>
    <t>Revizní a čistící šachta z PP DN 600 šachtová roura korugovaná světlé hloubky 1000 mm</t>
  </si>
  <si>
    <t>682843912</t>
  </si>
  <si>
    <t>Revizní a čistící šachta z polypropylenu PP pro hladké trouby DN 600 roura šachtová korugovaná, světlé hloubky 1 000 mm</t>
  </si>
  <si>
    <t>894812376</t>
  </si>
  <si>
    <t>Revizní a čistící šachta z PP DN 600 poklop litinový pro třídu zatížení D400 s betonovým prstencem</t>
  </si>
  <si>
    <t>-1745724765</t>
  </si>
  <si>
    <t>Revizní a čistící šachta z polypropylenu PP pro hladké trouby DN 600 poklop (mříž) litinový pro třídu zatížení D400 s betonovým prstencem</t>
  </si>
  <si>
    <t>28611508</t>
  </si>
  <si>
    <t>redukce kanalizační PVC 200/160</t>
  </si>
  <si>
    <t>1275748686</t>
  </si>
  <si>
    <t>28611512</t>
  </si>
  <si>
    <t>redukce kanalizační PVC 250/200</t>
  </si>
  <si>
    <t>1051133602</t>
  </si>
  <si>
    <t>13,5*2</t>
  </si>
  <si>
    <t>1,5*3</t>
  </si>
  <si>
    <t>(1,5*1,5*0,15)*2</t>
  </si>
  <si>
    <t>(13,5*1*0,3)*2</t>
  </si>
  <si>
    <t>(1,5*1,5*0,15)*2*17</t>
  </si>
  <si>
    <t>(13,5*1*0,3)*2*17</t>
  </si>
  <si>
    <t>997013655</t>
  </si>
  <si>
    <t>Poplatek za uložení na skládce (skládkovné) zeminy a kamení kód odpadu 17 05 04</t>
  </si>
  <si>
    <t>1028567061</t>
  </si>
  <si>
    <t>Poplatek za uložení stavebního odpadu na skládce (skládkovné) zeminy a kamení zatříděného do Katalogu odpadů pod kódem 17 05 04</t>
  </si>
  <si>
    <t>1984613862</t>
  </si>
  <si>
    <t>-(13,5*1*0,2+1,5*0,1*0,2)"komunikace asfalt"</t>
  </si>
  <si>
    <t>2021_2.3 - IO 03 Stoka A2</t>
  </si>
  <si>
    <t>113107223</t>
  </si>
  <si>
    <t>Odstranění podkladu z kameniva drceného tl 300 mm strojně pl přes 200 m2</t>
  </si>
  <si>
    <t>479049358</t>
  </si>
  <si>
    <t>Odstranění podkladů nebo krytů strojně plochy jednotlivě přes 200 m2 s přemístěním hmot na skládku na vzdálenost do 20 m nebo s naložením na dopravní prostředek z kameniva hrubého drceného, o tl. vrstvy přes 200 do 300 mm</t>
  </si>
  <si>
    <t>25,7*1</t>
  </si>
  <si>
    <t>2,7*1,5</t>
  </si>
  <si>
    <t>1825908176</t>
  </si>
  <si>
    <t>(-25,7*0,13*0,13*3,14-(2*1))*2</t>
  </si>
  <si>
    <t>(25,7*1*0,55*2)</t>
  </si>
  <si>
    <t>(25,07*1*1)*0,5</t>
  </si>
  <si>
    <t>(25,7*1*2,0"celkový výkop - při průměrné hloubce 2,0 m")*0,4</t>
  </si>
  <si>
    <t>-(2,7*1*0,2+25,7*1*0,3)*0,4"komunikace asfalt"</t>
  </si>
  <si>
    <t>(25,7*1*2,0"celkový výkop - při průměrné hloubce 2,0 m")*0,6-2+10*0,5*0,15</t>
  </si>
  <si>
    <t>-(2,7*1*0,2+25,7*1*0,3)*0,6"komunikace asfalt"</t>
  </si>
  <si>
    <t>2,0*2*25,7</t>
  </si>
  <si>
    <t>(25,7*1*2,0"celkový výkop - při průměrné hloubce 2,0 m")*2+10*0,5*0,15</t>
  </si>
  <si>
    <t>-(2,7*1*0,2+25,7*1*0,3)*2"komunikace asfalt"</t>
  </si>
  <si>
    <t>(25,7*1*2,0"celkový výkop - při průměrné hloubce 2,0 m")*2-21,455</t>
  </si>
  <si>
    <t>25,7*1*0,65+2*2+10*0,5*0,15</t>
  </si>
  <si>
    <t>(25,7*1*0,65+2*2)*7+10*0,5*0,15*7</t>
  </si>
  <si>
    <t>2018682900</t>
  </si>
  <si>
    <t>25,7*(0,65)*1+ 2*2 +10*0,5*0,15</t>
  </si>
  <si>
    <t>21,455*2</t>
  </si>
  <si>
    <t>(25,7*1*2,0"celkový výkop - při průměrné hloubce 2,0m")</t>
  </si>
  <si>
    <t>-2,7*1*0,4"komunikace asfalt"+23*1*0,3</t>
  </si>
  <si>
    <t>(-25,7*1*0,65)"obsyp"</t>
  </si>
  <si>
    <t>-(2)*1*0,5 "šachty"</t>
  </si>
  <si>
    <t>-(2)*1*0,5 "šachty"-(25,7*0,13*0,13)*3,14"potrubí"</t>
  </si>
  <si>
    <t>(25,7*1*0,55)</t>
  </si>
  <si>
    <t>1*1*0,1*2</t>
  </si>
  <si>
    <t>25,7</t>
  </si>
  <si>
    <t>1*25,7*0,1+10*0,5*0,15</t>
  </si>
  <si>
    <t>-327623733</t>
  </si>
  <si>
    <t>25,7*1+23*1</t>
  </si>
  <si>
    <t>2,7*1</t>
  </si>
  <si>
    <t>2,7*2</t>
  </si>
  <si>
    <t>10*1,03 'Přepočtené koeficientem množství</t>
  </si>
  <si>
    <t>877310440</t>
  </si>
  <si>
    <t>Montáž šachtových vložek na kanalizačním potrubí z PP trub korugovaných DN 150</t>
  </si>
  <si>
    <t>-472750696</t>
  </si>
  <si>
    <t>Montáž tvarovek na kanalizačním plastovém potrubí z polypropylenu PP korugovaného nebo žebrovaného šachtových vložek DN 150</t>
  </si>
  <si>
    <t>28612250</t>
  </si>
  <si>
    <t>vložka šachtová kanalizační DN 160</t>
  </si>
  <si>
    <t>377798302</t>
  </si>
  <si>
    <t>2*2</t>
  </si>
  <si>
    <t>691697212</t>
  </si>
  <si>
    <t>-921113112</t>
  </si>
  <si>
    <t>-1360635291</t>
  </si>
  <si>
    <t>25,7*2</t>
  </si>
  <si>
    <t>2,7*3</t>
  </si>
  <si>
    <t>(2,7*1,5*0,15)*2</t>
  </si>
  <si>
    <t>(25,7*1*0,3)*2</t>
  </si>
  <si>
    <t>16,635*17</t>
  </si>
  <si>
    <t>2*3</t>
  </si>
  <si>
    <t>1,3</t>
  </si>
  <si>
    <t>785944141</t>
  </si>
  <si>
    <t>(25,7*1*2,0+10*0,5*0,15)"celkový výkop - při průměrné hloubce 2,0m"</t>
  </si>
  <si>
    <t>-(25,7*1*0,3+2,7*0,2*1)*0,9"komunikace asfalt"</t>
  </si>
  <si>
    <t>2021_2.4 - IO 04 Stoka A3</t>
  </si>
  <si>
    <t>21*1-1,5*1*0,5</t>
  </si>
  <si>
    <t>(-21*0,13*0,13*3,14-(1*1))*2</t>
  </si>
  <si>
    <t>(21*1*0,55*2)</t>
  </si>
  <si>
    <t>(21*1*1)*0,5</t>
  </si>
  <si>
    <t>(21*1*1,8"celkový výkop - při průměrné hloubce 1,8 m")*0,4</t>
  </si>
  <si>
    <t>-(21*1*0,3+1,5*1*0,2)*0,4"komunikace asfalt"</t>
  </si>
  <si>
    <t>(21*1*1,8"celkový výkop - při průměrné hloubce 1,8 m")*0,6-2</t>
  </si>
  <si>
    <t>-(21*1*0,3+1,5*1*0,2)*0,6"komunikace asfalt"</t>
  </si>
  <si>
    <t>1,8*2*21</t>
  </si>
  <si>
    <t>(21*1*1,8"celkový výkop - při průměrné hloubce 1,8 m")*2</t>
  </si>
  <si>
    <t>-(21*1*0,3+1,5*1*0,2)"komunikace asfalt"*2</t>
  </si>
  <si>
    <t>-14,655*2</t>
  </si>
  <si>
    <t>21*1*0,65+1</t>
  </si>
  <si>
    <t>(21*1*0,65+1)*8</t>
  </si>
  <si>
    <t>-1435373021</t>
  </si>
  <si>
    <t>14,65*2</t>
  </si>
  <si>
    <t>(21*1*1,8"celkový výkop - při průměrné hloubce 1,8 m")</t>
  </si>
  <si>
    <t>-21*1*0,4"komunikace asfalt +štěrk"</t>
  </si>
  <si>
    <t>(-21*1*0,65)"obsyp"</t>
  </si>
  <si>
    <t>-(1)*1*0,5 "šachty"-(21*0,13*0,13)*3,14"potrubí"</t>
  </si>
  <si>
    <t>(21*1*0,55)</t>
  </si>
  <si>
    <t>1*21*0,1</t>
  </si>
  <si>
    <t>21*1+19,5*1</t>
  </si>
  <si>
    <t>-765481234</t>
  </si>
  <si>
    <t>1576990011</t>
  </si>
  <si>
    <t>šachtové dno PP DN 600 - DNO KG 250 koncová</t>
  </si>
  <si>
    <t>28611592</t>
  </si>
  <si>
    <t>zátka kanalizace plastové KG DN 250</t>
  </si>
  <si>
    <t>-953852104</t>
  </si>
  <si>
    <t>894812321</t>
  </si>
  <si>
    <t>Revizní a čistící šachta z PP typ DN 600/250 šachtové dno průtočné</t>
  </si>
  <si>
    <t>1422508011</t>
  </si>
  <si>
    <t>Revizní a čistící šachta z polypropylenu PP pro hladké trouby DN 600 šachtové dno (DN šachty / DN trubního vedení) DN 600/250 průtočné</t>
  </si>
  <si>
    <t>21*2</t>
  </si>
  <si>
    <t>(21*1*0,3)*2</t>
  </si>
  <si>
    <t>(21*1*0,3)*2*17</t>
  </si>
  <si>
    <t>-(21*1*0,2+1,5*0,1*0,2)"komunikace asfalt"</t>
  </si>
  <si>
    <t>2021_2.5 - IO 05 Stoka A4</t>
  </si>
  <si>
    <t>30*1</t>
  </si>
  <si>
    <t>(-30*0,13*0,13*3,14-(2*1))*2</t>
  </si>
  <si>
    <t>(30*1*0,55*2)</t>
  </si>
  <si>
    <t>(30*1*1)</t>
  </si>
  <si>
    <t>(30*1*2,3"celkový výkop - při průměrné hloubce 2,3 m")*0,4</t>
  </si>
  <si>
    <t>-(2,7*1*0,2+30*1*0,3)*0,4"komunikace asfalt"</t>
  </si>
  <si>
    <t>(30*1*2,3"celkový výkop - při průměrné hloubce 2,3 m")*0,6-2+10*0,5*0,15</t>
  </si>
  <si>
    <t>-(2,7*1*0,2+30*1*0,3)*0,6"komunikace asfalt"</t>
  </si>
  <si>
    <t>2,0*2*30</t>
  </si>
  <si>
    <t>151101102</t>
  </si>
  <si>
    <t>Zřízení příložného pažení a rozepření stěn rýh hl do 4 m</t>
  </si>
  <si>
    <t>-347603800</t>
  </si>
  <si>
    <t>Zřízení pažení a rozepření stěn rýh pro podzemní vedení pro všechny šířky rýhy  příložné pro jakoukoliv mezerovitost, hloubky do 4 m</t>
  </si>
  <si>
    <t>0,3*2*30</t>
  </si>
  <si>
    <t>151101112</t>
  </si>
  <si>
    <t>Odstranění příložného pažení a rozepření stěn rýh hl do 4 m</t>
  </si>
  <si>
    <t>-1593378541</t>
  </si>
  <si>
    <t>Odstranění pažení a rozepření stěn rýh pro podzemní vedení s uložením materiálu na vzdálenost do 3 m od kraje výkopu příložné, hloubky přes 2 do 4 m</t>
  </si>
  <si>
    <t>(30*1*2,3"celkový výkop - při průměrné hloubce 2,3 m")*2+10*0,5*0,15</t>
  </si>
  <si>
    <t>-(2,7*1*0,2+30*1*0,3)*2"komunikace asfalt"</t>
  </si>
  <si>
    <t>(30*1*2,3"celkový výkop - při průměrné hloubce 2,3 m")*2-24,25</t>
  </si>
  <si>
    <t>30*1*0,65+2*2+10*0,5*0,15</t>
  </si>
  <si>
    <t>(30*1*0,65+2*2)*7+10*0,5*0,15*7</t>
  </si>
  <si>
    <t>226675205</t>
  </si>
  <si>
    <t>30*(0,65)*1+ 2*2 +10*0,5*0,15</t>
  </si>
  <si>
    <t>24,25*2</t>
  </si>
  <si>
    <t>(30*1*2,3"celkový výkop - při průměrné hloubce 2,3m")</t>
  </si>
  <si>
    <t>-2,7*1*0,4"komunikace asfalt"+27,3*1*0,3</t>
  </si>
  <si>
    <t>(-30*1*0,65)"obsyp"</t>
  </si>
  <si>
    <t>-(2)*1*0,5 "šachty"-(30*0,13*0,13)*3,14"potrubí"</t>
  </si>
  <si>
    <t>(30*1*0,55)</t>
  </si>
  <si>
    <t>1*30*0,1+10*0,5*0,15</t>
  </si>
  <si>
    <t>30*1+27,3*1</t>
  </si>
  <si>
    <t>2076507369</t>
  </si>
  <si>
    <t>1741161635</t>
  </si>
  <si>
    <t>30*2</t>
  </si>
  <si>
    <t>(30*1*0,3)*2</t>
  </si>
  <si>
    <t>19,215*17</t>
  </si>
  <si>
    <t>1,6</t>
  </si>
  <si>
    <t>(30*1*2,3+10*0,5*0,15)"celkový výkop - při průměrné hloubce 2,3m"</t>
  </si>
  <si>
    <t>-(30*1*0,3+2,7*0,2*1)*0,9"komunikace asfalt"</t>
  </si>
  <si>
    <t>2021_2.6 - IO 06 Stoka A5</t>
  </si>
  <si>
    <t>2,2*1,5</t>
  </si>
  <si>
    <t>(21*1*2,25"celkový výkop - při průměrné hloubce 2,25 m")*0,4</t>
  </si>
  <si>
    <t>-(21*1*0,3+2,2*1*0,2)*0,4"komunikace asfalt"</t>
  </si>
  <si>
    <t>(21*1*2,25"celkový výkop - při průměrné hloubce 2,25 m")*0,6-2+10*0,5*0,15</t>
  </si>
  <si>
    <t>-(21*1*0,3+2,2*1*0,2)*0,6"komunikace asfalt"</t>
  </si>
  <si>
    <t>2*2*21</t>
  </si>
  <si>
    <t>-1206229643</t>
  </si>
  <si>
    <t>0,25*2*21</t>
  </si>
  <si>
    <t>-629149608</t>
  </si>
  <si>
    <t>(21*1*2,25"celkový výkop - při průměrné hloubce 2,25 m")*2</t>
  </si>
  <si>
    <t>-(21*1*0,3+2,2*1*0,2)"komunikace asfalt"*2</t>
  </si>
  <si>
    <t>-15,4*2</t>
  </si>
  <si>
    <t>21*1*0,65+1+10*0,5*0,15</t>
  </si>
  <si>
    <t>(21*1*0,65+1+10*0,5*0,15)*8</t>
  </si>
  <si>
    <t>305874607</t>
  </si>
  <si>
    <t>15,4*2</t>
  </si>
  <si>
    <t>(21*1*2,25"celkový výkop - při průměrné hloubce 2,25 m")</t>
  </si>
  <si>
    <t>1*21*0,1+10*0,5*0,15</t>
  </si>
  <si>
    <t>21*1+18,9*1</t>
  </si>
  <si>
    <t>2,2*1</t>
  </si>
  <si>
    <t>2,2*2</t>
  </si>
  <si>
    <t>-181852998</t>
  </si>
  <si>
    <t>-2141884726</t>
  </si>
  <si>
    <t>345323598</t>
  </si>
  <si>
    <t>1829902289</t>
  </si>
  <si>
    <t>894812332</t>
  </si>
  <si>
    <t>Revizní a čistící šachta z PP DN 600 šachtová roura korugovaná světlé hloubky 2000 mm</t>
  </si>
  <si>
    <t>-2033725140</t>
  </si>
  <si>
    <t>Revizní a čistící šachta z polypropylenu PP pro hladké trouby DN 600 roura šachtová korugovaná, světlé hloubky 2 000 mm</t>
  </si>
  <si>
    <t>2,2*3</t>
  </si>
  <si>
    <t>(2,2*1,5*0,15)*2</t>
  </si>
  <si>
    <t>(2,2*1,5*0,15)*2*17</t>
  </si>
  <si>
    <t>(21*1*2,25"celkový výkop - při průměrné hloubce2,25 m")</t>
  </si>
  <si>
    <t>-(21*1*0,2+2,2*0,1*0,2)"komunikace asfalt"</t>
  </si>
  <si>
    <t>2021_2.7 - IO 07 Stoka A6</t>
  </si>
  <si>
    <t>(21*1*2,35"celkový výkop - při průměrné hloubce 2,35 m")*0,4</t>
  </si>
  <si>
    <t>(21*1*2,35"celkový výkop - při průměrné hloubce 2,35 m")*0,6-2+10*0,5*0,15</t>
  </si>
  <si>
    <t>0,35*2*21</t>
  </si>
  <si>
    <t>(21*1*2,35"celkový výkop - při průměrné hloubce 2,35 m")*2</t>
  </si>
  <si>
    <t>1672062573</t>
  </si>
  <si>
    <t>(21*1*2,35"celkový výkop - při průměrné hloubce 2,35 m")</t>
  </si>
  <si>
    <t>1*1*0,1*1+10*0,5*0,15</t>
  </si>
  <si>
    <t>-1143273129</t>
  </si>
  <si>
    <t>1621116739</t>
  </si>
  <si>
    <t>35652271</t>
  </si>
  <si>
    <t>1192227882</t>
  </si>
  <si>
    <t>544151011</t>
  </si>
  <si>
    <t>1201758650</t>
  </si>
  <si>
    <t>164117168</t>
  </si>
  <si>
    <t>-295301952</t>
  </si>
  <si>
    <t>-1563378960</t>
  </si>
  <si>
    <t>45213418</t>
  </si>
  <si>
    <t>1624686650</t>
  </si>
  <si>
    <t>-1753009755</t>
  </si>
  <si>
    <t>-1977742810</t>
  </si>
  <si>
    <t>425441442</t>
  </si>
  <si>
    <t>-385292020</t>
  </si>
  <si>
    <t>1*3</t>
  </si>
  <si>
    <t>(21*1*2,35"celkový výkop - při průměrné hloubce2,35 m")</t>
  </si>
  <si>
    <t>2021_2.8 - IO 08 Stoka A7</t>
  </si>
  <si>
    <t>21*1-1,9*1*0,5</t>
  </si>
  <si>
    <t>1,9*1,5</t>
  </si>
  <si>
    <t>(21*1*2,45"celkový výkop - při průměrné hloubce 2,45 m")*0,4</t>
  </si>
  <si>
    <t>-(21*1*0,3+1,9*1*0,2)*0,4"komunikace asfalt"</t>
  </si>
  <si>
    <t>(21*1*2,45"celkový výkop - při průměrné hloubce 2,45 m")*0,6-2+10*0,5*0,15</t>
  </si>
  <si>
    <t>0,45*2*21</t>
  </si>
  <si>
    <t>(21*1*2,45"celkový výkop - při průměrné hloubce 2,45 m")*2</t>
  </si>
  <si>
    <t>-(21*1*0,3+1,9*1*0,2)"komunikace asfalt"*2</t>
  </si>
  <si>
    <t>1300765799</t>
  </si>
  <si>
    <t>(21*1*2,45"celkový výkop - při průměrné hloubce 2,45 m")</t>
  </si>
  <si>
    <t>-326387576</t>
  </si>
  <si>
    <t>-709417150</t>
  </si>
  <si>
    <t>1494459450</t>
  </si>
  <si>
    <t>1260765903</t>
  </si>
  <si>
    <t>884672616</t>
  </si>
  <si>
    <t>293438466</t>
  </si>
  <si>
    <t>1,9*2</t>
  </si>
  <si>
    <t>1,9*3</t>
  </si>
  <si>
    <t>(1,9*1,5*0,15)*2</t>
  </si>
  <si>
    <t>(1,9*1,5*0,15)*2*17</t>
  </si>
  <si>
    <t>(1,9*1,5*0,15+1,9*2*0,05)*2</t>
  </si>
  <si>
    <t>(21*1*2,45"celkový výkop - při průměrné hloubce2,45 m")</t>
  </si>
  <si>
    <t>-(21*1*0,2+1,9*1*0,2)"komunikace asfalt"</t>
  </si>
  <si>
    <t>2021_2.9 - IO 09 Stoka A8</t>
  </si>
  <si>
    <t>2,4</t>
  </si>
  <si>
    <t>2,4*1,5</t>
  </si>
  <si>
    <t>(-36,6*0,13*0,13*3,14-(1*1))*2</t>
  </si>
  <si>
    <t>(36,6*1*0,55*2)</t>
  </si>
  <si>
    <t>(10*1*1)*0,5</t>
  </si>
  <si>
    <t>1995054030</t>
  </si>
  <si>
    <t>33,6*2</t>
  </si>
  <si>
    <t>(36*1*2,6"celkový výkop - při průměrné hloubce 2,6 m")*0,4</t>
  </si>
  <si>
    <t>-(2,4*1*0,2+36*1*0,2)*0,4"komunikace asfalt +ZELEŇ"</t>
  </si>
  <si>
    <t>(36*1*2,6"celkový výkop - při průměrné hloubce 2,6 m")*0,6-2+10*0,5*0,15</t>
  </si>
  <si>
    <t>-(2,4*1*0,2+36*1*0,2)*0,6"komunikace asfalt"</t>
  </si>
  <si>
    <t>2*2*36</t>
  </si>
  <si>
    <t>0,6*2*36</t>
  </si>
  <si>
    <t>(36*1*2,6"celkový výkop - při průměrné hloubce 2,6 m")*2</t>
  </si>
  <si>
    <t>-(2,4*1*0,2)"komunikace asfalt"*2</t>
  </si>
  <si>
    <t>-25,15*2</t>
  </si>
  <si>
    <t>-(2,4*1*0,2+36*1*0,2)"komunikace asfalt"*2</t>
  </si>
  <si>
    <t>36*1*0,65+1+10*0,5*0,15</t>
  </si>
  <si>
    <t>(36*1*0,65+1+10*0,5*0,15)*8</t>
  </si>
  <si>
    <t>1732038800</t>
  </si>
  <si>
    <t>25,15*2</t>
  </si>
  <si>
    <t>(36*1*2,6"celkový výkop - při průměrné hloubce 2,6 m")</t>
  </si>
  <si>
    <t>-2,4*1*0,4"komunikace asfalt +štěrk"-33,6*0,2*1</t>
  </si>
  <si>
    <t>(-36*1*0,65)"obsyp"</t>
  </si>
  <si>
    <t>-(1)*1*0,5 "šachty"-(36*0,13*0,13)*3,14"potrubí"</t>
  </si>
  <si>
    <t>(36*1*0,55)</t>
  </si>
  <si>
    <t>181351003</t>
  </si>
  <si>
    <t>Rozprostření ornice tl vrstvy do 200 mm pl do 100 m2 v rovině nebo ve svahu do 1:5 strojně</t>
  </si>
  <si>
    <t>-1355061103</t>
  </si>
  <si>
    <t>Rozprostření a urovnání ornice v rovině nebo ve svahu sklonu do 1:5 strojně při souvislé ploše do 100 m2, tl. vrstvy do 200 mm</t>
  </si>
  <si>
    <t>1*36,6*0,1+10*0,5*0,15</t>
  </si>
  <si>
    <t>2,4*1</t>
  </si>
  <si>
    <t>2,4*2</t>
  </si>
  <si>
    <t>-1416559921</t>
  </si>
  <si>
    <t>1457167901</t>
  </si>
  <si>
    <t>-803719298</t>
  </si>
  <si>
    <t>-564410282</t>
  </si>
  <si>
    <t>skruž betonová DN 1000x500, 100x50x12cm</t>
  </si>
  <si>
    <t>1985238104</t>
  </si>
  <si>
    <t>36*2</t>
  </si>
  <si>
    <t>2,4*3</t>
  </si>
  <si>
    <t>(2,4*1,5*0,15)*2</t>
  </si>
  <si>
    <t>(2,4*1*0,3)*2</t>
  </si>
  <si>
    <t>(2,4*1,5*0,15)*2*17</t>
  </si>
  <si>
    <t>(2,4*1*0,3)*2*17</t>
  </si>
  <si>
    <t>(36*1*2,6"celkový výkop - při průměrné hloubce2,6 m")</t>
  </si>
  <si>
    <t>-(2,4*1*0,2)"komunikace asfalt"</t>
  </si>
  <si>
    <t>2021_2.10 - IO 10 Výtlak</t>
  </si>
  <si>
    <t>Gigant</t>
  </si>
  <si>
    <t xml:space="preserve">    8 -  Trubní vedení</t>
  </si>
  <si>
    <t xml:space="preserve">    713 - Izolace tepelné</t>
  </si>
  <si>
    <t xml:space="preserve">    741 - Elektroinstalace - silnoproud</t>
  </si>
  <si>
    <t>1645297668</t>
  </si>
  <si>
    <t>120*0,6+4*2+4*2+35*0,8+175*0,8</t>
  </si>
  <si>
    <t>113107232</t>
  </si>
  <si>
    <t>Odstranění podkladu z betonu prostého tl 300 mm strojně pl přes 200 m2</t>
  </si>
  <si>
    <t>-399805877</t>
  </si>
  <si>
    <t>Odstranění podkladů nebo krytů strojně plochy jednotlivě přes 200 m2 s přemístěním hmot na skládku na vzdálenost do 20 m nebo s naložením na dopravní prostředek z betonu prostého, o tl. vrstvy přes 150 do 300 mm</t>
  </si>
  <si>
    <t>35*0,8+4*3,5+6*0,8</t>
  </si>
  <si>
    <t>423390787</t>
  </si>
  <si>
    <t>112*(0,6+0,5)+8*(0,8+0,5)</t>
  </si>
  <si>
    <t>712778336</t>
  </si>
  <si>
    <t>867942256</t>
  </si>
  <si>
    <t>-333556004</t>
  </si>
  <si>
    <t>1*8</t>
  </si>
  <si>
    <t>1310768787</t>
  </si>
  <si>
    <t>1812130867</t>
  </si>
  <si>
    <t>(-(480-38)*0,05*0,05*3,14)*2</t>
  </si>
  <si>
    <t>(123*0,6*0,4*2)+(480-38-123)*0,8*0,4*2</t>
  </si>
  <si>
    <t>119778315</t>
  </si>
  <si>
    <t>205962880</t>
  </si>
  <si>
    <t>200523478</t>
  </si>
  <si>
    <t>450*0,8*0,5*0,5</t>
  </si>
  <si>
    <t>-683267513</t>
  </si>
  <si>
    <t>4*3,5*2*2*0,4</t>
  </si>
  <si>
    <t>(480-123-38)*0,8*(1,7-0,3)*0,4</t>
  </si>
  <si>
    <t>(123*0,6*1,7"celkový výkop - při průměrné hloubce 1,7 m")*0,4</t>
  </si>
  <si>
    <t>-(123*0,6*0,2+112*0,6*0,2)*0,4"komunikace asfalt"</t>
  </si>
  <si>
    <t>1498449240</t>
  </si>
  <si>
    <t>4*3,5*2*2*0,6</t>
  </si>
  <si>
    <t>(480-123-38)*0,8*(1,7-0,3)*0,6</t>
  </si>
  <si>
    <t>(123*0,6*1,7"celkový výkop - při průměrné hloubce 1,7 m")*0,6+100*0,4*0,15</t>
  </si>
  <si>
    <t>-(123*0,6*0,2+112*0,6*0,2)*0,6"komunikace asfalt"</t>
  </si>
  <si>
    <t>-650400128</t>
  </si>
  <si>
    <t>(480-123-38)*0,8*(1,7-0,3)</t>
  </si>
  <si>
    <t>(123*0,6*1,7"celkový výkop - při průměrné hloubce 1,7 m")+100*0,4*0,15</t>
  </si>
  <si>
    <t>-(123*0,6*0,2+112*0,6*0,2)"komunikace asfalt"</t>
  </si>
  <si>
    <t>-1051085691</t>
  </si>
  <si>
    <t>(480-123-38)*0,8*(1,7-0,3)*2</t>
  </si>
  <si>
    <t>(123*0,6*1,7"celkový výkop - při průměrné hloubce 1,7 m")*2+100*0,4*0,15*2</t>
  </si>
  <si>
    <t>-(123*0,6*0,2+112*0,6*0,2)*2"komunikace asfalt"</t>
  </si>
  <si>
    <t>-177272323</t>
  </si>
  <si>
    <t>(480-123-38)*0,8*0,5</t>
  </si>
  <si>
    <t>123*0,6*0,7</t>
  </si>
  <si>
    <t>-1597675316</t>
  </si>
  <si>
    <t>179,26*8</t>
  </si>
  <si>
    <t>1838178154</t>
  </si>
  <si>
    <t>141620180</t>
  </si>
  <si>
    <t>179,26*2</t>
  </si>
  <si>
    <t>1896624049</t>
  </si>
  <si>
    <t>(123*0,6*1,7"celkový výkop - při průměrné hloubce 1,7 m")</t>
  </si>
  <si>
    <t>(-123*0,6*0,5)"obsyp"-(480-123-38)*0,8*0,5</t>
  </si>
  <si>
    <t>-2141113252</t>
  </si>
  <si>
    <t>-((480-38)*0,045*0,045)*3,14"potrubí"</t>
  </si>
  <si>
    <t>(123*0,6*0,4)+(480-123-38)*0,8*0,4</t>
  </si>
  <si>
    <t>273321411</t>
  </si>
  <si>
    <t>Základové desky ze ŽB bez zvýšených nároků na prostředí tř. C 20/25</t>
  </si>
  <si>
    <t>1726476262</t>
  </si>
  <si>
    <t>Základy z betonu železového (bez výztuže) desky z betonu bez zvláštních nároků na prostředí tř. C 20/25</t>
  </si>
  <si>
    <t>1,5*1,5*0,1</t>
  </si>
  <si>
    <t>1944011286</t>
  </si>
  <si>
    <t>(480-123-38)*0,8*0,1</t>
  </si>
  <si>
    <t>123*0,6*0,1</t>
  </si>
  <si>
    <t>452313151</t>
  </si>
  <si>
    <t>Podkladní bloky z betonu prostého tř. C 20/25 otevřený výkop</t>
  </si>
  <si>
    <t>1660480567</t>
  </si>
  <si>
    <t>Podkladní a zajišťovací konstrukce z betonu prostého v otevřeném výkopu bloky pro potrubí z betonu tř. C 20/25</t>
  </si>
  <si>
    <t>5*0,06+8*0,06+3*0,11+2*0,02+2*0,11+2*0,5*0,5</t>
  </si>
  <si>
    <t>452353101</t>
  </si>
  <si>
    <t>Bednění podkladních bloků otevřený výkop</t>
  </si>
  <si>
    <t>-1540584847</t>
  </si>
  <si>
    <t>Bednění podkladních a zajišťovacích konstrukcí v otevřeném výkopu bloků pro potrubí</t>
  </si>
  <si>
    <t>20*0,5*0,3*2</t>
  </si>
  <si>
    <t>225852335</t>
  </si>
  <si>
    <t>(4*2+4*2+35*0,8+175*0,8)*2</t>
  </si>
  <si>
    <t>118*0,6*2</t>
  </si>
  <si>
    <t>1392377372</t>
  </si>
  <si>
    <t>112*0,6</t>
  </si>
  <si>
    <t>-1169519434</t>
  </si>
  <si>
    <t>-2008057314</t>
  </si>
  <si>
    <t>1561727265</t>
  </si>
  <si>
    <t>-1970320004</t>
  </si>
  <si>
    <t>581131115</t>
  </si>
  <si>
    <t>Kryt cementobetonový vozovek skupiny CB I tl 200 mm</t>
  </si>
  <si>
    <t>712509484</t>
  </si>
  <si>
    <t>Kryt cementobetonový silničních komunikací  skupiny CB I tl. 200 mm</t>
  </si>
  <si>
    <t>6*1,3+2*3,5*2+35*1,3 "doplnění v panelové cestě"</t>
  </si>
  <si>
    <t>646171r</t>
  </si>
  <si>
    <t>připevnění ocelové chráničky páskami, včetně přivaření - d (páspvina)+m</t>
  </si>
  <si>
    <t xml:space="preserve">kus </t>
  </si>
  <si>
    <t>-1285092740</t>
  </si>
  <si>
    <t xml:space="preserve"> Trubní vedení</t>
  </si>
  <si>
    <t>341413040-r</t>
  </si>
  <si>
    <t>vodič silový s Cu jádrem CYY 6 ,  6mm2</t>
  </si>
  <si>
    <t>429219803</t>
  </si>
  <si>
    <t>Vodiče izolované s měděným jádrem CYY, podle ČSN 34 7421, CYY 6 o průřezu min. 6 mm2</t>
  </si>
  <si>
    <t>480</t>
  </si>
  <si>
    <t>871241221</t>
  </si>
  <si>
    <t>Montáž potrubí z PE100 SDR 17 otevřený výkop svařovaných elektrotvarovkou D 90 x 5,4 mm</t>
  </si>
  <si>
    <t>329959234</t>
  </si>
  <si>
    <t>Montáž vodovodního potrubí z plastů v otevřeném výkopu z polyetylenu PE 100 svařovaných elektrotvarovkou SDR 17/PN10 D 90 x 5,4 mm</t>
  </si>
  <si>
    <t>PPL.ROBK090054100D</t>
  </si>
  <si>
    <t>Trubka kanalizační  90x5,4 100m RC PN 10, s dodatečným ochranným odstranitelným pláštěm, pro pokládku bez omezení zrnitosti a všechny bezvýkopové pokládky, s integrovaným detekčním vodičem</t>
  </si>
  <si>
    <t>-1774555101</t>
  </si>
  <si>
    <t>892241111</t>
  </si>
  <si>
    <t>Tlaková zkouška vodovodního potrubí do 80</t>
  </si>
  <si>
    <t>-1045449435</t>
  </si>
  <si>
    <t>755766622</t>
  </si>
  <si>
    <t>WVN.KP103143W</t>
  </si>
  <si>
    <t>Trubka jednovrstvá PE 100 kanal SDR11 180x16,4 100m</t>
  </si>
  <si>
    <t>1000600575</t>
  </si>
  <si>
    <t>31630596</t>
  </si>
  <si>
    <t>oblouk trubkový tvar 90°-K3 D 273mm tl 6,3mm DN 250</t>
  </si>
  <si>
    <t>-313343902</t>
  </si>
  <si>
    <t>55283930</t>
  </si>
  <si>
    <t>trubka ocelová bezešvá hladká jakost 11 353 273x6,3mm</t>
  </si>
  <si>
    <t>-521556992</t>
  </si>
  <si>
    <t>28655115</t>
  </si>
  <si>
    <t>manžeta chráničky vč. upínací pásky 110x160mm DN 100x150</t>
  </si>
  <si>
    <t>-1782277640</t>
  </si>
  <si>
    <t>2865520r</t>
  </si>
  <si>
    <t>objímka kluzná typ A v19mm vnější produktovodní trubky D 84-94mm</t>
  </si>
  <si>
    <t>-1876466311</t>
  </si>
  <si>
    <t>2865520r2</t>
  </si>
  <si>
    <t>objímka kluzná typ A  v50 mm vnější produktovodní trubky D 95-101 mm</t>
  </si>
  <si>
    <t>1061902979</t>
  </si>
  <si>
    <t>892372111</t>
  </si>
  <si>
    <t>Zabezpečení konců potrubí DN do 300 při tlakových zkouškách vodou</t>
  </si>
  <si>
    <t>-1789189391</t>
  </si>
  <si>
    <t>Tlakové zkoušky vodou zabezpečení konců potrubí při tlakových zkouškách DN do 300</t>
  </si>
  <si>
    <t>857242121</t>
  </si>
  <si>
    <t>Montáž litinových tvarovek jednoosých přírubových otevřený výkop DN 80</t>
  </si>
  <si>
    <t>-2020981150</t>
  </si>
  <si>
    <t>3+1+1</t>
  </si>
  <si>
    <t>4+1+2"nerez"</t>
  </si>
  <si>
    <t>55251800</t>
  </si>
  <si>
    <t>koleno přírubové s patkou S 2000 pro připojení k hydrantu 80/90mm</t>
  </si>
  <si>
    <t>2109404755</t>
  </si>
  <si>
    <t>55261341</t>
  </si>
  <si>
    <t>koleno 90° z ušlechtilé oceli (nerez) lisovací spoj pro rozvod pitné vody DN 80</t>
  </si>
  <si>
    <t>1284415867</t>
  </si>
  <si>
    <t>55261331</t>
  </si>
  <si>
    <t xml:space="preserve">potrubí z nerezové oceli DN 80 </t>
  </si>
  <si>
    <t>940843008</t>
  </si>
  <si>
    <t>tvarovka T z ušlechtilé oceli (nerez) lisovací spoj pro rozvod pitné vody DN 12</t>
  </si>
  <si>
    <t>3,5+0,2</t>
  </si>
  <si>
    <t>55253966</t>
  </si>
  <si>
    <t>koleno přírubové z tvárné litiny,práškový epoxid tl 250µm FFK-kus DN 80-11,25°</t>
  </si>
  <si>
    <t>-1921388732</t>
  </si>
  <si>
    <t>HWL.850008020016</t>
  </si>
  <si>
    <t>TVAROVKA FF KUS 80/200</t>
  </si>
  <si>
    <t>-790838701</t>
  </si>
  <si>
    <t>HWL.850008000016</t>
  </si>
  <si>
    <t>TVAROVKA FF KUS 80/1000</t>
  </si>
  <si>
    <t>-1685399942</t>
  </si>
  <si>
    <t>AVK.502080400</t>
  </si>
  <si>
    <t>tvarovka litinová, FF, tvarovka přímá, DN 80/400</t>
  </si>
  <si>
    <t>1563999374</t>
  </si>
  <si>
    <t>55251724</t>
  </si>
  <si>
    <t>příruba slepá šedá litina s epoxidovou ochranou vrstvou DN 80</t>
  </si>
  <si>
    <t>1029256666</t>
  </si>
  <si>
    <t>857244122</t>
  </si>
  <si>
    <t>Montáž litinových tvarovek odbočných přírubových otevřený výkop DN 80</t>
  </si>
  <si>
    <t>1406283827</t>
  </si>
  <si>
    <t>Montáž litinových tvarovek na potrubí litinovém tlakovém odbočných na potrubí z trub přírubových v otevřeném výkopu, kanálu nebo v šachtě DN 80</t>
  </si>
  <si>
    <t>55253510</t>
  </si>
  <si>
    <t>tvarovka přírubová litinová vodovodní s přírubovou odbočkou PN10/40 T-kus DN 80/80</t>
  </si>
  <si>
    <t>192965586</t>
  </si>
  <si>
    <t>877241101</t>
  </si>
  <si>
    <t>Montáž elektrospojek na vodovodním potrubí z PE trub d 90</t>
  </si>
  <si>
    <t>-638537087</t>
  </si>
  <si>
    <t>Montáž tvarovek na vodovodním plastovém potrubí z polyetylenu PE 100 elektrotvarovek SDR 11/PN16 spojek, oblouků nebo redukcí d 90</t>
  </si>
  <si>
    <t>28615974</t>
  </si>
  <si>
    <t>elektrospojka SDR11 PE 100 PN16 D 90mm</t>
  </si>
  <si>
    <t>-584687445</t>
  </si>
  <si>
    <t>877241110</t>
  </si>
  <si>
    <t>Montáž elektrokolen 45° na vodovodním potrubí z PE trub d 90</t>
  </si>
  <si>
    <t>-286535819</t>
  </si>
  <si>
    <t>Montáž tvarovek na vodovodním plastovém potrubí z polyetylenu PE 100 elektrotvarovek SDR 11/PN16 kolen 45° d 90</t>
  </si>
  <si>
    <t>WVN.FF485620W</t>
  </si>
  <si>
    <t>Elektrokoleno 45° 90</t>
  </si>
  <si>
    <t>451448306</t>
  </si>
  <si>
    <t>WVN.FFD60813W</t>
  </si>
  <si>
    <t>Oblouk 30° PE100 RC SDR17 90</t>
  </si>
  <si>
    <t>-1590462161</t>
  </si>
  <si>
    <t>WVN.FFD80813W</t>
  </si>
  <si>
    <t>Oblouk 22° PE100 RC SDR17 90</t>
  </si>
  <si>
    <t>-1235057146</t>
  </si>
  <si>
    <t>WVN.FFD90813W</t>
  </si>
  <si>
    <t>Oblouk 11° PE100 RC SDR17 90</t>
  </si>
  <si>
    <t>1551011730</t>
  </si>
  <si>
    <t>WVN.FF700213W</t>
  </si>
  <si>
    <t>Příruba PP/ocel PN10/16 90 DN80</t>
  </si>
  <si>
    <t>-20795228</t>
  </si>
  <si>
    <t>WVN.FF485537W</t>
  </si>
  <si>
    <t>Lemový nákružek PE100 SDR17 90</t>
  </si>
  <si>
    <t>708577752</t>
  </si>
  <si>
    <t>891241112</t>
  </si>
  <si>
    <t>Montáž vodovodních šoupátek otevřený výkop DN 80</t>
  </si>
  <si>
    <t>1268329290</t>
  </si>
  <si>
    <t>Montáž vodovodních armatur na potrubí šoupátek nebo klapek uzavíracích v otevřeném výkopu nebo v šachtách s osazením zemní soupravy (bez poklopů) DN 80</t>
  </si>
  <si>
    <t>42221453</t>
  </si>
  <si>
    <t>šoupátko odpadní voda litina GGG 50 krátká stavební dl PN10/16 DN 80x180mm</t>
  </si>
  <si>
    <t>2107914659</t>
  </si>
  <si>
    <t>HLT.2007688</t>
  </si>
  <si>
    <t>Ruční kolečko DD-HW-2A</t>
  </si>
  <si>
    <t>1211709710</t>
  </si>
  <si>
    <t>899401112</t>
  </si>
  <si>
    <t>Osazení poklopů litinových šoupátkových</t>
  </si>
  <si>
    <t>-1616405093</t>
  </si>
  <si>
    <t>42291352</t>
  </si>
  <si>
    <t>poklop litinový šoupátkový pro zemní soupravy osazení do terénu a do vozovky</t>
  </si>
  <si>
    <t>1532878056</t>
  </si>
  <si>
    <t>HWL.348100000000</t>
  </si>
  <si>
    <t>PODKLAD. DESKA  UNI UNI</t>
  </si>
  <si>
    <t>229581387</t>
  </si>
  <si>
    <t>891247111</t>
  </si>
  <si>
    <t>Montáž hydrantů podzemních DN 80</t>
  </si>
  <si>
    <t>397395047</t>
  </si>
  <si>
    <t>HWL.348200000000</t>
  </si>
  <si>
    <t>PODKLAD. DESKA  POD HYDRANT.POKLOP</t>
  </si>
  <si>
    <t>2143960113</t>
  </si>
  <si>
    <t>HWL.D81008015016</t>
  </si>
  <si>
    <t>SOUPRAVA PROPLACHOVACÍ NA ODPADNÍ VODU 80/1,5 m</t>
  </si>
  <si>
    <t>2021615573</t>
  </si>
  <si>
    <t>HWL.986308000016</t>
  </si>
  <si>
    <t>VENTIL ODVZDUŠŇOVACÍ OCEL PRO ODPAD VODU 80</t>
  </si>
  <si>
    <t>-108573285</t>
  </si>
  <si>
    <t>1186813872</t>
  </si>
  <si>
    <t>-480983060</t>
  </si>
  <si>
    <t>778794090</t>
  </si>
  <si>
    <t>-2102712666</t>
  </si>
  <si>
    <t>-1280147084</t>
  </si>
  <si>
    <t xml:space="preserve">dno betonové šachtové - dle specifikace </t>
  </si>
  <si>
    <t>814741865</t>
  </si>
  <si>
    <t>894414211</t>
  </si>
  <si>
    <t>Osazení železobetonových dílců pro šachty desek zákrytových</t>
  </si>
  <si>
    <t>-2138709205</t>
  </si>
  <si>
    <t>PFB.1121811</t>
  </si>
  <si>
    <t>Deska zákrytováTZK-Q 150-63/18 ZDC</t>
  </si>
  <si>
    <t>-1500301136</t>
  </si>
  <si>
    <t>392687360</t>
  </si>
  <si>
    <t>59224342</t>
  </si>
  <si>
    <t>těsnění elastomerové pro spojení šachetních dílů DN 1500</t>
  </si>
  <si>
    <t>432478810</t>
  </si>
  <si>
    <t>899311113</t>
  </si>
  <si>
    <t>Osazení poklopů s rámem hmotnosti nad 100 do 150 kg</t>
  </si>
  <si>
    <t>1623138582</t>
  </si>
  <si>
    <t>899431111</t>
  </si>
  <si>
    <t>Výšková úprava uličního vstupu nebo vpusti do 200 mm zvýšením krycího hrnce, šoupěte nebo hydrantu</t>
  </si>
  <si>
    <t>1123649800</t>
  </si>
  <si>
    <t>Výšková úprava uličního vstupu nebo vpusti do 200 mm zvýšením krycího hrnce, šoupěte nebo hydrantu bez úpravy armatur</t>
  </si>
  <si>
    <t>899713111</t>
  </si>
  <si>
    <t>Orientační tabulky na sloupku betonovém nebo ocelovém</t>
  </si>
  <si>
    <t>682936797</t>
  </si>
  <si>
    <t>Orientační tabulky na vodovodních a kanalizačních řadech na sloupku ocelovém nebo betonovém</t>
  </si>
  <si>
    <t>1809005243</t>
  </si>
  <si>
    <t>(118+6)*2</t>
  </si>
  <si>
    <t>919735124</t>
  </si>
  <si>
    <t>Řezání stávajícího betonového krytu hl do 200 mm</t>
  </si>
  <si>
    <t>1546061562</t>
  </si>
  <si>
    <t>Řezání stávajícího betonového krytu nebo podkladu  hloubky přes 150 do 200 mm</t>
  </si>
  <si>
    <t>2*6+35+4*3,5</t>
  </si>
  <si>
    <t>416430864</t>
  </si>
  <si>
    <t>126*3</t>
  </si>
  <si>
    <t>92</t>
  </si>
  <si>
    <t>307946374</t>
  </si>
  <si>
    <t>124*2</t>
  </si>
  <si>
    <t>93</t>
  </si>
  <si>
    <t>-1244249142</t>
  </si>
  <si>
    <t>175*0,8*0,3*2</t>
  </si>
  <si>
    <t>(112)*0,6*(0,15)*2</t>
  </si>
  <si>
    <t>(6*1,3+2*3,5*2+35*1,3)*0,4*2 "doplnění v panelové cestě"</t>
  </si>
  <si>
    <t>118*0,6*0,3*2</t>
  </si>
  <si>
    <t>94</t>
  </si>
  <si>
    <t>-822290985</t>
  </si>
  <si>
    <t>200,48*17</t>
  </si>
  <si>
    <t>95</t>
  </si>
  <si>
    <t>-1826558678</t>
  </si>
  <si>
    <t>96</t>
  </si>
  <si>
    <t>620656475</t>
  </si>
  <si>
    <t>175*0,8*0,4*2</t>
  </si>
  <si>
    <t>97</t>
  </si>
  <si>
    <t>928665887</t>
  </si>
  <si>
    <t>1*3+0,5</t>
  </si>
  <si>
    <t>98</t>
  </si>
  <si>
    <t>-1629686936</t>
  </si>
  <si>
    <t>243219436</t>
  </si>
  <si>
    <t>175*0,8*0,3*2+35*0,2*0,8</t>
  </si>
  <si>
    <t>997013862</t>
  </si>
  <si>
    <t>Poplatek za uložení stavebního odpadu na recyklační skládce (skládkovné) z armovaného betonu kód odpadu  17 01 01</t>
  </si>
  <si>
    <t>637084784</t>
  </si>
  <si>
    <t>Poplatek za uložení stavebního odpadu na recyklační skládce (skládkovné) z armovaného betonu zatříděného do Katalogu odpadů pod kódem 17 01 01</t>
  </si>
  <si>
    <t>101</t>
  </si>
  <si>
    <t>-221958177</t>
  </si>
  <si>
    <t>713</t>
  </si>
  <si>
    <t>Izolace tepelné</t>
  </si>
  <si>
    <t>102</t>
  </si>
  <si>
    <t>713411143</t>
  </si>
  <si>
    <t>Montáž izolace tepelné potrubí pásy nebo rohožemi s Al fólií staženými Al páskou 3x</t>
  </si>
  <si>
    <t>-1899911520</t>
  </si>
  <si>
    <t>Montáž izolace tepelné potrubí a ohybů pásy nebo rohožemi  s povrchovou úpravou hliníkovou fólií připevněnými samolepící hliníkovou páskou potrubí třívrstvá</t>
  </si>
  <si>
    <t>103</t>
  </si>
  <si>
    <t>713411147</t>
  </si>
  <si>
    <t>Montáž izolace tepelné ohybů pásy nebo rohožemi s Al fólií staženými Al páskou 3x</t>
  </si>
  <si>
    <t>1324199931</t>
  </si>
  <si>
    <t>Montáž izolace tepelné potrubí a ohybů pásy nebo rohožemi  s povrchovou úpravou hliníkovou fólií připevněnými samolepící hliníkovou páskou ohybů třívrstvá</t>
  </si>
  <si>
    <t>104</t>
  </si>
  <si>
    <t>RKW.28665</t>
  </si>
  <si>
    <t>Potrubní pouzdra  vnitřní D 108mm, délka 1000mm, tloušťka izolace 70mm</t>
  </si>
  <si>
    <t>1675317385</t>
  </si>
  <si>
    <t>4*3,15 'Přepočtené koeficientem množství</t>
  </si>
  <si>
    <t>741</t>
  </si>
  <si>
    <t>Elektroinstalace - silnoproud</t>
  </si>
  <si>
    <t>105</t>
  </si>
  <si>
    <t>741124603</t>
  </si>
  <si>
    <t>Montáž kabel Cu topný volné délky uložený na konstrukci</t>
  </si>
  <si>
    <t>1544241169</t>
  </si>
  <si>
    <t>Montáž kabelů měděných topných bez ukončení volné délky, uložených na konstrukci</t>
  </si>
  <si>
    <t>106</t>
  </si>
  <si>
    <t>10.049.488</t>
  </si>
  <si>
    <t>Kabel TO-2S-43-745  43M/745W topný</t>
  </si>
  <si>
    <t>104512090</t>
  </si>
  <si>
    <t>107</t>
  </si>
  <si>
    <t>-224884987</t>
  </si>
  <si>
    <t>(485-123-35)*0,8*(1,7-0,2)*2</t>
  </si>
  <si>
    <t>(123*0,6*1,7"celkový výkop - při průměrné hloubce 1,7 m")*2</t>
  </si>
  <si>
    <t>-(123*0,6*0,2+112*1*0,2)"komunikace asfalt"*2</t>
  </si>
  <si>
    <t>108</t>
  </si>
  <si>
    <t>460631211</t>
  </si>
  <si>
    <t>Řízené horizontální vrtání při elektromontážích v hornině tř I a II skupiny 1 až 4 vnějšího průměru do 90 mm</t>
  </si>
  <si>
    <t>-1378434048</t>
  </si>
  <si>
    <t>Zemní protlaky řízené horizontální vrtání v hornině třídy těžitelnosti I a II skupiny 1 až 4 včetně protlačení trub v hloubce do 6 m vnějšího průměru vrtu do 90 mm</t>
  </si>
  <si>
    <t>2021_2.11 - IO 11 Vodovod k  ČS</t>
  </si>
  <si>
    <t>-2066293162</t>
  </si>
  <si>
    <t>118*0,6</t>
  </si>
  <si>
    <t>2381171</t>
  </si>
  <si>
    <t>167314131</t>
  </si>
  <si>
    <t>1180561256</t>
  </si>
  <si>
    <t>1205821830</t>
  </si>
  <si>
    <t>1414361170</t>
  </si>
  <si>
    <t>1829159269</t>
  </si>
  <si>
    <t>(-123*0,05*0,05*3,14)*2</t>
  </si>
  <si>
    <t>(123*0,6*0,4*2)</t>
  </si>
  <si>
    <t>-1975115028</t>
  </si>
  <si>
    <t>-1870429022</t>
  </si>
  <si>
    <t>-1329763722</t>
  </si>
  <si>
    <t>123*0,6*0,5*0,5</t>
  </si>
  <si>
    <t>346435463</t>
  </si>
  <si>
    <t>690367952</t>
  </si>
  <si>
    <t>-1480320290</t>
  </si>
  <si>
    <t>(123*0,6*1,7"celkový výkop - při průměrné hloubce 1,7 m")*0,6-2</t>
  </si>
  <si>
    <t>-183049324</t>
  </si>
  <si>
    <t>-(123*0,6*0,2+112*0,6*0,2)"komunikace asfalt"*2</t>
  </si>
  <si>
    <t>-1913790916</t>
  </si>
  <si>
    <t>-36,9*2</t>
  </si>
  <si>
    <t>622088508</t>
  </si>
  <si>
    <t>1122582271</t>
  </si>
  <si>
    <t>(123*0,6*0,7)*8</t>
  </si>
  <si>
    <t>-846536761</t>
  </si>
  <si>
    <t>-892369296</t>
  </si>
  <si>
    <t>51,66*2</t>
  </si>
  <si>
    <t>-625446444</t>
  </si>
  <si>
    <t>-"komunikace asfalt"(112*0,6*0,4+6*0,6*0,2)</t>
  </si>
  <si>
    <t>(-123*0,6*0,4)"obsyp"</t>
  </si>
  <si>
    <t>-1414765065</t>
  </si>
  <si>
    <t>-(123*0,045*0,045)*3,14"potrubí"</t>
  </si>
  <si>
    <t>(123*0,6*0,4)</t>
  </si>
  <si>
    <t>-906660170</t>
  </si>
  <si>
    <t>-1536724715</t>
  </si>
  <si>
    <t>0,11*2+0,02*2+0,06*2</t>
  </si>
  <si>
    <t>960010543</t>
  </si>
  <si>
    <t>6*0,5*0,3*2</t>
  </si>
  <si>
    <t>-1350925010</t>
  </si>
  <si>
    <t>-1778437964</t>
  </si>
  <si>
    <t>155752275</t>
  </si>
  <si>
    <t>190429741</t>
  </si>
  <si>
    <t>-597159675</t>
  </si>
  <si>
    <t>2104398064</t>
  </si>
  <si>
    <t>283990001r</t>
  </si>
  <si>
    <t xml:space="preserve">Fólie výstražná pro vodovod  š. 300 mm </t>
  </si>
  <si>
    <t>1539329193</t>
  </si>
  <si>
    <t>123</t>
  </si>
  <si>
    <t>871241211</t>
  </si>
  <si>
    <t>Montáž potrubí z PE100 SDR 11 otevřený výkop svařovaných elektrotvarovkou D 90 x 8,2 mm</t>
  </si>
  <si>
    <t>717898864</t>
  </si>
  <si>
    <t>Montáž vodovodního potrubí z plastů v otevřeném výkopu z polyetylenu PE 100 svařovaných elektrotvarovkou SDR 11/PN16 D 90 x 8,2 mm</t>
  </si>
  <si>
    <t>892273122</t>
  </si>
  <si>
    <t>Proplach a dezinfekce vodovodního potrubí DN od 80 do 125</t>
  </si>
  <si>
    <t>566465611</t>
  </si>
  <si>
    <t>2009181154</t>
  </si>
  <si>
    <t>28613530</t>
  </si>
  <si>
    <t>potrubí třívrstvé PE100 RC SDR11 90x8,2 dl 12m</t>
  </si>
  <si>
    <t>-1413322888</t>
  </si>
  <si>
    <t>1751798509</t>
  </si>
  <si>
    <t>761345749</t>
  </si>
  <si>
    <t>857263131</t>
  </si>
  <si>
    <t>Montáž litinových tvarovek odbočných hrdlových otevřený výkop s integrovaným těsněním DN 100</t>
  </si>
  <si>
    <t>328499247</t>
  </si>
  <si>
    <t>Montáž litinových tvarovek na potrubí litinovém tlakovém odbočných na potrubí z trub hrdlových v otevřeném výkopu, kanálu nebo v šachtě s integrovaným těsněním DN 100</t>
  </si>
  <si>
    <t>-623710323</t>
  </si>
  <si>
    <t>-429799001</t>
  </si>
  <si>
    <t>1015697269</t>
  </si>
  <si>
    <t>-1916339078</t>
  </si>
  <si>
    <t>117932573</t>
  </si>
  <si>
    <t>891247211</t>
  </si>
  <si>
    <t>Montáž hydrantů nadzemních DN 80</t>
  </si>
  <si>
    <t>-2117841879</t>
  </si>
  <si>
    <t>Montáž vodovodních armatur na potrubí hydrantů nadzemních DN 80</t>
  </si>
  <si>
    <t>42273682</t>
  </si>
  <si>
    <t>hydrant nadzemní DN 80 tvárná litina dvojitý uzávěr s koulí krycí v 1500mm</t>
  </si>
  <si>
    <t>196413675</t>
  </si>
  <si>
    <t>-2098522210</t>
  </si>
  <si>
    <t>-340062416</t>
  </si>
  <si>
    <t>999900000000</t>
  </si>
  <si>
    <t>VODA Náhradní díly DRENÁŽNÍ OBAL K HYDRANTŮM</t>
  </si>
  <si>
    <t>KS</t>
  </si>
  <si>
    <t>1392910580</t>
  </si>
  <si>
    <t>1 "hydrant"</t>
  </si>
  <si>
    <t>853818682</t>
  </si>
  <si>
    <t>42221303</t>
  </si>
  <si>
    <t>šoupátko pitná voda litina GGG 50 krátká stavební dl PN 10/16 DN 80x180mm</t>
  </si>
  <si>
    <t>331447961</t>
  </si>
  <si>
    <t>-1188730801</t>
  </si>
  <si>
    <t>HWL.R51008000002</t>
  </si>
  <si>
    <t>SOUP.ZEM.TEL+POKL.L=1,1-2,0 80 (1,1-2,0 m)</t>
  </si>
  <si>
    <t>sada</t>
  </si>
  <si>
    <t>-771134654</t>
  </si>
  <si>
    <t>878320026</t>
  </si>
  <si>
    <t>422913520</t>
  </si>
  <si>
    <t>poklop litinový 1750-šoupátkový</t>
  </si>
  <si>
    <t>576872872</t>
  </si>
  <si>
    <t>AVK.944100P</t>
  </si>
  <si>
    <t>Univerzální jištěná spojka , DN 100, rozsah 104-133 mm</t>
  </si>
  <si>
    <t>465305784</t>
  </si>
  <si>
    <t>936004304</t>
  </si>
  <si>
    <t>55259815</t>
  </si>
  <si>
    <t>přechod přírubový tvárná litina dl 200mm DN 100/80</t>
  </si>
  <si>
    <t>-2013805878</t>
  </si>
  <si>
    <t>-1004582327</t>
  </si>
  <si>
    <t>-948457864</t>
  </si>
  <si>
    <t>WVN.FFD91013W</t>
  </si>
  <si>
    <t>Oblouk 11° PE100 RC SDR11 90</t>
  </si>
  <si>
    <t>1157426285</t>
  </si>
  <si>
    <t>WVN.FF700214W</t>
  </si>
  <si>
    <t>Příruba PP/ocel PN10/16 110 DN100</t>
  </si>
  <si>
    <t>1172824865</t>
  </si>
  <si>
    <t>4222110r</t>
  </si>
  <si>
    <t>spojovací materiál (šrouby, matky, atd.)</t>
  </si>
  <si>
    <t>1831021765</t>
  </si>
  <si>
    <t>673877678</t>
  </si>
  <si>
    <t>1621254233</t>
  </si>
  <si>
    <t>404452250</t>
  </si>
  <si>
    <t>sloupek Zn 60 - 350</t>
  </si>
  <si>
    <t>94388261</t>
  </si>
  <si>
    <t>-291298880</t>
  </si>
  <si>
    <t>-1742988710</t>
  </si>
  <si>
    <t>-1946066454</t>
  </si>
  <si>
    <t>62,64*17</t>
  </si>
  <si>
    <t>-744014775</t>
  </si>
  <si>
    <t>-1929381535</t>
  </si>
  <si>
    <t>-1568430706</t>
  </si>
  <si>
    <t>1,7</t>
  </si>
  <si>
    <t>373723463</t>
  </si>
  <si>
    <t>-1993210113</t>
  </si>
  <si>
    <t>-2086139535</t>
  </si>
  <si>
    <t>2021_2.12 - IO 12 Kanalizační přípojky</t>
  </si>
  <si>
    <t>50*0,8</t>
  </si>
  <si>
    <t>4*1,3</t>
  </si>
  <si>
    <t>(-63,2*0,08*0,08*3,14)*2</t>
  </si>
  <si>
    <t>63,2*0,8*0,45</t>
  </si>
  <si>
    <t>(63,2*0,8*1)*0,5</t>
  </si>
  <si>
    <t>13,2*2</t>
  </si>
  <si>
    <t>(63,2*0,8*1,8"celkový výkop - při průměrné hloubce 1,8 m")*0,4</t>
  </si>
  <si>
    <t>-(63,2*0,8*0,2+50*0,8*0,2)*0,4"komunikace asfalt +ZELEŇ"</t>
  </si>
  <si>
    <t>(63,2*0,8*1,8"celkový výkop - při průměrné hloubce 1,8 m")*0,6-8</t>
  </si>
  <si>
    <t>-(63,2*0,8*0,2+50*0,8*0,2)*0,6"komunikace asfalt"</t>
  </si>
  <si>
    <t>2*1,8*63,2</t>
  </si>
  <si>
    <t>(63,2*0,8*1,8"celkový výkop - při průměrné hloubce 1,8 m")</t>
  </si>
  <si>
    <t>-(63,2*0,8*0,2+50*0,8*0,2)"komunikace asfalt +ZELEŇ"</t>
  </si>
  <si>
    <t>(63,2*0,8*1,8"celkový výkop - při průměrné hloubce 1,8 m")*2-27,808</t>
  </si>
  <si>
    <t>-(63,2*0,8*0,2+50*0,8*0,2)"komunikace asfalt +ZELEŇ"*2</t>
  </si>
  <si>
    <t>63,2*0,8*0,55</t>
  </si>
  <si>
    <t>(63,2*0,8*0,55)*8</t>
  </si>
  <si>
    <t>833636176</t>
  </si>
  <si>
    <t>27,808*2</t>
  </si>
  <si>
    <t>-63,2*0,08*0,08*3,14"potrubí"</t>
  </si>
  <si>
    <t>(63,2*0,8*0,45)</t>
  </si>
  <si>
    <t>0,8*63,2*0,1</t>
  </si>
  <si>
    <t>2,4*1,3</t>
  </si>
  <si>
    <t>63,2</t>
  </si>
  <si>
    <t>871313121</t>
  </si>
  <si>
    <t>Montáž kanalizačního potrubí z PVC těsněné gumovým kroužkem otevřený výkop sklon do 20 % DN 160</t>
  </si>
  <si>
    <t>1136725702</t>
  </si>
  <si>
    <t>Montáž kanalizačního potrubí z plastů z tvrdého PVC těsněných gumovým kroužkem v otevřeném výkopu ve sklonu do 20 % DN 160</t>
  </si>
  <si>
    <t>PPL.Q121506</t>
  </si>
  <si>
    <t>Trubka kanalizační  SN 12 DN 150x6m PP, plnostěnná třívrstvá konstr. stěny,zkoušky ráz. odolnosti dle EN1411,odolnost prorůstání kořenů dle EN14741,vysokotl. čištění 120bar dle CEN/TR 14920,značení i uvnitř trub</t>
  </si>
  <si>
    <t>1963757684</t>
  </si>
  <si>
    <t>Trubka kanalizační SN 12 DN 150x6m PP, plnostěnná třívrstvá konstr. stěny,zkoušky ráz. odolnosti dle EN1411,odolnost prorůstání kořenů dle EN14741,vysokotl. čištění 120bar dle CEN/TR 14920,značení i uvnitř trub</t>
  </si>
  <si>
    <t>PPL.Q121503</t>
  </si>
  <si>
    <t>Trubka kanalizační SN 12 DN 150x3m PP, plnostěnná třívrstvá konstr. stěny,zkoušky ráz. odolnosti dle EN1411,odolnost prorůstání kořenů dle EN14741,vysokotl. čištění 120bar dle CEN/TR 14920,značení i uvnitř trub</t>
  </si>
  <si>
    <t>1316666700</t>
  </si>
  <si>
    <t>877315211</t>
  </si>
  <si>
    <t>Montáž tvarovek z tvrdého PVC-systém KG nebo z polypropylenu-systém KG 2000 jednoosé DN 160</t>
  </si>
  <si>
    <t>-966157521</t>
  </si>
  <si>
    <t>Montáž tvarovek na kanalizačním potrubí z trub z plastu  z tvrdého PVC nebo z polypropylenu v otevřeném výkopu jednoosých DN 160</t>
  </si>
  <si>
    <t>19*3</t>
  </si>
  <si>
    <t>28611359</t>
  </si>
  <si>
    <t>koleno kanalizace PVC KG 160x15°</t>
  </si>
  <si>
    <t>1858940824</t>
  </si>
  <si>
    <t>28611361</t>
  </si>
  <si>
    <t>koleno kanalizační PVC KG 160x45°</t>
  </si>
  <si>
    <t>-1434143091</t>
  </si>
  <si>
    <t>28611360</t>
  </si>
  <si>
    <t>koleno kanalizace PVC KG 160x30°</t>
  </si>
  <si>
    <t>-1694024394</t>
  </si>
  <si>
    <t>877315231</t>
  </si>
  <si>
    <t>Montáž víčka z tvrdého PVC-systém KG DN 160</t>
  </si>
  <si>
    <t>-714807466</t>
  </si>
  <si>
    <t>Montáž tvarovek na kanalizačním potrubí z trub z plastu  z tvrdého PVC nebo z polypropylenu v otevřeném výkopu víček DN 160</t>
  </si>
  <si>
    <t>28611722</t>
  </si>
  <si>
    <t>víčko kanalizace plastové KG DN 160</t>
  </si>
  <si>
    <t>131194948</t>
  </si>
  <si>
    <t>4*2</t>
  </si>
  <si>
    <t>(4*1,3*0,15)*2</t>
  </si>
  <si>
    <t>(50*0,8*0,3)*2</t>
  </si>
  <si>
    <t>(4*1,3*0,15)*2*17</t>
  </si>
  <si>
    <t>(50*0,8*0,3)*2*17</t>
  </si>
  <si>
    <t>(50*1*0,3)*2</t>
  </si>
  <si>
    <t>721290112</t>
  </si>
  <si>
    <t>Zkouška těsnosti potrubí kanalizace vodou do DN 200</t>
  </si>
  <si>
    <t>724470551</t>
  </si>
  <si>
    <t>Zkouška těsnosti kanalizace  v objektech vodou DN 150 nebo DN 200</t>
  </si>
  <si>
    <t>2021_2.13 - SO 01 Čerpací stanice</t>
  </si>
  <si>
    <t>22233</t>
  </si>
  <si>
    <t>42.21.23</t>
  </si>
  <si>
    <t xml:space="preserve">    6 - Úpravy povrchu, podlahy, osazení</t>
  </si>
  <si>
    <t>1090104085</t>
  </si>
  <si>
    <t>1389025166</t>
  </si>
  <si>
    <t>30*24</t>
  </si>
  <si>
    <t>-1343387849</t>
  </si>
  <si>
    <t>131151203</t>
  </si>
  <si>
    <t>Hloubení jam zapažených v hornině třídy těžitelnosti I, skupiny 1 a 2 objem do 100 m3 strojně</t>
  </si>
  <si>
    <t>1485671094</t>
  </si>
  <si>
    <t>Hloubení zapažených jam a zářezů strojně s urovnáním dna do předepsaného profilu a spádu v hornině třídy těžitelnosti I skupiny 1 a 2 přes 50 do 100 m3</t>
  </si>
  <si>
    <t>(7*4,0*5,3+1*0,8*0,8)*0,4</t>
  </si>
  <si>
    <t>131251203</t>
  </si>
  <si>
    <t>Hloubení jam zapažených v hornině třídy těžitelnosti I, skupiny 3 objem do 100 m3 strojně</t>
  </si>
  <si>
    <t>1498156353</t>
  </si>
  <si>
    <t>Hloubení zapažených jam a zářezů strojně s urovnáním dna do předepsaného profilu a spádu v hornině třídy těžitelnosti I skupiny 3 přes 50 do 100 m3</t>
  </si>
  <si>
    <t>(7*4,0*5,3+1*0,8*0,8)*0,5</t>
  </si>
  <si>
    <t>131351201</t>
  </si>
  <si>
    <t>Hloubení jam zapažených v hornině třídy těžitelnosti II, skupiny 4 objem do 20 m3 strojně</t>
  </si>
  <si>
    <t>-407933499</t>
  </si>
  <si>
    <t>Hloubení zapažených jam a zářezů strojně s urovnáním dna do předepsaného profilu a spádu v hornině třídy těžitelnosti II skupiny 4 do 20 m3</t>
  </si>
  <si>
    <t>(7*4,0*5,3+1*0,8*0,8)*0,1</t>
  </si>
  <si>
    <t>134633100</t>
  </si>
  <si>
    <t>pažnice ocelová 009500 6 m</t>
  </si>
  <si>
    <t>-34208633</t>
  </si>
  <si>
    <t>profily ocelové hrubé na štětovnice (neopracované), pažnice ocelová 6 m</t>
  </si>
  <si>
    <t>151711111</t>
  </si>
  <si>
    <t>Osazení zápor ocelových dl do 8 m</t>
  </si>
  <si>
    <t>1530102487</t>
  </si>
  <si>
    <t>Osazení ocelových zápor pro pažení hloubených vykopávek do předem provedených vrtů se zabetonováním spodního konce, s příp. nutným obsypem zápory pískem délky od 0 do 8 m</t>
  </si>
  <si>
    <t>4*2+7*2</t>
  </si>
  <si>
    <t>151712111</t>
  </si>
  <si>
    <t>Převázka ocelová zdvojená pro kotvení záporového pažení</t>
  </si>
  <si>
    <t>-1903225982</t>
  </si>
  <si>
    <t>Převázka ocelová pro ukotvení záporového pažení pro jakoukoliv délku převázky zdvojená</t>
  </si>
  <si>
    <t>151713111</t>
  </si>
  <si>
    <t>Zřízení vrchního kotvení zápor při délce zápory do 8 m</t>
  </si>
  <si>
    <t>-303312122</t>
  </si>
  <si>
    <t>Vrchní kotvení zápor na povrch výkopové jámy s provedením kotevních bloků z betonu nebo se zaberaněním ocelových pilot, případně s provedením vrtů a jejich výplní betonem, s dodáním hmot při délce zápory do 8 m zřízení</t>
  </si>
  <si>
    <t>151713112</t>
  </si>
  <si>
    <t>Odstranění vrchního kotvení zápor při délce zápory do 8 m</t>
  </si>
  <si>
    <t>371047916</t>
  </si>
  <si>
    <t>Vrchní kotvení zápor na povrch výkopové jámy s provedením kotevních bloků z betonu nebo se zaberaněním ocelových pilot, případně s provedením vrtů a jejich výplní betonem, s dodáním hmot při délce zápory do 8 m odstranění</t>
  </si>
  <si>
    <t>151721112</t>
  </si>
  <si>
    <t>Zřízení pažení do ocelových zápor hl výkopu do 10 m s jeho následným odstraněním</t>
  </si>
  <si>
    <t>-774972492</t>
  </si>
  <si>
    <t>Pažení do ocelových zápor bez ohledu na druh pažin, s odstraněním pažení, hloubky výkopu přes 4 do 10 m</t>
  </si>
  <si>
    <t>4*5,3*2+7*5,3*2</t>
  </si>
  <si>
    <t>-1519141690</t>
  </si>
  <si>
    <t>(7*4*(5,3-0,2)+0,8*0,8*1)*0,9*2</t>
  </si>
  <si>
    <t>1006497879</t>
  </si>
  <si>
    <t>(7*4*(5,3-0,2)+0,8*0,8*1)*0,1</t>
  </si>
  <si>
    <t>1288727997</t>
  </si>
  <si>
    <t>7*4*0,3+5*1,4*1,4*3,14*2-14,344-7*4*0,2+4</t>
  </si>
  <si>
    <t>214994906</t>
  </si>
  <si>
    <t>54*8</t>
  </si>
  <si>
    <t>162751137</t>
  </si>
  <si>
    <t>Vodorovné přemístění do 10000 m výkopku/sypaniny z horniny třídy těžitelnosti II, skupiny 4 a 5</t>
  </si>
  <si>
    <t>-1308933185</t>
  </si>
  <si>
    <t>Vodorovné přemístění výkopku nebo sypaniny po suchu na obvyklém dopravním prostředku, bez naložení výkopku, avšak se složením bez rozhrnutí z horniny třídy těžitelnosti II skupiny 4 a 5 na vzdálenost přes 9 000 do 10 000 m</t>
  </si>
  <si>
    <t>162751139</t>
  </si>
  <si>
    <t>Příplatek k vodorovnému přemístění výkopku/sypaniny z horniny třídy těžitelnosti II, skupiny 4 a 5 ZKD 1000 m přes 10000 m</t>
  </si>
  <si>
    <t>2049747407</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</si>
  <si>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</si>
  <si>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14,344*8</t>
  </si>
  <si>
    <t>1569127598</t>
  </si>
  <si>
    <t>7*4*0,3+5*1,4*1,4*3,14*2-7*4*0,2+4</t>
  </si>
  <si>
    <t>1997868504</t>
  </si>
  <si>
    <t>4*7*(5-0,2)-1,4*1,4*3,14*5*2-4</t>
  </si>
  <si>
    <t>183405211</t>
  </si>
  <si>
    <t>Výsev trávníku hydroosevem na ornici</t>
  </si>
  <si>
    <t>212292972</t>
  </si>
  <si>
    <t>4*7</t>
  </si>
  <si>
    <t>1813213299</t>
  </si>
  <si>
    <t>0,15*7*4*2</t>
  </si>
  <si>
    <t>121101101</t>
  </si>
  <si>
    <t>Sejmutí ornice s přemístěním na vzdálenost do 50 m</t>
  </si>
  <si>
    <t>542807246</t>
  </si>
  <si>
    <t>Sejmutí ornice nebo lesní půdy  s vodorovným přemístěním na hromady v místě upotřebení nebo na dočasné či trvalé skládky se složením, na vzdálenost do 50 m</t>
  </si>
  <si>
    <t>7*4*0,2*2</t>
  </si>
  <si>
    <t>-1558887932</t>
  </si>
  <si>
    <t>64,344*2+4*2</t>
  </si>
  <si>
    <t>181006113</t>
  </si>
  <si>
    <t>Rozprostření zemin tl vrstvy do 0,2 m schopných zúrodnění v rovině a sklonu do 1:5</t>
  </si>
  <si>
    <t>1347141244</t>
  </si>
  <si>
    <t>Rozprostření zemin schopných zúrodnění  v rovině a ve sklonu do 1:5, tloušťka vrstvy přes 0,15 do 0,20 m</t>
  </si>
  <si>
    <t>005724740</t>
  </si>
  <si>
    <t>osivo směs travní krajinná - svahová</t>
  </si>
  <si>
    <t>kg</t>
  </si>
  <si>
    <t>816516068</t>
  </si>
  <si>
    <t>osiva pícnin směsi travní balení obvykle 25 kg technická - svahová (10 kg)</t>
  </si>
  <si>
    <t>28*0,025 'Přepočtené koeficientem množství</t>
  </si>
  <si>
    <t>273311124</t>
  </si>
  <si>
    <t>Základové desky z betonu prostého C 12/15</t>
  </si>
  <si>
    <t>1453134732</t>
  </si>
  <si>
    <t>Základové konstrukce z betonu prostého desky ve výkopu nebo na hlavách pilot C 12/15</t>
  </si>
  <si>
    <t>4*7*0,15</t>
  </si>
  <si>
    <t>273311125</t>
  </si>
  <si>
    <t>Základové desky z betonu prostého C 16/20</t>
  </si>
  <si>
    <t>682575549</t>
  </si>
  <si>
    <t>Základové konstrukce z betonu prostého desky ve výkopu nebo na hlavách pilot C 16/20</t>
  </si>
  <si>
    <t>1,25*1,25*3,14*0,05*2</t>
  </si>
  <si>
    <t>-778026346</t>
  </si>
  <si>
    <t>596811220</t>
  </si>
  <si>
    <t>Kladení betonové dlažby komunikací pro pěší do lože z kameniva vel do 0,25 m2 plochy do 50 m2</t>
  </si>
  <si>
    <t>1991614956</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</si>
  <si>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</si>
  <si>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LGB.1678220</t>
  </si>
  <si>
    <t>dlažba desková betonová 30x30x3,5 cm sedá</t>
  </si>
  <si>
    <t>341342409</t>
  </si>
  <si>
    <t>Úpravy povrchu, podlahy, osazení</t>
  </si>
  <si>
    <t>311863020_R41</t>
  </si>
  <si>
    <t>žebřík nerez L 40 x 40 x 5 L 5000 mm včetně nástupních madel</t>
  </si>
  <si>
    <t>-1146416935</t>
  </si>
  <si>
    <t>3118630r</t>
  </si>
  <si>
    <t>kompozitová lávka včetně zábradlí, u profilů, chemické kotvy a upevnění  dodávka + montáž  viz příloha D.3.5.</t>
  </si>
  <si>
    <t>1913462030</t>
  </si>
  <si>
    <t>55243111_r</t>
  </si>
  <si>
    <t>poklop uzamykatelný vodotěsný  dle specifikace</t>
  </si>
  <si>
    <t>-2107447780</t>
  </si>
  <si>
    <t>5931145_R43</t>
  </si>
  <si>
    <t xml:space="preserve">mobilní zdvihací zařízení včetně patky </t>
  </si>
  <si>
    <t>-367316539</t>
  </si>
  <si>
    <t>mobilní zdvihací zařízení</t>
  </si>
  <si>
    <t>89441112_R44</t>
  </si>
  <si>
    <t>Osazení a dodávka čerpací šachty   DN 2500 včetně osazení poklopů a dalšího příslušenství včetně vztlakové pojistky- komplet dle specifikace -příloha D.3.5.</t>
  </si>
  <si>
    <t>121261552</t>
  </si>
  <si>
    <t xml:space="preserve">Osazení a dodávka čerpací šachty   DN 2500 včetně osazení poklopů a dalšího příslušenství včetně vztlakové pojistky - komplet dle specifikace -příloha D.3.5.
položka zahrnuje kompletní dodávku včetně osazení s připravenými vstupy jednotlivých potrubí a kabelů.
</t>
  </si>
  <si>
    <t>899623161</t>
  </si>
  <si>
    <t>Obetonování potrubí nebo zdiva stok betonem prostým tř. C 20/25 v otevřeném výkopu</t>
  </si>
  <si>
    <t>-1088018798</t>
  </si>
  <si>
    <t>Obetonování potrubí nebo zdiva stok betonem prostým v otevřeném výkopu, beton tř. C 20/25</t>
  </si>
  <si>
    <t>1100729952</t>
  </si>
  <si>
    <t>(6+9)*2</t>
  </si>
  <si>
    <t>-501858807</t>
  </si>
  <si>
    <t>933901111</t>
  </si>
  <si>
    <t>Provedení zkoušky vodotěsnosti nádrže do 1000 m3</t>
  </si>
  <si>
    <t>1830848210</t>
  </si>
  <si>
    <t>Zkoušky objektů a vymývání  provedení zkoušky vodotěsnosti betonové nádrže jakéhokoliv druhu a tvaru, o obsahu do 1000 m3</t>
  </si>
  <si>
    <t>3,14*1,25*1,25*5*2</t>
  </si>
  <si>
    <t>998274128</t>
  </si>
  <si>
    <t>Příplatek k přesunu hmot pro trubní vedení z trub betonových za zvětšený přesun hmot do 5000 m</t>
  </si>
  <si>
    <t>735604157</t>
  </si>
  <si>
    <t>Přesun hmot pro trubní vedení hloubené z trub betonových nebo železobetonových Příplatek k cenám za zvětšený přesun přes vymezenou největší dopravní vzdálenost přes 3000 do 5000 m</t>
  </si>
  <si>
    <t>15*2</t>
  </si>
  <si>
    <t>-7416816</t>
  </si>
  <si>
    <t>634498936</t>
  </si>
  <si>
    <t>(7*4*(5,3-0,2)+0,8*0,8*1)*0,9</t>
  </si>
  <si>
    <t>-527982531</t>
  </si>
  <si>
    <t>2021_2.14 - Technologie čs</t>
  </si>
  <si>
    <t>Soupis:</t>
  </si>
  <si>
    <t>2021_2.14.1 - Strojní část technologie ČS</t>
  </si>
  <si>
    <t xml:space="preserve">    35-M - Montáž čerpadel, kompr.a vodoh.zař.</t>
  </si>
  <si>
    <t>-445749144</t>
  </si>
  <si>
    <t>Montáž litinových tvarovek na potrubí litinovém tlakovém jednoosých na potrubí z trub přírubových v otevřeném výkopu, kanálu nebo v šachtě DN 80</t>
  </si>
  <si>
    <t>55253609</t>
  </si>
  <si>
    <t>přechod přírubový,práškový epoxid tl 250µm FFR-kus litinový dl 200mm DN 80/65</t>
  </si>
  <si>
    <t>1916069762</t>
  </si>
  <si>
    <t>2111374736</t>
  </si>
  <si>
    <t>55254046</t>
  </si>
  <si>
    <t>koleno přírubové z tvárné litiny,práškový epoxid tl 250µm s patkou N-kus DN 65</t>
  </si>
  <si>
    <t>1252211521</t>
  </si>
  <si>
    <t>55254025</t>
  </si>
  <si>
    <t>koleno přírubové z tvárné litiny,práškový epoxid tl 250µm Q-kus DN 65-90°</t>
  </si>
  <si>
    <t>-92965957</t>
  </si>
  <si>
    <t>857244121</t>
  </si>
  <si>
    <t>-258914223</t>
  </si>
  <si>
    <t>55253505</t>
  </si>
  <si>
    <t>tvarovka přírubová litinová s přírubovou odbočkou,práškový epoxid tl 250µm T-kus DN 65/65</t>
  </si>
  <si>
    <t>-748443226</t>
  </si>
  <si>
    <t>-1421557335</t>
  </si>
  <si>
    <t>891231222</t>
  </si>
  <si>
    <t>Montáž vodovodních šoupátek s ručním kolečkem v šachtách DN 65</t>
  </si>
  <si>
    <t>-2071559659</t>
  </si>
  <si>
    <t>Montáž vodovodních armatur na potrubí šoupátek nebo klapek uzavíracích v šachtách s ručním kolečkem DN 65</t>
  </si>
  <si>
    <t>42221452</t>
  </si>
  <si>
    <t>šoupátko odpadní voda litina GGG 50 krátká stavební dl PN 10/16 DN 65x170mm</t>
  </si>
  <si>
    <t>999246902</t>
  </si>
  <si>
    <t>891235321</t>
  </si>
  <si>
    <t>Montáž zpětných klapek DN 65</t>
  </si>
  <si>
    <t>597422273</t>
  </si>
  <si>
    <t>Montáž vodovodních armatur na potrubí zpětných klapek DN 65</t>
  </si>
  <si>
    <t>55118692</t>
  </si>
  <si>
    <t>ventil zpětný přírubový litina PN 16 T 70°C DN 65</t>
  </si>
  <si>
    <t>-1478488323</t>
  </si>
  <si>
    <t>1706981633</t>
  </si>
  <si>
    <t>-143887900</t>
  </si>
  <si>
    <t>8912433_R102</t>
  </si>
  <si>
    <t>Osazení a montáž kanalizačních armatur a čerpadel, zprovoznění čerpací stanice + zaškolení obsluhy</t>
  </si>
  <si>
    <t>-432311936</t>
  </si>
  <si>
    <t>4222110_R16</t>
  </si>
  <si>
    <t>spojovací materiál (šrouby, matky, těsnění atd.)</t>
  </si>
  <si>
    <t>-1747494284</t>
  </si>
  <si>
    <t>-1513046189</t>
  </si>
  <si>
    <t>Montáž vodovodních armatur na potrubí hydrantů podzemních (bez osazení poklopů) DN 80</t>
  </si>
  <si>
    <t>HWL.D81008012516</t>
  </si>
  <si>
    <t>SOUPRAVA PROPLACHOVACÍ NA ODPADNÍ VODU 80/1,25 m</t>
  </si>
  <si>
    <t>1947530441</t>
  </si>
  <si>
    <t>891365321</t>
  </si>
  <si>
    <t>Montáž zpětných klapek DN 250</t>
  </si>
  <si>
    <t>-647632670</t>
  </si>
  <si>
    <t>Montáž vodovodních armatur na potrubí zpětných klapek DN 250</t>
  </si>
  <si>
    <t>42284021</t>
  </si>
  <si>
    <t>klapka zpětná koncová litinová L55 067 601 DN 250</t>
  </si>
  <si>
    <t>-1102683937</t>
  </si>
  <si>
    <t>899401113</t>
  </si>
  <si>
    <t>Osazení poklopů litinových hydrantových</t>
  </si>
  <si>
    <t>1910151593</t>
  </si>
  <si>
    <t>42291452</t>
  </si>
  <si>
    <t>poklop litinový hydrantový DN 80</t>
  </si>
  <si>
    <t>-197441401</t>
  </si>
  <si>
    <t>AVK.7217</t>
  </si>
  <si>
    <t>podkladová deska hydrantová 7.2.17</t>
  </si>
  <si>
    <t>-360349863</t>
  </si>
  <si>
    <t xml:space="preserve"> podkladová deska hydrantová 7.2.17</t>
  </si>
  <si>
    <t>42291073</t>
  </si>
  <si>
    <t>souprava zemní pro šoupátka DN 65-80mm Rd 1,5m</t>
  </si>
  <si>
    <t>86782035</t>
  </si>
  <si>
    <t>35-M</t>
  </si>
  <si>
    <t>Montáž čerpadel, kompr.a vodoh.zař.</t>
  </si>
  <si>
    <t>3501500r</t>
  </si>
  <si>
    <t>Montáž čerpadlo ponorné kalové - vývod DN 65</t>
  </si>
  <si>
    <t>-2013026894</t>
  </si>
  <si>
    <t>Montáž čerpadel ponorných Montáž čerpadlo ponorné  - vývod DN 65</t>
  </si>
  <si>
    <t>2861373_R101</t>
  </si>
  <si>
    <t>Kompletní trubní rozvody DN65, včetně uchycení a vodící trubky pro čerpadlo dodávka + montáž</t>
  </si>
  <si>
    <t>1353947276</t>
  </si>
  <si>
    <t>5624161_r</t>
  </si>
  <si>
    <t>konstrukce a osazení bezpečnostního přepadu</t>
  </si>
  <si>
    <t>-356619633</t>
  </si>
  <si>
    <t>přepadový sifon</t>
  </si>
  <si>
    <t>4261110_R100</t>
  </si>
  <si>
    <t>Čerpadlo kalové oběžné kolo s volných průtokem DN 65mm, Parametry: Q =4,0 l/s, H =15,8 m</t>
  </si>
  <si>
    <t>-776997899</t>
  </si>
  <si>
    <t xml:space="preserve">Čerpadlo kalové oběžné kolo s volných průtokem DN 65mm
Parametry: Q =4,0  l/s, H = 15,8 m, 
Elektromotor: 4,8kW / 8,5 A, 
Materiálové provedení: litina, 
Příslušenství v ceně: spouštěcí zařízení do 4,5 m (vedení tyčemi), 10 m el. kabelu, teplotní a vlhkostní ochrana,  
Hmotnost: cca 58  kg
</t>
  </si>
  <si>
    <t>2021_2.14.2 - PS 01.1 Elektro část technologie ČS</t>
  </si>
  <si>
    <t xml:space="preserve">    21-M - Elektromontáže</t>
  </si>
  <si>
    <t>21-M</t>
  </si>
  <si>
    <t>Elektromontáže</t>
  </si>
  <si>
    <t>Úroveň 3:</t>
  </si>
  <si>
    <t>2021_2.14.2.1. - Přípojka nn</t>
  </si>
  <si>
    <t>2224</t>
  </si>
  <si>
    <t>45231400-9</t>
  </si>
  <si>
    <t>42.22.1</t>
  </si>
  <si>
    <t xml:space="preserve">    9 - Ostatní konstrukce a práce, bourání</t>
  </si>
  <si>
    <t xml:space="preserve">    741 - Elektromontáže </t>
  </si>
  <si>
    <t>-1503073800</t>
  </si>
  <si>
    <t>0,5*5</t>
  </si>
  <si>
    <t>132211401</t>
  </si>
  <si>
    <t>Hloubená vykopávka pod základy v hornině třídy těžitelnosti I, skupiny 3 ručně</t>
  </si>
  <si>
    <t>-1439114560</t>
  </si>
  <si>
    <t>Hloubená vykopávka pod základy ručně s přehozením výkopku na vzdálenost 3 m nebo s naložením na dopravní prostředek v hornině třídy těžitelnosti I skupiny 3</t>
  </si>
  <si>
    <t>0,5*(1,2-0,2)*5</t>
  </si>
  <si>
    <t>162201101</t>
  </si>
  <si>
    <t>Vodorovné přemístění do 20 m výkopku/sypaniny z horniny tř. 1 až 4</t>
  </si>
  <si>
    <t>393745431</t>
  </si>
  <si>
    <t>Vodorovné přemístění výkopku nebo sypaniny po suchu na obvyklém dopravním prostředku, bez naložení výkopku, avšak se složením bez rozhrnutí z horniny tř. 1 až 4 na vzdálenost do 20 m</t>
  </si>
  <si>
    <t>-803220446</t>
  </si>
  <si>
    <t>329653218</t>
  </si>
  <si>
    <t>1*2</t>
  </si>
  <si>
    <t>-253702917</t>
  </si>
  <si>
    <t>175151101</t>
  </si>
  <si>
    <t>Obsypání potrubí strojně sypaninou bez prohození, uloženou do 3 m</t>
  </si>
  <si>
    <t>-619755814</t>
  </si>
  <si>
    <t>Obsypání potrubí strojně sypaninou z vhodných hornin tř. 1 až 4 nebo materiálem připraveným podél výkopu ve vzdálenosti do 3 m od jeho kraje, pro jakoukoliv hloubku výkopu a míru zhutnění bez prohození sypaniny</t>
  </si>
  <si>
    <t>0,2*0,5*5</t>
  </si>
  <si>
    <t>74860979</t>
  </si>
  <si>
    <t>5*0,5</t>
  </si>
  <si>
    <t>58337303</t>
  </si>
  <si>
    <t>štěrkopísek frakce 0/8</t>
  </si>
  <si>
    <t>-1074877670</t>
  </si>
  <si>
    <t>0,2*0,5*5*2</t>
  </si>
  <si>
    <t>181411121</t>
  </si>
  <si>
    <t>Založení lučního trávníku výsevem plochy do 1000 m2 v rovině a ve svahu do 1:5</t>
  </si>
  <si>
    <t>-870122640</t>
  </si>
  <si>
    <t>Založení trávníku na půdě předem připravené plochy do 1000 m2 výsevem včetně utažení lučního v rovině nebo na svahu do 1:5</t>
  </si>
  <si>
    <t>005724700</t>
  </si>
  <si>
    <t>osivo směs travní krajinná - technická</t>
  </si>
  <si>
    <t>2029979192</t>
  </si>
  <si>
    <t>2,5*0,025 'Přepočtené koeficientem množství</t>
  </si>
  <si>
    <t>-660961345</t>
  </si>
  <si>
    <t>34111076</t>
  </si>
  <si>
    <t>kabel silový s Cu jádrem 1 kV 4x10mm2</t>
  </si>
  <si>
    <t>807844667</t>
  </si>
  <si>
    <t>34571352</t>
  </si>
  <si>
    <t>trubka elektroinstalační ohebná dvouplášťová korugovaná D 52/63 mm, HDPE+LDPE</t>
  </si>
  <si>
    <t>157819054</t>
  </si>
  <si>
    <t>7411111r</t>
  </si>
  <si>
    <t>elektromnontážní práce - zapojení, montáž, zprovoznění, včetně dopravy a přesunu, včetně dokumentace skutečného provedení</t>
  </si>
  <si>
    <t>-714907191</t>
  </si>
  <si>
    <t>3582220_r</t>
  </si>
  <si>
    <t>Jistič 20B/3</t>
  </si>
  <si>
    <t>-1019846433</t>
  </si>
  <si>
    <t>354420620r</t>
  </si>
  <si>
    <t>páska zemnící 30 x 4 mm FeZn</t>
  </si>
  <si>
    <t>388591454</t>
  </si>
  <si>
    <t>Ostatní konstrukce a práce, bourání</t>
  </si>
  <si>
    <t xml:space="preserve">Elektromontáže </t>
  </si>
  <si>
    <t>357117150r</t>
  </si>
  <si>
    <t>Elektroměrový rozváděč, třífázový, jednosazbový, 40A</t>
  </si>
  <si>
    <t>360192909</t>
  </si>
  <si>
    <t>35825256</t>
  </si>
  <si>
    <t>Nožové pojistky vel. 1 25A gG</t>
  </si>
  <si>
    <t>-1222249051</t>
  </si>
  <si>
    <t>34121550r</t>
  </si>
  <si>
    <t>folie výstražná pro elektrická zařízení</t>
  </si>
  <si>
    <t>-567475970</t>
  </si>
  <si>
    <t>741810001</t>
  </si>
  <si>
    <t>Celková prohlídka elektrického rozvodu a zařízení do 100 000,- Kč</t>
  </si>
  <si>
    <t>-1469407380</t>
  </si>
  <si>
    <t>Zkoušky a prohlídky elektrických rozvodů a zařízení celková prohlídka a vyhotovení revizní zprávy pro objem montážních prací do 100 tis. Kč</t>
  </si>
  <si>
    <t>2021_2.14.2.2. - Dodávky a montáže ČSOV</t>
  </si>
  <si>
    <t xml:space="preserve">    742 - Elektroinstalace - slaboproud</t>
  </si>
  <si>
    <t>PKB.711035</t>
  </si>
  <si>
    <t>CYKY-J 5x4</t>
  </si>
  <si>
    <t>km</t>
  </si>
  <si>
    <t>891529739</t>
  </si>
  <si>
    <t>0,003</t>
  </si>
  <si>
    <t>3412605r</t>
  </si>
  <si>
    <t>Kabel J-Y(St)Y 4x2x0,8</t>
  </si>
  <si>
    <t>2048719278</t>
  </si>
  <si>
    <t>34571154</t>
  </si>
  <si>
    <t>Ochranná kabelová hadice 25mm</t>
  </si>
  <si>
    <t>-1421571221</t>
  </si>
  <si>
    <t>3571171r</t>
  </si>
  <si>
    <t>Rozváděč RM1   osazení a zapojení rozváděče.</t>
  </si>
  <si>
    <t>4261039r</t>
  </si>
  <si>
    <t>Ponorné čerpadlo  M1, M2 - zapojení elektromotoru</t>
  </si>
  <si>
    <t>-72422788</t>
  </si>
  <si>
    <t>426900r</t>
  </si>
  <si>
    <t>Ponorný tlakový snímač pro měření hladiny 4-20mA - D+M</t>
  </si>
  <si>
    <t>1000389520</t>
  </si>
  <si>
    <t>3582002R</t>
  </si>
  <si>
    <t>spínač plovákový  D+M</t>
  </si>
  <si>
    <t>2100001597</t>
  </si>
  <si>
    <t>spínač plovákový s kabelem 10 m H07RNF</t>
  </si>
  <si>
    <t>PMP.ZB00010R1</t>
  </si>
  <si>
    <t>Koncový spínač s pružinou - D+M+ZAPOJENÍ</t>
  </si>
  <si>
    <t>1966540230</t>
  </si>
  <si>
    <t>Koncový spínač s pružinou- D+M+ZAPOJENÍ</t>
  </si>
  <si>
    <t>3582289R</t>
  </si>
  <si>
    <t>Magnetický spínač D+M+Z</t>
  </si>
  <si>
    <t>1397033732</t>
  </si>
  <si>
    <t>3581123R</t>
  </si>
  <si>
    <t>Přívodka 400V/16A, 5P D+M+Z</t>
  </si>
  <si>
    <t>15187446</t>
  </si>
  <si>
    <t>2171111R</t>
  </si>
  <si>
    <t>ZDĚNÝ PILÍŘ (MATERIÁL, ZÁKLADY, NEREZ DVÍŘKA, STŘÍŠKA, VYHLOUBENÍ ZÁKLADU, KOMPLETNÍ PRÁCE)</t>
  </si>
  <si>
    <t>KMPL</t>
  </si>
  <si>
    <t>126501235</t>
  </si>
  <si>
    <t xml:space="preserve">ZDĚNÝ PILÍŘ
Položka obsahuje:
- materiál na základ a stavbu pilíře
- nerezová dvířka včetně rámu
- plechová stříška
- vyhloubení základu
- práce
</t>
  </si>
  <si>
    <t>74111R</t>
  </si>
  <si>
    <t>Pomocné nosné konstrukce v provedení nerez (DRŽÁKY A UPEVNĚNÍ, KOTEVNÍ A SPOJOVACÍ MATERIÁL) - D+M</t>
  </si>
  <si>
    <t xml:space="preserve">Pomocné nosné konstrukce v provedení nerez
Položka obsahuje:
- držáky pro upevnění snímačů
- kotevní a spojovací materiál
</t>
  </si>
  <si>
    <t>3544206r</t>
  </si>
  <si>
    <t>Uzemnění a pospojování, svorkovnice Met, vodiče CYA včetně ok a zapojení, svorky a pásky nerez</t>
  </si>
  <si>
    <t>komplet</t>
  </si>
  <si>
    <t>Uzemnění a pospojování
svorkovnice Met
vodiče CYA včetně ok a zapojení
svorky a pásky nerez</t>
  </si>
  <si>
    <t>3582R</t>
  </si>
  <si>
    <t>ZNAČENÍ - POPISY EL. ZAŘÍZENÍ, KABELOVÉ ŠTÍTKY, VÝSTRAŽNÉ ZNAČKY A NÁPISY</t>
  </si>
  <si>
    <t>KOMPLET</t>
  </si>
  <si>
    <t xml:space="preserve">zNAČENÍ
Položka obsahuje:
- popisy elektrických zařízení
- kabelové štítky
- výstražné značky a nápisy
</t>
  </si>
  <si>
    <t>742</t>
  </si>
  <si>
    <t>Elektroinstalace - slaboproud</t>
  </si>
  <si>
    <t>7422205R</t>
  </si>
  <si>
    <t>kOMPLET</t>
  </si>
  <si>
    <t>-1945856740</t>
  </si>
  <si>
    <t>Zkoušky a revize PZTS zkoušky TIČR</t>
  </si>
  <si>
    <t>358R2</t>
  </si>
  <si>
    <t>Software PLC a dotykového displeje - Naprogramování řídicího systému, oživení, individuální zkoušky.</t>
  </si>
  <si>
    <t>1030560879</t>
  </si>
  <si>
    <t xml:space="preserve">Software PLC a dotykového displeje
Naprogramování řídicího systému, oživení, individuální zkoušky.
</t>
  </si>
  <si>
    <t>7411r</t>
  </si>
  <si>
    <t>Ostatní náklady zaškolení pracovníků provozovatele na obsluhu, komplexní zkoušky, doprava a přesun, dílenská dokumentace a dokumentace skutečného provedení</t>
  </si>
  <si>
    <t>45645179</t>
  </si>
  <si>
    <t>2021_2.14.2.3. - Rozvaděč RM1</t>
  </si>
  <si>
    <t>3582r1</t>
  </si>
  <si>
    <t>Plastový nástěnný rozváděč, VxŠxH 1000x800x300, IP54 včetně montážního plechu</t>
  </si>
  <si>
    <t>1758141857</t>
  </si>
  <si>
    <t>35822r2</t>
  </si>
  <si>
    <t>Přepínač zdrojů 32A, 4P, Včetně ovladače a izolačních krytů</t>
  </si>
  <si>
    <t>513263005</t>
  </si>
  <si>
    <t>35822r3</t>
  </si>
  <si>
    <t>Přepěťová ochrana 1 a 2 stupeň, 3P</t>
  </si>
  <si>
    <t>-1862601196</t>
  </si>
  <si>
    <t>35822r4</t>
  </si>
  <si>
    <t>Přepěťová ochrana 3. stupeň, 1P</t>
  </si>
  <si>
    <t>-792663217</t>
  </si>
  <si>
    <t>35822r5</t>
  </si>
  <si>
    <t>Hlídací relé sledu a asymetrie fází, podpětí a přepětí</t>
  </si>
  <si>
    <t>-765940838</t>
  </si>
  <si>
    <t>35822r6</t>
  </si>
  <si>
    <t>Jistič 16C/3</t>
  </si>
  <si>
    <t>-303267463</t>
  </si>
  <si>
    <t>35822r7</t>
  </si>
  <si>
    <t>Jistič 16B/1</t>
  </si>
  <si>
    <t>-1078170944</t>
  </si>
  <si>
    <t>35822r8</t>
  </si>
  <si>
    <t>Jistič 10B/1</t>
  </si>
  <si>
    <t>1184905905</t>
  </si>
  <si>
    <t>35822r9</t>
  </si>
  <si>
    <t>Jistič 6B/1</t>
  </si>
  <si>
    <t>-770841045</t>
  </si>
  <si>
    <t>35822r10</t>
  </si>
  <si>
    <t>Proudový chránič 25A, 4P, 30mA AC</t>
  </si>
  <si>
    <t>833545055</t>
  </si>
  <si>
    <t>35822r11</t>
  </si>
  <si>
    <t>Rozváděčový termostat topení 230V</t>
  </si>
  <si>
    <t>2101374240</t>
  </si>
  <si>
    <t>35822r12</t>
  </si>
  <si>
    <t>Rozváděčové topné tělísko 100W, 230V</t>
  </si>
  <si>
    <t>-934150493</t>
  </si>
  <si>
    <t>35822r13</t>
  </si>
  <si>
    <t>Relé s paticí 230V AC, 4 kontakty</t>
  </si>
  <si>
    <t>-967130004</t>
  </si>
  <si>
    <t>35822r14</t>
  </si>
  <si>
    <t>Relé s paticí 24V DC, 2 kontakty</t>
  </si>
  <si>
    <t>-117226777</t>
  </si>
  <si>
    <t>35822r15</t>
  </si>
  <si>
    <t>Relé průsaku (vlhkostní) 230V AC</t>
  </si>
  <si>
    <t>-1744692538</t>
  </si>
  <si>
    <t>35822r16</t>
  </si>
  <si>
    <t>Motorový spouštěč 6 - 10A</t>
  </si>
  <si>
    <t>1712931992</t>
  </si>
  <si>
    <t>35822r17</t>
  </si>
  <si>
    <t>Pomocný kontakt motorového spouštěče 1NO, 1NC</t>
  </si>
  <si>
    <t>-318714342</t>
  </si>
  <si>
    <t>35822r18</t>
  </si>
  <si>
    <t>Stykač 12A, 3P, 1NC, 230V AC</t>
  </si>
  <si>
    <t>-1623684212</t>
  </si>
  <si>
    <t>35822r19</t>
  </si>
  <si>
    <t>Softstartér 5,5kW, 12A, 400V</t>
  </si>
  <si>
    <t>-530318806</t>
  </si>
  <si>
    <t>35822r20</t>
  </si>
  <si>
    <t>Signálka žlutá 230V AC</t>
  </si>
  <si>
    <t>-1140933407</t>
  </si>
  <si>
    <t>35822r21</t>
  </si>
  <si>
    <t>Signálka zelená 230V AC</t>
  </si>
  <si>
    <t>729010413</t>
  </si>
  <si>
    <t>35822r22</t>
  </si>
  <si>
    <t>Signálka modrá 230V AC</t>
  </si>
  <si>
    <t>112799518</t>
  </si>
  <si>
    <t>35822r23</t>
  </si>
  <si>
    <t>Signálka červená 230V AC</t>
  </si>
  <si>
    <t>1400660075</t>
  </si>
  <si>
    <t>35822r24</t>
  </si>
  <si>
    <t>Přepínač otočný, 3 pevné polohy, 2 NO</t>
  </si>
  <si>
    <t>112307357</t>
  </si>
  <si>
    <t>35822r25</t>
  </si>
  <si>
    <t>Vestavná zásuvka 400V/16A, 5P</t>
  </si>
  <si>
    <t>1331451614</t>
  </si>
  <si>
    <t>35822r26</t>
  </si>
  <si>
    <t>Vestavná zásuvka 230V/16A</t>
  </si>
  <si>
    <t>24531246</t>
  </si>
  <si>
    <t>35822r27</t>
  </si>
  <si>
    <t>Zdroj 230V AC/ 27,5V DC, 2,5A</t>
  </si>
  <si>
    <t>-1417655822</t>
  </si>
  <si>
    <t>35822r28</t>
  </si>
  <si>
    <t>Zdroj 24V DC/ 12V DC, 2,5A</t>
  </si>
  <si>
    <t>2107083668</t>
  </si>
  <si>
    <t>35822r29</t>
  </si>
  <si>
    <t>Dobíječ a odpojovač akumulátorů 24V DC</t>
  </si>
  <si>
    <t>-524152090</t>
  </si>
  <si>
    <t>35822r30</t>
  </si>
  <si>
    <t>Akumulátor NiCd 12V/12Ah</t>
  </si>
  <si>
    <t>1250381955</t>
  </si>
  <si>
    <t>35822r31</t>
  </si>
  <si>
    <t>Komunikátor SMS - 4 vstupy, 2 výstupy, SIM KARTA</t>
  </si>
  <si>
    <t>558220136</t>
  </si>
  <si>
    <t>35822r32</t>
  </si>
  <si>
    <t>PLC a rozšiřující moduly - 16xDI, 4xDO, 2xAI, RS232, ETHERNET</t>
  </si>
  <si>
    <t>1954661814</t>
  </si>
  <si>
    <t>35822r33</t>
  </si>
  <si>
    <t>Barevný dotykový displej min. velikost 5,6", ETHERNET</t>
  </si>
  <si>
    <t>1998182931</t>
  </si>
  <si>
    <t>35822r34</t>
  </si>
  <si>
    <t>Svorka na přístrojovou pojistku</t>
  </si>
  <si>
    <t>262271566</t>
  </si>
  <si>
    <t>35822r35</t>
  </si>
  <si>
    <t>Přístrojová pojistka T2,5A</t>
  </si>
  <si>
    <t>398063259</t>
  </si>
  <si>
    <t>35822r36</t>
  </si>
  <si>
    <t>Přístrojová pojistka T500mA</t>
  </si>
  <si>
    <t>63304941</t>
  </si>
  <si>
    <t>35822r37</t>
  </si>
  <si>
    <t>Pružinová svorka, velikost 4, šedá</t>
  </si>
  <si>
    <t>2088054612</t>
  </si>
  <si>
    <t>35822r38</t>
  </si>
  <si>
    <t>Pružinová svorka, velikost 4, zelenožlutá</t>
  </si>
  <si>
    <t>1244675462</t>
  </si>
  <si>
    <t>35822r39</t>
  </si>
  <si>
    <t>Pružinová svorka, velikost 4, modrá</t>
  </si>
  <si>
    <t>1382507420</t>
  </si>
  <si>
    <t>35822r40</t>
  </si>
  <si>
    <t>Svorka, velikost 10, šedá</t>
  </si>
  <si>
    <t>-68074297</t>
  </si>
  <si>
    <t>35822r41</t>
  </si>
  <si>
    <t>Svorka, velikost 10, zelenožlutá</t>
  </si>
  <si>
    <t>-1690195952</t>
  </si>
  <si>
    <t>35822r42</t>
  </si>
  <si>
    <t>Kabelová průchodka s maticí Pg21</t>
  </si>
  <si>
    <t>-1208502157</t>
  </si>
  <si>
    <t>35822r43</t>
  </si>
  <si>
    <t>Kabelová průchodka s maticí Pg16</t>
  </si>
  <si>
    <t>297789758</t>
  </si>
  <si>
    <t>35822r44</t>
  </si>
  <si>
    <t>Kabelová průchodka s maticí Pg13,5</t>
  </si>
  <si>
    <t>-1276136364</t>
  </si>
  <si>
    <t>35822r45</t>
  </si>
  <si>
    <t>Kabelová průchodka s maticí Pg11</t>
  </si>
  <si>
    <t>-937395406</t>
  </si>
  <si>
    <t>35822r46</t>
  </si>
  <si>
    <t>Propojovací materiál-Propojovací lišty, vodiče, dutinky</t>
  </si>
  <si>
    <t>-1794989262</t>
  </si>
  <si>
    <t>35822r47</t>
  </si>
  <si>
    <t>Popisovací materiál Popisky, výstražné symboly, návlečky na vodiče</t>
  </si>
  <si>
    <t>-1927251367</t>
  </si>
  <si>
    <t>35822r48</t>
  </si>
  <si>
    <t>Konstrukční materiál - U lišty, vkládací žlaby, šrouby</t>
  </si>
  <si>
    <t>35822r49</t>
  </si>
  <si>
    <t>Výroba rozváděče</t>
  </si>
  <si>
    <t>-173474980</t>
  </si>
  <si>
    <t>35822r50</t>
  </si>
  <si>
    <t>Dokumentace rozváděče - Výkresy, prohlášení o shodě, protokol o zkoušce</t>
  </si>
  <si>
    <t>-621448910</t>
  </si>
  <si>
    <t>Výrobce</t>
  </si>
  <si>
    <t>Účastník doplní typ</t>
  </si>
  <si>
    <t>Účastník doplní výrobce</t>
  </si>
  <si>
    <t>Stanovisko TIČR - VÝZVA + VYDÁNÍ SOUHLASNÉHO STANOVISKA</t>
  </si>
  <si>
    <t>Dokumentace skutečného provedení stavby, provozní řád kanalizace, kanalizační řád, doplnění provozního řádu vodovodu, dodavatelská dokumentace, zaškolení obsluhy  dle kapitoly 1.1.3. technická zpráva D.1. včetně zpracování přípojkových listů, zajištění kladného stanoviska Oblastního inspektorátu práce</t>
  </si>
  <si>
    <t>Dokumentace skutečného provedení stavby, provozní řád kanalizace, kanalizační řád, doplnění provozního řádu vodovodu, dodavatelské dokumentace, zaškolení obsluhy -  dle kapitoly 1.1.3. technická zpráva D.1. včetně zpracování přípojkových listů, zajištění kladného stanoviska Oblastního inspektorátu práce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</si>
</sst>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
      <i/>
      <sz val="9"/>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92D050"/>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0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top"/>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7"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2" fillId="0" borderId="18" xfId="0" applyNumberFormat="1" applyFont="1" applyBorder="1" applyAlignment="1">
      <alignment vertical="center"/>
    </xf>
    <xf numFmtId="4" fontId="2" fillId="0" borderId="19" xfId="0" applyNumberFormat="1" applyFont="1" applyBorder="1" applyAlignment="1">
      <alignment vertical="center"/>
    </xf>
    <xf numFmtId="166" fontId="2" fillId="0" borderId="19" xfId="0" applyNumberFormat="1" applyFont="1" applyBorder="1" applyAlignment="1">
      <alignment vertical="center"/>
    </xf>
    <xf numFmtId="4" fontId="2" fillId="0" borderId="20" xfId="0" applyNumberFormat="1" applyFont="1" applyBorder="1" applyAlignment="1">
      <alignment vertical="center"/>
    </xf>
    <xf numFmtId="0" fontId="30"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1" fillId="4" borderId="0" xfId="0" applyFont="1" applyFill="1" applyAlignment="1">
      <alignment horizontal="left" vertical="center"/>
    </xf>
    <xf numFmtId="0" fontId="21"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0" xfId="0" applyFont="1" applyFill="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22" fillId="2" borderId="17"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4" fontId="36" fillId="2" borderId="22" xfId="0" applyNumberFormat="1" applyFont="1" applyFill="1" applyBorder="1" applyAlignment="1" applyProtection="1">
      <alignment vertical="center"/>
      <protection locked="0"/>
    </xf>
    <xf numFmtId="0" fontId="37" fillId="0" borderId="22" xfId="0" applyFont="1" applyBorder="1" applyAlignment="1" applyProtection="1">
      <alignment vertical="center"/>
      <protection locked="0"/>
    </xf>
    <xf numFmtId="0" fontId="37" fillId="0" borderId="3" xfId="0" applyFont="1" applyBorder="1" applyAlignment="1">
      <alignment vertical="center"/>
    </xf>
    <xf numFmtId="0" fontId="36" fillId="2" borderId="17"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9" fillId="0" borderId="18" xfId="0" applyFont="1" applyBorder="1" applyAlignment="1">
      <alignment/>
    </xf>
    <xf numFmtId="0" fontId="9" fillId="0" borderId="19" xfId="0" applyFont="1" applyBorder="1" applyAlignment="1">
      <alignment/>
    </xf>
    <xf numFmtId="166" fontId="9" fillId="0" borderId="19" xfId="0" applyNumberFormat="1" applyFont="1" applyBorder="1" applyAlignment="1">
      <alignment/>
    </xf>
    <xf numFmtId="166" fontId="9" fillId="0" borderId="20" xfId="0" applyNumberFormat="1" applyFont="1" applyBorder="1" applyAlignment="1">
      <alignment/>
    </xf>
    <xf numFmtId="4" fontId="39" fillId="5" borderId="22" xfId="0" applyNumberFormat="1" applyFont="1" applyFill="1" applyBorder="1" applyAlignment="1" applyProtection="1">
      <alignment vertical="center" wrapText="1"/>
      <protection locked="0"/>
    </xf>
    <xf numFmtId="4" fontId="21" fillId="0" borderId="22" xfId="0" applyNumberFormat="1" applyFont="1" applyBorder="1" applyAlignment="1" applyProtection="1">
      <alignment vertical="center"/>
      <protection/>
    </xf>
    <xf numFmtId="0" fontId="0" fillId="0" borderId="0" xfId="0" applyFont="1" applyAlignment="1" applyProtection="1">
      <alignment vertical="center"/>
      <protection/>
    </xf>
    <xf numFmtId="4" fontId="8" fillId="0" borderId="0" xfId="0" applyNumberFormat="1" applyFont="1" applyAlignment="1" applyProtection="1">
      <alignment/>
      <protection/>
    </xf>
    <xf numFmtId="0" fontId="10" fillId="0" borderId="0" xfId="0" applyFont="1" applyAlignment="1" applyProtection="1">
      <alignment vertical="center"/>
      <protection/>
    </xf>
    <xf numFmtId="4" fontId="36" fillId="0" borderId="22" xfId="0" applyNumberFormat="1" applyFont="1" applyBorder="1" applyAlignment="1" applyProtection="1">
      <alignment vertical="center"/>
      <protection/>
    </xf>
    <xf numFmtId="4" fontId="7" fillId="0" borderId="0" xfId="0" applyNumberFormat="1" applyFont="1" applyAlignment="1" applyProtection="1">
      <alignment/>
      <protection/>
    </xf>
    <xf numFmtId="0" fontId="0" fillId="0" borderId="9" xfId="0" applyFont="1" applyBorder="1" applyAlignment="1" applyProtection="1">
      <alignment vertical="center"/>
      <protection/>
    </xf>
    <xf numFmtId="0" fontId="0" fillId="0" borderId="0" xfId="0" applyProtection="1">
      <protection/>
    </xf>
    <xf numFmtId="0" fontId="23"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horizontal="lef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23" fillId="0" borderId="0" xfId="0" applyNumberFormat="1" applyFont="1" applyAlignment="1" applyProtection="1">
      <alignment/>
      <protection/>
    </xf>
    <xf numFmtId="0" fontId="0" fillId="0" borderId="3" xfId="0" applyFont="1" applyBorder="1" applyAlignment="1" applyProtection="1">
      <alignment vertical="center"/>
      <protection/>
    </xf>
    <xf numFmtId="0" fontId="9" fillId="0" borderId="3" xfId="0" applyFont="1" applyBorder="1" applyAlignment="1" applyProtection="1">
      <alignment/>
      <protection/>
    </xf>
    <xf numFmtId="0" fontId="10" fillId="0" borderId="3"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0" xfId="0" applyBorder="1" applyAlignment="1" applyProtection="1">
      <alignment vertical="center"/>
      <protection/>
    </xf>
    <xf numFmtId="0" fontId="0" fillId="0" borderId="10" xfId="0" applyFont="1"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0" fontId="0" fillId="0" borderId="0" xfId="0" applyAlignment="1" applyProtection="1">
      <alignment vertical="center"/>
      <protection/>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0" fillId="0" borderId="22" xfId="0" applyFont="1" applyBorder="1" applyAlignment="1" applyProtection="1">
      <alignment vertical="center"/>
      <protection/>
    </xf>
    <xf numFmtId="0" fontId="22" fillId="2" borderId="17" xfId="0" applyFont="1" applyFill="1" applyBorder="1" applyAlignment="1" applyProtection="1">
      <alignment horizontal="left" vertical="center"/>
      <protection/>
    </xf>
    <xf numFmtId="0" fontId="22"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0" fillId="0" borderId="12" xfId="0" applyFont="1" applyBorder="1" applyAlignment="1" applyProtection="1">
      <alignment vertical="center"/>
      <protection/>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37" fillId="0" borderId="22" xfId="0" applyFont="1" applyBorder="1" applyAlignment="1" applyProtection="1">
      <alignment vertical="center"/>
      <protection/>
    </xf>
    <xf numFmtId="0" fontId="37" fillId="0" borderId="3" xfId="0" applyFont="1" applyBorder="1" applyAlignment="1" applyProtection="1">
      <alignment vertical="center"/>
      <protection/>
    </xf>
    <xf numFmtId="0" fontId="36" fillId="2" borderId="17" xfId="0" applyFont="1" applyFill="1" applyBorder="1" applyAlignment="1" applyProtection="1">
      <alignment horizontal="left" vertical="center"/>
      <protection/>
    </xf>
    <xf numFmtId="0" fontId="36" fillId="0" borderId="0" xfId="0" applyFont="1" applyBorder="1" applyAlignment="1" applyProtection="1">
      <alignment horizontal="center" vertical="center"/>
      <protection/>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9" fillId="0" borderId="18" xfId="0" applyFont="1" applyBorder="1" applyAlignment="1" applyProtection="1">
      <alignment/>
      <protection/>
    </xf>
    <xf numFmtId="0" fontId="9" fillId="0" borderId="19" xfId="0" applyFont="1" applyBorder="1" applyAlignment="1" applyProtection="1">
      <alignment/>
      <protection/>
    </xf>
    <xf numFmtId="166" fontId="9" fillId="0" borderId="19" xfId="0" applyNumberFormat="1" applyFont="1" applyBorder="1" applyAlignment="1" applyProtection="1">
      <alignment/>
      <protection/>
    </xf>
    <xf numFmtId="166" fontId="9" fillId="0" borderId="20" xfId="0" applyNumberFormat="1" applyFont="1" applyBorder="1" applyAlignment="1" applyProtection="1">
      <alignment/>
      <protection/>
    </xf>
    <xf numFmtId="4" fontId="8" fillId="0" borderId="0" xfId="0" applyNumberFormat="1" applyFont="1" applyAlignment="1">
      <alignment vertical="center"/>
    </xf>
    <xf numFmtId="0" fontId="8" fillId="0" borderId="0" xfId="0" applyFont="1" applyAlignment="1">
      <alignment vertical="center"/>
    </xf>
    <xf numFmtId="4" fontId="23" fillId="0" borderId="0" xfId="0" applyNumberFormat="1" applyFont="1" applyAlignment="1">
      <alignment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alignment horizontal="right" vertical="center"/>
    </xf>
    <xf numFmtId="4" fontId="8" fillId="0" borderId="0" xfId="0" applyNumberFormat="1" applyFont="1" applyAlignment="1">
      <alignment horizontal="righ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4" fontId="17"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2" fillId="6" borderId="0" xfId="0" applyFont="1" applyFill="1" applyAlignment="1">
      <alignment horizontal="center" vertical="center"/>
    </xf>
    <xf numFmtId="0" fontId="0" fillId="0" borderId="0" xfId="0"/>
    <xf numFmtId="0" fontId="21" fillId="4" borderId="7" xfId="0" applyFont="1" applyFill="1" applyBorder="1" applyAlignment="1">
      <alignment horizontal="right" vertical="center"/>
    </xf>
    <xf numFmtId="0" fontId="21" fillId="4" borderId="7" xfId="0" applyFont="1" applyFill="1" applyBorder="1" applyAlignment="1">
      <alignment horizontal="lef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4" borderId="7" xfId="0" applyFont="1" applyFill="1" applyBorder="1" applyAlignment="1">
      <alignment horizontal="center" vertical="center"/>
    </xf>
    <xf numFmtId="0" fontId="21" fillId="4" borderId="21" xfId="0" applyFont="1" applyFill="1" applyBorder="1" applyAlignment="1">
      <alignment horizontal="left" vertical="center"/>
    </xf>
    <xf numFmtId="0" fontId="29" fillId="0" borderId="0" xfId="0" applyFont="1" applyAlignment="1">
      <alignment horizontal="left" vertical="center" wrapText="1"/>
    </xf>
    <xf numFmtId="4" fontId="23" fillId="0" borderId="0" xfId="0" applyNumberFormat="1" applyFont="1" applyAlignment="1">
      <alignment horizontal="righ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2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0" fontId="21" fillId="4" borderId="6" xfId="0" applyFont="1" applyFill="1" applyBorder="1" applyAlignment="1">
      <alignment horizontal="center"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20"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7"/>
  <sheetViews>
    <sheetView showGridLines="0" workbookViewId="0" topLeftCell="A61">
      <selection activeCell="AG107" sqref="AG107:AM107"/>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1</v>
      </c>
      <c r="BT1" s="14" t="s">
        <v>3</v>
      </c>
      <c r="BU1" s="14" t="s">
        <v>3</v>
      </c>
      <c r="BV1" s="14" t="s">
        <v>4</v>
      </c>
    </row>
    <row r="2" spans="44:72" s="1" customFormat="1" ht="36.95" customHeight="1">
      <c r="AR2" s="271" t="s">
        <v>5</v>
      </c>
      <c r="AS2" s="272"/>
      <c r="AT2" s="272"/>
      <c r="AU2" s="272"/>
      <c r="AV2" s="272"/>
      <c r="AW2" s="272"/>
      <c r="AX2" s="272"/>
      <c r="AY2" s="272"/>
      <c r="AZ2" s="272"/>
      <c r="BA2" s="272"/>
      <c r="BB2" s="272"/>
      <c r="BC2" s="272"/>
      <c r="BD2" s="272"/>
      <c r="BE2" s="272"/>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8"/>
      <c r="D4" s="19" t="s">
        <v>9</v>
      </c>
      <c r="AR4" s="18"/>
      <c r="AS4" s="20" t="s">
        <v>10</v>
      </c>
      <c r="BE4" s="21" t="s">
        <v>11</v>
      </c>
      <c r="BS4" s="15" t="s">
        <v>12</v>
      </c>
    </row>
    <row r="5" spans="2:71" s="1" customFormat="1" ht="12" customHeight="1">
      <c r="B5" s="18"/>
      <c r="D5" s="22" t="s">
        <v>13</v>
      </c>
      <c r="K5" s="285" t="s">
        <v>14</v>
      </c>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R5" s="18"/>
      <c r="BE5" s="282" t="s">
        <v>15</v>
      </c>
      <c r="BS5" s="15" t="s">
        <v>6</v>
      </c>
    </row>
    <row r="6" spans="2:71" s="1" customFormat="1" ht="36.95" customHeight="1">
      <c r="B6" s="18"/>
      <c r="D6" s="24" t="s">
        <v>16</v>
      </c>
      <c r="K6" s="286" t="s">
        <v>17</v>
      </c>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R6" s="18"/>
      <c r="BE6" s="283"/>
      <c r="BS6" s="15" t="s">
        <v>6</v>
      </c>
    </row>
    <row r="7" spans="2:71" s="1" customFormat="1" ht="12" customHeight="1">
      <c r="B7" s="18"/>
      <c r="D7" s="25" t="s">
        <v>18</v>
      </c>
      <c r="K7" s="23" t="s">
        <v>19</v>
      </c>
      <c r="AK7" s="25" t="s">
        <v>20</v>
      </c>
      <c r="AN7" s="23" t="s">
        <v>21</v>
      </c>
      <c r="AR7" s="18"/>
      <c r="BE7" s="283"/>
      <c r="BS7" s="15" t="s">
        <v>6</v>
      </c>
    </row>
    <row r="8" spans="2:71" s="1" customFormat="1" ht="12" customHeight="1">
      <c r="B8" s="18"/>
      <c r="D8" s="25" t="s">
        <v>22</v>
      </c>
      <c r="K8" s="23" t="s">
        <v>23</v>
      </c>
      <c r="AK8" s="25" t="s">
        <v>24</v>
      </c>
      <c r="AN8" s="26" t="s">
        <v>25</v>
      </c>
      <c r="AR8" s="18"/>
      <c r="BE8" s="283"/>
      <c r="BS8" s="15" t="s">
        <v>6</v>
      </c>
    </row>
    <row r="9" spans="2:71" s="1" customFormat="1" ht="29.25" customHeight="1">
      <c r="B9" s="18"/>
      <c r="D9" s="22" t="s">
        <v>26</v>
      </c>
      <c r="K9" s="27" t="s">
        <v>27</v>
      </c>
      <c r="AK9" s="22" t="s">
        <v>28</v>
      </c>
      <c r="AN9" s="27" t="s">
        <v>29</v>
      </c>
      <c r="AR9" s="18"/>
      <c r="BE9" s="283"/>
      <c r="BS9" s="15" t="s">
        <v>6</v>
      </c>
    </row>
    <row r="10" spans="2:71" s="1" customFormat="1" ht="12" customHeight="1">
      <c r="B10" s="18"/>
      <c r="D10" s="25" t="s">
        <v>30</v>
      </c>
      <c r="AK10" s="25" t="s">
        <v>31</v>
      </c>
      <c r="AN10" s="23" t="s">
        <v>1</v>
      </c>
      <c r="AR10" s="18"/>
      <c r="BE10" s="283"/>
      <c r="BS10" s="15" t="s">
        <v>6</v>
      </c>
    </row>
    <row r="11" spans="2:71" s="1" customFormat="1" ht="18.4" customHeight="1">
      <c r="B11" s="18"/>
      <c r="E11" s="23" t="s">
        <v>32</v>
      </c>
      <c r="AK11" s="25" t="s">
        <v>33</v>
      </c>
      <c r="AN11" s="23" t="s">
        <v>1</v>
      </c>
      <c r="AR11" s="18"/>
      <c r="BE11" s="283"/>
      <c r="BS11" s="15" t="s">
        <v>6</v>
      </c>
    </row>
    <row r="12" spans="2:71" s="1" customFormat="1" ht="6.95" customHeight="1">
      <c r="B12" s="18"/>
      <c r="AR12" s="18"/>
      <c r="BE12" s="283"/>
      <c r="BS12" s="15" t="s">
        <v>6</v>
      </c>
    </row>
    <row r="13" spans="2:71" s="1" customFormat="1" ht="12" customHeight="1">
      <c r="B13" s="18"/>
      <c r="D13" s="25" t="s">
        <v>34</v>
      </c>
      <c r="AK13" s="25" t="s">
        <v>31</v>
      </c>
      <c r="AN13" s="28" t="s">
        <v>35</v>
      </c>
      <c r="AR13" s="18"/>
      <c r="BE13" s="283"/>
      <c r="BS13" s="15" t="s">
        <v>6</v>
      </c>
    </row>
    <row r="14" spans="2:71" ht="12.75">
      <c r="B14" s="18"/>
      <c r="E14" s="287" t="s">
        <v>35</v>
      </c>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5" t="s">
        <v>33</v>
      </c>
      <c r="AN14" s="28" t="s">
        <v>35</v>
      </c>
      <c r="AR14" s="18"/>
      <c r="BE14" s="283"/>
      <c r="BS14" s="15" t="s">
        <v>6</v>
      </c>
    </row>
    <row r="15" spans="2:71" s="1" customFormat="1" ht="6.95" customHeight="1">
      <c r="B15" s="18"/>
      <c r="AR15" s="18"/>
      <c r="BE15" s="283"/>
      <c r="BS15" s="15" t="s">
        <v>3</v>
      </c>
    </row>
    <row r="16" spans="2:71" s="1" customFormat="1" ht="12" customHeight="1">
      <c r="B16" s="18"/>
      <c r="D16" s="25" t="s">
        <v>36</v>
      </c>
      <c r="AK16" s="25" t="s">
        <v>31</v>
      </c>
      <c r="AN16" s="23" t="s">
        <v>37</v>
      </c>
      <c r="AR16" s="18"/>
      <c r="BE16" s="283"/>
      <c r="BS16" s="15" t="s">
        <v>3</v>
      </c>
    </row>
    <row r="17" spans="2:71" s="1" customFormat="1" ht="18.4" customHeight="1">
      <c r="B17" s="18"/>
      <c r="E17" s="23" t="s">
        <v>38</v>
      </c>
      <c r="AK17" s="25" t="s">
        <v>33</v>
      </c>
      <c r="AN17" s="23" t="s">
        <v>39</v>
      </c>
      <c r="AR17" s="18"/>
      <c r="BE17" s="283"/>
      <c r="BS17" s="15" t="s">
        <v>40</v>
      </c>
    </row>
    <row r="18" spans="2:71" s="1" customFormat="1" ht="6.95" customHeight="1">
      <c r="B18" s="18"/>
      <c r="AR18" s="18"/>
      <c r="BE18" s="283"/>
      <c r="BS18" s="15" t="s">
        <v>6</v>
      </c>
    </row>
    <row r="19" spans="2:71" s="1" customFormat="1" ht="12" customHeight="1">
      <c r="B19" s="18"/>
      <c r="D19" s="25" t="s">
        <v>41</v>
      </c>
      <c r="AK19" s="25" t="s">
        <v>31</v>
      </c>
      <c r="AN19" s="23" t="s">
        <v>1</v>
      </c>
      <c r="AR19" s="18"/>
      <c r="BE19" s="283"/>
      <c r="BS19" s="15" t="s">
        <v>6</v>
      </c>
    </row>
    <row r="20" spans="2:71" s="1" customFormat="1" ht="18.4" customHeight="1">
      <c r="B20" s="18"/>
      <c r="E20" s="23" t="s">
        <v>42</v>
      </c>
      <c r="AK20" s="25" t="s">
        <v>33</v>
      </c>
      <c r="AN20" s="23" t="s">
        <v>1</v>
      </c>
      <c r="AR20" s="18"/>
      <c r="BE20" s="283"/>
      <c r="BS20" s="15" t="s">
        <v>40</v>
      </c>
    </row>
    <row r="21" spans="2:57" s="1" customFormat="1" ht="6.95" customHeight="1">
      <c r="B21" s="18"/>
      <c r="AR21" s="18"/>
      <c r="BE21" s="283"/>
    </row>
    <row r="22" spans="2:57" s="1" customFormat="1" ht="12" customHeight="1">
      <c r="B22" s="18"/>
      <c r="D22" s="25" t="s">
        <v>43</v>
      </c>
      <c r="AR22" s="18"/>
      <c r="BE22" s="283"/>
    </row>
    <row r="23" spans="2:57" s="1" customFormat="1" ht="47.25" customHeight="1">
      <c r="B23" s="18"/>
      <c r="E23" s="289" t="s">
        <v>44</v>
      </c>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R23" s="18"/>
      <c r="BE23" s="283"/>
    </row>
    <row r="24" spans="2:57" s="1" customFormat="1" ht="6.95" customHeight="1">
      <c r="B24" s="18"/>
      <c r="AR24" s="18"/>
      <c r="BE24" s="283"/>
    </row>
    <row r="25" spans="2:57" s="1" customFormat="1" ht="6.95" customHeight="1">
      <c r="B25" s="18"/>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8"/>
      <c r="BE25" s="283"/>
    </row>
    <row r="26" spans="1:57" s="2" customFormat="1" ht="25.9" customHeight="1">
      <c r="A26" s="31"/>
      <c r="B26" s="32"/>
      <c r="C26" s="31"/>
      <c r="D26" s="33" t="s">
        <v>45</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90">
        <f>ROUND(AG94,2)</f>
        <v>0</v>
      </c>
      <c r="AL26" s="291"/>
      <c r="AM26" s="291"/>
      <c r="AN26" s="291"/>
      <c r="AO26" s="291"/>
      <c r="AP26" s="31"/>
      <c r="AQ26" s="31"/>
      <c r="AR26" s="32"/>
      <c r="BE26" s="283"/>
    </row>
    <row r="27" spans="1:57" s="2" customFormat="1" ht="6.95" customHeight="1">
      <c r="A27" s="31"/>
      <c r="B27" s="3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2"/>
      <c r="BE27" s="283"/>
    </row>
    <row r="28" spans="1:57" s="2" customFormat="1" ht="12.75">
      <c r="A28" s="31"/>
      <c r="B28" s="32"/>
      <c r="C28" s="31"/>
      <c r="D28" s="31"/>
      <c r="E28" s="31"/>
      <c r="F28" s="31"/>
      <c r="G28" s="31"/>
      <c r="H28" s="31"/>
      <c r="I28" s="31"/>
      <c r="J28" s="31"/>
      <c r="K28" s="31"/>
      <c r="L28" s="292" t="s">
        <v>46</v>
      </c>
      <c r="M28" s="292"/>
      <c r="N28" s="292"/>
      <c r="O28" s="292"/>
      <c r="P28" s="292"/>
      <c r="Q28" s="31"/>
      <c r="R28" s="31"/>
      <c r="S28" s="31"/>
      <c r="T28" s="31"/>
      <c r="U28" s="31"/>
      <c r="V28" s="31"/>
      <c r="W28" s="292" t="s">
        <v>47</v>
      </c>
      <c r="X28" s="292"/>
      <c r="Y28" s="292"/>
      <c r="Z28" s="292"/>
      <c r="AA28" s="292"/>
      <c r="AB28" s="292"/>
      <c r="AC28" s="292"/>
      <c r="AD28" s="292"/>
      <c r="AE28" s="292"/>
      <c r="AF28" s="31"/>
      <c r="AG28" s="31"/>
      <c r="AH28" s="31"/>
      <c r="AI28" s="31"/>
      <c r="AJ28" s="31"/>
      <c r="AK28" s="292" t="s">
        <v>48</v>
      </c>
      <c r="AL28" s="292"/>
      <c r="AM28" s="292"/>
      <c r="AN28" s="292"/>
      <c r="AO28" s="292"/>
      <c r="AP28" s="31"/>
      <c r="AQ28" s="31"/>
      <c r="AR28" s="32"/>
      <c r="BE28" s="283"/>
    </row>
    <row r="29" spans="2:57" s="3" customFormat="1" ht="14.45" customHeight="1">
      <c r="B29" s="36"/>
      <c r="D29" s="25" t="s">
        <v>49</v>
      </c>
      <c r="F29" s="25" t="s">
        <v>50</v>
      </c>
      <c r="L29" s="264">
        <v>0.21</v>
      </c>
      <c r="M29" s="265"/>
      <c r="N29" s="265"/>
      <c r="O29" s="265"/>
      <c r="P29" s="265"/>
      <c r="W29" s="266">
        <f>ROUND(AZ94,2)</f>
        <v>0</v>
      </c>
      <c r="X29" s="265"/>
      <c r="Y29" s="265"/>
      <c r="Z29" s="265"/>
      <c r="AA29" s="265"/>
      <c r="AB29" s="265"/>
      <c r="AC29" s="265"/>
      <c r="AD29" s="265"/>
      <c r="AE29" s="265"/>
      <c r="AK29" s="266">
        <f>ROUND(AV94,2)</f>
        <v>0</v>
      </c>
      <c r="AL29" s="265"/>
      <c r="AM29" s="265"/>
      <c r="AN29" s="265"/>
      <c r="AO29" s="265"/>
      <c r="AR29" s="36"/>
      <c r="BE29" s="284"/>
    </row>
    <row r="30" spans="2:57" s="3" customFormat="1" ht="14.45" customHeight="1">
      <c r="B30" s="36"/>
      <c r="F30" s="25" t="s">
        <v>51</v>
      </c>
      <c r="L30" s="264">
        <v>0.15</v>
      </c>
      <c r="M30" s="265"/>
      <c r="N30" s="265"/>
      <c r="O30" s="265"/>
      <c r="P30" s="265"/>
      <c r="W30" s="266">
        <f>ROUND(BA94,2)</f>
        <v>0</v>
      </c>
      <c r="X30" s="265"/>
      <c r="Y30" s="265"/>
      <c r="Z30" s="265"/>
      <c r="AA30" s="265"/>
      <c r="AB30" s="265"/>
      <c r="AC30" s="265"/>
      <c r="AD30" s="265"/>
      <c r="AE30" s="265"/>
      <c r="AK30" s="266">
        <f>ROUND(AW94,2)</f>
        <v>0</v>
      </c>
      <c r="AL30" s="265"/>
      <c r="AM30" s="265"/>
      <c r="AN30" s="265"/>
      <c r="AO30" s="265"/>
      <c r="AR30" s="36"/>
      <c r="BE30" s="284"/>
    </row>
    <row r="31" spans="2:57" s="3" customFormat="1" ht="14.45" customHeight="1" hidden="1">
      <c r="B31" s="36"/>
      <c r="F31" s="25" t="s">
        <v>52</v>
      </c>
      <c r="L31" s="264">
        <v>0.21</v>
      </c>
      <c r="M31" s="265"/>
      <c r="N31" s="265"/>
      <c r="O31" s="265"/>
      <c r="P31" s="265"/>
      <c r="W31" s="266">
        <f>ROUND(BB94,2)</f>
        <v>0</v>
      </c>
      <c r="X31" s="265"/>
      <c r="Y31" s="265"/>
      <c r="Z31" s="265"/>
      <c r="AA31" s="265"/>
      <c r="AB31" s="265"/>
      <c r="AC31" s="265"/>
      <c r="AD31" s="265"/>
      <c r="AE31" s="265"/>
      <c r="AK31" s="266">
        <v>0</v>
      </c>
      <c r="AL31" s="265"/>
      <c r="AM31" s="265"/>
      <c r="AN31" s="265"/>
      <c r="AO31" s="265"/>
      <c r="AR31" s="36"/>
      <c r="BE31" s="284"/>
    </row>
    <row r="32" spans="2:57" s="3" customFormat="1" ht="14.45" customHeight="1" hidden="1">
      <c r="B32" s="36"/>
      <c r="F32" s="25" t="s">
        <v>53</v>
      </c>
      <c r="L32" s="264">
        <v>0.15</v>
      </c>
      <c r="M32" s="265"/>
      <c r="N32" s="265"/>
      <c r="O32" s="265"/>
      <c r="P32" s="265"/>
      <c r="W32" s="266">
        <f>ROUND(BC94,2)</f>
        <v>0</v>
      </c>
      <c r="X32" s="265"/>
      <c r="Y32" s="265"/>
      <c r="Z32" s="265"/>
      <c r="AA32" s="265"/>
      <c r="AB32" s="265"/>
      <c r="AC32" s="265"/>
      <c r="AD32" s="265"/>
      <c r="AE32" s="265"/>
      <c r="AK32" s="266">
        <v>0</v>
      </c>
      <c r="AL32" s="265"/>
      <c r="AM32" s="265"/>
      <c r="AN32" s="265"/>
      <c r="AO32" s="265"/>
      <c r="AR32" s="36"/>
      <c r="BE32" s="284"/>
    </row>
    <row r="33" spans="2:57" s="3" customFormat="1" ht="14.45" customHeight="1" hidden="1">
      <c r="B33" s="36"/>
      <c r="F33" s="25" t="s">
        <v>54</v>
      </c>
      <c r="L33" s="264">
        <v>0</v>
      </c>
      <c r="M33" s="265"/>
      <c r="N33" s="265"/>
      <c r="O33" s="265"/>
      <c r="P33" s="265"/>
      <c r="W33" s="266">
        <f>ROUND(BD94,2)</f>
        <v>0</v>
      </c>
      <c r="X33" s="265"/>
      <c r="Y33" s="265"/>
      <c r="Z33" s="265"/>
      <c r="AA33" s="265"/>
      <c r="AB33" s="265"/>
      <c r="AC33" s="265"/>
      <c r="AD33" s="265"/>
      <c r="AE33" s="265"/>
      <c r="AK33" s="266">
        <v>0</v>
      </c>
      <c r="AL33" s="265"/>
      <c r="AM33" s="265"/>
      <c r="AN33" s="265"/>
      <c r="AO33" s="265"/>
      <c r="AR33" s="36"/>
      <c r="BE33" s="284"/>
    </row>
    <row r="34" spans="1:57" s="2" customFormat="1" ht="6.95" customHeight="1">
      <c r="A34" s="31"/>
      <c r="B34" s="3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2"/>
      <c r="BE34" s="283"/>
    </row>
    <row r="35" spans="1:57" s="2" customFormat="1" ht="25.9" customHeight="1">
      <c r="A35" s="31"/>
      <c r="B35" s="32"/>
      <c r="C35" s="37"/>
      <c r="D35" s="38" t="s">
        <v>55</v>
      </c>
      <c r="E35" s="39"/>
      <c r="F35" s="39"/>
      <c r="G35" s="39"/>
      <c r="H35" s="39"/>
      <c r="I35" s="39"/>
      <c r="J35" s="39"/>
      <c r="K35" s="39"/>
      <c r="L35" s="39"/>
      <c r="M35" s="39"/>
      <c r="N35" s="39"/>
      <c r="O35" s="39"/>
      <c r="P35" s="39"/>
      <c r="Q35" s="39"/>
      <c r="R35" s="39"/>
      <c r="S35" s="39"/>
      <c r="T35" s="40" t="s">
        <v>56</v>
      </c>
      <c r="U35" s="39"/>
      <c r="V35" s="39"/>
      <c r="W35" s="39"/>
      <c r="X35" s="270" t="s">
        <v>57</v>
      </c>
      <c r="Y35" s="268"/>
      <c r="Z35" s="268"/>
      <c r="AA35" s="268"/>
      <c r="AB35" s="268"/>
      <c r="AC35" s="39"/>
      <c r="AD35" s="39"/>
      <c r="AE35" s="39"/>
      <c r="AF35" s="39"/>
      <c r="AG35" s="39"/>
      <c r="AH35" s="39"/>
      <c r="AI35" s="39"/>
      <c r="AJ35" s="39"/>
      <c r="AK35" s="267">
        <f>SUM(AK26:AK33)</f>
        <v>0</v>
      </c>
      <c r="AL35" s="268"/>
      <c r="AM35" s="268"/>
      <c r="AN35" s="268"/>
      <c r="AO35" s="269"/>
      <c r="AP35" s="37"/>
      <c r="AQ35" s="37"/>
      <c r="AR35" s="32"/>
      <c r="BE35" s="31"/>
    </row>
    <row r="36" spans="1:57" s="2" customFormat="1" ht="6.95" customHeight="1">
      <c r="A36" s="31"/>
      <c r="B36" s="3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2"/>
      <c r="BE36" s="31"/>
    </row>
    <row r="37" spans="1:57" s="2" customFormat="1" ht="14.45" customHeight="1">
      <c r="A37" s="31"/>
      <c r="B37" s="32"/>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2"/>
      <c r="BE37" s="31"/>
    </row>
    <row r="38" spans="2:44" s="1" customFormat="1" ht="14.45" customHeight="1">
      <c r="B38" s="18"/>
      <c r="AR38" s="18"/>
    </row>
    <row r="39" spans="2:44" s="1" customFormat="1" ht="14.45" customHeight="1">
      <c r="B39" s="18"/>
      <c r="AR39" s="18"/>
    </row>
    <row r="40" spans="2:44" s="1" customFormat="1" ht="14.45" customHeight="1">
      <c r="B40" s="18"/>
      <c r="AR40" s="18"/>
    </row>
    <row r="41" spans="2:44" s="1" customFormat="1" ht="14.45" customHeight="1">
      <c r="B41" s="18"/>
      <c r="AR41" s="18"/>
    </row>
    <row r="42" spans="2:44" s="1" customFormat="1" ht="14.45" customHeight="1">
      <c r="B42" s="18"/>
      <c r="AR42" s="18"/>
    </row>
    <row r="43" spans="2:44" s="1" customFormat="1" ht="14.45" customHeight="1">
      <c r="B43" s="18"/>
      <c r="AR43" s="18"/>
    </row>
    <row r="44" spans="2:44" s="1" customFormat="1" ht="14.45" customHeight="1">
      <c r="B44" s="18"/>
      <c r="AR44" s="18"/>
    </row>
    <row r="45" spans="2:44" s="1" customFormat="1" ht="14.45" customHeight="1">
      <c r="B45" s="18"/>
      <c r="AR45" s="18"/>
    </row>
    <row r="46" spans="2:44" s="1" customFormat="1" ht="14.45" customHeight="1">
      <c r="B46" s="18"/>
      <c r="AR46" s="18"/>
    </row>
    <row r="47" spans="2:44" s="1" customFormat="1" ht="14.45" customHeight="1">
      <c r="B47" s="18"/>
      <c r="AR47" s="18"/>
    </row>
    <row r="48" spans="2:44" s="1" customFormat="1" ht="14.45" customHeight="1">
      <c r="B48" s="18"/>
      <c r="AR48" s="18"/>
    </row>
    <row r="49" spans="2:44" s="2" customFormat="1" ht="14.45" customHeight="1">
      <c r="B49" s="41"/>
      <c r="D49" s="42" t="s">
        <v>58</v>
      </c>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2" t="s">
        <v>59</v>
      </c>
      <c r="AI49" s="43"/>
      <c r="AJ49" s="43"/>
      <c r="AK49" s="43"/>
      <c r="AL49" s="43"/>
      <c r="AM49" s="43"/>
      <c r="AN49" s="43"/>
      <c r="AO49" s="43"/>
      <c r="AR49" s="41"/>
    </row>
    <row r="50" spans="2:44" ht="12">
      <c r="B50" s="18"/>
      <c r="AR50" s="18"/>
    </row>
    <row r="51" spans="2:44" ht="12">
      <c r="B51" s="18"/>
      <c r="AR51" s="18"/>
    </row>
    <row r="52" spans="2:44" ht="12">
      <c r="B52" s="18"/>
      <c r="AR52" s="18"/>
    </row>
    <row r="53" spans="2:44" ht="12">
      <c r="B53" s="18"/>
      <c r="AR53" s="18"/>
    </row>
    <row r="54" spans="2:44" ht="12">
      <c r="B54" s="18"/>
      <c r="AR54" s="18"/>
    </row>
    <row r="55" spans="2:44" ht="12">
      <c r="B55" s="18"/>
      <c r="AR55" s="18"/>
    </row>
    <row r="56" spans="2:44" ht="12">
      <c r="B56" s="18"/>
      <c r="AR56" s="18"/>
    </row>
    <row r="57" spans="2:44" ht="12">
      <c r="B57" s="18"/>
      <c r="AR57" s="18"/>
    </row>
    <row r="58" spans="2:44" ht="12">
      <c r="B58" s="18"/>
      <c r="AR58" s="18"/>
    </row>
    <row r="59" spans="2:44" ht="12">
      <c r="B59" s="18"/>
      <c r="AR59" s="18"/>
    </row>
    <row r="60" spans="1:57" s="2" customFormat="1" ht="12.75">
      <c r="A60" s="31"/>
      <c r="B60" s="32"/>
      <c r="C60" s="31"/>
      <c r="D60" s="44" t="s">
        <v>60</v>
      </c>
      <c r="E60" s="34"/>
      <c r="F60" s="34"/>
      <c r="G60" s="34"/>
      <c r="H60" s="34"/>
      <c r="I60" s="34"/>
      <c r="J60" s="34"/>
      <c r="K60" s="34"/>
      <c r="L60" s="34"/>
      <c r="M60" s="34"/>
      <c r="N60" s="34"/>
      <c r="O60" s="34"/>
      <c r="P60" s="34"/>
      <c r="Q60" s="34"/>
      <c r="R60" s="34"/>
      <c r="S60" s="34"/>
      <c r="T60" s="34"/>
      <c r="U60" s="34"/>
      <c r="V60" s="44" t="s">
        <v>61</v>
      </c>
      <c r="W60" s="34"/>
      <c r="X60" s="34"/>
      <c r="Y60" s="34"/>
      <c r="Z60" s="34"/>
      <c r="AA60" s="34"/>
      <c r="AB60" s="34"/>
      <c r="AC60" s="34"/>
      <c r="AD60" s="34"/>
      <c r="AE60" s="34"/>
      <c r="AF60" s="34"/>
      <c r="AG60" s="34"/>
      <c r="AH60" s="44" t="s">
        <v>60</v>
      </c>
      <c r="AI60" s="34"/>
      <c r="AJ60" s="34"/>
      <c r="AK60" s="34"/>
      <c r="AL60" s="34"/>
      <c r="AM60" s="44" t="s">
        <v>61</v>
      </c>
      <c r="AN60" s="34"/>
      <c r="AO60" s="34"/>
      <c r="AP60" s="31"/>
      <c r="AQ60" s="31"/>
      <c r="AR60" s="32"/>
      <c r="BE60" s="31"/>
    </row>
    <row r="61" spans="2:44" ht="12">
      <c r="B61" s="18"/>
      <c r="AR61" s="18"/>
    </row>
    <row r="62" spans="2:44" ht="12">
      <c r="B62" s="18"/>
      <c r="AR62" s="18"/>
    </row>
    <row r="63" spans="2:44" ht="12">
      <c r="B63" s="18"/>
      <c r="AR63" s="18"/>
    </row>
    <row r="64" spans="1:57" s="2" customFormat="1" ht="12.75">
      <c r="A64" s="31"/>
      <c r="B64" s="32"/>
      <c r="C64" s="31"/>
      <c r="D64" s="42" t="s">
        <v>62</v>
      </c>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2" t="s">
        <v>63</v>
      </c>
      <c r="AI64" s="45"/>
      <c r="AJ64" s="45"/>
      <c r="AK64" s="45"/>
      <c r="AL64" s="45"/>
      <c r="AM64" s="45"/>
      <c r="AN64" s="45"/>
      <c r="AO64" s="45"/>
      <c r="AP64" s="31"/>
      <c r="AQ64" s="31"/>
      <c r="AR64" s="32"/>
      <c r="BE64" s="31"/>
    </row>
    <row r="65" spans="2:44" ht="12">
      <c r="B65" s="18"/>
      <c r="AR65" s="18"/>
    </row>
    <row r="66" spans="2:44" ht="12">
      <c r="B66" s="18"/>
      <c r="AR66" s="18"/>
    </row>
    <row r="67" spans="2:44" ht="12">
      <c r="B67" s="18"/>
      <c r="AR67" s="18"/>
    </row>
    <row r="68" spans="2:44" ht="12">
      <c r="B68" s="18"/>
      <c r="AR68" s="18"/>
    </row>
    <row r="69" spans="2:44" ht="12">
      <c r="B69" s="18"/>
      <c r="AR69" s="18"/>
    </row>
    <row r="70" spans="2:44" ht="12">
      <c r="B70" s="18"/>
      <c r="AR70" s="18"/>
    </row>
    <row r="71" spans="2:44" ht="12">
      <c r="B71" s="18"/>
      <c r="AR71" s="18"/>
    </row>
    <row r="72" spans="2:44" ht="12">
      <c r="B72" s="18"/>
      <c r="AR72" s="18"/>
    </row>
    <row r="73" spans="2:44" ht="12">
      <c r="B73" s="18"/>
      <c r="AR73" s="18"/>
    </row>
    <row r="74" spans="2:44" ht="12">
      <c r="B74" s="18"/>
      <c r="AR74" s="18"/>
    </row>
    <row r="75" spans="1:57" s="2" customFormat="1" ht="12.75">
      <c r="A75" s="31"/>
      <c r="B75" s="32"/>
      <c r="C75" s="31"/>
      <c r="D75" s="44" t="s">
        <v>60</v>
      </c>
      <c r="E75" s="34"/>
      <c r="F75" s="34"/>
      <c r="G75" s="34"/>
      <c r="H75" s="34"/>
      <c r="I75" s="34"/>
      <c r="J75" s="34"/>
      <c r="K75" s="34"/>
      <c r="L75" s="34"/>
      <c r="M75" s="34"/>
      <c r="N75" s="34"/>
      <c r="O75" s="34"/>
      <c r="P75" s="34"/>
      <c r="Q75" s="34"/>
      <c r="R75" s="34"/>
      <c r="S75" s="34"/>
      <c r="T75" s="34"/>
      <c r="U75" s="34"/>
      <c r="V75" s="44" t="s">
        <v>61</v>
      </c>
      <c r="W75" s="34"/>
      <c r="X75" s="34"/>
      <c r="Y75" s="34"/>
      <c r="Z75" s="34"/>
      <c r="AA75" s="34"/>
      <c r="AB75" s="34"/>
      <c r="AC75" s="34"/>
      <c r="AD75" s="34"/>
      <c r="AE75" s="34"/>
      <c r="AF75" s="34"/>
      <c r="AG75" s="34"/>
      <c r="AH75" s="44" t="s">
        <v>60</v>
      </c>
      <c r="AI75" s="34"/>
      <c r="AJ75" s="34"/>
      <c r="AK75" s="34"/>
      <c r="AL75" s="34"/>
      <c r="AM75" s="44" t="s">
        <v>61</v>
      </c>
      <c r="AN75" s="34"/>
      <c r="AO75" s="34"/>
      <c r="AP75" s="31"/>
      <c r="AQ75" s="31"/>
      <c r="AR75" s="32"/>
      <c r="BE75" s="31"/>
    </row>
    <row r="76" spans="1:57" s="2" customFormat="1" ht="12">
      <c r="A76" s="31"/>
      <c r="B76" s="32"/>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2"/>
      <c r="BE76" s="31"/>
    </row>
    <row r="77" spans="1:57" s="2" customFormat="1" ht="6.95" customHeight="1">
      <c r="A77" s="31"/>
      <c r="B77" s="46"/>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32"/>
      <c r="BE77" s="31"/>
    </row>
    <row r="81" spans="1:57" s="2" customFormat="1" ht="6.95" customHeight="1">
      <c r="A81" s="31"/>
      <c r="B81" s="48"/>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32"/>
      <c r="BE81" s="31"/>
    </row>
    <row r="82" spans="1:57" s="2" customFormat="1" ht="24.95" customHeight="1">
      <c r="A82" s="31"/>
      <c r="B82" s="32"/>
      <c r="C82" s="19" t="s">
        <v>64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2"/>
      <c r="BE82" s="31"/>
    </row>
    <row r="83" spans="1:57" s="2" customFormat="1" ht="6.95" customHeight="1">
      <c r="A83" s="31"/>
      <c r="B83" s="32"/>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2"/>
      <c r="BE83" s="31"/>
    </row>
    <row r="84" spans="2:44" s="4" customFormat="1" ht="12" customHeight="1">
      <c r="B84" s="50"/>
      <c r="C84" s="25" t="s">
        <v>13</v>
      </c>
      <c r="L84" s="4" t="str">
        <f>K5</f>
        <v>2021-2</v>
      </c>
      <c r="AR84" s="50"/>
    </row>
    <row r="85" spans="2:44" s="5" customFormat="1" ht="36.95" customHeight="1">
      <c r="B85" s="51"/>
      <c r="C85" s="52" t="s">
        <v>16</v>
      </c>
      <c r="L85" s="294" t="str">
        <f>K6</f>
        <v>Odkanalizování lokality sídliště Gigant</v>
      </c>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c r="AL85" s="295"/>
      <c r="AM85" s="295"/>
      <c r="AN85" s="295"/>
      <c r="AO85" s="295"/>
      <c r="AR85" s="51"/>
    </row>
    <row r="86" spans="1:57" s="2" customFormat="1" ht="6.95" customHeight="1">
      <c r="A86" s="31"/>
      <c r="B86" s="32"/>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2"/>
      <c r="BE86" s="31"/>
    </row>
    <row r="87" spans="1:57" s="2" customFormat="1" ht="12" customHeight="1">
      <c r="A87" s="31"/>
      <c r="B87" s="32"/>
      <c r="C87" s="25" t="s">
        <v>22</v>
      </c>
      <c r="D87" s="31"/>
      <c r="E87" s="31"/>
      <c r="F87" s="31"/>
      <c r="G87" s="31"/>
      <c r="H87" s="31"/>
      <c r="I87" s="31"/>
      <c r="J87" s="31"/>
      <c r="K87" s="31"/>
      <c r="L87" s="53" t="str">
        <f>IF(K8="","",K8)</f>
        <v>Břilice-Gigant</v>
      </c>
      <c r="M87" s="31"/>
      <c r="N87" s="31"/>
      <c r="O87" s="31"/>
      <c r="P87" s="31"/>
      <c r="Q87" s="31"/>
      <c r="R87" s="31"/>
      <c r="S87" s="31"/>
      <c r="T87" s="31"/>
      <c r="U87" s="31"/>
      <c r="V87" s="31"/>
      <c r="W87" s="31"/>
      <c r="X87" s="31"/>
      <c r="Y87" s="31"/>
      <c r="Z87" s="31"/>
      <c r="AA87" s="31"/>
      <c r="AB87" s="31"/>
      <c r="AC87" s="31"/>
      <c r="AD87" s="31"/>
      <c r="AE87" s="31"/>
      <c r="AF87" s="31"/>
      <c r="AG87" s="31"/>
      <c r="AH87" s="31"/>
      <c r="AI87" s="25" t="s">
        <v>24</v>
      </c>
      <c r="AJ87" s="31"/>
      <c r="AK87" s="31"/>
      <c r="AL87" s="31"/>
      <c r="AM87" s="275" t="str">
        <f>IF(AN8="","",AN8)</f>
        <v>15. 3. 2021</v>
      </c>
      <c r="AN87" s="275"/>
      <c r="AO87" s="31"/>
      <c r="AP87" s="31"/>
      <c r="AQ87" s="31"/>
      <c r="AR87" s="32"/>
      <c r="BE87" s="31"/>
    </row>
    <row r="88" spans="1:57" s="2" customFormat="1" ht="6.95" customHeight="1">
      <c r="A88" s="31"/>
      <c r="B88" s="32"/>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2"/>
      <c r="BE88" s="31"/>
    </row>
    <row r="89" spans="1:57" s="2" customFormat="1" ht="25.7" customHeight="1">
      <c r="A89" s="31"/>
      <c r="B89" s="32"/>
      <c r="C89" s="25" t="s">
        <v>30</v>
      </c>
      <c r="D89" s="31"/>
      <c r="E89" s="31"/>
      <c r="F89" s="31"/>
      <c r="G89" s="31"/>
      <c r="H89" s="31"/>
      <c r="I89" s="31"/>
      <c r="J89" s="31"/>
      <c r="K89" s="31"/>
      <c r="L89" s="4" t="str">
        <f>IF(E11="","",E11)</f>
        <v>Město Třeboň</v>
      </c>
      <c r="M89" s="31"/>
      <c r="N89" s="31"/>
      <c r="O89" s="31"/>
      <c r="P89" s="31"/>
      <c r="Q89" s="31"/>
      <c r="R89" s="31"/>
      <c r="S89" s="31"/>
      <c r="T89" s="31"/>
      <c r="U89" s="31"/>
      <c r="V89" s="31"/>
      <c r="W89" s="31"/>
      <c r="X89" s="31"/>
      <c r="Y89" s="31"/>
      <c r="Z89" s="31"/>
      <c r="AA89" s="31"/>
      <c r="AB89" s="31"/>
      <c r="AC89" s="31"/>
      <c r="AD89" s="31"/>
      <c r="AE89" s="31"/>
      <c r="AF89" s="31"/>
      <c r="AG89" s="31"/>
      <c r="AH89" s="31"/>
      <c r="AI89" s="25" t="s">
        <v>36</v>
      </c>
      <c r="AJ89" s="31"/>
      <c r="AK89" s="31"/>
      <c r="AL89" s="31"/>
      <c r="AM89" s="276" t="str">
        <f>IF(E17="","",E17)</f>
        <v>Vodohospodářský rozvoj a výstavba a.s.</v>
      </c>
      <c r="AN89" s="277"/>
      <c r="AO89" s="277"/>
      <c r="AP89" s="277"/>
      <c r="AQ89" s="31"/>
      <c r="AR89" s="32"/>
      <c r="AS89" s="260" t="s">
        <v>65</v>
      </c>
      <c r="AT89" s="261"/>
      <c r="AU89" s="55"/>
      <c r="AV89" s="55"/>
      <c r="AW89" s="55"/>
      <c r="AX89" s="55"/>
      <c r="AY89" s="55"/>
      <c r="AZ89" s="55"/>
      <c r="BA89" s="55"/>
      <c r="BB89" s="55"/>
      <c r="BC89" s="55"/>
      <c r="BD89" s="56"/>
      <c r="BE89" s="31"/>
    </row>
    <row r="90" spans="1:57" s="2" customFormat="1" ht="15.2" customHeight="1">
      <c r="A90" s="31"/>
      <c r="B90" s="32"/>
      <c r="C90" s="25" t="s">
        <v>34</v>
      </c>
      <c r="D90" s="31"/>
      <c r="E90" s="31"/>
      <c r="F90" s="31"/>
      <c r="G90" s="31"/>
      <c r="H90" s="31"/>
      <c r="I90" s="31"/>
      <c r="J90" s="31"/>
      <c r="K90" s="31"/>
      <c r="L90" s="4" t="str">
        <f>IF(E14="Vyplň údaj","",E14)</f>
        <v/>
      </c>
      <c r="M90" s="31"/>
      <c r="N90" s="31"/>
      <c r="O90" s="31"/>
      <c r="P90" s="31"/>
      <c r="Q90" s="31"/>
      <c r="R90" s="31"/>
      <c r="S90" s="31"/>
      <c r="T90" s="31"/>
      <c r="U90" s="31"/>
      <c r="V90" s="31"/>
      <c r="W90" s="31"/>
      <c r="X90" s="31"/>
      <c r="Y90" s="31"/>
      <c r="Z90" s="31"/>
      <c r="AA90" s="31"/>
      <c r="AB90" s="31"/>
      <c r="AC90" s="31"/>
      <c r="AD90" s="31"/>
      <c r="AE90" s="31"/>
      <c r="AF90" s="31"/>
      <c r="AG90" s="31"/>
      <c r="AH90" s="31"/>
      <c r="AI90" s="25" t="s">
        <v>41</v>
      </c>
      <c r="AJ90" s="31"/>
      <c r="AK90" s="31"/>
      <c r="AL90" s="31"/>
      <c r="AM90" s="276" t="str">
        <f>IF(E20="","",E20)</f>
        <v>Dvořák</v>
      </c>
      <c r="AN90" s="277"/>
      <c r="AO90" s="277"/>
      <c r="AP90" s="277"/>
      <c r="AQ90" s="31"/>
      <c r="AR90" s="32"/>
      <c r="AS90" s="262"/>
      <c r="AT90" s="263"/>
      <c r="AU90" s="57"/>
      <c r="AV90" s="57"/>
      <c r="AW90" s="57"/>
      <c r="AX90" s="57"/>
      <c r="AY90" s="57"/>
      <c r="AZ90" s="57"/>
      <c r="BA90" s="57"/>
      <c r="BB90" s="57"/>
      <c r="BC90" s="57"/>
      <c r="BD90" s="58"/>
      <c r="BE90" s="31"/>
    </row>
    <row r="91" spans="1:57" s="2" customFormat="1" ht="10.9" customHeight="1">
      <c r="A91" s="31"/>
      <c r="B91" s="32"/>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2"/>
      <c r="AS91" s="262"/>
      <c r="AT91" s="263"/>
      <c r="AU91" s="57"/>
      <c r="AV91" s="57"/>
      <c r="AW91" s="57"/>
      <c r="AX91" s="57"/>
      <c r="AY91" s="57"/>
      <c r="AZ91" s="57"/>
      <c r="BA91" s="57"/>
      <c r="BB91" s="57"/>
      <c r="BC91" s="57"/>
      <c r="BD91" s="58"/>
      <c r="BE91" s="31"/>
    </row>
    <row r="92" spans="1:57" s="2" customFormat="1" ht="29.25" customHeight="1">
      <c r="A92" s="31"/>
      <c r="B92" s="32"/>
      <c r="C92" s="296" t="s">
        <v>66</v>
      </c>
      <c r="D92" s="274"/>
      <c r="E92" s="274"/>
      <c r="F92" s="274"/>
      <c r="G92" s="274"/>
      <c r="H92" s="59"/>
      <c r="I92" s="278" t="s">
        <v>67</v>
      </c>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3" t="s">
        <v>68</v>
      </c>
      <c r="AH92" s="274"/>
      <c r="AI92" s="274"/>
      <c r="AJ92" s="274"/>
      <c r="AK92" s="274"/>
      <c r="AL92" s="274"/>
      <c r="AM92" s="274"/>
      <c r="AN92" s="278" t="s">
        <v>69</v>
      </c>
      <c r="AO92" s="274"/>
      <c r="AP92" s="279"/>
      <c r="AQ92" s="60" t="s">
        <v>70</v>
      </c>
      <c r="AR92" s="32"/>
      <c r="AS92" s="61" t="s">
        <v>71</v>
      </c>
      <c r="AT92" s="62" t="s">
        <v>72</v>
      </c>
      <c r="AU92" s="62" t="s">
        <v>73</v>
      </c>
      <c r="AV92" s="62" t="s">
        <v>74</v>
      </c>
      <c r="AW92" s="62" t="s">
        <v>75</v>
      </c>
      <c r="AX92" s="62" t="s">
        <v>76</v>
      </c>
      <c r="AY92" s="62" t="s">
        <v>77</v>
      </c>
      <c r="AZ92" s="62" t="s">
        <v>78</v>
      </c>
      <c r="BA92" s="62" t="s">
        <v>79</v>
      </c>
      <c r="BB92" s="62" t="s">
        <v>80</v>
      </c>
      <c r="BC92" s="62" t="s">
        <v>81</v>
      </c>
      <c r="BD92" s="63" t="s">
        <v>82</v>
      </c>
      <c r="BE92" s="31"/>
    </row>
    <row r="93" spans="1:57" s="2" customFormat="1" ht="10.9" customHeight="1">
      <c r="A93" s="31"/>
      <c r="B93" s="32"/>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2"/>
      <c r="AS93" s="64"/>
      <c r="AT93" s="65"/>
      <c r="AU93" s="65"/>
      <c r="AV93" s="65"/>
      <c r="AW93" s="65"/>
      <c r="AX93" s="65"/>
      <c r="AY93" s="65"/>
      <c r="AZ93" s="65"/>
      <c r="BA93" s="65"/>
      <c r="BB93" s="65"/>
      <c r="BC93" s="65"/>
      <c r="BD93" s="66"/>
      <c r="BE93" s="31"/>
    </row>
    <row r="94" spans="2:90" s="6" customFormat="1" ht="32.45" customHeight="1">
      <c r="B94" s="67"/>
      <c r="C94" s="68" t="s">
        <v>83</v>
      </c>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281">
        <f>ROUND(AG95+SUM(AG96:AG109),2)</f>
        <v>0</v>
      </c>
      <c r="AH94" s="281"/>
      <c r="AI94" s="281"/>
      <c r="AJ94" s="281"/>
      <c r="AK94" s="281"/>
      <c r="AL94" s="281"/>
      <c r="AM94" s="281"/>
      <c r="AN94" s="255">
        <f aca="true" t="shared" si="0" ref="AN94:AN115">SUM(AG94,AT94)</f>
        <v>0</v>
      </c>
      <c r="AO94" s="255"/>
      <c r="AP94" s="255"/>
      <c r="AQ94" s="71" t="s">
        <v>1</v>
      </c>
      <c r="AR94" s="67"/>
      <c r="AS94" s="72">
        <f>ROUND(AS95+SUM(AS96:AS109),2)</f>
        <v>0</v>
      </c>
      <c r="AT94" s="73">
        <f aca="true" t="shared" si="1" ref="AT94:AT115">ROUND(SUM(AV94:AW94),2)</f>
        <v>0</v>
      </c>
      <c r="AU94" s="74">
        <f>ROUND(AU95+SUM(AU96:AU109),5)</f>
        <v>0</v>
      </c>
      <c r="AV94" s="73">
        <f>ROUND(AZ94*L29,2)</f>
        <v>0</v>
      </c>
      <c r="AW94" s="73">
        <f>ROUND(BA94*L30,2)</f>
        <v>0</v>
      </c>
      <c r="AX94" s="73">
        <f>ROUND(BB94*L29,2)</f>
        <v>0</v>
      </c>
      <c r="AY94" s="73">
        <f>ROUND(BC94*L30,2)</f>
        <v>0</v>
      </c>
      <c r="AZ94" s="73">
        <f>ROUND(AZ95+SUM(AZ96:AZ109),2)</f>
        <v>0</v>
      </c>
      <c r="BA94" s="73">
        <f>ROUND(BA95+SUM(BA96:BA109),2)</f>
        <v>0</v>
      </c>
      <c r="BB94" s="73">
        <f>ROUND(BB95+SUM(BB96:BB109),2)</f>
        <v>0</v>
      </c>
      <c r="BC94" s="73">
        <f>ROUND(BC95+SUM(BC96:BC109),2)</f>
        <v>0</v>
      </c>
      <c r="BD94" s="75">
        <f>ROUND(BD95+SUM(BD96:BD109),2)</f>
        <v>0</v>
      </c>
      <c r="BS94" s="76" t="s">
        <v>84</v>
      </c>
      <c r="BT94" s="76" t="s">
        <v>85</v>
      </c>
      <c r="BU94" s="77" t="s">
        <v>86</v>
      </c>
      <c r="BV94" s="76" t="s">
        <v>87</v>
      </c>
      <c r="BW94" s="76" t="s">
        <v>4</v>
      </c>
      <c r="BX94" s="76" t="s">
        <v>88</v>
      </c>
      <c r="CL94" s="76" t="s">
        <v>19</v>
      </c>
    </row>
    <row r="95" spans="1:91" s="7" customFormat="1" ht="24.75" customHeight="1">
      <c r="A95" s="78" t="s">
        <v>89</v>
      </c>
      <c r="B95" s="79"/>
      <c r="C95" s="80"/>
      <c r="D95" s="293" t="s">
        <v>90</v>
      </c>
      <c r="E95" s="293"/>
      <c r="F95" s="293"/>
      <c r="G95" s="293"/>
      <c r="H95" s="293"/>
      <c r="I95" s="81"/>
      <c r="J95" s="293" t="s">
        <v>91</v>
      </c>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56">
        <f>'2021_2.0 - SOUPIS VEDLEJŠ...'!J30</f>
        <v>0</v>
      </c>
      <c r="AH95" s="257"/>
      <c r="AI95" s="257"/>
      <c r="AJ95" s="257"/>
      <c r="AK95" s="257"/>
      <c r="AL95" s="257"/>
      <c r="AM95" s="257"/>
      <c r="AN95" s="256">
        <f t="shared" si="0"/>
        <v>0</v>
      </c>
      <c r="AO95" s="257"/>
      <c r="AP95" s="257"/>
      <c r="AQ95" s="82" t="s">
        <v>92</v>
      </c>
      <c r="AR95" s="79"/>
      <c r="AS95" s="83">
        <v>0</v>
      </c>
      <c r="AT95" s="84">
        <f t="shared" si="1"/>
        <v>0</v>
      </c>
      <c r="AU95" s="85">
        <f>'2021_2.0 - SOUPIS VEDLEJŠ...'!P121</f>
        <v>0</v>
      </c>
      <c r="AV95" s="84">
        <f>'2021_2.0 - SOUPIS VEDLEJŠ...'!J33</f>
        <v>0</v>
      </c>
      <c r="AW95" s="84">
        <f>'2021_2.0 - SOUPIS VEDLEJŠ...'!J34</f>
        <v>0</v>
      </c>
      <c r="AX95" s="84">
        <f>'2021_2.0 - SOUPIS VEDLEJŠ...'!J35</f>
        <v>0</v>
      </c>
      <c r="AY95" s="84">
        <f>'2021_2.0 - SOUPIS VEDLEJŠ...'!J36</f>
        <v>0</v>
      </c>
      <c r="AZ95" s="84">
        <f>'2021_2.0 - SOUPIS VEDLEJŠ...'!F33</f>
        <v>0</v>
      </c>
      <c r="BA95" s="84">
        <f>'2021_2.0 - SOUPIS VEDLEJŠ...'!F34</f>
        <v>0</v>
      </c>
      <c r="BB95" s="84">
        <f>'2021_2.0 - SOUPIS VEDLEJŠ...'!F35</f>
        <v>0</v>
      </c>
      <c r="BC95" s="84">
        <f>'2021_2.0 - SOUPIS VEDLEJŠ...'!F36</f>
        <v>0</v>
      </c>
      <c r="BD95" s="86">
        <f>'2021_2.0 - SOUPIS VEDLEJŠ...'!F37</f>
        <v>0</v>
      </c>
      <c r="BT95" s="87" t="s">
        <v>93</v>
      </c>
      <c r="BV95" s="87" t="s">
        <v>87</v>
      </c>
      <c r="BW95" s="87" t="s">
        <v>94</v>
      </c>
      <c r="BX95" s="87" t="s">
        <v>4</v>
      </c>
      <c r="CL95" s="87" t="s">
        <v>95</v>
      </c>
      <c r="CM95" s="87" t="s">
        <v>96</v>
      </c>
    </row>
    <row r="96" spans="1:91" s="7" customFormat="1" ht="24.75" customHeight="1">
      <c r="A96" s="78" t="s">
        <v>89</v>
      </c>
      <c r="B96" s="79"/>
      <c r="C96" s="80"/>
      <c r="D96" s="293" t="s">
        <v>97</v>
      </c>
      <c r="E96" s="293"/>
      <c r="F96" s="293"/>
      <c r="G96" s="293"/>
      <c r="H96" s="293"/>
      <c r="I96" s="81"/>
      <c r="J96" s="293" t="s">
        <v>98</v>
      </c>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56">
        <f>'2021_2.1 - IO 01 Stoka A'!J30</f>
        <v>0</v>
      </c>
      <c r="AH96" s="257"/>
      <c r="AI96" s="257"/>
      <c r="AJ96" s="257"/>
      <c r="AK96" s="257"/>
      <c r="AL96" s="257"/>
      <c r="AM96" s="257"/>
      <c r="AN96" s="256">
        <f t="shared" si="0"/>
        <v>0</v>
      </c>
      <c r="AO96" s="257"/>
      <c r="AP96" s="257"/>
      <c r="AQ96" s="82" t="s">
        <v>99</v>
      </c>
      <c r="AR96" s="79"/>
      <c r="AS96" s="83">
        <v>0</v>
      </c>
      <c r="AT96" s="84">
        <f t="shared" si="1"/>
        <v>0</v>
      </c>
      <c r="AU96" s="85">
        <f>'2021_2.1 - IO 01 Stoka A'!P131</f>
        <v>0</v>
      </c>
      <c r="AV96" s="84">
        <f>'2021_2.1 - IO 01 Stoka A'!J33</f>
        <v>0</v>
      </c>
      <c r="AW96" s="84">
        <f>'2021_2.1 - IO 01 Stoka A'!J34</f>
        <v>0</v>
      </c>
      <c r="AX96" s="84">
        <f>'2021_2.1 - IO 01 Stoka A'!J35</f>
        <v>0</v>
      </c>
      <c r="AY96" s="84">
        <f>'2021_2.1 - IO 01 Stoka A'!J36</f>
        <v>0</v>
      </c>
      <c r="AZ96" s="84">
        <f>'2021_2.1 - IO 01 Stoka A'!F33</f>
        <v>0</v>
      </c>
      <c r="BA96" s="84">
        <f>'2021_2.1 - IO 01 Stoka A'!F34</f>
        <v>0</v>
      </c>
      <c r="BB96" s="84">
        <f>'2021_2.1 - IO 01 Stoka A'!F35</f>
        <v>0</v>
      </c>
      <c r="BC96" s="84">
        <f>'2021_2.1 - IO 01 Stoka A'!F36</f>
        <v>0</v>
      </c>
      <c r="BD96" s="86">
        <f>'2021_2.1 - IO 01 Stoka A'!F37</f>
        <v>0</v>
      </c>
      <c r="BT96" s="87" t="s">
        <v>93</v>
      </c>
      <c r="BV96" s="87" t="s">
        <v>87</v>
      </c>
      <c r="BW96" s="87" t="s">
        <v>100</v>
      </c>
      <c r="BX96" s="87" t="s">
        <v>4</v>
      </c>
      <c r="CL96" s="87" t="s">
        <v>19</v>
      </c>
      <c r="CM96" s="87" t="s">
        <v>96</v>
      </c>
    </row>
    <row r="97" spans="1:91" s="7" customFormat="1" ht="24.75" customHeight="1">
      <c r="A97" s="78" t="s">
        <v>89</v>
      </c>
      <c r="B97" s="79"/>
      <c r="C97" s="80"/>
      <c r="D97" s="293" t="s">
        <v>101</v>
      </c>
      <c r="E97" s="293"/>
      <c r="F97" s="293"/>
      <c r="G97" s="293"/>
      <c r="H97" s="293"/>
      <c r="I97" s="81"/>
      <c r="J97" s="293" t="s">
        <v>102</v>
      </c>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56">
        <f>'2021_2.2 - IO 02 Stoka A1'!J30</f>
        <v>0</v>
      </c>
      <c r="AH97" s="257"/>
      <c r="AI97" s="257"/>
      <c r="AJ97" s="257"/>
      <c r="AK97" s="257"/>
      <c r="AL97" s="257"/>
      <c r="AM97" s="257"/>
      <c r="AN97" s="256">
        <f t="shared" si="0"/>
        <v>0</v>
      </c>
      <c r="AO97" s="257"/>
      <c r="AP97" s="257"/>
      <c r="AQ97" s="82" t="s">
        <v>99</v>
      </c>
      <c r="AR97" s="79"/>
      <c r="AS97" s="83">
        <v>0</v>
      </c>
      <c r="AT97" s="84">
        <f t="shared" si="1"/>
        <v>0</v>
      </c>
      <c r="AU97" s="85">
        <f>'2021_2.2 - IO 02 Stoka A1'!P129</f>
        <v>0</v>
      </c>
      <c r="AV97" s="84">
        <f>'2021_2.2 - IO 02 Stoka A1'!J33</f>
        <v>0</v>
      </c>
      <c r="AW97" s="84">
        <f>'2021_2.2 - IO 02 Stoka A1'!J34</f>
        <v>0</v>
      </c>
      <c r="AX97" s="84">
        <f>'2021_2.2 - IO 02 Stoka A1'!J35</f>
        <v>0</v>
      </c>
      <c r="AY97" s="84">
        <f>'2021_2.2 - IO 02 Stoka A1'!J36</f>
        <v>0</v>
      </c>
      <c r="AZ97" s="84">
        <f>'2021_2.2 - IO 02 Stoka A1'!F33</f>
        <v>0</v>
      </c>
      <c r="BA97" s="84">
        <f>'2021_2.2 - IO 02 Stoka A1'!F34</f>
        <v>0</v>
      </c>
      <c r="BB97" s="84">
        <f>'2021_2.2 - IO 02 Stoka A1'!F35</f>
        <v>0</v>
      </c>
      <c r="BC97" s="84">
        <f>'2021_2.2 - IO 02 Stoka A1'!F36</f>
        <v>0</v>
      </c>
      <c r="BD97" s="86">
        <f>'2021_2.2 - IO 02 Stoka A1'!F37</f>
        <v>0</v>
      </c>
      <c r="BT97" s="87" t="s">
        <v>93</v>
      </c>
      <c r="BV97" s="87" t="s">
        <v>87</v>
      </c>
      <c r="BW97" s="87" t="s">
        <v>103</v>
      </c>
      <c r="BX97" s="87" t="s">
        <v>4</v>
      </c>
      <c r="CL97" s="87" t="s">
        <v>19</v>
      </c>
      <c r="CM97" s="87" t="s">
        <v>96</v>
      </c>
    </row>
    <row r="98" spans="1:91" s="7" customFormat="1" ht="24.75" customHeight="1">
      <c r="A98" s="78" t="s">
        <v>89</v>
      </c>
      <c r="B98" s="79"/>
      <c r="C98" s="80"/>
      <c r="D98" s="293" t="s">
        <v>104</v>
      </c>
      <c r="E98" s="293"/>
      <c r="F98" s="293"/>
      <c r="G98" s="293"/>
      <c r="H98" s="293"/>
      <c r="I98" s="81"/>
      <c r="J98" s="293" t="s">
        <v>105</v>
      </c>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56">
        <f>'2021_2.3 - IO 03 Stoka A2'!J30</f>
        <v>0</v>
      </c>
      <c r="AH98" s="257"/>
      <c r="AI98" s="257"/>
      <c r="AJ98" s="257"/>
      <c r="AK98" s="257"/>
      <c r="AL98" s="257"/>
      <c r="AM98" s="257"/>
      <c r="AN98" s="256">
        <f t="shared" si="0"/>
        <v>0</v>
      </c>
      <c r="AO98" s="257"/>
      <c r="AP98" s="257"/>
      <c r="AQ98" s="82" t="s">
        <v>99</v>
      </c>
      <c r="AR98" s="79"/>
      <c r="AS98" s="83">
        <v>0</v>
      </c>
      <c r="AT98" s="84">
        <f t="shared" si="1"/>
        <v>0</v>
      </c>
      <c r="AU98" s="85">
        <f>'2021_2.3 - IO 03 Stoka A2'!P131</f>
        <v>0</v>
      </c>
      <c r="AV98" s="84">
        <f>'2021_2.3 - IO 03 Stoka A2'!J33</f>
        <v>0</v>
      </c>
      <c r="AW98" s="84">
        <f>'2021_2.3 - IO 03 Stoka A2'!J34</f>
        <v>0</v>
      </c>
      <c r="AX98" s="84">
        <f>'2021_2.3 - IO 03 Stoka A2'!J35</f>
        <v>0</v>
      </c>
      <c r="AY98" s="84">
        <f>'2021_2.3 - IO 03 Stoka A2'!J36</f>
        <v>0</v>
      </c>
      <c r="AZ98" s="84">
        <f>'2021_2.3 - IO 03 Stoka A2'!F33</f>
        <v>0</v>
      </c>
      <c r="BA98" s="84">
        <f>'2021_2.3 - IO 03 Stoka A2'!F34</f>
        <v>0</v>
      </c>
      <c r="BB98" s="84">
        <f>'2021_2.3 - IO 03 Stoka A2'!F35</f>
        <v>0</v>
      </c>
      <c r="BC98" s="84">
        <f>'2021_2.3 - IO 03 Stoka A2'!F36</f>
        <v>0</v>
      </c>
      <c r="BD98" s="86">
        <f>'2021_2.3 - IO 03 Stoka A2'!F37</f>
        <v>0</v>
      </c>
      <c r="BT98" s="87" t="s">
        <v>93</v>
      </c>
      <c r="BV98" s="87" t="s">
        <v>87</v>
      </c>
      <c r="BW98" s="87" t="s">
        <v>106</v>
      </c>
      <c r="BX98" s="87" t="s">
        <v>4</v>
      </c>
      <c r="CL98" s="87" t="s">
        <v>19</v>
      </c>
      <c r="CM98" s="87" t="s">
        <v>96</v>
      </c>
    </row>
    <row r="99" spans="1:91" s="7" customFormat="1" ht="24.75" customHeight="1">
      <c r="A99" s="78" t="s">
        <v>89</v>
      </c>
      <c r="B99" s="79"/>
      <c r="C99" s="80"/>
      <c r="D99" s="293" t="s">
        <v>107</v>
      </c>
      <c r="E99" s="293"/>
      <c r="F99" s="293"/>
      <c r="G99" s="293"/>
      <c r="H99" s="293"/>
      <c r="I99" s="81"/>
      <c r="J99" s="293" t="s">
        <v>108</v>
      </c>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56">
        <f>'2021_2.4 - IO 04 Stoka A3'!J30</f>
        <v>0</v>
      </c>
      <c r="AH99" s="257"/>
      <c r="AI99" s="257"/>
      <c r="AJ99" s="257"/>
      <c r="AK99" s="257"/>
      <c r="AL99" s="257"/>
      <c r="AM99" s="257"/>
      <c r="AN99" s="256">
        <f t="shared" si="0"/>
        <v>0</v>
      </c>
      <c r="AO99" s="257"/>
      <c r="AP99" s="257"/>
      <c r="AQ99" s="82" t="s">
        <v>99</v>
      </c>
      <c r="AR99" s="79"/>
      <c r="AS99" s="83">
        <v>0</v>
      </c>
      <c r="AT99" s="84">
        <f t="shared" si="1"/>
        <v>0</v>
      </c>
      <c r="AU99" s="85">
        <f>'2021_2.4 - IO 04 Stoka A3'!P129</f>
        <v>0</v>
      </c>
      <c r="AV99" s="84">
        <f>'2021_2.4 - IO 04 Stoka A3'!J33</f>
        <v>0</v>
      </c>
      <c r="AW99" s="84">
        <f>'2021_2.4 - IO 04 Stoka A3'!J34</f>
        <v>0</v>
      </c>
      <c r="AX99" s="84">
        <f>'2021_2.4 - IO 04 Stoka A3'!J35</f>
        <v>0</v>
      </c>
      <c r="AY99" s="84">
        <f>'2021_2.4 - IO 04 Stoka A3'!J36</f>
        <v>0</v>
      </c>
      <c r="AZ99" s="84">
        <f>'2021_2.4 - IO 04 Stoka A3'!F33</f>
        <v>0</v>
      </c>
      <c r="BA99" s="84">
        <f>'2021_2.4 - IO 04 Stoka A3'!F34</f>
        <v>0</v>
      </c>
      <c r="BB99" s="84">
        <f>'2021_2.4 - IO 04 Stoka A3'!F35</f>
        <v>0</v>
      </c>
      <c r="BC99" s="84">
        <f>'2021_2.4 - IO 04 Stoka A3'!F36</f>
        <v>0</v>
      </c>
      <c r="BD99" s="86">
        <f>'2021_2.4 - IO 04 Stoka A3'!F37</f>
        <v>0</v>
      </c>
      <c r="BT99" s="87" t="s">
        <v>93</v>
      </c>
      <c r="BV99" s="87" t="s">
        <v>87</v>
      </c>
      <c r="BW99" s="87" t="s">
        <v>109</v>
      </c>
      <c r="BX99" s="87" t="s">
        <v>4</v>
      </c>
      <c r="CL99" s="87" t="s">
        <v>19</v>
      </c>
      <c r="CM99" s="87" t="s">
        <v>96</v>
      </c>
    </row>
    <row r="100" spans="1:91" s="7" customFormat="1" ht="24.75" customHeight="1">
      <c r="A100" s="78" t="s">
        <v>89</v>
      </c>
      <c r="B100" s="79"/>
      <c r="C100" s="80"/>
      <c r="D100" s="293" t="s">
        <v>110</v>
      </c>
      <c r="E100" s="293"/>
      <c r="F100" s="293"/>
      <c r="G100" s="293"/>
      <c r="H100" s="293"/>
      <c r="I100" s="81"/>
      <c r="J100" s="293" t="s">
        <v>111</v>
      </c>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56">
        <f>'2021_2.5 - IO 05 Stoka A4'!J30</f>
        <v>0</v>
      </c>
      <c r="AH100" s="257"/>
      <c r="AI100" s="257"/>
      <c r="AJ100" s="257"/>
      <c r="AK100" s="257"/>
      <c r="AL100" s="257"/>
      <c r="AM100" s="257"/>
      <c r="AN100" s="256">
        <f t="shared" si="0"/>
        <v>0</v>
      </c>
      <c r="AO100" s="257"/>
      <c r="AP100" s="257"/>
      <c r="AQ100" s="82" t="s">
        <v>99</v>
      </c>
      <c r="AR100" s="79"/>
      <c r="AS100" s="83">
        <v>0</v>
      </c>
      <c r="AT100" s="84">
        <f t="shared" si="1"/>
        <v>0</v>
      </c>
      <c r="AU100" s="85">
        <f>'2021_2.5 - IO 05 Stoka A4'!P131</f>
        <v>0</v>
      </c>
      <c r="AV100" s="84">
        <f>'2021_2.5 - IO 05 Stoka A4'!J33</f>
        <v>0</v>
      </c>
      <c r="AW100" s="84">
        <f>'2021_2.5 - IO 05 Stoka A4'!J34</f>
        <v>0</v>
      </c>
      <c r="AX100" s="84">
        <f>'2021_2.5 - IO 05 Stoka A4'!J35</f>
        <v>0</v>
      </c>
      <c r="AY100" s="84">
        <f>'2021_2.5 - IO 05 Stoka A4'!J36</f>
        <v>0</v>
      </c>
      <c r="AZ100" s="84">
        <f>'2021_2.5 - IO 05 Stoka A4'!F33</f>
        <v>0</v>
      </c>
      <c r="BA100" s="84">
        <f>'2021_2.5 - IO 05 Stoka A4'!F34</f>
        <v>0</v>
      </c>
      <c r="BB100" s="84">
        <f>'2021_2.5 - IO 05 Stoka A4'!F35</f>
        <v>0</v>
      </c>
      <c r="BC100" s="84">
        <f>'2021_2.5 - IO 05 Stoka A4'!F36</f>
        <v>0</v>
      </c>
      <c r="BD100" s="86">
        <f>'2021_2.5 - IO 05 Stoka A4'!F37</f>
        <v>0</v>
      </c>
      <c r="BT100" s="87" t="s">
        <v>93</v>
      </c>
      <c r="BV100" s="87" t="s">
        <v>87</v>
      </c>
      <c r="BW100" s="87" t="s">
        <v>112</v>
      </c>
      <c r="BX100" s="87" t="s">
        <v>4</v>
      </c>
      <c r="CL100" s="87" t="s">
        <v>19</v>
      </c>
      <c r="CM100" s="87" t="s">
        <v>96</v>
      </c>
    </row>
    <row r="101" spans="1:91" s="7" customFormat="1" ht="24.75" customHeight="1">
      <c r="A101" s="78" t="s">
        <v>89</v>
      </c>
      <c r="B101" s="79"/>
      <c r="C101" s="80"/>
      <c r="D101" s="293" t="s">
        <v>113</v>
      </c>
      <c r="E101" s="293"/>
      <c r="F101" s="293"/>
      <c r="G101" s="293"/>
      <c r="H101" s="293"/>
      <c r="I101" s="81"/>
      <c r="J101" s="293" t="s">
        <v>114</v>
      </c>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56">
        <f>'2021_2.6 - IO 06 Stoka A5'!J30</f>
        <v>0</v>
      </c>
      <c r="AH101" s="257"/>
      <c r="AI101" s="257"/>
      <c r="AJ101" s="257"/>
      <c r="AK101" s="257"/>
      <c r="AL101" s="257"/>
      <c r="AM101" s="257"/>
      <c r="AN101" s="256">
        <f t="shared" si="0"/>
        <v>0</v>
      </c>
      <c r="AO101" s="257"/>
      <c r="AP101" s="257"/>
      <c r="AQ101" s="82" t="s">
        <v>99</v>
      </c>
      <c r="AR101" s="79"/>
      <c r="AS101" s="83">
        <v>0</v>
      </c>
      <c r="AT101" s="84">
        <f t="shared" si="1"/>
        <v>0</v>
      </c>
      <c r="AU101" s="85">
        <f>'2021_2.6 - IO 06 Stoka A5'!P129</f>
        <v>0</v>
      </c>
      <c r="AV101" s="84">
        <f>'2021_2.6 - IO 06 Stoka A5'!J33</f>
        <v>0</v>
      </c>
      <c r="AW101" s="84">
        <f>'2021_2.6 - IO 06 Stoka A5'!J34</f>
        <v>0</v>
      </c>
      <c r="AX101" s="84">
        <f>'2021_2.6 - IO 06 Stoka A5'!J35</f>
        <v>0</v>
      </c>
      <c r="AY101" s="84">
        <f>'2021_2.6 - IO 06 Stoka A5'!J36</f>
        <v>0</v>
      </c>
      <c r="AZ101" s="84">
        <f>'2021_2.6 - IO 06 Stoka A5'!F33</f>
        <v>0</v>
      </c>
      <c r="BA101" s="84">
        <f>'2021_2.6 - IO 06 Stoka A5'!F34</f>
        <v>0</v>
      </c>
      <c r="BB101" s="84">
        <f>'2021_2.6 - IO 06 Stoka A5'!F35</f>
        <v>0</v>
      </c>
      <c r="BC101" s="84">
        <f>'2021_2.6 - IO 06 Stoka A5'!F36</f>
        <v>0</v>
      </c>
      <c r="BD101" s="86">
        <f>'2021_2.6 - IO 06 Stoka A5'!F37</f>
        <v>0</v>
      </c>
      <c r="BT101" s="87" t="s">
        <v>93</v>
      </c>
      <c r="BV101" s="87" t="s">
        <v>87</v>
      </c>
      <c r="BW101" s="87" t="s">
        <v>115</v>
      </c>
      <c r="BX101" s="87" t="s">
        <v>4</v>
      </c>
      <c r="CL101" s="87" t="s">
        <v>19</v>
      </c>
      <c r="CM101" s="87" t="s">
        <v>96</v>
      </c>
    </row>
    <row r="102" spans="1:91" s="7" customFormat="1" ht="24.75" customHeight="1">
      <c r="A102" s="78" t="s">
        <v>89</v>
      </c>
      <c r="B102" s="79"/>
      <c r="C102" s="80"/>
      <c r="D102" s="293" t="s">
        <v>116</v>
      </c>
      <c r="E102" s="293"/>
      <c r="F102" s="293"/>
      <c r="G102" s="293"/>
      <c r="H102" s="293"/>
      <c r="I102" s="81"/>
      <c r="J102" s="293" t="s">
        <v>117</v>
      </c>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56">
        <f>'2021_2.7 - IO 07 Stoka A6'!J30</f>
        <v>0</v>
      </c>
      <c r="AH102" s="257"/>
      <c r="AI102" s="257"/>
      <c r="AJ102" s="257"/>
      <c r="AK102" s="257"/>
      <c r="AL102" s="257"/>
      <c r="AM102" s="257"/>
      <c r="AN102" s="256">
        <f t="shared" si="0"/>
        <v>0</v>
      </c>
      <c r="AO102" s="257"/>
      <c r="AP102" s="257"/>
      <c r="AQ102" s="82" t="s">
        <v>99</v>
      </c>
      <c r="AR102" s="79"/>
      <c r="AS102" s="83">
        <v>0</v>
      </c>
      <c r="AT102" s="84">
        <f t="shared" si="1"/>
        <v>0</v>
      </c>
      <c r="AU102" s="85">
        <f>'2021_2.7 - IO 07 Stoka A6'!P129</f>
        <v>0</v>
      </c>
      <c r="AV102" s="84">
        <f>'2021_2.7 - IO 07 Stoka A6'!J33</f>
        <v>0</v>
      </c>
      <c r="AW102" s="84">
        <f>'2021_2.7 - IO 07 Stoka A6'!J34</f>
        <v>0</v>
      </c>
      <c r="AX102" s="84">
        <f>'2021_2.7 - IO 07 Stoka A6'!J35</f>
        <v>0</v>
      </c>
      <c r="AY102" s="84">
        <f>'2021_2.7 - IO 07 Stoka A6'!J36</f>
        <v>0</v>
      </c>
      <c r="AZ102" s="84">
        <f>'2021_2.7 - IO 07 Stoka A6'!F33</f>
        <v>0</v>
      </c>
      <c r="BA102" s="84">
        <f>'2021_2.7 - IO 07 Stoka A6'!F34</f>
        <v>0</v>
      </c>
      <c r="BB102" s="84">
        <f>'2021_2.7 - IO 07 Stoka A6'!F35</f>
        <v>0</v>
      </c>
      <c r="BC102" s="84">
        <f>'2021_2.7 - IO 07 Stoka A6'!F36</f>
        <v>0</v>
      </c>
      <c r="BD102" s="86">
        <f>'2021_2.7 - IO 07 Stoka A6'!F37</f>
        <v>0</v>
      </c>
      <c r="BT102" s="87" t="s">
        <v>93</v>
      </c>
      <c r="BV102" s="87" t="s">
        <v>87</v>
      </c>
      <c r="BW102" s="87" t="s">
        <v>118</v>
      </c>
      <c r="BX102" s="87" t="s">
        <v>4</v>
      </c>
      <c r="CL102" s="87" t="s">
        <v>19</v>
      </c>
      <c r="CM102" s="87" t="s">
        <v>96</v>
      </c>
    </row>
    <row r="103" spans="1:91" s="7" customFormat="1" ht="24.75" customHeight="1">
      <c r="A103" s="78" t="s">
        <v>89</v>
      </c>
      <c r="B103" s="79"/>
      <c r="C103" s="80"/>
      <c r="D103" s="293" t="s">
        <v>119</v>
      </c>
      <c r="E103" s="293"/>
      <c r="F103" s="293"/>
      <c r="G103" s="293"/>
      <c r="H103" s="293"/>
      <c r="I103" s="81"/>
      <c r="J103" s="293" t="s">
        <v>120</v>
      </c>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56">
        <f>'2021_2.8 - IO 08 Stoka A7'!J30</f>
        <v>0</v>
      </c>
      <c r="AH103" s="257"/>
      <c r="AI103" s="257"/>
      <c r="AJ103" s="257"/>
      <c r="AK103" s="257"/>
      <c r="AL103" s="257"/>
      <c r="AM103" s="257"/>
      <c r="AN103" s="256">
        <f t="shared" si="0"/>
        <v>0</v>
      </c>
      <c r="AO103" s="257"/>
      <c r="AP103" s="257"/>
      <c r="AQ103" s="82" t="s">
        <v>99</v>
      </c>
      <c r="AR103" s="79"/>
      <c r="AS103" s="83">
        <v>0</v>
      </c>
      <c r="AT103" s="84">
        <f t="shared" si="1"/>
        <v>0</v>
      </c>
      <c r="AU103" s="85">
        <f>'2021_2.8 - IO 08 Stoka A7'!P129</f>
        <v>0</v>
      </c>
      <c r="AV103" s="84">
        <f>'2021_2.8 - IO 08 Stoka A7'!J33</f>
        <v>0</v>
      </c>
      <c r="AW103" s="84">
        <f>'2021_2.8 - IO 08 Stoka A7'!J34</f>
        <v>0</v>
      </c>
      <c r="AX103" s="84">
        <f>'2021_2.8 - IO 08 Stoka A7'!J35</f>
        <v>0</v>
      </c>
      <c r="AY103" s="84">
        <f>'2021_2.8 - IO 08 Stoka A7'!J36</f>
        <v>0</v>
      </c>
      <c r="AZ103" s="84">
        <f>'2021_2.8 - IO 08 Stoka A7'!F33</f>
        <v>0</v>
      </c>
      <c r="BA103" s="84">
        <f>'2021_2.8 - IO 08 Stoka A7'!F34</f>
        <v>0</v>
      </c>
      <c r="BB103" s="84">
        <f>'2021_2.8 - IO 08 Stoka A7'!F35</f>
        <v>0</v>
      </c>
      <c r="BC103" s="84">
        <f>'2021_2.8 - IO 08 Stoka A7'!F36</f>
        <v>0</v>
      </c>
      <c r="BD103" s="86">
        <f>'2021_2.8 - IO 08 Stoka A7'!F37</f>
        <v>0</v>
      </c>
      <c r="BT103" s="87" t="s">
        <v>93</v>
      </c>
      <c r="BV103" s="87" t="s">
        <v>87</v>
      </c>
      <c r="BW103" s="87" t="s">
        <v>121</v>
      </c>
      <c r="BX103" s="87" t="s">
        <v>4</v>
      </c>
      <c r="CL103" s="87" t="s">
        <v>19</v>
      </c>
      <c r="CM103" s="87" t="s">
        <v>96</v>
      </c>
    </row>
    <row r="104" spans="1:91" s="7" customFormat="1" ht="24.75" customHeight="1">
      <c r="A104" s="78" t="s">
        <v>89</v>
      </c>
      <c r="B104" s="79"/>
      <c r="C104" s="80"/>
      <c r="D104" s="293" t="s">
        <v>122</v>
      </c>
      <c r="E104" s="293"/>
      <c r="F104" s="293"/>
      <c r="G104" s="293"/>
      <c r="H104" s="293"/>
      <c r="I104" s="81"/>
      <c r="J104" s="293" t="s">
        <v>123</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56">
        <f>'2021_2.9 - IO 09 Stoka A8'!J30</f>
        <v>0</v>
      </c>
      <c r="AH104" s="257"/>
      <c r="AI104" s="257"/>
      <c r="AJ104" s="257"/>
      <c r="AK104" s="257"/>
      <c r="AL104" s="257"/>
      <c r="AM104" s="257"/>
      <c r="AN104" s="256">
        <f t="shared" si="0"/>
        <v>0</v>
      </c>
      <c r="AO104" s="257"/>
      <c r="AP104" s="257"/>
      <c r="AQ104" s="82" t="s">
        <v>99</v>
      </c>
      <c r="AR104" s="79"/>
      <c r="AS104" s="83">
        <v>0</v>
      </c>
      <c r="AT104" s="84">
        <f t="shared" si="1"/>
        <v>0</v>
      </c>
      <c r="AU104" s="85">
        <f>'2021_2.9 - IO 09 Stoka A8'!P129</f>
        <v>0</v>
      </c>
      <c r="AV104" s="84">
        <f>'2021_2.9 - IO 09 Stoka A8'!J33</f>
        <v>0</v>
      </c>
      <c r="AW104" s="84">
        <f>'2021_2.9 - IO 09 Stoka A8'!J34</f>
        <v>0</v>
      </c>
      <c r="AX104" s="84">
        <f>'2021_2.9 - IO 09 Stoka A8'!J35</f>
        <v>0</v>
      </c>
      <c r="AY104" s="84">
        <f>'2021_2.9 - IO 09 Stoka A8'!J36</f>
        <v>0</v>
      </c>
      <c r="AZ104" s="84">
        <f>'2021_2.9 - IO 09 Stoka A8'!F33</f>
        <v>0</v>
      </c>
      <c r="BA104" s="84">
        <f>'2021_2.9 - IO 09 Stoka A8'!F34</f>
        <v>0</v>
      </c>
      <c r="BB104" s="84">
        <f>'2021_2.9 - IO 09 Stoka A8'!F35</f>
        <v>0</v>
      </c>
      <c r="BC104" s="84">
        <f>'2021_2.9 - IO 09 Stoka A8'!F36</f>
        <v>0</v>
      </c>
      <c r="BD104" s="86">
        <f>'2021_2.9 - IO 09 Stoka A8'!F37</f>
        <v>0</v>
      </c>
      <c r="BT104" s="87" t="s">
        <v>93</v>
      </c>
      <c r="BV104" s="87" t="s">
        <v>87</v>
      </c>
      <c r="BW104" s="87" t="s">
        <v>124</v>
      </c>
      <c r="BX104" s="87" t="s">
        <v>4</v>
      </c>
      <c r="CL104" s="87" t="s">
        <v>19</v>
      </c>
      <c r="CM104" s="87" t="s">
        <v>96</v>
      </c>
    </row>
    <row r="105" spans="1:91" s="7" customFormat="1" ht="24.75" customHeight="1">
      <c r="A105" s="78" t="s">
        <v>89</v>
      </c>
      <c r="B105" s="79"/>
      <c r="C105" s="80"/>
      <c r="D105" s="293" t="s">
        <v>125</v>
      </c>
      <c r="E105" s="293"/>
      <c r="F105" s="293"/>
      <c r="G105" s="293"/>
      <c r="H105" s="293"/>
      <c r="I105" s="81"/>
      <c r="J105" s="293" t="s">
        <v>126</v>
      </c>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56">
        <f>'2021_2.10 - IO 10 Výtlak'!J30</f>
        <v>0</v>
      </c>
      <c r="AH105" s="257"/>
      <c r="AI105" s="257"/>
      <c r="AJ105" s="257"/>
      <c r="AK105" s="257"/>
      <c r="AL105" s="257"/>
      <c r="AM105" s="257"/>
      <c r="AN105" s="256">
        <f t="shared" si="0"/>
        <v>0</v>
      </c>
      <c r="AO105" s="257"/>
      <c r="AP105" s="257"/>
      <c r="AQ105" s="82" t="s">
        <v>99</v>
      </c>
      <c r="AR105" s="79"/>
      <c r="AS105" s="83">
        <v>0</v>
      </c>
      <c r="AT105" s="84">
        <f t="shared" si="1"/>
        <v>0</v>
      </c>
      <c r="AU105" s="85">
        <f>'2021_2.10 - IO 10 Výtlak'!P130</f>
        <v>0</v>
      </c>
      <c r="AV105" s="84">
        <f>'2021_2.10 - IO 10 Výtlak'!J33</f>
        <v>0</v>
      </c>
      <c r="AW105" s="84">
        <f>'2021_2.10 - IO 10 Výtlak'!J34</f>
        <v>0</v>
      </c>
      <c r="AX105" s="84">
        <f>'2021_2.10 - IO 10 Výtlak'!J35</f>
        <v>0</v>
      </c>
      <c r="AY105" s="84">
        <f>'2021_2.10 - IO 10 Výtlak'!J36</f>
        <v>0</v>
      </c>
      <c r="AZ105" s="84">
        <f>'2021_2.10 - IO 10 Výtlak'!F33</f>
        <v>0</v>
      </c>
      <c r="BA105" s="84">
        <f>'2021_2.10 - IO 10 Výtlak'!F34</f>
        <v>0</v>
      </c>
      <c r="BB105" s="84">
        <f>'2021_2.10 - IO 10 Výtlak'!F35</f>
        <v>0</v>
      </c>
      <c r="BC105" s="84">
        <f>'2021_2.10 - IO 10 Výtlak'!F36</f>
        <v>0</v>
      </c>
      <c r="BD105" s="86">
        <f>'2021_2.10 - IO 10 Výtlak'!F37</f>
        <v>0</v>
      </c>
      <c r="BT105" s="87" t="s">
        <v>93</v>
      </c>
      <c r="BV105" s="87" t="s">
        <v>87</v>
      </c>
      <c r="BW105" s="87" t="s">
        <v>127</v>
      </c>
      <c r="BX105" s="87" t="s">
        <v>4</v>
      </c>
      <c r="CL105" s="87" t="s">
        <v>128</v>
      </c>
      <c r="CM105" s="87" t="s">
        <v>96</v>
      </c>
    </row>
    <row r="106" spans="1:91" s="7" customFormat="1" ht="24.75" customHeight="1">
      <c r="A106" s="78" t="s">
        <v>89</v>
      </c>
      <c r="B106" s="79"/>
      <c r="C106" s="80"/>
      <c r="D106" s="293" t="s">
        <v>129</v>
      </c>
      <c r="E106" s="293"/>
      <c r="F106" s="293"/>
      <c r="G106" s="293"/>
      <c r="H106" s="293"/>
      <c r="I106" s="81"/>
      <c r="J106" s="293" t="s">
        <v>130</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56">
        <f>'2021_2.11 - IO 11 Vodovod...'!J30</f>
        <v>0</v>
      </c>
      <c r="AH106" s="257"/>
      <c r="AI106" s="257"/>
      <c r="AJ106" s="257"/>
      <c r="AK106" s="257"/>
      <c r="AL106" s="257"/>
      <c r="AM106" s="257"/>
      <c r="AN106" s="256">
        <f t="shared" si="0"/>
        <v>0</v>
      </c>
      <c r="AO106" s="257"/>
      <c r="AP106" s="257"/>
      <c r="AQ106" s="82" t="s">
        <v>99</v>
      </c>
      <c r="AR106" s="79"/>
      <c r="AS106" s="83">
        <v>0</v>
      </c>
      <c r="AT106" s="84">
        <f t="shared" si="1"/>
        <v>0</v>
      </c>
      <c r="AU106" s="85">
        <f>'2021_2.11 - IO 11 Vodovod...'!P124</f>
        <v>0</v>
      </c>
      <c r="AV106" s="84">
        <f>'2021_2.11 - IO 11 Vodovod...'!J33</f>
        <v>0</v>
      </c>
      <c r="AW106" s="84">
        <f>'2021_2.11 - IO 11 Vodovod...'!J34</f>
        <v>0</v>
      </c>
      <c r="AX106" s="84">
        <f>'2021_2.11 - IO 11 Vodovod...'!J35</f>
        <v>0</v>
      </c>
      <c r="AY106" s="84">
        <f>'2021_2.11 - IO 11 Vodovod...'!J36</f>
        <v>0</v>
      </c>
      <c r="AZ106" s="84">
        <f>'2021_2.11 - IO 11 Vodovod...'!F33</f>
        <v>0</v>
      </c>
      <c r="BA106" s="84">
        <f>'2021_2.11 - IO 11 Vodovod...'!F34</f>
        <v>0</v>
      </c>
      <c r="BB106" s="84">
        <f>'2021_2.11 - IO 11 Vodovod...'!F35</f>
        <v>0</v>
      </c>
      <c r="BC106" s="84">
        <f>'2021_2.11 - IO 11 Vodovod...'!F36</f>
        <v>0</v>
      </c>
      <c r="BD106" s="86">
        <f>'2021_2.11 - IO 11 Vodovod...'!F37</f>
        <v>0</v>
      </c>
      <c r="BT106" s="87" t="s">
        <v>93</v>
      </c>
      <c r="BV106" s="87" t="s">
        <v>87</v>
      </c>
      <c r="BW106" s="87" t="s">
        <v>131</v>
      </c>
      <c r="BX106" s="87" t="s">
        <v>4</v>
      </c>
      <c r="CL106" s="87" t="s">
        <v>128</v>
      </c>
      <c r="CM106" s="87" t="s">
        <v>96</v>
      </c>
    </row>
    <row r="107" spans="1:91" s="7" customFormat="1" ht="24.75" customHeight="1">
      <c r="A107" s="78" t="s">
        <v>89</v>
      </c>
      <c r="B107" s="79"/>
      <c r="C107" s="80"/>
      <c r="D107" s="293" t="s">
        <v>132</v>
      </c>
      <c r="E107" s="293"/>
      <c r="F107" s="293"/>
      <c r="G107" s="293"/>
      <c r="H107" s="293"/>
      <c r="I107" s="81"/>
      <c r="J107" s="293" t="s">
        <v>133</v>
      </c>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56">
        <f>'2021_2.12 - IO 12 Kanaliz...'!J30</f>
        <v>0</v>
      </c>
      <c r="AH107" s="257"/>
      <c r="AI107" s="257"/>
      <c r="AJ107" s="257"/>
      <c r="AK107" s="257"/>
      <c r="AL107" s="257"/>
      <c r="AM107" s="257"/>
      <c r="AN107" s="256">
        <f t="shared" si="0"/>
        <v>0</v>
      </c>
      <c r="AO107" s="257"/>
      <c r="AP107" s="257"/>
      <c r="AQ107" s="82" t="s">
        <v>99</v>
      </c>
      <c r="AR107" s="79"/>
      <c r="AS107" s="83">
        <v>0</v>
      </c>
      <c r="AT107" s="84">
        <f t="shared" si="1"/>
        <v>0</v>
      </c>
      <c r="AU107" s="85">
        <f>'2021_2.12 - IO 12 Kanaliz...'!P127</f>
        <v>0</v>
      </c>
      <c r="AV107" s="84">
        <f>'2021_2.12 - IO 12 Kanaliz...'!J33</f>
        <v>0</v>
      </c>
      <c r="AW107" s="84">
        <f>'2021_2.12 - IO 12 Kanaliz...'!J34</f>
        <v>0</v>
      </c>
      <c r="AX107" s="84">
        <f>'2021_2.12 - IO 12 Kanaliz...'!J35</f>
        <v>0</v>
      </c>
      <c r="AY107" s="84">
        <f>'2021_2.12 - IO 12 Kanaliz...'!J36</f>
        <v>0</v>
      </c>
      <c r="AZ107" s="84">
        <f>'2021_2.12 - IO 12 Kanaliz...'!F33</f>
        <v>0</v>
      </c>
      <c r="BA107" s="84">
        <f>'2021_2.12 - IO 12 Kanaliz...'!F34</f>
        <v>0</v>
      </c>
      <c r="BB107" s="84">
        <f>'2021_2.12 - IO 12 Kanaliz...'!F35</f>
        <v>0</v>
      </c>
      <c r="BC107" s="84">
        <f>'2021_2.12 - IO 12 Kanaliz...'!F36</f>
        <v>0</v>
      </c>
      <c r="BD107" s="86">
        <f>'2021_2.12 - IO 12 Kanaliz...'!F37</f>
        <v>0</v>
      </c>
      <c r="BT107" s="87" t="s">
        <v>93</v>
      </c>
      <c r="BV107" s="87" t="s">
        <v>87</v>
      </c>
      <c r="BW107" s="87" t="s">
        <v>134</v>
      </c>
      <c r="BX107" s="87" t="s">
        <v>4</v>
      </c>
      <c r="CL107" s="87" t="s">
        <v>19</v>
      </c>
      <c r="CM107" s="87" t="s">
        <v>96</v>
      </c>
    </row>
    <row r="108" spans="1:91" s="7" customFormat="1" ht="24.75" customHeight="1">
      <c r="A108" s="78" t="s">
        <v>89</v>
      </c>
      <c r="B108" s="79"/>
      <c r="C108" s="80"/>
      <c r="D108" s="293" t="s">
        <v>135</v>
      </c>
      <c r="E108" s="293"/>
      <c r="F108" s="293"/>
      <c r="G108" s="293"/>
      <c r="H108" s="293"/>
      <c r="I108" s="81"/>
      <c r="J108" s="293" t="s">
        <v>136</v>
      </c>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56">
        <f>'2021_2.13 - SO 01 Čerpací...'!J30</f>
        <v>0</v>
      </c>
      <c r="AH108" s="257"/>
      <c r="AI108" s="257"/>
      <c r="AJ108" s="257"/>
      <c r="AK108" s="257"/>
      <c r="AL108" s="257"/>
      <c r="AM108" s="257"/>
      <c r="AN108" s="256">
        <f t="shared" si="0"/>
        <v>0</v>
      </c>
      <c r="AO108" s="257"/>
      <c r="AP108" s="257"/>
      <c r="AQ108" s="82" t="s">
        <v>137</v>
      </c>
      <c r="AR108" s="79"/>
      <c r="AS108" s="83">
        <v>0</v>
      </c>
      <c r="AT108" s="84">
        <f t="shared" si="1"/>
        <v>0</v>
      </c>
      <c r="AU108" s="85">
        <f>'2021_2.13 - SO 01 Čerpací...'!P126</f>
        <v>0</v>
      </c>
      <c r="AV108" s="84">
        <f>'2021_2.13 - SO 01 Čerpací...'!J33</f>
        <v>0</v>
      </c>
      <c r="AW108" s="84">
        <f>'2021_2.13 - SO 01 Čerpací...'!J34</f>
        <v>0</v>
      </c>
      <c r="AX108" s="84">
        <f>'2021_2.13 - SO 01 Čerpací...'!J35</f>
        <v>0</v>
      </c>
      <c r="AY108" s="84">
        <f>'2021_2.13 - SO 01 Čerpací...'!J36</f>
        <v>0</v>
      </c>
      <c r="AZ108" s="84">
        <f>'2021_2.13 - SO 01 Čerpací...'!F33</f>
        <v>0</v>
      </c>
      <c r="BA108" s="84">
        <f>'2021_2.13 - SO 01 Čerpací...'!F34</f>
        <v>0</v>
      </c>
      <c r="BB108" s="84">
        <f>'2021_2.13 - SO 01 Čerpací...'!F35</f>
        <v>0</v>
      </c>
      <c r="BC108" s="84">
        <f>'2021_2.13 - SO 01 Čerpací...'!F36</f>
        <v>0</v>
      </c>
      <c r="BD108" s="86">
        <f>'2021_2.13 - SO 01 Čerpací...'!F37</f>
        <v>0</v>
      </c>
      <c r="BT108" s="87" t="s">
        <v>93</v>
      </c>
      <c r="BV108" s="87" t="s">
        <v>87</v>
      </c>
      <c r="BW108" s="87" t="s">
        <v>138</v>
      </c>
      <c r="BX108" s="87" t="s">
        <v>4</v>
      </c>
      <c r="CL108" s="87" t="s">
        <v>128</v>
      </c>
      <c r="CM108" s="87" t="s">
        <v>96</v>
      </c>
    </row>
    <row r="109" spans="2:91" s="7" customFormat="1" ht="24.75" customHeight="1">
      <c r="B109" s="79"/>
      <c r="C109" s="80"/>
      <c r="D109" s="293" t="s">
        <v>139</v>
      </c>
      <c r="E109" s="293"/>
      <c r="F109" s="293"/>
      <c r="G109" s="293"/>
      <c r="H109" s="293"/>
      <c r="I109" s="81"/>
      <c r="J109" s="293" t="s">
        <v>140</v>
      </c>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58">
        <f>ROUND(AG110+AG111,2)</f>
        <v>0</v>
      </c>
      <c r="AH109" s="257"/>
      <c r="AI109" s="257"/>
      <c r="AJ109" s="257"/>
      <c r="AK109" s="257"/>
      <c r="AL109" s="257"/>
      <c r="AM109" s="257"/>
      <c r="AN109" s="256">
        <f t="shared" si="0"/>
        <v>0</v>
      </c>
      <c r="AO109" s="257"/>
      <c r="AP109" s="257"/>
      <c r="AQ109" s="82" t="s">
        <v>141</v>
      </c>
      <c r="AR109" s="79"/>
      <c r="AS109" s="83">
        <f>ROUND(AS110+AS111,2)</f>
        <v>0</v>
      </c>
      <c r="AT109" s="84">
        <f t="shared" si="1"/>
        <v>0</v>
      </c>
      <c r="AU109" s="85">
        <f>ROUND(AU110+AU111,5)</f>
        <v>0</v>
      </c>
      <c r="AV109" s="84">
        <f>ROUND(AZ109*L29,2)</f>
        <v>0</v>
      </c>
      <c r="AW109" s="84">
        <f>ROUND(BA109*L30,2)</f>
        <v>0</v>
      </c>
      <c r="AX109" s="84">
        <f>ROUND(BB109*L29,2)</f>
        <v>0</v>
      </c>
      <c r="AY109" s="84">
        <f>ROUND(BC109*L30,2)</f>
        <v>0</v>
      </c>
      <c r="AZ109" s="84">
        <f>ROUND(AZ110+AZ111,2)</f>
        <v>0</v>
      </c>
      <c r="BA109" s="84">
        <f>ROUND(BA110+BA111,2)</f>
        <v>0</v>
      </c>
      <c r="BB109" s="84">
        <f>ROUND(BB110+BB111,2)</f>
        <v>0</v>
      </c>
      <c r="BC109" s="84">
        <f>ROUND(BC110+BC111,2)</f>
        <v>0</v>
      </c>
      <c r="BD109" s="86">
        <f>ROUND(BD110+BD111,2)</f>
        <v>0</v>
      </c>
      <c r="BS109" s="87" t="s">
        <v>84</v>
      </c>
      <c r="BT109" s="87" t="s">
        <v>93</v>
      </c>
      <c r="BU109" s="87" t="s">
        <v>86</v>
      </c>
      <c r="BV109" s="87" t="s">
        <v>87</v>
      </c>
      <c r="BW109" s="87" t="s">
        <v>142</v>
      </c>
      <c r="BX109" s="87" t="s">
        <v>4</v>
      </c>
      <c r="CL109" s="87" t="s">
        <v>128</v>
      </c>
      <c r="CM109" s="87" t="s">
        <v>96</v>
      </c>
    </row>
    <row r="110" spans="1:90" s="4" customFormat="1" ht="23.25" customHeight="1">
      <c r="A110" s="78" t="s">
        <v>89</v>
      </c>
      <c r="B110" s="50"/>
      <c r="C110" s="10"/>
      <c r="D110" s="10"/>
      <c r="E110" s="280" t="s">
        <v>143</v>
      </c>
      <c r="F110" s="280"/>
      <c r="G110" s="280"/>
      <c r="H110" s="280"/>
      <c r="I110" s="280"/>
      <c r="J110" s="10"/>
      <c r="K110" s="280" t="s">
        <v>144</v>
      </c>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53">
        <f>'2021_2.14.1 - Strojní čás...'!J31</f>
        <v>0</v>
      </c>
      <c r="AH110" s="254"/>
      <c r="AI110" s="254"/>
      <c r="AJ110" s="254"/>
      <c r="AK110" s="254"/>
      <c r="AL110" s="254"/>
      <c r="AM110" s="254"/>
      <c r="AN110" s="253">
        <f t="shared" si="0"/>
        <v>0</v>
      </c>
      <c r="AO110" s="254"/>
      <c r="AP110" s="254"/>
      <c r="AQ110" s="88" t="s">
        <v>145</v>
      </c>
      <c r="AR110" s="50"/>
      <c r="AS110" s="89">
        <v>0</v>
      </c>
      <c r="AT110" s="90">
        <f t="shared" si="1"/>
        <v>0</v>
      </c>
      <c r="AU110" s="91">
        <f>'2021_2.14.1 - Strojní čás...'!P96</f>
        <v>0</v>
      </c>
      <c r="AV110" s="90">
        <f>'2021_2.14.1 - Strojní čás...'!J34</f>
        <v>0</v>
      </c>
      <c r="AW110" s="90">
        <f>'2021_2.14.1 - Strojní čás...'!J35</f>
        <v>0</v>
      </c>
      <c r="AX110" s="90">
        <f>'2021_2.14.1 - Strojní čás...'!J36</f>
        <v>0</v>
      </c>
      <c r="AY110" s="90">
        <f>'2021_2.14.1 - Strojní čás...'!J37</f>
        <v>0</v>
      </c>
      <c r="AZ110" s="90">
        <f>'2021_2.14.1 - Strojní čás...'!F34</f>
        <v>0</v>
      </c>
      <c r="BA110" s="90">
        <f>'2021_2.14.1 - Strojní čás...'!F35</f>
        <v>0</v>
      </c>
      <c r="BB110" s="90">
        <f>'2021_2.14.1 - Strojní čás...'!F36</f>
        <v>0</v>
      </c>
      <c r="BC110" s="90">
        <f>'2021_2.14.1 - Strojní čás...'!F37</f>
        <v>0</v>
      </c>
      <c r="BD110" s="92">
        <f>'2021_2.14.1 - Strojní čás...'!F38</f>
        <v>0</v>
      </c>
      <c r="BT110" s="23" t="s">
        <v>96</v>
      </c>
      <c r="BV110" s="23" t="s">
        <v>87</v>
      </c>
      <c r="BW110" s="23" t="s">
        <v>146</v>
      </c>
      <c r="BX110" s="23" t="s">
        <v>142</v>
      </c>
      <c r="CL110" s="23" t="s">
        <v>128</v>
      </c>
    </row>
    <row r="111" spans="2:90" s="4" customFormat="1" ht="23.25" customHeight="1">
      <c r="B111" s="50"/>
      <c r="C111" s="10"/>
      <c r="D111" s="10"/>
      <c r="E111" s="280" t="s">
        <v>147</v>
      </c>
      <c r="F111" s="280"/>
      <c r="G111" s="280"/>
      <c r="H111" s="280"/>
      <c r="I111" s="280"/>
      <c r="J111" s="10"/>
      <c r="K111" s="280" t="s">
        <v>148</v>
      </c>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59">
        <f>ROUND(SUM(AG112:AG115),2)</f>
        <v>0</v>
      </c>
      <c r="AH111" s="254"/>
      <c r="AI111" s="254"/>
      <c r="AJ111" s="254"/>
      <c r="AK111" s="254"/>
      <c r="AL111" s="254"/>
      <c r="AM111" s="254"/>
      <c r="AN111" s="253">
        <f t="shared" si="0"/>
        <v>0</v>
      </c>
      <c r="AO111" s="254"/>
      <c r="AP111" s="254"/>
      <c r="AQ111" s="88" t="s">
        <v>145</v>
      </c>
      <c r="AR111" s="50"/>
      <c r="AS111" s="89">
        <f>ROUND(SUM(AS112:AS115),2)</f>
        <v>0</v>
      </c>
      <c r="AT111" s="90">
        <f t="shared" si="1"/>
        <v>0</v>
      </c>
      <c r="AU111" s="91">
        <f>ROUND(SUM(AU112:AU115),5)</f>
        <v>0</v>
      </c>
      <c r="AV111" s="90">
        <f>ROUND(AZ111*L29,2)</f>
        <v>0</v>
      </c>
      <c r="AW111" s="90">
        <f>ROUND(BA111*L30,2)</f>
        <v>0</v>
      </c>
      <c r="AX111" s="90">
        <f>ROUND(BB111*L29,2)</f>
        <v>0</v>
      </c>
      <c r="AY111" s="90">
        <f>ROUND(BC111*L30,2)</f>
        <v>0</v>
      </c>
      <c r="AZ111" s="90">
        <f>ROUND(SUM(AZ112:AZ115),2)</f>
        <v>0</v>
      </c>
      <c r="BA111" s="90">
        <f>ROUND(SUM(BA112:BA115),2)</f>
        <v>0</v>
      </c>
      <c r="BB111" s="90">
        <f>ROUND(SUM(BB112:BB115),2)</f>
        <v>0</v>
      </c>
      <c r="BC111" s="90">
        <f>ROUND(SUM(BC112:BC115),2)</f>
        <v>0</v>
      </c>
      <c r="BD111" s="92">
        <f>ROUND(SUM(BD112:BD115),2)</f>
        <v>0</v>
      </c>
      <c r="BS111" s="23" t="s">
        <v>84</v>
      </c>
      <c r="BT111" s="23" t="s">
        <v>96</v>
      </c>
      <c r="BV111" s="23" t="s">
        <v>87</v>
      </c>
      <c r="BW111" s="23" t="s">
        <v>149</v>
      </c>
      <c r="BX111" s="23" t="s">
        <v>142</v>
      </c>
      <c r="CL111" s="23" t="s">
        <v>128</v>
      </c>
    </row>
    <row r="112" spans="1:90" s="4" customFormat="1" ht="23.25" customHeight="1">
      <c r="A112" s="78" t="s">
        <v>89</v>
      </c>
      <c r="B112" s="50"/>
      <c r="C112" s="10"/>
      <c r="D112" s="10"/>
      <c r="E112" s="10"/>
      <c r="F112" s="280" t="s">
        <v>147</v>
      </c>
      <c r="G112" s="280"/>
      <c r="H112" s="280"/>
      <c r="I112" s="280"/>
      <c r="J112" s="280"/>
      <c r="K112" s="10"/>
      <c r="L112" s="280" t="s">
        <v>148</v>
      </c>
      <c r="M112" s="280"/>
      <c r="N112" s="280"/>
      <c r="O112" s="280"/>
      <c r="P112" s="280"/>
      <c r="Q112" s="280"/>
      <c r="R112" s="280"/>
      <c r="S112" s="280"/>
      <c r="T112" s="280"/>
      <c r="U112" s="280"/>
      <c r="V112" s="280"/>
      <c r="W112" s="280"/>
      <c r="X112" s="280"/>
      <c r="Y112" s="280"/>
      <c r="Z112" s="280"/>
      <c r="AA112" s="280"/>
      <c r="AB112" s="280"/>
      <c r="AC112" s="280"/>
      <c r="AD112" s="280"/>
      <c r="AE112" s="280"/>
      <c r="AF112" s="280"/>
      <c r="AG112" s="253">
        <f>'2021_2.14.2 - PS 01.1 Ele...'!J32</f>
        <v>0</v>
      </c>
      <c r="AH112" s="254"/>
      <c r="AI112" s="254"/>
      <c r="AJ112" s="254"/>
      <c r="AK112" s="254"/>
      <c r="AL112" s="254"/>
      <c r="AM112" s="254"/>
      <c r="AN112" s="253">
        <f t="shared" si="0"/>
        <v>0</v>
      </c>
      <c r="AO112" s="254"/>
      <c r="AP112" s="254"/>
      <c r="AQ112" s="88" t="s">
        <v>145</v>
      </c>
      <c r="AR112" s="50"/>
      <c r="AS112" s="89">
        <v>0</v>
      </c>
      <c r="AT112" s="90">
        <f t="shared" si="1"/>
        <v>0</v>
      </c>
      <c r="AU112" s="91">
        <f>'2021_2.14.2 - PS 01.1 Ele...'!P122</f>
        <v>0</v>
      </c>
      <c r="AV112" s="90">
        <f>'2021_2.14.2 - PS 01.1 Ele...'!J35</f>
        <v>0</v>
      </c>
      <c r="AW112" s="90">
        <f>'2021_2.14.2 - PS 01.1 Ele...'!J36</f>
        <v>0</v>
      </c>
      <c r="AX112" s="90">
        <f>'2021_2.14.2 - PS 01.1 Ele...'!J37</f>
        <v>0</v>
      </c>
      <c r="AY112" s="90">
        <f>'2021_2.14.2 - PS 01.1 Ele...'!J38</f>
        <v>0</v>
      </c>
      <c r="AZ112" s="90">
        <f>'2021_2.14.2 - PS 01.1 Ele...'!F35</f>
        <v>0</v>
      </c>
      <c r="BA112" s="90">
        <f>'2021_2.14.2 - PS 01.1 Ele...'!F36</f>
        <v>0</v>
      </c>
      <c r="BB112" s="90">
        <f>'2021_2.14.2 - PS 01.1 Ele...'!F37</f>
        <v>0</v>
      </c>
      <c r="BC112" s="90">
        <f>'2021_2.14.2 - PS 01.1 Ele...'!F38</f>
        <v>0</v>
      </c>
      <c r="BD112" s="92">
        <f>'2021_2.14.2 - PS 01.1 Ele...'!F39</f>
        <v>0</v>
      </c>
      <c r="BT112" s="23" t="s">
        <v>150</v>
      </c>
      <c r="BU112" s="23" t="s">
        <v>151</v>
      </c>
      <c r="BV112" s="23" t="s">
        <v>87</v>
      </c>
      <c r="BW112" s="23" t="s">
        <v>149</v>
      </c>
      <c r="BX112" s="23" t="s">
        <v>142</v>
      </c>
      <c r="CL112" s="23" t="s">
        <v>128</v>
      </c>
    </row>
    <row r="113" spans="1:90" s="4" customFormat="1" ht="23.25" customHeight="1">
      <c r="A113" s="78" t="s">
        <v>89</v>
      </c>
      <c r="B113" s="50"/>
      <c r="C113" s="10"/>
      <c r="D113" s="10"/>
      <c r="E113" s="10"/>
      <c r="F113" s="280" t="s">
        <v>152</v>
      </c>
      <c r="G113" s="280"/>
      <c r="H113" s="280"/>
      <c r="I113" s="280"/>
      <c r="J113" s="280"/>
      <c r="K113" s="10"/>
      <c r="L113" s="280" t="s">
        <v>153</v>
      </c>
      <c r="M113" s="280"/>
      <c r="N113" s="280"/>
      <c r="O113" s="280"/>
      <c r="P113" s="280"/>
      <c r="Q113" s="280"/>
      <c r="R113" s="280"/>
      <c r="S113" s="280"/>
      <c r="T113" s="280"/>
      <c r="U113" s="280"/>
      <c r="V113" s="280"/>
      <c r="W113" s="280"/>
      <c r="X113" s="280"/>
      <c r="Y113" s="280"/>
      <c r="Z113" s="280"/>
      <c r="AA113" s="280"/>
      <c r="AB113" s="280"/>
      <c r="AC113" s="280"/>
      <c r="AD113" s="280"/>
      <c r="AE113" s="280"/>
      <c r="AF113" s="280"/>
      <c r="AG113" s="253">
        <f>'2021_2.14.2.1. - Přípojka nn'!J34</f>
        <v>0</v>
      </c>
      <c r="AH113" s="254"/>
      <c r="AI113" s="254"/>
      <c r="AJ113" s="254"/>
      <c r="AK113" s="254"/>
      <c r="AL113" s="254"/>
      <c r="AM113" s="254"/>
      <c r="AN113" s="253">
        <f t="shared" si="0"/>
        <v>0</v>
      </c>
      <c r="AO113" s="254"/>
      <c r="AP113" s="254"/>
      <c r="AQ113" s="88" t="s">
        <v>145</v>
      </c>
      <c r="AR113" s="50"/>
      <c r="AS113" s="89">
        <v>0</v>
      </c>
      <c r="AT113" s="90">
        <f t="shared" si="1"/>
        <v>0</v>
      </c>
      <c r="AU113" s="91">
        <f>'2021_2.14.2.1. - Přípojka nn'!P131</f>
        <v>0</v>
      </c>
      <c r="AV113" s="90">
        <f>'2021_2.14.2.1. - Přípojka nn'!J37</f>
        <v>0</v>
      </c>
      <c r="AW113" s="90">
        <f>'2021_2.14.2.1. - Přípojka nn'!J38</f>
        <v>0</v>
      </c>
      <c r="AX113" s="90">
        <f>'2021_2.14.2.1. - Přípojka nn'!J39</f>
        <v>0</v>
      </c>
      <c r="AY113" s="90">
        <f>'2021_2.14.2.1. - Přípojka nn'!J40</f>
        <v>0</v>
      </c>
      <c r="AZ113" s="90">
        <f>'2021_2.14.2.1. - Přípojka nn'!F37</f>
        <v>0</v>
      </c>
      <c r="BA113" s="90">
        <f>'2021_2.14.2.1. - Přípojka nn'!F38</f>
        <v>0</v>
      </c>
      <c r="BB113" s="90">
        <f>'2021_2.14.2.1. - Přípojka nn'!F39</f>
        <v>0</v>
      </c>
      <c r="BC113" s="90">
        <f>'2021_2.14.2.1. - Přípojka nn'!F40</f>
        <v>0</v>
      </c>
      <c r="BD113" s="92">
        <f>'2021_2.14.2.1. - Přípojka nn'!F41</f>
        <v>0</v>
      </c>
      <c r="BT113" s="23" t="s">
        <v>150</v>
      </c>
      <c r="BV113" s="23" t="s">
        <v>87</v>
      </c>
      <c r="BW113" s="23" t="s">
        <v>154</v>
      </c>
      <c r="BX113" s="23" t="s">
        <v>149</v>
      </c>
      <c r="CL113" s="23" t="s">
        <v>128</v>
      </c>
    </row>
    <row r="114" spans="1:90" s="4" customFormat="1" ht="23.25" customHeight="1">
      <c r="A114" s="78" t="s">
        <v>89</v>
      </c>
      <c r="B114" s="50"/>
      <c r="C114" s="10"/>
      <c r="D114" s="10"/>
      <c r="E114" s="10"/>
      <c r="F114" s="280" t="s">
        <v>155</v>
      </c>
      <c r="G114" s="280"/>
      <c r="H114" s="280"/>
      <c r="I114" s="280"/>
      <c r="J114" s="280"/>
      <c r="K114" s="10"/>
      <c r="L114" s="280" t="s">
        <v>156</v>
      </c>
      <c r="M114" s="280"/>
      <c r="N114" s="280"/>
      <c r="O114" s="280"/>
      <c r="P114" s="280"/>
      <c r="Q114" s="280"/>
      <c r="R114" s="280"/>
      <c r="S114" s="280"/>
      <c r="T114" s="280"/>
      <c r="U114" s="280"/>
      <c r="V114" s="280"/>
      <c r="W114" s="280"/>
      <c r="X114" s="280"/>
      <c r="Y114" s="280"/>
      <c r="Z114" s="280"/>
      <c r="AA114" s="280"/>
      <c r="AB114" s="280"/>
      <c r="AC114" s="280"/>
      <c r="AD114" s="280"/>
      <c r="AE114" s="280"/>
      <c r="AF114" s="280"/>
      <c r="AG114" s="253">
        <f>'2021_2.14.2.2. - Dodávky ...'!J33</f>
        <v>0</v>
      </c>
      <c r="AH114" s="254"/>
      <c r="AI114" s="254"/>
      <c r="AJ114" s="254"/>
      <c r="AK114" s="254"/>
      <c r="AL114" s="254"/>
      <c r="AM114" s="254"/>
      <c r="AN114" s="253">
        <f t="shared" si="0"/>
        <v>0</v>
      </c>
      <c r="AO114" s="254"/>
      <c r="AP114" s="254"/>
      <c r="AQ114" s="88" t="s">
        <v>145</v>
      </c>
      <c r="AR114" s="50"/>
      <c r="AS114" s="89">
        <v>0</v>
      </c>
      <c r="AT114" s="90">
        <f t="shared" si="1"/>
        <v>0</v>
      </c>
      <c r="AU114" s="91">
        <f>'2021_2.14.2.2. - Dodávky ...'!P105</f>
        <v>0</v>
      </c>
      <c r="AV114" s="90">
        <f>'2021_2.14.2.2. - Dodávky ...'!J36</f>
        <v>0</v>
      </c>
      <c r="AW114" s="90">
        <f>'2021_2.14.2.2. - Dodávky ...'!J37</f>
        <v>0</v>
      </c>
      <c r="AX114" s="90">
        <f>'2021_2.14.2.2. - Dodávky ...'!J38</f>
        <v>0</v>
      </c>
      <c r="AY114" s="90">
        <f>'2021_2.14.2.2. - Dodávky ...'!J39</f>
        <v>0</v>
      </c>
      <c r="AZ114" s="90">
        <f>'2021_2.14.2.2. - Dodávky ...'!F36</f>
        <v>0</v>
      </c>
      <c r="BA114" s="90">
        <f>'2021_2.14.2.2. - Dodávky ...'!F37</f>
        <v>0</v>
      </c>
      <c r="BB114" s="90">
        <f>'2021_2.14.2.2. - Dodávky ...'!F38</f>
        <v>0</v>
      </c>
      <c r="BC114" s="90">
        <f>'2021_2.14.2.2. - Dodávky ...'!F39</f>
        <v>0</v>
      </c>
      <c r="BD114" s="92">
        <f>'2021_2.14.2.2. - Dodávky ...'!F40</f>
        <v>0</v>
      </c>
      <c r="BT114" s="23" t="s">
        <v>150</v>
      </c>
      <c r="BV114" s="23" t="s">
        <v>87</v>
      </c>
      <c r="BW114" s="23" t="s">
        <v>157</v>
      </c>
      <c r="BX114" s="23" t="s">
        <v>149</v>
      </c>
      <c r="CL114" s="23" t="s">
        <v>128</v>
      </c>
    </row>
    <row r="115" spans="1:90" s="4" customFormat="1" ht="23.25" customHeight="1">
      <c r="A115" s="78" t="s">
        <v>89</v>
      </c>
      <c r="B115" s="50"/>
      <c r="C115" s="10"/>
      <c r="D115" s="10"/>
      <c r="E115" s="10"/>
      <c r="F115" s="280" t="s">
        <v>158</v>
      </c>
      <c r="G115" s="280"/>
      <c r="H115" s="280"/>
      <c r="I115" s="280"/>
      <c r="J115" s="280"/>
      <c r="K115" s="10"/>
      <c r="L115" s="280" t="s">
        <v>159</v>
      </c>
      <c r="M115" s="280"/>
      <c r="N115" s="280"/>
      <c r="O115" s="280"/>
      <c r="P115" s="280"/>
      <c r="Q115" s="280"/>
      <c r="R115" s="280"/>
      <c r="S115" s="280"/>
      <c r="T115" s="280"/>
      <c r="U115" s="280"/>
      <c r="V115" s="280"/>
      <c r="W115" s="280"/>
      <c r="X115" s="280"/>
      <c r="Y115" s="280"/>
      <c r="Z115" s="280"/>
      <c r="AA115" s="280"/>
      <c r="AB115" s="280"/>
      <c r="AC115" s="280"/>
      <c r="AD115" s="280"/>
      <c r="AE115" s="280"/>
      <c r="AF115" s="280"/>
      <c r="AG115" s="253">
        <f>'2021_2.14.2.3. - Rozvaděč...'!J34</f>
        <v>0</v>
      </c>
      <c r="AH115" s="254"/>
      <c r="AI115" s="254"/>
      <c r="AJ115" s="254"/>
      <c r="AK115" s="254"/>
      <c r="AL115" s="254"/>
      <c r="AM115" s="254"/>
      <c r="AN115" s="253">
        <f t="shared" si="0"/>
        <v>0</v>
      </c>
      <c r="AO115" s="254"/>
      <c r="AP115" s="254"/>
      <c r="AQ115" s="88" t="s">
        <v>145</v>
      </c>
      <c r="AR115" s="50"/>
      <c r="AS115" s="93">
        <v>0</v>
      </c>
      <c r="AT115" s="94">
        <f t="shared" si="1"/>
        <v>0</v>
      </c>
      <c r="AU115" s="95">
        <f>'2021_2.14.2.3. - Rozvaděč...'!P131</f>
        <v>0</v>
      </c>
      <c r="AV115" s="94">
        <f>'2021_2.14.2.3. - Rozvaděč...'!J37</f>
        <v>0</v>
      </c>
      <c r="AW115" s="94">
        <f>'2021_2.14.2.3. - Rozvaděč...'!J38</f>
        <v>0</v>
      </c>
      <c r="AX115" s="94">
        <f>'2021_2.14.2.3. - Rozvaděč...'!J39</f>
        <v>0</v>
      </c>
      <c r="AY115" s="94">
        <f>'2021_2.14.2.3. - Rozvaděč...'!J40</f>
        <v>0</v>
      </c>
      <c r="AZ115" s="94">
        <f>'2021_2.14.2.3. - Rozvaděč...'!F37</f>
        <v>0</v>
      </c>
      <c r="BA115" s="94">
        <f>'2021_2.14.2.3. - Rozvaděč...'!F38</f>
        <v>0</v>
      </c>
      <c r="BB115" s="94">
        <f>'2021_2.14.2.3. - Rozvaděč...'!F39</f>
        <v>0</v>
      </c>
      <c r="BC115" s="94">
        <f>'2021_2.14.2.3. - Rozvaděč...'!F40</f>
        <v>0</v>
      </c>
      <c r="BD115" s="96">
        <f>'2021_2.14.2.3. - Rozvaděč...'!F41</f>
        <v>0</v>
      </c>
      <c r="BT115" s="23" t="s">
        <v>150</v>
      </c>
      <c r="BV115" s="23" t="s">
        <v>87</v>
      </c>
      <c r="BW115" s="23" t="s">
        <v>160</v>
      </c>
      <c r="BX115" s="23" t="s">
        <v>149</v>
      </c>
      <c r="CL115" s="23" t="s">
        <v>128</v>
      </c>
    </row>
    <row r="116" spans="1:57" s="2" customFormat="1" ht="30" customHeight="1">
      <c r="A116" s="31"/>
      <c r="B116" s="32"/>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2"/>
      <c r="AS116" s="31"/>
      <c r="AT116" s="31"/>
      <c r="AU116" s="31"/>
      <c r="AV116" s="31"/>
      <c r="AW116" s="31"/>
      <c r="AX116" s="31"/>
      <c r="AY116" s="31"/>
      <c r="AZ116" s="31"/>
      <c r="BA116" s="31"/>
      <c r="BB116" s="31"/>
      <c r="BC116" s="31"/>
      <c r="BD116" s="31"/>
      <c r="BE116" s="31"/>
    </row>
    <row r="117" spans="1:57" s="2" customFormat="1" ht="6.95" customHeight="1">
      <c r="A117" s="31"/>
      <c r="B117" s="46"/>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32"/>
      <c r="AS117" s="31"/>
      <c r="AT117" s="31"/>
      <c r="AU117" s="31"/>
      <c r="AV117" s="31"/>
      <c r="AW117" s="31"/>
      <c r="AX117" s="31"/>
      <c r="AY117" s="31"/>
      <c r="AZ117" s="31"/>
      <c r="BA117" s="31"/>
      <c r="BB117" s="31"/>
      <c r="BC117" s="31"/>
      <c r="BD117" s="31"/>
      <c r="BE117" s="31"/>
    </row>
  </sheetData>
  <sheetProtection sheet="1" objects="1" scenarios="1"/>
  <mergeCells count="122">
    <mergeCell ref="J103:AF103"/>
    <mergeCell ref="J99:AF99"/>
    <mergeCell ref="J97:AF97"/>
    <mergeCell ref="J98:AF98"/>
    <mergeCell ref="J104:AF104"/>
    <mergeCell ref="J96:AF96"/>
    <mergeCell ref="J95:AF95"/>
    <mergeCell ref="C92:G92"/>
    <mergeCell ref="D101:H101"/>
    <mergeCell ref="D98:H98"/>
    <mergeCell ref="D95:H95"/>
    <mergeCell ref="D99:H99"/>
    <mergeCell ref="D100:H100"/>
    <mergeCell ref="D96:H96"/>
    <mergeCell ref="D97:H97"/>
    <mergeCell ref="D102:H102"/>
    <mergeCell ref="L85:AO85"/>
    <mergeCell ref="D105:H105"/>
    <mergeCell ref="J105:AF105"/>
    <mergeCell ref="D106:H106"/>
    <mergeCell ref="J106:AF106"/>
    <mergeCell ref="D107:H107"/>
    <mergeCell ref="J107:AF107"/>
    <mergeCell ref="D108:H108"/>
    <mergeCell ref="J108:AF108"/>
    <mergeCell ref="AG104:AM104"/>
    <mergeCell ref="AN104:AP104"/>
    <mergeCell ref="AN102:AP102"/>
    <mergeCell ref="AN101:AP101"/>
    <mergeCell ref="AN96:AP96"/>
    <mergeCell ref="AN100:AP100"/>
    <mergeCell ref="AN98:AP98"/>
    <mergeCell ref="AN99:AP99"/>
    <mergeCell ref="AN95:AP95"/>
    <mergeCell ref="D103:H103"/>
    <mergeCell ref="D104:H104"/>
    <mergeCell ref="I92:AF92"/>
    <mergeCell ref="J101:AF101"/>
    <mergeCell ref="J100:AF100"/>
    <mergeCell ref="J102:AF102"/>
    <mergeCell ref="D109:H109"/>
    <mergeCell ref="J109:AF109"/>
    <mergeCell ref="E110:I110"/>
    <mergeCell ref="K110:AF110"/>
    <mergeCell ref="E111:I111"/>
    <mergeCell ref="K111:AF111"/>
    <mergeCell ref="F112:J112"/>
    <mergeCell ref="L112:AF112"/>
    <mergeCell ref="F113:J113"/>
    <mergeCell ref="L113:AF113"/>
    <mergeCell ref="F114:J114"/>
    <mergeCell ref="L114:AF114"/>
    <mergeCell ref="F115:J115"/>
    <mergeCell ref="L115:AF115"/>
    <mergeCell ref="AG94:AM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3:AM103"/>
    <mergeCell ref="AG102:AM102"/>
    <mergeCell ref="AG92:AM92"/>
    <mergeCell ref="AG100:AM100"/>
    <mergeCell ref="AG95:AM95"/>
    <mergeCell ref="AG99:AM99"/>
    <mergeCell ref="AG101:AM101"/>
    <mergeCell ref="AG97:AM97"/>
    <mergeCell ref="AG96:AM96"/>
    <mergeCell ref="AG98:AM98"/>
    <mergeCell ref="AM87:AN87"/>
    <mergeCell ref="AM89:AP89"/>
    <mergeCell ref="AM90:AP90"/>
    <mergeCell ref="AN103:AP103"/>
    <mergeCell ref="AN97:AP97"/>
    <mergeCell ref="AN92:AP92"/>
    <mergeCell ref="AS89:AT91"/>
    <mergeCell ref="AN105:AP105"/>
    <mergeCell ref="AG105:AM105"/>
    <mergeCell ref="AN106:AP106"/>
    <mergeCell ref="AG106:AM106"/>
    <mergeCell ref="AN107:AP107"/>
    <mergeCell ref="AG107:AM107"/>
    <mergeCell ref="AN108:AP108"/>
    <mergeCell ref="AG108:AM108"/>
    <mergeCell ref="AN114:AP114"/>
    <mergeCell ref="AG114:AM114"/>
    <mergeCell ref="AN115:AP115"/>
    <mergeCell ref="AG115:AM115"/>
    <mergeCell ref="AN94:AP94"/>
    <mergeCell ref="AN109:AP109"/>
    <mergeCell ref="AG109:AM109"/>
    <mergeCell ref="AN110:AP110"/>
    <mergeCell ref="AG110:AM110"/>
    <mergeCell ref="AN111:AP111"/>
    <mergeCell ref="AG111:AM111"/>
    <mergeCell ref="AN112:AP112"/>
    <mergeCell ref="AG112:AM112"/>
    <mergeCell ref="AN113:AP113"/>
    <mergeCell ref="AG113:AM113"/>
  </mergeCells>
  <hyperlinks>
    <hyperlink ref="A95" location="'2021_2.0 - SOUPIS VEDLEJŠ...'!C2" display="/"/>
    <hyperlink ref="A96" location="'2021_2.1 - IO 01 Stoka A'!C2" display="/"/>
    <hyperlink ref="A97" location="'2021_2.2 - IO 02 Stoka A1'!C2" display="/"/>
    <hyperlink ref="A98" location="'2021_2.3 - IO 03 Stoka A2'!C2" display="/"/>
    <hyperlink ref="A99" location="'2021_2.4 - IO 04 Stoka A3'!C2" display="/"/>
    <hyperlink ref="A100" location="'2021_2.5 - IO 05 Stoka A4'!C2" display="/"/>
    <hyperlink ref="A101" location="'2021_2.6 - IO 06 Stoka A5'!C2" display="/"/>
    <hyperlink ref="A102" location="'2021_2.7 - IO 07 Stoka A6'!C2" display="/"/>
    <hyperlink ref="A103" location="'2021_2.8 - IO 08 Stoka A7'!C2" display="/"/>
    <hyperlink ref="A104" location="'2021_2.9 - IO 09 Stoka A8'!C2" display="/"/>
    <hyperlink ref="A105" location="'2021_2.10 - IO 10 Výtlak'!C2" display="/"/>
    <hyperlink ref="A106" location="'2021_2.11 - IO 11 Vodovod...'!C2" display="/"/>
    <hyperlink ref="A107" location="'2021_2.12 - IO 12 Kanaliz...'!C2" display="/"/>
    <hyperlink ref="A108" location="'2021_2.13 - SO 01 Čerpací...'!C2" display="/"/>
    <hyperlink ref="A110" location="'2021_2.14.1 - Strojní čás...'!C2" display="/"/>
    <hyperlink ref="A112" location="'2021_2.14.2 - PS 01.1 Ele...'!C2" display="/"/>
    <hyperlink ref="A113" location="'2021_2.14.2.1. - Přípojka nn'!C2" display="/"/>
    <hyperlink ref="A114" location="'2021_2.14.2.2. - Dodávky ...'!C2" display="/"/>
    <hyperlink ref="A115" location="'2021_2.14.2.3. - Rozvaděč...'!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8"/>
  <sheetViews>
    <sheetView showGridLines="0" workbookViewId="0" topLeftCell="A115">
      <selection activeCell="H132" sqref="H13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121</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1077</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19</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ROUND(J129,2)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ROUND((SUM(BE129:BE386)),2)</f>
        <v>0</v>
      </c>
      <c r="G33" s="31"/>
      <c r="H33" s="31"/>
      <c r="I33" s="104">
        <v>0.21</v>
      </c>
      <c r="J33" s="103">
        <f>ROUND(((SUM(BE129:BE386))*I33),2)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ROUND((SUM(BF129:BF386)),2)</f>
        <v>0</v>
      </c>
      <c r="G34" s="31"/>
      <c r="H34" s="31"/>
      <c r="I34" s="104">
        <v>0.15</v>
      </c>
      <c r="J34" s="103">
        <f>ROUND(((SUM(BF129:BF386))*I34),2)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ROUND((SUM(BG129:BG386)),2)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ROUND((SUM(BH129:BH386)),2)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ROUND((SUM(BI129:BI386)),2)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2021_2.8 - IO 08 Stoka A7</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J129</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J130</f>
        <v>0</v>
      </c>
      <c r="L96" s="116"/>
    </row>
    <row r="97" spans="2:12" s="10" customFormat="1" ht="19.9" customHeight="1">
      <c r="B97" s="120"/>
      <c r="D97" s="121" t="s">
        <v>276</v>
      </c>
      <c r="E97" s="122"/>
      <c r="F97" s="122"/>
      <c r="G97" s="122"/>
      <c r="H97" s="122"/>
      <c r="I97" s="122"/>
      <c r="J97" s="123">
        <f>J131</f>
        <v>0</v>
      </c>
      <c r="L97" s="120"/>
    </row>
    <row r="98" spans="2:12" s="10" customFormat="1" ht="19.9" customHeight="1">
      <c r="B98" s="120"/>
      <c r="D98" s="121" t="s">
        <v>277</v>
      </c>
      <c r="E98" s="122"/>
      <c r="F98" s="122"/>
      <c r="G98" s="122"/>
      <c r="H98" s="122"/>
      <c r="I98" s="122"/>
      <c r="J98" s="123">
        <f>J217</f>
        <v>0</v>
      </c>
      <c r="L98" s="120"/>
    </row>
    <row r="99" spans="2:12" s="10" customFormat="1" ht="19.9" customHeight="1">
      <c r="B99" s="120"/>
      <c r="D99" s="121" t="s">
        <v>278</v>
      </c>
      <c r="E99" s="122"/>
      <c r="F99" s="122"/>
      <c r="G99" s="122"/>
      <c r="H99" s="122"/>
      <c r="I99" s="122"/>
      <c r="J99" s="123">
        <f>J221</f>
        <v>0</v>
      </c>
      <c r="L99" s="120"/>
    </row>
    <row r="100" spans="2:12" s="10" customFormat="1" ht="19.9" customHeight="1">
      <c r="B100" s="120"/>
      <c r="D100" s="121" t="s">
        <v>279</v>
      </c>
      <c r="E100" s="122"/>
      <c r="F100" s="122"/>
      <c r="G100" s="122"/>
      <c r="H100" s="122"/>
      <c r="I100" s="122"/>
      <c r="J100" s="123">
        <f>J225</f>
        <v>0</v>
      </c>
      <c r="L100" s="120"/>
    </row>
    <row r="101" spans="2:12" s="10" customFormat="1" ht="19.9" customHeight="1">
      <c r="B101" s="120"/>
      <c r="D101" s="121" t="s">
        <v>280</v>
      </c>
      <c r="E101" s="122"/>
      <c r="F101" s="122"/>
      <c r="G101" s="122"/>
      <c r="H101" s="122"/>
      <c r="I101" s="122"/>
      <c r="J101" s="123">
        <f>J235</f>
        <v>0</v>
      </c>
      <c r="L101" s="120"/>
    </row>
    <row r="102" spans="2:12" s="10" customFormat="1" ht="19.9" customHeight="1">
      <c r="B102" s="120"/>
      <c r="D102" s="121" t="s">
        <v>282</v>
      </c>
      <c r="E102" s="122"/>
      <c r="F102" s="122"/>
      <c r="G102" s="122"/>
      <c r="H102" s="122"/>
      <c r="I102" s="122"/>
      <c r="J102" s="123">
        <f>J260</f>
        <v>0</v>
      </c>
      <c r="L102" s="120"/>
    </row>
    <row r="103" spans="2:12" s="10" customFormat="1" ht="19.9" customHeight="1">
      <c r="B103" s="120"/>
      <c r="D103" s="121" t="s">
        <v>283</v>
      </c>
      <c r="E103" s="122"/>
      <c r="F103" s="122"/>
      <c r="G103" s="122"/>
      <c r="H103" s="122"/>
      <c r="I103" s="122"/>
      <c r="J103" s="123">
        <f>J330</f>
        <v>0</v>
      </c>
      <c r="L103" s="120"/>
    </row>
    <row r="104" spans="2:12" s="10" customFormat="1" ht="14.85" customHeight="1">
      <c r="B104" s="120"/>
      <c r="D104" s="121" t="s">
        <v>284</v>
      </c>
      <c r="E104" s="122"/>
      <c r="F104" s="122"/>
      <c r="G104" s="122"/>
      <c r="H104" s="122"/>
      <c r="I104" s="122"/>
      <c r="J104" s="123">
        <f>J343</f>
        <v>0</v>
      </c>
      <c r="L104" s="120"/>
    </row>
    <row r="105" spans="2:12" s="10" customFormat="1" ht="19.9" customHeight="1">
      <c r="B105" s="120"/>
      <c r="D105" s="121" t="s">
        <v>285</v>
      </c>
      <c r="E105" s="122"/>
      <c r="F105" s="122"/>
      <c r="G105" s="122"/>
      <c r="H105" s="122"/>
      <c r="I105" s="122"/>
      <c r="J105" s="123">
        <f>J369</f>
        <v>0</v>
      </c>
      <c r="L105" s="120"/>
    </row>
    <row r="106" spans="2:12" s="9" customFormat="1" ht="24.95" customHeight="1">
      <c r="B106" s="116"/>
      <c r="D106" s="117" t="s">
        <v>286</v>
      </c>
      <c r="E106" s="118"/>
      <c r="F106" s="118"/>
      <c r="G106" s="118"/>
      <c r="H106" s="118"/>
      <c r="I106" s="118"/>
      <c r="J106" s="119">
        <f>J376</f>
        <v>0</v>
      </c>
      <c r="L106" s="116"/>
    </row>
    <row r="107" spans="2:12" s="10" customFormat="1" ht="19.9" customHeight="1">
      <c r="B107" s="120"/>
      <c r="D107" s="121" t="s">
        <v>287</v>
      </c>
      <c r="E107" s="122"/>
      <c r="F107" s="122"/>
      <c r="G107" s="122"/>
      <c r="H107" s="122"/>
      <c r="I107" s="122"/>
      <c r="J107" s="123">
        <f>J377</f>
        <v>0</v>
      </c>
      <c r="L107" s="120"/>
    </row>
    <row r="108" spans="2:12" s="9" customFormat="1" ht="24.95" customHeight="1">
      <c r="B108" s="116"/>
      <c r="D108" s="117" t="s">
        <v>288</v>
      </c>
      <c r="E108" s="118"/>
      <c r="F108" s="118"/>
      <c r="G108" s="118"/>
      <c r="H108" s="118"/>
      <c r="I108" s="118"/>
      <c r="J108" s="119">
        <f>J381</f>
        <v>0</v>
      </c>
      <c r="L108" s="116"/>
    </row>
    <row r="109" spans="2:12" s="10" customFormat="1" ht="19.9" customHeight="1">
      <c r="B109" s="120"/>
      <c r="D109" s="121" t="s">
        <v>290</v>
      </c>
      <c r="E109" s="122"/>
      <c r="F109" s="122"/>
      <c r="G109" s="122"/>
      <c r="H109" s="122"/>
      <c r="I109" s="122"/>
      <c r="J109" s="123">
        <f>J382</f>
        <v>0</v>
      </c>
      <c r="L109" s="120"/>
    </row>
    <row r="110" spans="1:31" s="2" customFormat="1" ht="21.75" customHeight="1">
      <c r="A110" s="31"/>
      <c r="B110" s="32"/>
      <c r="C110" s="31"/>
      <c r="D110" s="31"/>
      <c r="E110" s="31"/>
      <c r="F110" s="31"/>
      <c r="G110" s="31"/>
      <c r="H110" s="31"/>
      <c r="I110" s="31"/>
      <c r="J110" s="31"/>
      <c r="K110" s="31"/>
      <c r="L110" s="41"/>
      <c r="S110" s="31"/>
      <c r="T110" s="31"/>
      <c r="U110" s="31"/>
      <c r="V110" s="31"/>
      <c r="W110" s="31"/>
      <c r="X110" s="31"/>
      <c r="Y110" s="31"/>
      <c r="Z110" s="31"/>
      <c r="AA110" s="31"/>
      <c r="AB110" s="31"/>
      <c r="AC110" s="31"/>
      <c r="AD110" s="31"/>
      <c r="AE110" s="31"/>
    </row>
    <row r="111" spans="1:31" s="2" customFormat="1" ht="6.95" customHeight="1">
      <c r="A111" s="31"/>
      <c r="B111" s="46"/>
      <c r="C111" s="47"/>
      <c r="D111" s="47"/>
      <c r="E111" s="47"/>
      <c r="F111" s="47"/>
      <c r="G111" s="47"/>
      <c r="H111" s="47"/>
      <c r="I111" s="47"/>
      <c r="J111" s="47"/>
      <c r="K111" s="47"/>
      <c r="L111" s="41"/>
      <c r="S111" s="31"/>
      <c r="T111" s="31"/>
      <c r="U111" s="31"/>
      <c r="V111" s="31"/>
      <c r="W111" s="31"/>
      <c r="X111" s="31"/>
      <c r="Y111" s="31"/>
      <c r="Z111" s="31"/>
      <c r="AA111" s="31"/>
      <c r="AB111" s="31"/>
      <c r="AC111" s="31"/>
      <c r="AD111" s="31"/>
      <c r="AE111" s="31"/>
    </row>
    <row r="115" spans="1:31" s="2" customFormat="1" ht="6.95" customHeight="1">
      <c r="A115" s="31"/>
      <c r="B115" s="48"/>
      <c r="C115" s="49"/>
      <c r="D115" s="49"/>
      <c r="E115" s="49"/>
      <c r="F115" s="49"/>
      <c r="G115" s="49"/>
      <c r="H115" s="49"/>
      <c r="I115" s="49"/>
      <c r="J115" s="49"/>
      <c r="K115" s="49"/>
      <c r="L115" s="41"/>
      <c r="S115" s="31"/>
      <c r="T115" s="31"/>
      <c r="U115" s="31"/>
      <c r="V115" s="31"/>
      <c r="W115" s="31"/>
      <c r="X115" s="31"/>
      <c r="Y115" s="31"/>
      <c r="Z115" s="31"/>
      <c r="AA115" s="31"/>
      <c r="AB115" s="31"/>
      <c r="AC115" s="31"/>
      <c r="AD115" s="31"/>
      <c r="AE115" s="31"/>
    </row>
    <row r="116" spans="1:31" s="2" customFormat="1" ht="24.95" customHeight="1">
      <c r="A116" s="31"/>
      <c r="B116" s="32"/>
      <c r="C116" s="19" t="s">
        <v>179</v>
      </c>
      <c r="D116" s="31"/>
      <c r="E116" s="31"/>
      <c r="F116" s="31"/>
      <c r="G116" s="31"/>
      <c r="H116" s="31"/>
      <c r="I116" s="31"/>
      <c r="J116" s="31"/>
      <c r="K116" s="31"/>
      <c r="L116" s="41"/>
      <c r="S116" s="31"/>
      <c r="T116" s="31"/>
      <c r="U116" s="31"/>
      <c r="V116" s="31"/>
      <c r="W116" s="31"/>
      <c r="X116" s="31"/>
      <c r="Y116" s="31"/>
      <c r="Z116" s="31"/>
      <c r="AA116" s="31"/>
      <c r="AB116" s="31"/>
      <c r="AC116" s="31"/>
      <c r="AD116" s="31"/>
      <c r="AE116" s="31"/>
    </row>
    <row r="117" spans="1:31" s="2" customFormat="1" ht="6.95" customHeight="1">
      <c r="A117" s="31"/>
      <c r="B117" s="32"/>
      <c r="C117" s="31"/>
      <c r="D117" s="31"/>
      <c r="E117" s="31"/>
      <c r="F117" s="31"/>
      <c r="G117" s="31"/>
      <c r="H117" s="31"/>
      <c r="I117" s="31"/>
      <c r="J117" s="31"/>
      <c r="K117" s="31"/>
      <c r="L117" s="41"/>
      <c r="S117" s="31"/>
      <c r="T117" s="31"/>
      <c r="U117" s="31"/>
      <c r="V117" s="31"/>
      <c r="W117" s="31"/>
      <c r="X117" s="31"/>
      <c r="Y117" s="31"/>
      <c r="Z117" s="31"/>
      <c r="AA117" s="31"/>
      <c r="AB117" s="31"/>
      <c r="AC117" s="31"/>
      <c r="AD117" s="31"/>
      <c r="AE117" s="31"/>
    </row>
    <row r="118" spans="1:31" s="2" customFormat="1" ht="12" customHeight="1">
      <c r="A118" s="31"/>
      <c r="B118" s="32"/>
      <c r="C118" s="25" t="s">
        <v>16</v>
      </c>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16.5" customHeight="1">
      <c r="A119" s="31"/>
      <c r="B119" s="32"/>
      <c r="C119" s="31"/>
      <c r="D119" s="31"/>
      <c r="E119" s="298" t="str">
        <f>E7</f>
        <v>Odkanalizování lokality sídliště Gigant</v>
      </c>
      <c r="F119" s="299"/>
      <c r="G119" s="299"/>
      <c r="H119" s="299"/>
      <c r="I119" s="31"/>
      <c r="J119" s="31"/>
      <c r="K119" s="31"/>
      <c r="L119" s="41"/>
      <c r="S119" s="31"/>
      <c r="T119" s="31"/>
      <c r="U119" s="31"/>
      <c r="V119" s="31"/>
      <c r="W119" s="31"/>
      <c r="X119" s="31"/>
      <c r="Y119" s="31"/>
      <c r="Z119" s="31"/>
      <c r="AA119" s="31"/>
      <c r="AB119" s="31"/>
      <c r="AC119" s="31"/>
      <c r="AD119" s="31"/>
      <c r="AE119" s="31"/>
    </row>
    <row r="120" spans="1:31" s="2" customFormat="1" ht="12" customHeight="1">
      <c r="A120" s="31"/>
      <c r="B120" s="32"/>
      <c r="C120" s="25" t="s">
        <v>162</v>
      </c>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2" customFormat="1" ht="16.5" customHeight="1">
      <c r="A121" s="31"/>
      <c r="B121" s="32"/>
      <c r="C121" s="31"/>
      <c r="D121" s="31"/>
      <c r="E121" s="294" t="str">
        <f>E9</f>
        <v>2021_2.8 - IO 08 Stoka A7</v>
      </c>
      <c r="F121" s="297"/>
      <c r="G121" s="297"/>
      <c r="H121" s="297"/>
      <c r="I121" s="31"/>
      <c r="J121" s="31"/>
      <c r="K121" s="31"/>
      <c r="L121" s="41"/>
      <c r="S121" s="31"/>
      <c r="T121" s="31"/>
      <c r="U121" s="31"/>
      <c r="V121" s="31"/>
      <c r="W121" s="31"/>
      <c r="X121" s="31"/>
      <c r="Y121" s="31"/>
      <c r="Z121" s="31"/>
      <c r="AA121" s="31"/>
      <c r="AB121" s="31"/>
      <c r="AC121" s="31"/>
      <c r="AD121" s="31"/>
      <c r="AE121" s="31"/>
    </row>
    <row r="122" spans="1:31" s="2" customFormat="1" ht="6.95" customHeight="1">
      <c r="A122" s="31"/>
      <c r="B122" s="32"/>
      <c r="C122" s="31"/>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2" customHeight="1">
      <c r="A123" s="31"/>
      <c r="B123" s="32"/>
      <c r="C123" s="25" t="s">
        <v>22</v>
      </c>
      <c r="D123" s="31"/>
      <c r="E123" s="31"/>
      <c r="F123" s="23" t="str">
        <f>F12</f>
        <v>Břilice - Gigant</v>
      </c>
      <c r="G123" s="31"/>
      <c r="H123" s="31"/>
      <c r="I123" s="25" t="s">
        <v>24</v>
      </c>
      <c r="J123" s="54" t="str">
        <f>IF(J12="","",J12)</f>
        <v>15. 3. 2021</v>
      </c>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25.7" customHeight="1">
      <c r="A125" s="31"/>
      <c r="B125" s="32"/>
      <c r="C125" s="25" t="s">
        <v>30</v>
      </c>
      <c r="D125" s="31"/>
      <c r="E125" s="31"/>
      <c r="F125" s="23" t="str">
        <f>E15</f>
        <v>Město Třeboň</v>
      </c>
      <c r="G125" s="31"/>
      <c r="H125" s="31"/>
      <c r="I125" s="25" t="s">
        <v>36</v>
      </c>
      <c r="J125" s="29" t="str">
        <f>E21</f>
        <v>Vodohospodářský rozvoj a výstavba a.s.</v>
      </c>
      <c r="K125" s="31"/>
      <c r="L125" s="41"/>
      <c r="S125" s="31"/>
      <c r="T125" s="31"/>
      <c r="U125" s="31"/>
      <c r="V125" s="31"/>
      <c r="W125" s="31"/>
      <c r="X125" s="31"/>
      <c r="Y125" s="31"/>
      <c r="Z125" s="31"/>
      <c r="AA125" s="31"/>
      <c r="AB125" s="31"/>
      <c r="AC125" s="31"/>
      <c r="AD125" s="31"/>
      <c r="AE125" s="31"/>
    </row>
    <row r="126" spans="1:31" s="2" customFormat="1" ht="15.2" customHeight="1">
      <c r="A126" s="31"/>
      <c r="B126" s="32"/>
      <c r="C126" s="25" t="s">
        <v>34</v>
      </c>
      <c r="D126" s="31"/>
      <c r="E126" s="31"/>
      <c r="F126" s="23" t="str">
        <f>IF(E18="","",E18)</f>
        <v>Vyplň údaj</v>
      </c>
      <c r="G126" s="31"/>
      <c r="H126" s="31"/>
      <c r="I126" s="25" t="s">
        <v>41</v>
      </c>
      <c r="J126" s="29" t="str">
        <f>E24</f>
        <v>Dvořák</v>
      </c>
      <c r="K126" s="31"/>
      <c r="L126" s="41"/>
      <c r="S126" s="31"/>
      <c r="T126" s="31"/>
      <c r="U126" s="31"/>
      <c r="V126" s="31"/>
      <c r="W126" s="31"/>
      <c r="X126" s="31"/>
      <c r="Y126" s="31"/>
      <c r="Z126" s="31"/>
      <c r="AA126" s="31"/>
      <c r="AB126" s="31"/>
      <c r="AC126" s="31"/>
      <c r="AD126" s="31"/>
      <c r="AE126" s="31"/>
    </row>
    <row r="127" spans="1:31" s="2" customFormat="1" ht="10.35" customHeight="1">
      <c r="A127" s="31"/>
      <c r="B127" s="32"/>
      <c r="C127" s="31"/>
      <c r="D127" s="31"/>
      <c r="E127" s="31"/>
      <c r="F127" s="31"/>
      <c r="G127" s="31"/>
      <c r="H127" s="31"/>
      <c r="I127" s="31"/>
      <c r="J127" s="31"/>
      <c r="K127" s="31"/>
      <c r="L127" s="41"/>
      <c r="S127" s="31"/>
      <c r="T127" s="31"/>
      <c r="U127" s="31"/>
      <c r="V127" s="31"/>
      <c r="W127" s="31"/>
      <c r="X127" s="31"/>
      <c r="Y127" s="31"/>
      <c r="Z127" s="31"/>
      <c r="AA127" s="31"/>
      <c r="AB127" s="31"/>
      <c r="AC127" s="31"/>
      <c r="AD127" s="31"/>
      <c r="AE127" s="31"/>
    </row>
    <row r="128" spans="1:31" s="11" customFormat="1" ht="29.25" customHeight="1">
      <c r="A128" s="124"/>
      <c r="B128" s="125"/>
      <c r="C128" s="126" t="s">
        <v>180</v>
      </c>
      <c r="D128" s="127" t="s">
        <v>70</v>
      </c>
      <c r="E128" s="127" t="s">
        <v>66</v>
      </c>
      <c r="F128" s="127" t="s">
        <v>67</v>
      </c>
      <c r="G128" s="127" t="s">
        <v>181</v>
      </c>
      <c r="H128" s="127" t="s">
        <v>182</v>
      </c>
      <c r="I128" s="127" t="s">
        <v>183</v>
      </c>
      <c r="J128" s="128" t="s">
        <v>170</v>
      </c>
      <c r="K128" s="129" t="s">
        <v>184</v>
      </c>
      <c r="L128" s="130"/>
      <c r="M128" s="61" t="s">
        <v>1</v>
      </c>
      <c r="N128" s="62" t="s">
        <v>49</v>
      </c>
      <c r="O128" s="62" t="s">
        <v>185</v>
      </c>
      <c r="P128" s="62" t="s">
        <v>186</v>
      </c>
      <c r="Q128" s="62" t="s">
        <v>187</v>
      </c>
      <c r="R128" s="62" t="s">
        <v>188</v>
      </c>
      <c r="S128" s="62" t="s">
        <v>189</v>
      </c>
      <c r="T128" s="63" t="s">
        <v>190</v>
      </c>
      <c r="U128" s="124"/>
      <c r="V128" s="124"/>
      <c r="W128" s="124"/>
      <c r="X128" s="124"/>
      <c r="Y128" s="124"/>
      <c r="Z128" s="124"/>
      <c r="AA128" s="124"/>
      <c r="AB128" s="124"/>
      <c r="AC128" s="124"/>
      <c r="AD128" s="124"/>
      <c r="AE128" s="124"/>
    </row>
    <row r="129" spans="1:63" s="2" customFormat="1" ht="22.9" customHeight="1">
      <c r="A129" s="31"/>
      <c r="B129" s="32"/>
      <c r="C129" s="191" t="s">
        <v>191</v>
      </c>
      <c r="D129" s="184"/>
      <c r="E129" s="184"/>
      <c r="F129" s="184"/>
      <c r="G129" s="184"/>
      <c r="H129" s="184"/>
      <c r="I129" s="31"/>
      <c r="J129" s="211">
        <f>BK129</f>
        <v>0</v>
      </c>
      <c r="K129" s="31"/>
      <c r="L129" s="32"/>
      <c r="M129" s="64"/>
      <c r="N129" s="55"/>
      <c r="O129" s="65"/>
      <c r="P129" s="132">
        <f>P130+P376+P381</f>
        <v>0</v>
      </c>
      <c r="Q129" s="65"/>
      <c r="R129" s="132">
        <f>R130+R376+R381</f>
        <v>28.772913999999997</v>
      </c>
      <c r="S129" s="65"/>
      <c r="T129" s="133">
        <f>T130+T376+T381</f>
        <v>12.91435</v>
      </c>
      <c r="U129" s="31"/>
      <c r="V129" s="31"/>
      <c r="W129" s="31"/>
      <c r="X129" s="31"/>
      <c r="Y129" s="31"/>
      <c r="Z129" s="31"/>
      <c r="AA129" s="31"/>
      <c r="AB129" s="31"/>
      <c r="AC129" s="31"/>
      <c r="AD129" s="31"/>
      <c r="AE129" s="31"/>
      <c r="AT129" s="15" t="s">
        <v>84</v>
      </c>
      <c r="AU129" s="15" t="s">
        <v>172</v>
      </c>
      <c r="BK129" s="134">
        <f>BK130+BK376+BK381</f>
        <v>0</v>
      </c>
    </row>
    <row r="130" spans="2:63" s="12" customFormat="1" ht="25.9" customHeight="1">
      <c r="B130" s="135"/>
      <c r="C130" s="192"/>
      <c r="D130" s="193" t="s">
        <v>84</v>
      </c>
      <c r="E130" s="194" t="s">
        <v>291</v>
      </c>
      <c r="F130" s="194" t="s">
        <v>292</v>
      </c>
      <c r="G130" s="192"/>
      <c r="H130" s="192"/>
      <c r="I130" s="138"/>
      <c r="J130" s="188">
        <f>BK130</f>
        <v>0</v>
      </c>
      <c r="L130" s="135"/>
      <c r="M130" s="140"/>
      <c r="N130" s="141"/>
      <c r="O130" s="141"/>
      <c r="P130" s="142">
        <f>P131+P217+P221+P225+P235+P260+P330+P369</f>
        <v>0</v>
      </c>
      <c r="Q130" s="141"/>
      <c r="R130" s="142">
        <f>R131+R217+R221+R225+R235+R260+R330+R369</f>
        <v>28.772913999999997</v>
      </c>
      <c r="S130" s="141"/>
      <c r="T130" s="143">
        <f>T131+T217+T221+T225+T235+T260+T330+T369</f>
        <v>12.91435</v>
      </c>
      <c r="AR130" s="136" t="s">
        <v>93</v>
      </c>
      <c r="AT130" s="144" t="s">
        <v>84</v>
      </c>
      <c r="AU130" s="144" t="s">
        <v>85</v>
      </c>
      <c r="AY130" s="136" t="s">
        <v>195</v>
      </c>
      <c r="BK130" s="145">
        <f>BK131+BK217+BK221+BK225+BK235+BK260+BK330+BK369</f>
        <v>0</v>
      </c>
    </row>
    <row r="131" spans="2:63" s="12" customFormat="1" ht="22.9" customHeight="1">
      <c r="B131" s="135"/>
      <c r="C131" s="192"/>
      <c r="D131" s="193" t="s">
        <v>84</v>
      </c>
      <c r="E131" s="195" t="s">
        <v>93</v>
      </c>
      <c r="F131" s="195" t="s">
        <v>293</v>
      </c>
      <c r="G131" s="192"/>
      <c r="H131" s="192"/>
      <c r="I131" s="138"/>
      <c r="J131" s="185">
        <f>BK131</f>
        <v>0</v>
      </c>
      <c r="L131" s="135"/>
      <c r="M131" s="140"/>
      <c r="N131" s="141"/>
      <c r="O131" s="141"/>
      <c r="P131" s="142">
        <f>SUM(P132:P216)</f>
        <v>0</v>
      </c>
      <c r="Q131" s="141"/>
      <c r="R131" s="142">
        <f>SUM(R132:R216)</f>
        <v>19.111671499999996</v>
      </c>
      <c r="S131" s="141"/>
      <c r="T131" s="143">
        <f>SUM(T132:T216)</f>
        <v>12.85735</v>
      </c>
      <c r="AR131" s="136" t="s">
        <v>93</v>
      </c>
      <c r="AT131" s="144" t="s">
        <v>84</v>
      </c>
      <c r="AU131" s="144" t="s">
        <v>93</v>
      </c>
      <c r="AY131" s="136" t="s">
        <v>195</v>
      </c>
      <c r="BK131" s="145">
        <f>SUM(BK132:BK216)</f>
        <v>0</v>
      </c>
    </row>
    <row r="132" spans="1:65" s="2" customFormat="1" ht="24.2" customHeight="1">
      <c r="A132" s="31"/>
      <c r="B132" s="148"/>
      <c r="C132" s="196" t="s">
        <v>93</v>
      </c>
      <c r="D132" s="196" t="s">
        <v>196</v>
      </c>
      <c r="E132" s="197" t="s">
        <v>785</v>
      </c>
      <c r="F132" s="198" t="s">
        <v>786</v>
      </c>
      <c r="G132" s="199" t="s">
        <v>296</v>
      </c>
      <c r="H132" s="200">
        <v>20.05</v>
      </c>
      <c r="I132" s="149"/>
      <c r="J132" s="183">
        <f>ROUND(I132*H132,2)</f>
        <v>0</v>
      </c>
      <c r="K132" s="150"/>
      <c r="L132" s="32"/>
      <c r="M132" s="151" t="s">
        <v>1</v>
      </c>
      <c r="N132" s="152" t="s">
        <v>50</v>
      </c>
      <c r="O132" s="57"/>
      <c r="P132" s="153">
        <f>O132*H132</f>
        <v>0</v>
      </c>
      <c r="Q132" s="153">
        <v>0</v>
      </c>
      <c r="R132" s="153">
        <f>Q132*H132</f>
        <v>0</v>
      </c>
      <c r="S132" s="153">
        <v>0.58</v>
      </c>
      <c r="T132" s="154">
        <f>S132*H132</f>
        <v>11.629</v>
      </c>
      <c r="U132" s="31"/>
      <c r="V132" s="31"/>
      <c r="W132" s="31"/>
      <c r="X132" s="31"/>
      <c r="Y132" s="31"/>
      <c r="Z132" s="31"/>
      <c r="AA132" s="31"/>
      <c r="AB132" s="31"/>
      <c r="AC132" s="31"/>
      <c r="AD132" s="31"/>
      <c r="AE132" s="31"/>
      <c r="AR132" s="155" t="s">
        <v>208</v>
      </c>
      <c r="AT132" s="155" t="s">
        <v>196</v>
      </c>
      <c r="AU132" s="155" t="s">
        <v>96</v>
      </c>
      <c r="AY132" s="15" t="s">
        <v>195</v>
      </c>
      <c r="BE132" s="156">
        <f>IF(N132="základní",J132,0)</f>
        <v>0</v>
      </c>
      <c r="BF132" s="156">
        <f>IF(N132="snížená",J132,0)</f>
        <v>0</v>
      </c>
      <c r="BG132" s="156">
        <f>IF(N132="zákl. přenesená",J132,0)</f>
        <v>0</v>
      </c>
      <c r="BH132" s="156">
        <f>IF(N132="sníž. přenesená",J132,0)</f>
        <v>0</v>
      </c>
      <c r="BI132" s="156">
        <f>IF(N132="nulová",J132,0)</f>
        <v>0</v>
      </c>
      <c r="BJ132" s="15" t="s">
        <v>93</v>
      </c>
      <c r="BK132" s="156">
        <f>ROUND(I132*H132,2)</f>
        <v>0</v>
      </c>
      <c r="BL132" s="15" t="s">
        <v>208</v>
      </c>
      <c r="BM132" s="155" t="s">
        <v>787</v>
      </c>
    </row>
    <row r="133" spans="1:47" s="2" customFormat="1" ht="39">
      <c r="A133" s="31"/>
      <c r="B133" s="32"/>
      <c r="C133" s="184"/>
      <c r="D133" s="201" t="s">
        <v>202</v>
      </c>
      <c r="E133" s="184"/>
      <c r="F133" s="202" t="s">
        <v>788</v>
      </c>
      <c r="G133" s="184"/>
      <c r="H133" s="184"/>
      <c r="I133" s="157"/>
      <c r="J133" s="184"/>
      <c r="K133" s="31"/>
      <c r="L133" s="32"/>
      <c r="M133" s="158"/>
      <c r="N133" s="159"/>
      <c r="O133" s="57"/>
      <c r="P133" s="57"/>
      <c r="Q133" s="57"/>
      <c r="R133" s="57"/>
      <c r="S133" s="57"/>
      <c r="T133" s="58"/>
      <c r="U133" s="31"/>
      <c r="V133" s="31"/>
      <c r="W133" s="31"/>
      <c r="X133" s="31"/>
      <c r="Y133" s="31"/>
      <c r="Z133" s="31"/>
      <c r="AA133" s="31"/>
      <c r="AB133" s="31"/>
      <c r="AC133" s="31"/>
      <c r="AD133" s="31"/>
      <c r="AE133" s="31"/>
      <c r="AT133" s="15" t="s">
        <v>202</v>
      </c>
      <c r="AU133" s="15" t="s">
        <v>96</v>
      </c>
    </row>
    <row r="134" spans="2:51" s="13" customFormat="1" ht="12">
      <c r="B134" s="160"/>
      <c r="C134" s="186"/>
      <c r="D134" s="201" t="s">
        <v>257</v>
      </c>
      <c r="E134" s="203" t="s">
        <v>1</v>
      </c>
      <c r="F134" s="204" t="s">
        <v>1078</v>
      </c>
      <c r="G134" s="186"/>
      <c r="H134" s="205">
        <v>20.05</v>
      </c>
      <c r="I134" s="162"/>
      <c r="J134" s="186"/>
      <c r="L134" s="160"/>
      <c r="M134" s="163"/>
      <c r="N134" s="164"/>
      <c r="O134" s="164"/>
      <c r="P134" s="164"/>
      <c r="Q134" s="164"/>
      <c r="R134" s="164"/>
      <c r="S134" s="164"/>
      <c r="T134" s="165"/>
      <c r="AT134" s="161" t="s">
        <v>257</v>
      </c>
      <c r="AU134" s="161" t="s">
        <v>96</v>
      </c>
      <c r="AV134" s="13" t="s">
        <v>96</v>
      </c>
      <c r="AW134" s="13" t="s">
        <v>40</v>
      </c>
      <c r="AX134" s="13" t="s">
        <v>93</v>
      </c>
      <c r="AY134" s="161" t="s">
        <v>195</v>
      </c>
    </row>
    <row r="135" spans="1:65" s="2" customFormat="1" ht="24.2" customHeight="1">
      <c r="A135" s="31"/>
      <c r="B135" s="148"/>
      <c r="C135" s="196" t="s">
        <v>96</v>
      </c>
      <c r="D135" s="196" t="s">
        <v>196</v>
      </c>
      <c r="E135" s="197" t="s">
        <v>790</v>
      </c>
      <c r="F135" s="198" t="s">
        <v>791</v>
      </c>
      <c r="G135" s="199" t="s">
        <v>296</v>
      </c>
      <c r="H135" s="200">
        <v>2.85</v>
      </c>
      <c r="I135" s="149"/>
      <c r="J135" s="183">
        <f>ROUND(I135*H135,2)</f>
        <v>0</v>
      </c>
      <c r="K135" s="150"/>
      <c r="L135" s="32"/>
      <c r="M135" s="151" t="s">
        <v>1</v>
      </c>
      <c r="N135" s="152" t="s">
        <v>50</v>
      </c>
      <c r="O135" s="57"/>
      <c r="P135" s="153">
        <f>O135*H135</f>
        <v>0</v>
      </c>
      <c r="Q135" s="153">
        <v>0</v>
      </c>
      <c r="R135" s="153">
        <f>Q135*H135</f>
        <v>0</v>
      </c>
      <c r="S135" s="153">
        <v>0.316</v>
      </c>
      <c r="T135" s="154">
        <f>S135*H135</f>
        <v>0.9006000000000001</v>
      </c>
      <c r="U135" s="31"/>
      <c r="V135" s="31"/>
      <c r="W135" s="31"/>
      <c r="X135" s="31"/>
      <c r="Y135" s="31"/>
      <c r="Z135" s="31"/>
      <c r="AA135" s="31"/>
      <c r="AB135" s="31"/>
      <c r="AC135" s="31"/>
      <c r="AD135" s="31"/>
      <c r="AE135" s="31"/>
      <c r="AR135" s="155" t="s">
        <v>208</v>
      </c>
      <c r="AT135" s="155" t="s">
        <v>196</v>
      </c>
      <c r="AU135" s="155" t="s">
        <v>96</v>
      </c>
      <c r="AY135" s="15" t="s">
        <v>195</v>
      </c>
      <c r="BE135" s="156">
        <f>IF(N135="základní",J135,0)</f>
        <v>0</v>
      </c>
      <c r="BF135" s="156">
        <f>IF(N135="snížená",J135,0)</f>
        <v>0</v>
      </c>
      <c r="BG135" s="156">
        <f>IF(N135="zákl. přenesená",J135,0)</f>
        <v>0</v>
      </c>
      <c r="BH135" s="156">
        <f>IF(N135="sníž. přenesená",J135,0)</f>
        <v>0</v>
      </c>
      <c r="BI135" s="156">
        <f>IF(N135="nulová",J135,0)</f>
        <v>0</v>
      </c>
      <c r="BJ135" s="15" t="s">
        <v>93</v>
      </c>
      <c r="BK135" s="156">
        <f>ROUND(I135*H135,2)</f>
        <v>0</v>
      </c>
      <c r="BL135" s="15" t="s">
        <v>208</v>
      </c>
      <c r="BM135" s="155" t="s">
        <v>792</v>
      </c>
    </row>
    <row r="136" spans="1:47" s="2" customFormat="1" ht="39">
      <c r="A136" s="31"/>
      <c r="B136" s="32"/>
      <c r="C136" s="184"/>
      <c r="D136" s="201" t="s">
        <v>202</v>
      </c>
      <c r="E136" s="184"/>
      <c r="F136" s="202" t="s">
        <v>793</v>
      </c>
      <c r="G136" s="184"/>
      <c r="H136" s="184"/>
      <c r="I136" s="157"/>
      <c r="J136" s="184"/>
      <c r="K136" s="31"/>
      <c r="L136" s="32"/>
      <c r="M136" s="158"/>
      <c r="N136" s="159"/>
      <c r="O136" s="57"/>
      <c r="P136" s="57"/>
      <c r="Q136" s="57"/>
      <c r="R136" s="57"/>
      <c r="S136" s="57"/>
      <c r="T136" s="58"/>
      <c r="U136" s="31"/>
      <c r="V136" s="31"/>
      <c r="W136" s="31"/>
      <c r="X136" s="31"/>
      <c r="Y136" s="31"/>
      <c r="Z136" s="31"/>
      <c r="AA136" s="31"/>
      <c r="AB136" s="31"/>
      <c r="AC136" s="31"/>
      <c r="AD136" s="31"/>
      <c r="AE136" s="31"/>
      <c r="AT136" s="15" t="s">
        <v>202</v>
      </c>
      <c r="AU136" s="15" t="s">
        <v>96</v>
      </c>
    </row>
    <row r="137" spans="2:51" s="13" customFormat="1" ht="12">
      <c r="B137" s="160"/>
      <c r="C137" s="186"/>
      <c r="D137" s="201" t="s">
        <v>257</v>
      </c>
      <c r="E137" s="203" t="s">
        <v>1</v>
      </c>
      <c r="F137" s="204" t="s">
        <v>1079</v>
      </c>
      <c r="G137" s="186"/>
      <c r="H137" s="205">
        <v>2.85</v>
      </c>
      <c r="I137" s="162"/>
      <c r="J137" s="186"/>
      <c r="L137" s="160"/>
      <c r="M137" s="163"/>
      <c r="N137" s="164"/>
      <c r="O137" s="164"/>
      <c r="P137" s="164"/>
      <c r="Q137" s="164"/>
      <c r="R137" s="164"/>
      <c r="S137" s="164"/>
      <c r="T137" s="165"/>
      <c r="AT137" s="161" t="s">
        <v>257</v>
      </c>
      <c r="AU137" s="161" t="s">
        <v>96</v>
      </c>
      <c r="AV137" s="13" t="s">
        <v>96</v>
      </c>
      <c r="AW137" s="13" t="s">
        <v>40</v>
      </c>
      <c r="AX137" s="13" t="s">
        <v>93</v>
      </c>
      <c r="AY137" s="161" t="s">
        <v>195</v>
      </c>
    </row>
    <row r="138" spans="1:65" s="2" customFormat="1" ht="24.2" customHeight="1">
      <c r="A138" s="31"/>
      <c r="B138" s="148"/>
      <c r="C138" s="196" t="s">
        <v>150</v>
      </c>
      <c r="D138" s="196" t="s">
        <v>196</v>
      </c>
      <c r="E138" s="197" t="s">
        <v>305</v>
      </c>
      <c r="F138" s="198" t="s">
        <v>306</v>
      </c>
      <c r="G138" s="199" t="s">
        <v>296</v>
      </c>
      <c r="H138" s="200">
        <v>2.85</v>
      </c>
      <c r="I138" s="149"/>
      <c r="J138" s="183">
        <f>ROUND(I138*H138,2)</f>
        <v>0</v>
      </c>
      <c r="K138" s="150"/>
      <c r="L138" s="32"/>
      <c r="M138" s="151" t="s">
        <v>1</v>
      </c>
      <c r="N138" s="152" t="s">
        <v>50</v>
      </c>
      <c r="O138" s="57"/>
      <c r="P138" s="153">
        <f>O138*H138</f>
        <v>0</v>
      </c>
      <c r="Q138" s="153">
        <v>9E-05</v>
      </c>
      <c r="R138" s="153">
        <f>Q138*H138</f>
        <v>0.0002565</v>
      </c>
      <c r="S138" s="153">
        <v>0.115</v>
      </c>
      <c r="T138" s="154">
        <f>S138*H138</f>
        <v>0.32775000000000004</v>
      </c>
      <c r="U138" s="31"/>
      <c r="V138" s="31"/>
      <c r="W138" s="31"/>
      <c r="X138" s="31"/>
      <c r="Y138" s="31"/>
      <c r="Z138" s="31"/>
      <c r="AA138" s="31"/>
      <c r="AB138" s="31"/>
      <c r="AC138" s="31"/>
      <c r="AD138" s="31"/>
      <c r="AE138" s="31"/>
      <c r="AR138" s="155" t="s">
        <v>208</v>
      </c>
      <c r="AT138" s="155" t="s">
        <v>196</v>
      </c>
      <c r="AU138" s="155" t="s">
        <v>96</v>
      </c>
      <c r="AY138" s="15" t="s">
        <v>195</v>
      </c>
      <c r="BE138" s="156">
        <f>IF(N138="základní",J138,0)</f>
        <v>0</v>
      </c>
      <c r="BF138" s="156">
        <f>IF(N138="snížená",J138,0)</f>
        <v>0</v>
      </c>
      <c r="BG138" s="156">
        <f>IF(N138="zákl. přenesená",J138,0)</f>
        <v>0</v>
      </c>
      <c r="BH138" s="156">
        <f>IF(N138="sníž. přenesená",J138,0)</f>
        <v>0</v>
      </c>
      <c r="BI138" s="156">
        <f>IF(N138="nulová",J138,0)</f>
        <v>0</v>
      </c>
      <c r="BJ138" s="15" t="s">
        <v>93</v>
      </c>
      <c r="BK138" s="156">
        <f>ROUND(I138*H138,2)</f>
        <v>0</v>
      </c>
      <c r="BL138" s="15" t="s">
        <v>208</v>
      </c>
      <c r="BM138" s="155" t="s">
        <v>307</v>
      </c>
    </row>
    <row r="139" spans="1:47" s="2" customFormat="1" ht="29.25">
      <c r="A139" s="31"/>
      <c r="B139" s="32"/>
      <c r="C139" s="184"/>
      <c r="D139" s="201" t="s">
        <v>202</v>
      </c>
      <c r="E139" s="184"/>
      <c r="F139" s="202" t="s">
        <v>308</v>
      </c>
      <c r="G139" s="184"/>
      <c r="H139" s="184"/>
      <c r="I139" s="157"/>
      <c r="J139" s="184"/>
      <c r="K139" s="31"/>
      <c r="L139" s="32"/>
      <c r="M139" s="158"/>
      <c r="N139" s="159"/>
      <c r="O139" s="57"/>
      <c r="P139" s="57"/>
      <c r="Q139" s="57"/>
      <c r="R139" s="57"/>
      <c r="S139" s="57"/>
      <c r="T139" s="58"/>
      <c r="U139" s="31"/>
      <c r="V139" s="31"/>
      <c r="W139" s="31"/>
      <c r="X139" s="31"/>
      <c r="Y139" s="31"/>
      <c r="Z139" s="31"/>
      <c r="AA139" s="31"/>
      <c r="AB139" s="31"/>
      <c r="AC139" s="31"/>
      <c r="AD139" s="31"/>
      <c r="AE139" s="31"/>
      <c r="AT139" s="15" t="s">
        <v>202</v>
      </c>
      <c r="AU139" s="15" t="s">
        <v>96</v>
      </c>
    </row>
    <row r="140" spans="2:51" s="13" customFormat="1" ht="12">
      <c r="B140" s="160"/>
      <c r="C140" s="186"/>
      <c r="D140" s="201" t="s">
        <v>257</v>
      </c>
      <c r="E140" s="203" t="s">
        <v>1</v>
      </c>
      <c r="F140" s="204" t="s">
        <v>1079</v>
      </c>
      <c r="G140" s="186"/>
      <c r="H140" s="205">
        <v>2.85</v>
      </c>
      <c r="I140" s="162"/>
      <c r="J140" s="186"/>
      <c r="L140" s="160"/>
      <c r="M140" s="163"/>
      <c r="N140" s="164"/>
      <c r="O140" s="164"/>
      <c r="P140" s="164"/>
      <c r="Q140" s="164"/>
      <c r="R140" s="164"/>
      <c r="S140" s="164"/>
      <c r="T140" s="165"/>
      <c r="AT140" s="161" t="s">
        <v>257</v>
      </c>
      <c r="AU140" s="161" t="s">
        <v>96</v>
      </c>
      <c r="AV140" s="13" t="s">
        <v>96</v>
      </c>
      <c r="AW140" s="13" t="s">
        <v>40</v>
      </c>
      <c r="AX140" s="13" t="s">
        <v>93</v>
      </c>
      <c r="AY140" s="161" t="s">
        <v>195</v>
      </c>
    </row>
    <row r="141" spans="1:65" s="2" customFormat="1" ht="16.5" customHeight="1">
      <c r="A141" s="31"/>
      <c r="B141" s="148"/>
      <c r="C141" s="196" t="s">
        <v>208</v>
      </c>
      <c r="D141" s="196" t="s">
        <v>196</v>
      </c>
      <c r="E141" s="197" t="s">
        <v>310</v>
      </c>
      <c r="F141" s="198" t="s">
        <v>311</v>
      </c>
      <c r="G141" s="199" t="s">
        <v>312</v>
      </c>
      <c r="H141" s="200">
        <v>5</v>
      </c>
      <c r="I141" s="149"/>
      <c r="J141" s="183">
        <f>ROUND(I141*H141,2)</f>
        <v>0</v>
      </c>
      <c r="K141" s="150"/>
      <c r="L141" s="32"/>
      <c r="M141" s="151" t="s">
        <v>1</v>
      </c>
      <c r="N141" s="152" t="s">
        <v>50</v>
      </c>
      <c r="O141" s="57"/>
      <c r="P141" s="153">
        <f>O141*H141</f>
        <v>0</v>
      </c>
      <c r="Q141" s="153">
        <v>0.00719</v>
      </c>
      <c r="R141" s="153">
        <f>Q141*H141</f>
        <v>0.03595</v>
      </c>
      <c r="S141" s="153">
        <v>0</v>
      </c>
      <c r="T141" s="154">
        <f>S141*H141</f>
        <v>0</v>
      </c>
      <c r="U141" s="31"/>
      <c r="V141" s="31"/>
      <c r="W141" s="31"/>
      <c r="X141" s="31"/>
      <c r="Y141" s="31"/>
      <c r="Z141" s="31"/>
      <c r="AA141" s="31"/>
      <c r="AB141" s="31"/>
      <c r="AC141" s="31"/>
      <c r="AD141" s="31"/>
      <c r="AE141" s="31"/>
      <c r="AR141" s="155" t="s">
        <v>208</v>
      </c>
      <c r="AT141" s="155" t="s">
        <v>196</v>
      </c>
      <c r="AU141" s="155" t="s">
        <v>96</v>
      </c>
      <c r="AY141" s="15" t="s">
        <v>195</v>
      </c>
      <c r="BE141" s="156">
        <f>IF(N141="základní",J141,0)</f>
        <v>0</v>
      </c>
      <c r="BF141" s="156">
        <f>IF(N141="snížená",J141,0)</f>
        <v>0</v>
      </c>
      <c r="BG141" s="156">
        <f>IF(N141="zákl. přenesená",J141,0)</f>
        <v>0</v>
      </c>
      <c r="BH141" s="156">
        <f>IF(N141="sníž. přenesená",J141,0)</f>
        <v>0</v>
      </c>
      <c r="BI141" s="156">
        <f>IF(N141="nulová",J141,0)</f>
        <v>0</v>
      </c>
      <c r="BJ141" s="15" t="s">
        <v>93</v>
      </c>
      <c r="BK141" s="156">
        <f>ROUND(I141*H141,2)</f>
        <v>0</v>
      </c>
      <c r="BL141" s="15" t="s">
        <v>208</v>
      </c>
      <c r="BM141" s="155" t="s">
        <v>313</v>
      </c>
    </row>
    <row r="142" spans="1:47" s="2" customFormat="1" ht="12">
      <c r="A142" s="31"/>
      <c r="B142" s="32"/>
      <c r="C142" s="184"/>
      <c r="D142" s="201" t="s">
        <v>202</v>
      </c>
      <c r="E142" s="184"/>
      <c r="F142" s="202" t="s">
        <v>314</v>
      </c>
      <c r="G142" s="184"/>
      <c r="H142" s="184"/>
      <c r="I142" s="157"/>
      <c r="J142" s="184"/>
      <c r="K142" s="31"/>
      <c r="L142" s="32"/>
      <c r="M142" s="158"/>
      <c r="N142" s="159"/>
      <c r="O142" s="57"/>
      <c r="P142" s="57"/>
      <c r="Q142" s="57"/>
      <c r="R142" s="57"/>
      <c r="S142" s="57"/>
      <c r="T142" s="58"/>
      <c r="U142" s="31"/>
      <c r="V142" s="31"/>
      <c r="W142" s="31"/>
      <c r="X142" s="31"/>
      <c r="Y142" s="31"/>
      <c r="Z142" s="31"/>
      <c r="AA142" s="31"/>
      <c r="AB142" s="31"/>
      <c r="AC142" s="31"/>
      <c r="AD142" s="31"/>
      <c r="AE142" s="31"/>
      <c r="AT142" s="15" t="s">
        <v>202</v>
      </c>
      <c r="AU142" s="15" t="s">
        <v>96</v>
      </c>
    </row>
    <row r="143" spans="2:51" s="13" customFormat="1" ht="12">
      <c r="B143" s="160"/>
      <c r="C143" s="186"/>
      <c r="D143" s="201" t="s">
        <v>257</v>
      </c>
      <c r="E143" s="203" t="s">
        <v>1</v>
      </c>
      <c r="F143" s="204" t="s">
        <v>194</v>
      </c>
      <c r="G143" s="186"/>
      <c r="H143" s="205">
        <v>5</v>
      </c>
      <c r="I143" s="162"/>
      <c r="J143" s="186"/>
      <c r="L143" s="160"/>
      <c r="M143" s="163"/>
      <c r="N143" s="164"/>
      <c r="O143" s="164"/>
      <c r="P143" s="164"/>
      <c r="Q143" s="164"/>
      <c r="R143" s="164"/>
      <c r="S143" s="164"/>
      <c r="T143" s="165"/>
      <c r="AT143" s="161" t="s">
        <v>257</v>
      </c>
      <c r="AU143" s="161" t="s">
        <v>96</v>
      </c>
      <c r="AV143" s="13" t="s">
        <v>96</v>
      </c>
      <c r="AW143" s="13" t="s">
        <v>40</v>
      </c>
      <c r="AX143" s="13" t="s">
        <v>93</v>
      </c>
      <c r="AY143" s="161" t="s">
        <v>195</v>
      </c>
    </row>
    <row r="144" spans="1:65" s="2" customFormat="1" ht="24.2" customHeight="1">
      <c r="A144" s="31"/>
      <c r="B144" s="148"/>
      <c r="C144" s="196" t="s">
        <v>194</v>
      </c>
      <c r="D144" s="196" t="s">
        <v>196</v>
      </c>
      <c r="E144" s="197" t="s">
        <v>316</v>
      </c>
      <c r="F144" s="198" t="s">
        <v>317</v>
      </c>
      <c r="G144" s="199" t="s">
        <v>318</v>
      </c>
      <c r="H144" s="200">
        <v>16</v>
      </c>
      <c r="I144" s="149"/>
      <c r="J144" s="183">
        <f>ROUND(I144*H144,2)</f>
        <v>0</v>
      </c>
      <c r="K144" s="150"/>
      <c r="L144" s="32"/>
      <c r="M144" s="151" t="s">
        <v>1</v>
      </c>
      <c r="N144" s="152" t="s">
        <v>50</v>
      </c>
      <c r="O144" s="57"/>
      <c r="P144" s="153">
        <f>O144*H144</f>
        <v>0</v>
      </c>
      <c r="Q144" s="153">
        <v>4E-05</v>
      </c>
      <c r="R144" s="153">
        <f>Q144*H144</f>
        <v>0.00064</v>
      </c>
      <c r="S144" s="153">
        <v>0</v>
      </c>
      <c r="T144" s="154">
        <f>S144*H144</f>
        <v>0</v>
      </c>
      <c r="U144" s="31"/>
      <c r="V144" s="31"/>
      <c r="W144" s="31"/>
      <c r="X144" s="31"/>
      <c r="Y144" s="31"/>
      <c r="Z144" s="31"/>
      <c r="AA144" s="31"/>
      <c r="AB144" s="31"/>
      <c r="AC144" s="31"/>
      <c r="AD144" s="31"/>
      <c r="AE144" s="31"/>
      <c r="AR144" s="155" t="s">
        <v>208</v>
      </c>
      <c r="AT144" s="155" t="s">
        <v>196</v>
      </c>
      <c r="AU144" s="155" t="s">
        <v>96</v>
      </c>
      <c r="AY144" s="15" t="s">
        <v>195</v>
      </c>
      <c r="BE144" s="156">
        <f>IF(N144="základní",J144,0)</f>
        <v>0</v>
      </c>
      <c r="BF144" s="156">
        <f>IF(N144="snížená",J144,0)</f>
        <v>0</v>
      </c>
      <c r="BG144" s="156">
        <f>IF(N144="zákl. přenesená",J144,0)</f>
        <v>0</v>
      </c>
      <c r="BH144" s="156">
        <f>IF(N144="sníž. přenesená",J144,0)</f>
        <v>0</v>
      </c>
      <c r="BI144" s="156">
        <f>IF(N144="nulová",J144,0)</f>
        <v>0</v>
      </c>
      <c r="BJ144" s="15" t="s">
        <v>93</v>
      </c>
      <c r="BK144" s="156">
        <f>ROUND(I144*H144,2)</f>
        <v>0</v>
      </c>
      <c r="BL144" s="15" t="s">
        <v>208</v>
      </c>
      <c r="BM144" s="155" t="s">
        <v>319</v>
      </c>
    </row>
    <row r="145" spans="1:47" s="2" customFormat="1" ht="19.5">
      <c r="A145" s="31"/>
      <c r="B145" s="32"/>
      <c r="C145" s="184"/>
      <c r="D145" s="201" t="s">
        <v>202</v>
      </c>
      <c r="E145" s="184"/>
      <c r="F145" s="202" t="s">
        <v>320</v>
      </c>
      <c r="G145" s="184"/>
      <c r="H145" s="184"/>
      <c r="I145" s="157"/>
      <c r="J145" s="184"/>
      <c r="K145" s="31"/>
      <c r="L145" s="32"/>
      <c r="M145" s="158"/>
      <c r="N145" s="159"/>
      <c r="O145" s="57"/>
      <c r="P145" s="57"/>
      <c r="Q145" s="57"/>
      <c r="R145" s="57"/>
      <c r="S145" s="57"/>
      <c r="T145" s="58"/>
      <c r="U145" s="31"/>
      <c r="V145" s="31"/>
      <c r="W145" s="31"/>
      <c r="X145" s="31"/>
      <c r="Y145" s="31"/>
      <c r="Z145" s="31"/>
      <c r="AA145" s="31"/>
      <c r="AB145" s="31"/>
      <c r="AC145" s="31"/>
      <c r="AD145" s="31"/>
      <c r="AE145" s="31"/>
      <c r="AT145" s="15" t="s">
        <v>202</v>
      </c>
      <c r="AU145" s="15" t="s">
        <v>96</v>
      </c>
    </row>
    <row r="146" spans="2:51" s="13" customFormat="1" ht="12">
      <c r="B146" s="160"/>
      <c r="C146" s="186"/>
      <c r="D146" s="201" t="s">
        <v>257</v>
      </c>
      <c r="E146" s="203" t="s">
        <v>1</v>
      </c>
      <c r="F146" s="204" t="s">
        <v>796</v>
      </c>
      <c r="G146" s="186"/>
      <c r="H146" s="205">
        <v>16</v>
      </c>
      <c r="I146" s="162"/>
      <c r="J146" s="186"/>
      <c r="L146" s="160"/>
      <c r="M146" s="163"/>
      <c r="N146" s="164"/>
      <c r="O146" s="164"/>
      <c r="P146" s="164"/>
      <c r="Q146" s="164"/>
      <c r="R146" s="164"/>
      <c r="S146" s="164"/>
      <c r="T146" s="165"/>
      <c r="AT146" s="161" t="s">
        <v>257</v>
      </c>
      <c r="AU146" s="161" t="s">
        <v>96</v>
      </c>
      <c r="AV146" s="13" t="s">
        <v>96</v>
      </c>
      <c r="AW146" s="13" t="s">
        <v>40</v>
      </c>
      <c r="AX146" s="13" t="s">
        <v>93</v>
      </c>
      <c r="AY146" s="161" t="s">
        <v>195</v>
      </c>
    </row>
    <row r="147" spans="1:65" s="2" customFormat="1" ht="24.2" customHeight="1">
      <c r="A147" s="31"/>
      <c r="B147" s="148"/>
      <c r="C147" s="196" t="s">
        <v>216</v>
      </c>
      <c r="D147" s="196" t="s">
        <v>196</v>
      </c>
      <c r="E147" s="197" t="s">
        <v>322</v>
      </c>
      <c r="F147" s="198" t="s">
        <v>323</v>
      </c>
      <c r="G147" s="199" t="s">
        <v>324</v>
      </c>
      <c r="H147" s="200">
        <v>2</v>
      </c>
      <c r="I147" s="149"/>
      <c r="J147" s="183">
        <f>ROUND(I147*H147,2)</f>
        <v>0</v>
      </c>
      <c r="K147" s="150"/>
      <c r="L147" s="32"/>
      <c r="M147" s="151" t="s">
        <v>1</v>
      </c>
      <c r="N147" s="152" t="s">
        <v>50</v>
      </c>
      <c r="O147" s="57"/>
      <c r="P147" s="153">
        <f>O147*H147</f>
        <v>0</v>
      </c>
      <c r="Q147" s="153">
        <v>0</v>
      </c>
      <c r="R147" s="153">
        <f>Q147*H147</f>
        <v>0</v>
      </c>
      <c r="S147" s="153">
        <v>0</v>
      </c>
      <c r="T147" s="154">
        <f>S147*H147</f>
        <v>0</v>
      </c>
      <c r="U147" s="31"/>
      <c r="V147" s="31"/>
      <c r="W147" s="31"/>
      <c r="X147" s="31"/>
      <c r="Y147" s="31"/>
      <c r="Z147" s="31"/>
      <c r="AA147" s="31"/>
      <c r="AB147" s="31"/>
      <c r="AC147" s="31"/>
      <c r="AD147" s="31"/>
      <c r="AE147" s="31"/>
      <c r="AR147" s="155" t="s">
        <v>208</v>
      </c>
      <c r="AT147" s="155" t="s">
        <v>196</v>
      </c>
      <c r="AU147" s="155" t="s">
        <v>96</v>
      </c>
      <c r="AY147" s="15" t="s">
        <v>195</v>
      </c>
      <c r="BE147" s="156">
        <f>IF(N147="základní",J147,0)</f>
        <v>0</v>
      </c>
      <c r="BF147" s="156">
        <f>IF(N147="snížená",J147,0)</f>
        <v>0</v>
      </c>
      <c r="BG147" s="156">
        <f>IF(N147="zákl. přenesená",J147,0)</f>
        <v>0</v>
      </c>
      <c r="BH147" s="156">
        <f>IF(N147="sníž. přenesená",J147,0)</f>
        <v>0</v>
      </c>
      <c r="BI147" s="156">
        <f>IF(N147="nulová",J147,0)</f>
        <v>0</v>
      </c>
      <c r="BJ147" s="15" t="s">
        <v>93</v>
      </c>
      <c r="BK147" s="156">
        <f>ROUND(I147*H147,2)</f>
        <v>0</v>
      </c>
      <c r="BL147" s="15" t="s">
        <v>208</v>
      </c>
      <c r="BM147" s="155" t="s">
        <v>325</v>
      </c>
    </row>
    <row r="148" spans="1:47" s="2" customFormat="1" ht="19.5">
      <c r="A148" s="31"/>
      <c r="B148" s="32"/>
      <c r="C148" s="184"/>
      <c r="D148" s="201" t="s">
        <v>202</v>
      </c>
      <c r="E148" s="184"/>
      <c r="F148" s="202" t="s">
        <v>326</v>
      </c>
      <c r="G148" s="184"/>
      <c r="H148" s="184"/>
      <c r="I148" s="157"/>
      <c r="J148" s="184"/>
      <c r="K148" s="31"/>
      <c r="L148" s="32"/>
      <c r="M148" s="158"/>
      <c r="N148" s="159"/>
      <c r="O148" s="57"/>
      <c r="P148" s="57"/>
      <c r="Q148" s="57"/>
      <c r="R148" s="57"/>
      <c r="S148" s="57"/>
      <c r="T148" s="58"/>
      <c r="U148" s="31"/>
      <c r="V148" s="31"/>
      <c r="W148" s="31"/>
      <c r="X148" s="31"/>
      <c r="Y148" s="31"/>
      <c r="Z148" s="31"/>
      <c r="AA148" s="31"/>
      <c r="AB148" s="31"/>
      <c r="AC148" s="31"/>
      <c r="AD148" s="31"/>
      <c r="AE148" s="31"/>
      <c r="AT148" s="15" t="s">
        <v>202</v>
      </c>
      <c r="AU148" s="15" t="s">
        <v>96</v>
      </c>
    </row>
    <row r="149" spans="2:51" s="13" customFormat="1" ht="12">
      <c r="B149" s="160"/>
      <c r="C149" s="186"/>
      <c r="D149" s="201" t="s">
        <v>257</v>
      </c>
      <c r="E149" s="203" t="s">
        <v>1</v>
      </c>
      <c r="F149" s="204" t="s">
        <v>96</v>
      </c>
      <c r="G149" s="186"/>
      <c r="H149" s="205">
        <v>2</v>
      </c>
      <c r="I149" s="162"/>
      <c r="J149" s="186"/>
      <c r="L149" s="160"/>
      <c r="M149" s="163"/>
      <c r="N149" s="164"/>
      <c r="O149" s="164"/>
      <c r="P149" s="164"/>
      <c r="Q149" s="164"/>
      <c r="R149" s="164"/>
      <c r="S149" s="164"/>
      <c r="T149" s="165"/>
      <c r="AT149" s="161" t="s">
        <v>257</v>
      </c>
      <c r="AU149" s="161" t="s">
        <v>96</v>
      </c>
      <c r="AV149" s="13" t="s">
        <v>96</v>
      </c>
      <c r="AW149" s="13" t="s">
        <v>40</v>
      </c>
      <c r="AX149" s="13" t="s">
        <v>93</v>
      </c>
      <c r="AY149" s="161" t="s">
        <v>195</v>
      </c>
    </row>
    <row r="150" spans="1:65" s="2" customFormat="1" ht="16.5" customHeight="1">
      <c r="A150" s="31"/>
      <c r="B150" s="148"/>
      <c r="C150" s="206" t="s">
        <v>220</v>
      </c>
      <c r="D150" s="206" t="s">
        <v>327</v>
      </c>
      <c r="E150" s="207" t="s">
        <v>797</v>
      </c>
      <c r="F150" s="208" t="s">
        <v>798</v>
      </c>
      <c r="G150" s="209" t="s">
        <v>330</v>
      </c>
      <c r="H150" s="210">
        <v>18.871</v>
      </c>
      <c r="I150" s="170"/>
      <c r="J150" s="187">
        <f>ROUND(I150*H150,2)</f>
        <v>0</v>
      </c>
      <c r="K150" s="171"/>
      <c r="L150" s="172"/>
      <c r="M150" s="173" t="s">
        <v>1</v>
      </c>
      <c r="N150" s="174" t="s">
        <v>50</v>
      </c>
      <c r="O150" s="57"/>
      <c r="P150" s="153">
        <f>O150*H150</f>
        <v>0</v>
      </c>
      <c r="Q150" s="153">
        <v>1</v>
      </c>
      <c r="R150" s="153">
        <f>Q150*H150</f>
        <v>18.871</v>
      </c>
      <c r="S150" s="153">
        <v>0</v>
      </c>
      <c r="T150" s="154">
        <f>S150*H150</f>
        <v>0</v>
      </c>
      <c r="U150" s="31"/>
      <c r="V150" s="31"/>
      <c r="W150" s="31"/>
      <c r="X150" s="31"/>
      <c r="Y150" s="31"/>
      <c r="Z150" s="31"/>
      <c r="AA150" s="31"/>
      <c r="AB150" s="31"/>
      <c r="AC150" s="31"/>
      <c r="AD150" s="31"/>
      <c r="AE150" s="31"/>
      <c r="AR150" s="155" t="s">
        <v>224</v>
      </c>
      <c r="AT150" s="155" t="s">
        <v>327</v>
      </c>
      <c r="AU150" s="155" t="s">
        <v>96</v>
      </c>
      <c r="AY150" s="15" t="s">
        <v>195</v>
      </c>
      <c r="BE150" s="156">
        <f>IF(N150="základní",J150,0)</f>
        <v>0</v>
      </c>
      <c r="BF150" s="156">
        <f>IF(N150="snížená",J150,0)</f>
        <v>0</v>
      </c>
      <c r="BG150" s="156">
        <f>IF(N150="zákl. přenesená",J150,0)</f>
        <v>0</v>
      </c>
      <c r="BH150" s="156">
        <f>IF(N150="sníž. přenesená",J150,0)</f>
        <v>0</v>
      </c>
      <c r="BI150" s="156">
        <f>IF(N150="nulová",J150,0)</f>
        <v>0</v>
      </c>
      <c r="BJ150" s="15" t="s">
        <v>93</v>
      </c>
      <c r="BK150" s="156">
        <f>ROUND(I150*H150,2)</f>
        <v>0</v>
      </c>
      <c r="BL150" s="15" t="s">
        <v>208</v>
      </c>
      <c r="BM150" s="155" t="s">
        <v>799</v>
      </c>
    </row>
    <row r="151" spans="1:47" s="2" customFormat="1" ht="12">
      <c r="A151" s="31"/>
      <c r="B151" s="32"/>
      <c r="C151" s="184"/>
      <c r="D151" s="201" t="s">
        <v>202</v>
      </c>
      <c r="E151" s="184"/>
      <c r="F151" s="202" t="s">
        <v>798</v>
      </c>
      <c r="G151" s="184"/>
      <c r="H151" s="184"/>
      <c r="I151" s="157"/>
      <c r="J151" s="184"/>
      <c r="K151" s="31"/>
      <c r="L151" s="32"/>
      <c r="M151" s="158"/>
      <c r="N151" s="159"/>
      <c r="O151" s="57"/>
      <c r="P151" s="57"/>
      <c r="Q151" s="57"/>
      <c r="R151" s="57"/>
      <c r="S151" s="57"/>
      <c r="T151" s="58"/>
      <c r="U151" s="31"/>
      <c r="V151" s="31"/>
      <c r="W151" s="31"/>
      <c r="X151" s="31"/>
      <c r="Y151" s="31"/>
      <c r="Z151" s="31"/>
      <c r="AA151" s="31"/>
      <c r="AB151" s="31"/>
      <c r="AC151" s="31"/>
      <c r="AD151" s="31"/>
      <c r="AE151" s="31"/>
      <c r="AT151" s="15" t="s">
        <v>202</v>
      </c>
      <c r="AU151" s="15" t="s">
        <v>96</v>
      </c>
    </row>
    <row r="152" spans="2:51" s="13" customFormat="1" ht="12">
      <c r="B152" s="160"/>
      <c r="C152" s="186"/>
      <c r="D152" s="201" t="s">
        <v>257</v>
      </c>
      <c r="E152" s="203" t="s">
        <v>1</v>
      </c>
      <c r="F152" s="204" t="s">
        <v>939</v>
      </c>
      <c r="G152" s="186"/>
      <c r="H152" s="205">
        <v>-4.229</v>
      </c>
      <c r="I152" s="162"/>
      <c r="J152" s="186"/>
      <c r="L152" s="160"/>
      <c r="M152" s="163"/>
      <c r="N152" s="164"/>
      <c r="O152" s="164"/>
      <c r="P152" s="164"/>
      <c r="Q152" s="164"/>
      <c r="R152" s="164"/>
      <c r="S152" s="164"/>
      <c r="T152" s="165"/>
      <c r="AT152" s="161" t="s">
        <v>257</v>
      </c>
      <c r="AU152" s="161" t="s">
        <v>96</v>
      </c>
      <c r="AV152" s="13" t="s">
        <v>96</v>
      </c>
      <c r="AW152" s="13" t="s">
        <v>40</v>
      </c>
      <c r="AX152" s="13" t="s">
        <v>85</v>
      </c>
      <c r="AY152" s="161" t="s">
        <v>195</v>
      </c>
    </row>
    <row r="153" spans="2:51" s="13" customFormat="1" ht="12">
      <c r="B153" s="160"/>
      <c r="C153" s="186"/>
      <c r="D153" s="201" t="s">
        <v>257</v>
      </c>
      <c r="E153" s="203" t="s">
        <v>1</v>
      </c>
      <c r="F153" s="204" t="s">
        <v>940</v>
      </c>
      <c r="G153" s="186"/>
      <c r="H153" s="205">
        <v>23.1</v>
      </c>
      <c r="I153" s="162"/>
      <c r="J153" s="186"/>
      <c r="L153" s="160"/>
      <c r="M153" s="163"/>
      <c r="N153" s="164"/>
      <c r="O153" s="164"/>
      <c r="P153" s="164"/>
      <c r="Q153" s="164"/>
      <c r="R153" s="164"/>
      <c r="S153" s="164"/>
      <c r="T153" s="165"/>
      <c r="AT153" s="161" t="s">
        <v>257</v>
      </c>
      <c r="AU153" s="161" t="s">
        <v>96</v>
      </c>
      <c r="AV153" s="13" t="s">
        <v>96</v>
      </c>
      <c r="AW153" s="13" t="s">
        <v>40</v>
      </c>
      <c r="AX153" s="13" t="s">
        <v>85</v>
      </c>
      <c r="AY153" s="161" t="s">
        <v>195</v>
      </c>
    </row>
    <row r="154" spans="1:65" s="2" customFormat="1" ht="24.2" customHeight="1">
      <c r="A154" s="31"/>
      <c r="B154" s="148"/>
      <c r="C154" s="196" t="s">
        <v>224</v>
      </c>
      <c r="D154" s="196" t="s">
        <v>196</v>
      </c>
      <c r="E154" s="197" t="s">
        <v>335</v>
      </c>
      <c r="F154" s="198" t="s">
        <v>336</v>
      </c>
      <c r="G154" s="199" t="s">
        <v>312</v>
      </c>
      <c r="H154" s="200">
        <v>5</v>
      </c>
      <c r="I154" s="149"/>
      <c r="J154" s="183">
        <f>ROUND(I154*H154,2)</f>
        <v>0</v>
      </c>
      <c r="K154" s="150"/>
      <c r="L154" s="32"/>
      <c r="M154" s="151" t="s">
        <v>1</v>
      </c>
      <c r="N154" s="152" t="s">
        <v>50</v>
      </c>
      <c r="O154" s="57"/>
      <c r="P154" s="153">
        <f>O154*H154</f>
        <v>0</v>
      </c>
      <c r="Q154" s="153">
        <v>0.00868</v>
      </c>
      <c r="R154" s="153">
        <f>Q154*H154</f>
        <v>0.0434</v>
      </c>
      <c r="S154" s="153">
        <v>0</v>
      </c>
      <c r="T154" s="154">
        <f>S154*H154</f>
        <v>0</v>
      </c>
      <c r="U154" s="31"/>
      <c r="V154" s="31"/>
      <c r="W154" s="31"/>
      <c r="X154" s="31"/>
      <c r="Y154" s="31"/>
      <c r="Z154" s="31"/>
      <c r="AA154" s="31"/>
      <c r="AB154" s="31"/>
      <c r="AC154" s="31"/>
      <c r="AD154" s="31"/>
      <c r="AE154" s="31"/>
      <c r="AR154" s="155" t="s">
        <v>208</v>
      </c>
      <c r="AT154" s="155" t="s">
        <v>196</v>
      </c>
      <c r="AU154" s="155" t="s">
        <v>96</v>
      </c>
      <c r="AY154" s="15" t="s">
        <v>195</v>
      </c>
      <c r="BE154" s="156">
        <f>IF(N154="základní",J154,0)</f>
        <v>0</v>
      </c>
      <c r="BF154" s="156">
        <f>IF(N154="snížená",J154,0)</f>
        <v>0</v>
      </c>
      <c r="BG154" s="156">
        <f>IF(N154="zákl. přenesená",J154,0)</f>
        <v>0</v>
      </c>
      <c r="BH154" s="156">
        <f>IF(N154="sníž. přenesená",J154,0)</f>
        <v>0</v>
      </c>
      <c r="BI154" s="156">
        <f>IF(N154="nulová",J154,0)</f>
        <v>0</v>
      </c>
      <c r="BJ154" s="15" t="s">
        <v>93</v>
      </c>
      <c r="BK154" s="156">
        <f>ROUND(I154*H154,2)</f>
        <v>0</v>
      </c>
      <c r="BL154" s="15" t="s">
        <v>208</v>
      </c>
      <c r="BM154" s="155" t="s">
        <v>337</v>
      </c>
    </row>
    <row r="155" spans="1:47" s="2" customFormat="1" ht="58.5">
      <c r="A155" s="31"/>
      <c r="B155" s="32"/>
      <c r="C155" s="184"/>
      <c r="D155" s="201" t="s">
        <v>202</v>
      </c>
      <c r="E155" s="184"/>
      <c r="F155" s="202" t="s">
        <v>338</v>
      </c>
      <c r="G155" s="184"/>
      <c r="H155" s="184"/>
      <c r="I155" s="157"/>
      <c r="J155" s="184"/>
      <c r="K155" s="31"/>
      <c r="L155" s="32"/>
      <c r="M155" s="158"/>
      <c r="N155" s="159"/>
      <c r="O155" s="57"/>
      <c r="P155" s="57"/>
      <c r="Q155" s="57"/>
      <c r="R155" s="57"/>
      <c r="S155" s="57"/>
      <c r="T155" s="58"/>
      <c r="U155" s="31"/>
      <c r="V155" s="31"/>
      <c r="W155" s="31"/>
      <c r="X155" s="31"/>
      <c r="Y155" s="31"/>
      <c r="Z155" s="31"/>
      <c r="AA155" s="31"/>
      <c r="AB155" s="31"/>
      <c r="AC155" s="31"/>
      <c r="AD155" s="31"/>
      <c r="AE155" s="31"/>
      <c r="AT155" s="15" t="s">
        <v>202</v>
      </c>
      <c r="AU155" s="15" t="s">
        <v>96</v>
      </c>
    </row>
    <row r="156" spans="2:51" s="13" customFormat="1" ht="12">
      <c r="B156" s="160"/>
      <c r="C156" s="186"/>
      <c r="D156" s="201" t="s">
        <v>257</v>
      </c>
      <c r="E156" s="203" t="s">
        <v>1</v>
      </c>
      <c r="F156" s="204" t="s">
        <v>194</v>
      </c>
      <c r="G156" s="186"/>
      <c r="H156" s="205">
        <v>5</v>
      </c>
      <c r="I156" s="162"/>
      <c r="J156" s="186"/>
      <c r="L156" s="160"/>
      <c r="M156" s="163"/>
      <c r="N156" s="164"/>
      <c r="O156" s="164"/>
      <c r="P156" s="164"/>
      <c r="Q156" s="164"/>
      <c r="R156" s="164"/>
      <c r="S156" s="164"/>
      <c r="T156" s="165"/>
      <c r="AT156" s="161" t="s">
        <v>257</v>
      </c>
      <c r="AU156" s="161" t="s">
        <v>96</v>
      </c>
      <c r="AV156" s="13" t="s">
        <v>96</v>
      </c>
      <c r="AW156" s="13" t="s">
        <v>40</v>
      </c>
      <c r="AX156" s="13" t="s">
        <v>93</v>
      </c>
      <c r="AY156" s="161" t="s">
        <v>195</v>
      </c>
    </row>
    <row r="157" spans="1:65" s="2" customFormat="1" ht="24.2" customHeight="1">
      <c r="A157" s="31"/>
      <c r="B157" s="148"/>
      <c r="C157" s="196" t="s">
        <v>229</v>
      </c>
      <c r="D157" s="196" t="s">
        <v>196</v>
      </c>
      <c r="E157" s="197" t="s">
        <v>340</v>
      </c>
      <c r="F157" s="198" t="s">
        <v>341</v>
      </c>
      <c r="G157" s="199" t="s">
        <v>312</v>
      </c>
      <c r="H157" s="200">
        <v>2</v>
      </c>
      <c r="I157" s="149"/>
      <c r="J157" s="183">
        <f>ROUND(I157*H157,2)</f>
        <v>0</v>
      </c>
      <c r="K157" s="150"/>
      <c r="L157" s="32"/>
      <c r="M157" s="151" t="s">
        <v>1</v>
      </c>
      <c r="N157" s="152" t="s">
        <v>50</v>
      </c>
      <c r="O157" s="57"/>
      <c r="P157" s="153">
        <f>O157*H157</f>
        <v>0</v>
      </c>
      <c r="Q157" s="153">
        <v>0.0369</v>
      </c>
      <c r="R157" s="153">
        <f>Q157*H157</f>
        <v>0.0738</v>
      </c>
      <c r="S157" s="153">
        <v>0</v>
      </c>
      <c r="T157" s="154">
        <f>S157*H157</f>
        <v>0</v>
      </c>
      <c r="U157" s="31"/>
      <c r="V157" s="31"/>
      <c r="W157" s="31"/>
      <c r="X157" s="31"/>
      <c r="Y157" s="31"/>
      <c r="Z157" s="31"/>
      <c r="AA157" s="31"/>
      <c r="AB157" s="31"/>
      <c r="AC157" s="31"/>
      <c r="AD157" s="31"/>
      <c r="AE157" s="31"/>
      <c r="AR157" s="155" t="s">
        <v>208</v>
      </c>
      <c r="AT157" s="155" t="s">
        <v>196</v>
      </c>
      <c r="AU157" s="155" t="s">
        <v>96</v>
      </c>
      <c r="AY157" s="15" t="s">
        <v>195</v>
      </c>
      <c r="BE157" s="156">
        <f>IF(N157="základní",J157,0)</f>
        <v>0</v>
      </c>
      <c r="BF157" s="156">
        <f>IF(N157="snížená",J157,0)</f>
        <v>0</v>
      </c>
      <c r="BG157" s="156">
        <f>IF(N157="zákl. přenesená",J157,0)</f>
        <v>0</v>
      </c>
      <c r="BH157" s="156">
        <f>IF(N157="sníž. přenesená",J157,0)</f>
        <v>0</v>
      </c>
      <c r="BI157" s="156">
        <f>IF(N157="nulová",J157,0)</f>
        <v>0</v>
      </c>
      <c r="BJ157" s="15" t="s">
        <v>93</v>
      </c>
      <c r="BK157" s="156">
        <f>ROUND(I157*H157,2)</f>
        <v>0</v>
      </c>
      <c r="BL157" s="15" t="s">
        <v>208</v>
      </c>
      <c r="BM157" s="155" t="s">
        <v>342</v>
      </c>
    </row>
    <row r="158" spans="1:47" s="2" customFormat="1" ht="58.5">
      <c r="A158" s="31"/>
      <c r="B158" s="32"/>
      <c r="C158" s="184"/>
      <c r="D158" s="201" t="s">
        <v>202</v>
      </c>
      <c r="E158" s="184"/>
      <c r="F158" s="202" t="s">
        <v>343</v>
      </c>
      <c r="G158" s="184"/>
      <c r="H158" s="184"/>
      <c r="I158" s="157"/>
      <c r="J158" s="184"/>
      <c r="K158" s="31"/>
      <c r="L158" s="32"/>
      <c r="M158" s="158"/>
      <c r="N158" s="159"/>
      <c r="O158" s="57"/>
      <c r="P158" s="57"/>
      <c r="Q158" s="57"/>
      <c r="R158" s="57"/>
      <c r="S158" s="57"/>
      <c r="T158" s="58"/>
      <c r="U158" s="31"/>
      <c r="V158" s="31"/>
      <c r="W158" s="31"/>
      <c r="X158" s="31"/>
      <c r="Y158" s="31"/>
      <c r="Z158" s="31"/>
      <c r="AA158" s="31"/>
      <c r="AB158" s="31"/>
      <c r="AC158" s="31"/>
      <c r="AD158" s="31"/>
      <c r="AE158" s="31"/>
      <c r="AT158" s="15" t="s">
        <v>202</v>
      </c>
      <c r="AU158" s="15" t="s">
        <v>96</v>
      </c>
    </row>
    <row r="159" spans="2:51" s="13" customFormat="1" ht="12">
      <c r="B159" s="160"/>
      <c r="C159" s="186"/>
      <c r="D159" s="201" t="s">
        <v>257</v>
      </c>
      <c r="E159" s="203" t="s">
        <v>1</v>
      </c>
      <c r="F159" s="204" t="s">
        <v>96</v>
      </c>
      <c r="G159" s="186"/>
      <c r="H159" s="205">
        <v>2</v>
      </c>
      <c r="I159" s="162"/>
      <c r="J159" s="186"/>
      <c r="L159" s="160"/>
      <c r="M159" s="163"/>
      <c r="N159" s="164"/>
      <c r="O159" s="164"/>
      <c r="P159" s="164"/>
      <c r="Q159" s="164"/>
      <c r="R159" s="164"/>
      <c r="S159" s="164"/>
      <c r="T159" s="165"/>
      <c r="AT159" s="161" t="s">
        <v>257</v>
      </c>
      <c r="AU159" s="161" t="s">
        <v>96</v>
      </c>
      <c r="AV159" s="13" t="s">
        <v>96</v>
      </c>
      <c r="AW159" s="13" t="s">
        <v>40</v>
      </c>
      <c r="AX159" s="13" t="s">
        <v>93</v>
      </c>
      <c r="AY159" s="161" t="s">
        <v>195</v>
      </c>
    </row>
    <row r="160" spans="1:65" s="2" customFormat="1" ht="24.2" customHeight="1">
      <c r="A160" s="31"/>
      <c r="B160" s="148"/>
      <c r="C160" s="196" t="s">
        <v>234</v>
      </c>
      <c r="D160" s="196" t="s">
        <v>196</v>
      </c>
      <c r="E160" s="197" t="s">
        <v>345</v>
      </c>
      <c r="F160" s="198" t="s">
        <v>346</v>
      </c>
      <c r="G160" s="199" t="s">
        <v>347</v>
      </c>
      <c r="H160" s="200">
        <v>10.5</v>
      </c>
      <c r="I160" s="149"/>
      <c r="J160" s="183">
        <f>ROUND(I160*H160,2)</f>
        <v>0</v>
      </c>
      <c r="K160" s="150"/>
      <c r="L160" s="32"/>
      <c r="M160" s="151" t="s">
        <v>1</v>
      </c>
      <c r="N160" s="152" t="s">
        <v>50</v>
      </c>
      <c r="O160" s="57"/>
      <c r="P160" s="153">
        <f>O160*H160</f>
        <v>0</v>
      </c>
      <c r="Q160" s="153">
        <v>0</v>
      </c>
      <c r="R160" s="153">
        <f>Q160*H160</f>
        <v>0</v>
      </c>
      <c r="S160" s="153">
        <v>0</v>
      </c>
      <c r="T160" s="154">
        <f>S160*H160</f>
        <v>0</v>
      </c>
      <c r="U160" s="31"/>
      <c r="V160" s="31"/>
      <c r="W160" s="31"/>
      <c r="X160" s="31"/>
      <c r="Y160" s="31"/>
      <c r="Z160" s="31"/>
      <c r="AA160" s="31"/>
      <c r="AB160" s="31"/>
      <c r="AC160" s="31"/>
      <c r="AD160" s="31"/>
      <c r="AE160" s="31"/>
      <c r="AR160" s="155" t="s">
        <v>208</v>
      </c>
      <c r="AT160" s="155" t="s">
        <v>196</v>
      </c>
      <c r="AU160" s="155" t="s">
        <v>96</v>
      </c>
      <c r="AY160" s="15" t="s">
        <v>195</v>
      </c>
      <c r="BE160" s="156">
        <f>IF(N160="základní",J160,0)</f>
        <v>0</v>
      </c>
      <c r="BF160" s="156">
        <f>IF(N160="snížená",J160,0)</f>
        <v>0</v>
      </c>
      <c r="BG160" s="156">
        <f>IF(N160="zákl. přenesená",J160,0)</f>
        <v>0</v>
      </c>
      <c r="BH160" s="156">
        <f>IF(N160="sníž. přenesená",J160,0)</f>
        <v>0</v>
      </c>
      <c r="BI160" s="156">
        <f>IF(N160="nulová",J160,0)</f>
        <v>0</v>
      </c>
      <c r="BJ160" s="15" t="s">
        <v>93</v>
      </c>
      <c r="BK160" s="156">
        <f>ROUND(I160*H160,2)</f>
        <v>0</v>
      </c>
      <c r="BL160" s="15" t="s">
        <v>208</v>
      </c>
      <c r="BM160" s="155" t="s">
        <v>348</v>
      </c>
    </row>
    <row r="161" spans="1:47" s="2" customFormat="1" ht="19.5">
      <c r="A161" s="31"/>
      <c r="B161" s="32"/>
      <c r="C161" s="184"/>
      <c r="D161" s="201" t="s">
        <v>202</v>
      </c>
      <c r="E161" s="184"/>
      <c r="F161" s="202" t="s">
        <v>349</v>
      </c>
      <c r="G161" s="184"/>
      <c r="H161" s="184"/>
      <c r="I161" s="157"/>
      <c r="J161" s="184"/>
      <c r="K161" s="31"/>
      <c r="L161" s="32"/>
      <c r="M161" s="158"/>
      <c r="N161" s="159"/>
      <c r="O161" s="57"/>
      <c r="P161" s="57"/>
      <c r="Q161" s="57"/>
      <c r="R161" s="57"/>
      <c r="S161" s="57"/>
      <c r="T161" s="58"/>
      <c r="U161" s="31"/>
      <c r="V161" s="31"/>
      <c r="W161" s="31"/>
      <c r="X161" s="31"/>
      <c r="Y161" s="31"/>
      <c r="Z161" s="31"/>
      <c r="AA161" s="31"/>
      <c r="AB161" s="31"/>
      <c r="AC161" s="31"/>
      <c r="AD161" s="31"/>
      <c r="AE161" s="31"/>
      <c r="AT161" s="15" t="s">
        <v>202</v>
      </c>
      <c r="AU161" s="15" t="s">
        <v>96</v>
      </c>
    </row>
    <row r="162" spans="2:51" s="13" customFormat="1" ht="12">
      <c r="B162" s="160"/>
      <c r="C162" s="186"/>
      <c r="D162" s="201" t="s">
        <v>257</v>
      </c>
      <c r="E162" s="203" t="s">
        <v>1</v>
      </c>
      <c r="F162" s="204" t="s">
        <v>941</v>
      </c>
      <c r="G162" s="186"/>
      <c r="H162" s="205">
        <v>10.5</v>
      </c>
      <c r="I162" s="162"/>
      <c r="J162" s="186"/>
      <c r="L162" s="160"/>
      <c r="M162" s="163"/>
      <c r="N162" s="164"/>
      <c r="O162" s="164"/>
      <c r="P162" s="164"/>
      <c r="Q162" s="164"/>
      <c r="R162" s="164"/>
      <c r="S162" s="164"/>
      <c r="T162" s="165"/>
      <c r="AT162" s="161" t="s">
        <v>257</v>
      </c>
      <c r="AU162" s="161" t="s">
        <v>96</v>
      </c>
      <c r="AV162" s="13" t="s">
        <v>96</v>
      </c>
      <c r="AW162" s="13" t="s">
        <v>40</v>
      </c>
      <c r="AX162" s="13" t="s">
        <v>93</v>
      </c>
      <c r="AY162" s="161" t="s">
        <v>195</v>
      </c>
    </row>
    <row r="163" spans="1:65" s="2" customFormat="1" ht="33" customHeight="1">
      <c r="A163" s="31"/>
      <c r="B163" s="148"/>
      <c r="C163" s="196" t="s">
        <v>239</v>
      </c>
      <c r="D163" s="196" t="s">
        <v>196</v>
      </c>
      <c r="E163" s="197" t="s">
        <v>803</v>
      </c>
      <c r="F163" s="198" t="s">
        <v>804</v>
      </c>
      <c r="G163" s="199" t="s">
        <v>347</v>
      </c>
      <c r="H163" s="200">
        <v>17.908</v>
      </c>
      <c r="I163" s="149"/>
      <c r="J163" s="183">
        <f>ROUND(I163*H163,2)</f>
        <v>0</v>
      </c>
      <c r="K163" s="150"/>
      <c r="L163" s="32"/>
      <c r="M163" s="151" t="s">
        <v>1</v>
      </c>
      <c r="N163" s="152" t="s">
        <v>50</v>
      </c>
      <c r="O163" s="57"/>
      <c r="P163" s="153">
        <f>O163*H163</f>
        <v>0</v>
      </c>
      <c r="Q163" s="153">
        <v>0</v>
      </c>
      <c r="R163" s="153">
        <f>Q163*H163</f>
        <v>0</v>
      </c>
      <c r="S163" s="153">
        <v>0</v>
      </c>
      <c r="T163" s="154">
        <f>S163*H163</f>
        <v>0</v>
      </c>
      <c r="U163" s="31"/>
      <c r="V163" s="31"/>
      <c r="W163" s="31"/>
      <c r="X163" s="31"/>
      <c r="Y163" s="31"/>
      <c r="Z163" s="31"/>
      <c r="AA163" s="31"/>
      <c r="AB163" s="31"/>
      <c r="AC163" s="31"/>
      <c r="AD163" s="31"/>
      <c r="AE163" s="31"/>
      <c r="AR163" s="155" t="s">
        <v>208</v>
      </c>
      <c r="AT163" s="155" t="s">
        <v>196</v>
      </c>
      <c r="AU163" s="155" t="s">
        <v>96</v>
      </c>
      <c r="AY163" s="15" t="s">
        <v>195</v>
      </c>
      <c r="BE163" s="156">
        <f>IF(N163="základní",J163,0)</f>
        <v>0</v>
      </c>
      <c r="BF163" s="156">
        <f>IF(N163="snížená",J163,0)</f>
        <v>0</v>
      </c>
      <c r="BG163" s="156">
        <f>IF(N163="zákl. přenesená",J163,0)</f>
        <v>0</v>
      </c>
      <c r="BH163" s="156">
        <f>IF(N163="sníž. přenesená",J163,0)</f>
        <v>0</v>
      </c>
      <c r="BI163" s="156">
        <f>IF(N163="nulová",J163,0)</f>
        <v>0</v>
      </c>
      <c r="BJ163" s="15" t="s">
        <v>93</v>
      </c>
      <c r="BK163" s="156">
        <f>ROUND(I163*H163,2)</f>
        <v>0</v>
      </c>
      <c r="BL163" s="15" t="s">
        <v>208</v>
      </c>
      <c r="BM163" s="155" t="s">
        <v>805</v>
      </c>
    </row>
    <row r="164" spans="1:47" s="2" customFormat="1" ht="29.25">
      <c r="A164" s="31"/>
      <c r="B164" s="32"/>
      <c r="C164" s="184"/>
      <c r="D164" s="201" t="s">
        <v>202</v>
      </c>
      <c r="E164" s="184"/>
      <c r="F164" s="202" t="s">
        <v>806</v>
      </c>
      <c r="G164" s="184"/>
      <c r="H164" s="184"/>
      <c r="I164" s="157"/>
      <c r="J164" s="184"/>
      <c r="K164" s="31"/>
      <c r="L164" s="32"/>
      <c r="M164" s="158"/>
      <c r="N164" s="159"/>
      <c r="O164" s="57"/>
      <c r="P164" s="57"/>
      <c r="Q164" s="57"/>
      <c r="R164" s="57"/>
      <c r="S164" s="57"/>
      <c r="T164" s="58"/>
      <c r="U164" s="31"/>
      <c r="V164" s="31"/>
      <c r="W164" s="31"/>
      <c r="X164" s="31"/>
      <c r="Y164" s="31"/>
      <c r="Z164" s="31"/>
      <c r="AA164" s="31"/>
      <c r="AB164" s="31"/>
      <c r="AC164" s="31"/>
      <c r="AD164" s="31"/>
      <c r="AE164" s="31"/>
      <c r="AT164" s="15" t="s">
        <v>202</v>
      </c>
      <c r="AU164" s="15" t="s">
        <v>96</v>
      </c>
    </row>
    <row r="165" spans="2:51" s="13" customFormat="1" ht="22.5">
      <c r="B165" s="160"/>
      <c r="C165" s="186"/>
      <c r="D165" s="201" t="s">
        <v>257</v>
      </c>
      <c r="E165" s="203" t="s">
        <v>1</v>
      </c>
      <c r="F165" s="204" t="s">
        <v>1080</v>
      </c>
      <c r="G165" s="186"/>
      <c r="H165" s="205">
        <v>20.58</v>
      </c>
      <c r="I165" s="162"/>
      <c r="J165" s="186"/>
      <c r="L165" s="160"/>
      <c r="M165" s="163"/>
      <c r="N165" s="164"/>
      <c r="O165" s="164"/>
      <c r="P165" s="164"/>
      <c r="Q165" s="164"/>
      <c r="R165" s="164"/>
      <c r="S165" s="164"/>
      <c r="T165" s="165"/>
      <c r="AT165" s="161" t="s">
        <v>257</v>
      </c>
      <c r="AU165" s="161" t="s">
        <v>96</v>
      </c>
      <c r="AV165" s="13" t="s">
        <v>96</v>
      </c>
      <c r="AW165" s="13" t="s">
        <v>40</v>
      </c>
      <c r="AX165" s="13" t="s">
        <v>85</v>
      </c>
      <c r="AY165" s="161" t="s">
        <v>195</v>
      </c>
    </row>
    <row r="166" spans="2:51" s="13" customFormat="1" ht="12">
      <c r="B166" s="160"/>
      <c r="C166" s="186"/>
      <c r="D166" s="201" t="s">
        <v>257</v>
      </c>
      <c r="E166" s="203" t="s">
        <v>1</v>
      </c>
      <c r="F166" s="204" t="s">
        <v>1081</v>
      </c>
      <c r="G166" s="186"/>
      <c r="H166" s="205">
        <v>-2.672</v>
      </c>
      <c r="I166" s="162"/>
      <c r="J166" s="186"/>
      <c r="L166" s="160"/>
      <c r="M166" s="163"/>
      <c r="N166" s="164"/>
      <c r="O166" s="164"/>
      <c r="P166" s="164"/>
      <c r="Q166" s="164"/>
      <c r="R166" s="164"/>
      <c r="S166" s="164"/>
      <c r="T166" s="165"/>
      <c r="AT166" s="161" t="s">
        <v>257</v>
      </c>
      <c r="AU166" s="161" t="s">
        <v>96</v>
      </c>
      <c r="AV166" s="13" t="s">
        <v>96</v>
      </c>
      <c r="AW166" s="13" t="s">
        <v>40</v>
      </c>
      <c r="AX166" s="13" t="s">
        <v>85</v>
      </c>
      <c r="AY166" s="161" t="s">
        <v>195</v>
      </c>
    </row>
    <row r="167" spans="1:65" s="2" customFormat="1" ht="37.9" customHeight="1">
      <c r="A167" s="31"/>
      <c r="B167" s="148"/>
      <c r="C167" s="196" t="s">
        <v>245</v>
      </c>
      <c r="D167" s="196" t="s">
        <v>196</v>
      </c>
      <c r="E167" s="197" t="s">
        <v>362</v>
      </c>
      <c r="F167" s="198" t="s">
        <v>363</v>
      </c>
      <c r="G167" s="199" t="s">
        <v>347</v>
      </c>
      <c r="H167" s="200">
        <v>2</v>
      </c>
      <c r="I167" s="149"/>
      <c r="J167" s="183">
        <f>ROUND(I167*H167,2)</f>
        <v>0</v>
      </c>
      <c r="K167" s="150"/>
      <c r="L167" s="32"/>
      <c r="M167" s="151" t="s">
        <v>1</v>
      </c>
      <c r="N167" s="152" t="s">
        <v>50</v>
      </c>
      <c r="O167" s="57"/>
      <c r="P167" s="153">
        <f>O167*H167</f>
        <v>0</v>
      </c>
      <c r="Q167" s="153">
        <v>0</v>
      </c>
      <c r="R167" s="153">
        <f>Q167*H167</f>
        <v>0</v>
      </c>
      <c r="S167" s="153">
        <v>0</v>
      </c>
      <c r="T167" s="154">
        <f>S167*H167</f>
        <v>0</v>
      </c>
      <c r="U167" s="31"/>
      <c r="V167" s="31"/>
      <c r="W167" s="31"/>
      <c r="X167" s="31"/>
      <c r="Y167" s="31"/>
      <c r="Z167" s="31"/>
      <c r="AA167" s="31"/>
      <c r="AB167" s="31"/>
      <c r="AC167" s="31"/>
      <c r="AD167" s="31"/>
      <c r="AE167" s="31"/>
      <c r="AR167" s="155" t="s">
        <v>208</v>
      </c>
      <c r="AT167" s="155" t="s">
        <v>196</v>
      </c>
      <c r="AU167" s="155" t="s">
        <v>96</v>
      </c>
      <c r="AY167" s="15" t="s">
        <v>195</v>
      </c>
      <c r="BE167" s="156">
        <f>IF(N167="základní",J167,0)</f>
        <v>0</v>
      </c>
      <c r="BF167" s="156">
        <f>IF(N167="snížená",J167,0)</f>
        <v>0</v>
      </c>
      <c r="BG167" s="156">
        <f>IF(N167="zákl. přenesená",J167,0)</f>
        <v>0</v>
      </c>
      <c r="BH167" s="156">
        <f>IF(N167="sníž. přenesená",J167,0)</f>
        <v>0</v>
      </c>
      <c r="BI167" s="156">
        <f>IF(N167="nulová",J167,0)</f>
        <v>0</v>
      </c>
      <c r="BJ167" s="15" t="s">
        <v>93</v>
      </c>
      <c r="BK167" s="156">
        <f>ROUND(I167*H167,2)</f>
        <v>0</v>
      </c>
      <c r="BL167" s="15" t="s">
        <v>208</v>
      </c>
      <c r="BM167" s="155" t="s">
        <v>364</v>
      </c>
    </row>
    <row r="168" spans="1:47" s="2" customFormat="1" ht="39">
      <c r="A168" s="31"/>
      <c r="B168" s="32"/>
      <c r="C168" s="184"/>
      <c r="D168" s="201" t="s">
        <v>202</v>
      </c>
      <c r="E168" s="184"/>
      <c r="F168" s="202" t="s">
        <v>365</v>
      </c>
      <c r="G168" s="184"/>
      <c r="H168" s="184"/>
      <c r="I168" s="157"/>
      <c r="J168" s="184"/>
      <c r="K168" s="31"/>
      <c r="L168" s="32"/>
      <c r="M168" s="158"/>
      <c r="N168" s="159"/>
      <c r="O168" s="57"/>
      <c r="P168" s="57"/>
      <c r="Q168" s="57"/>
      <c r="R168" s="57"/>
      <c r="S168" s="57"/>
      <c r="T168" s="58"/>
      <c r="U168" s="31"/>
      <c r="V168" s="31"/>
      <c r="W168" s="31"/>
      <c r="X168" s="31"/>
      <c r="Y168" s="31"/>
      <c r="Z168" s="31"/>
      <c r="AA168" s="31"/>
      <c r="AB168" s="31"/>
      <c r="AC168" s="31"/>
      <c r="AD168" s="31"/>
      <c r="AE168" s="31"/>
      <c r="AT168" s="15" t="s">
        <v>202</v>
      </c>
      <c r="AU168" s="15" t="s">
        <v>96</v>
      </c>
    </row>
    <row r="169" spans="2:51" s="13" customFormat="1" ht="12">
      <c r="B169" s="160"/>
      <c r="C169" s="186"/>
      <c r="D169" s="201" t="s">
        <v>257</v>
      </c>
      <c r="E169" s="203" t="s">
        <v>1</v>
      </c>
      <c r="F169" s="204" t="s">
        <v>96</v>
      </c>
      <c r="G169" s="186"/>
      <c r="H169" s="205">
        <v>2</v>
      </c>
      <c r="I169" s="162"/>
      <c r="J169" s="186"/>
      <c r="L169" s="160"/>
      <c r="M169" s="163"/>
      <c r="N169" s="164"/>
      <c r="O169" s="164"/>
      <c r="P169" s="164"/>
      <c r="Q169" s="164"/>
      <c r="R169" s="164"/>
      <c r="S169" s="164"/>
      <c r="T169" s="165"/>
      <c r="AT169" s="161" t="s">
        <v>257</v>
      </c>
      <c r="AU169" s="161" t="s">
        <v>96</v>
      </c>
      <c r="AV169" s="13" t="s">
        <v>96</v>
      </c>
      <c r="AW169" s="13" t="s">
        <v>40</v>
      </c>
      <c r="AX169" s="13" t="s">
        <v>93</v>
      </c>
      <c r="AY169" s="161" t="s">
        <v>195</v>
      </c>
    </row>
    <row r="170" spans="1:65" s="2" customFormat="1" ht="33" customHeight="1">
      <c r="A170" s="31"/>
      <c r="B170" s="148"/>
      <c r="C170" s="196" t="s">
        <v>253</v>
      </c>
      <c r="D170" s="196" t="s">
        <v>196</v>
      </c>
      <c r="E170" s="197" t="s">
        <v>809</v>
      </c>
      <c r="F170" s="198" t="s">
        <v>810</v>
      </c>
      <c r="G170" s="199" t="s">
        <v>347</v>
      </c>
      <c r="H170" s="200">
        <v>25.576</v>
      </c>
      <c r="I170" s="149"/>
      <c r="J170" s="183">
        <f>ROUND(I170*H170,2)</f>
        <v>0</v>
      </c>
      <c r="K170" s="150"/>
      <c r="L170" s="32"/>
      <c r="M170" s="151" t="s">
        <v>1</v>
      </c>
      <c r="N170" s="152" t="s">
        <v>50</v>
      </c>
      <c r="O170" s="57"/>
      <c r="P170" s="153">
        <f>O170*H170</f>
        <v>0</v>
      </c>
      <c r="Q170" s="153">
        <v>0</v>
      </c>
      <c r="R170" s="153">
        <f>Q170*H170</f>
        <v>0</v>
      </c>
      <c r="S170" s="153">
        <v>0</v>
      </c>
      <c r="T170" s="154">
        <f>S170*H170</f>
        <v>0</v>
      </c>
      <c r="U170" s="31"/>
      <c r="V170" s="31"/>
      <c r="W170" s="31"/>
      <c r="X170" s="31"/>
      <c r="Y170" s="31"/>
      <c r="Z170" s="31"/>
      <c r="AA170" s="31"/>
      <c r="AB170" s="31"/>
      <c r="AC170" s="31"/>
      <c r="AD170" s="31"/>
      <c r="AE170" s="31"/>
      <c r="AR170" s="155" t="s">
        <v>208</v>
      </c>
      <c r="AT170" s="155" t="s">
        <v>196</v>
      </c>
      <c r="AU170" s="155" t="s">
        <v>96</v>
      </c>
      <c r="AY170" s="15" t="s">
        <v>195</v>
      </c>
      <c r="BE170" s="156">
        <f>IF(N170="základní",J170,0)</f>
        <v>0</v>
      </c>
      <c r="BF170" s="156">
        <f>IF(N170="snížená",J170,0)</f>
        <v>0</v>
      </c>
      <c r="BG170" s="156">
        <f>IF(N170="zákl. přenesená",J170,0)</f>
        <v>0</v>
      </c>
      <c r="BH170" s="156">
        <f>IF(N170="sníž. přenesená",J170,0)</f>
        <v>0</v>
      </c>
      <c r="BI170" s="156">
        <f>IF(N170="nulová",J170,0)</f>
        <v>0</v>
      </c>
      <c r="BJ170" s="15" t="s">
        <v>93</v>
      </c>
      <c r="BK170" s="156">
        <f>ROUND(I170*H170,2)</f>
        <v>0</v>
      </c>
      <c r="BL170" s="15" t="s">
        <v>208</v>
      </c>
      <c r="BM170" s="155" t="s">
        <v>811</v>
      </c>
    </row>
    <row r="171" spans="1:47" s="2" customFormat="1" ht="29.25">
      <c r="A171" s="31"/>
      <c r="B171" s="32"/>
      <c r="C171" s="184"/>
      <c r="D171" s="201" t="s">
        <v>202</v>
      </c>
      <c r="E171" s="184"/>
      <c r="F171" s="202" t="s">
        <v>812</v>
      </c>
      <c r="G171" s="184"/>
      <c r="H171" s="184"/>
      <c r="I171" s="157"/>
      <c r="J171" s="184"/>
      <c r="K171" s="31"/>
      <c r="L171" s="32"/>
      <c r="M171" s="158"/>
      <c r="N171" s="159"/>
      <c r="O171" s="57"/>
      <c r="P171" s="57"/>
      <c r="Q171" s="57"/>
      <c r="R171" s="57"/>
      <c r="S171" s="57"/>
      <c r="T171" s="58"/>
      <c r="U171" s="31"/>
      <c r="V171" s="31"/>
      <c r="W171" s="31"/>
      <c r="X171" s="31"/>
      <c r="Y171" s="31"/>
      <c r="Z171" s="31"/>
      <c r="AA171" s="31"/>
      <c r="AB171" s="31"/>
      <c r="AC171" s="31"/>
      <c r="AD171" s="31"/>
      <c r="AE171" s="31"/>
      <c r="AT171" s="15" t="s">
        <v>202</v>
      </c>
      <c r="AU171" s="15" t="s">
        <v>96</v>
      </c>
    </row>
    <row r="172" spans="2:51" s="13" customFormat="1" ht="22.5">
      <c r="B172" s="160"/>
      <c r="C172" s="186"/>
      <c r="D172" s="201" t="s">
        <v>257</v>
      </c>
      <c r="E172" s="203" t="s">
        <v>1</v>
      </c>
      <c r="F172" s="204" t="s">
        <v>1082</v>
      </c>
      <c r="G172" s="186"/>
      <c r="H172" s="205">
        <v>29.62</v>
      </c>
      <c r="I172" s="162"/>
      <c r="J172" s="186"/>
      <c r="L172" s="160"/>
      <c r="M172" s="163"/>
      <c r="N172" s="164"/>
      <c r="O172" s="164"/>
      <c r="P172" s="164"/>
      <c r="Q172" s="164"/>
      <c r="R172" s="164"/>
      <c r="S172" s="164"/>
      <c r="T172" s="165"/>
      <c r="AT172" s="161" t="s">
        <v>257</v>
      </c>
      <c r="AU172" s="161" t="s">
        <v>96</v>
      </c>
      <c r="AV172" s="13" t="s">
        <v>96</v>
      </c>
      <c r="AW172" s="13" t="s">
        <v>40</v>
      </c>
      <c r="AX172" s="13" t="s">
        <v>85</v>
      </c>
      <c r="AY172" s="161" t="s">
        <v>195</v>
      </c>
    </row>
    <row r="173" spans="2:51" s="13" customFormat="1" ht="12">
      <c r="B173" s="160"/>
      <c r="C173" s="186"/>
      <c r="D173" s="201" t="s">
        <v>257</v>
      </c>
      <c r="E173" s="203" t="s">
        <v>1</v>
      </c>
      <c r="F173" s="204" t="s">
        <v>1022</v>
      </c>
      <c r="G173" s="186"/>
      <c r="H173" s="205">
        <v>-4.044</v>
      </c>
      <c r="I173" s="162"/>
      <c r="J173" s="186"/>
      <c r="L173" s="160"/>
      <c r="M173" s="163"/>
      <c r="N173" s="164"/>
      <c r="O173" s="164"/>
      <c r="P173" s="164"/>
      <c r="Q173" s="164"/>
      <c r="R173" s="164"/>
      <c r="S173" s="164"/>
      <c r="T173" s="165"/>
      <c r="AT173" s="161" t="s">
        <v>257</v>
      </c>
      <c r="AU173" s="161" t="s">
        <v>96</v>
      </c>
      <c r="AV173" s="13" t="s">
        <v>96</v>
      </c>
      <c r="AW173" s="13" t="s">
        <v>40</v>
      </c>
      <c r="AX173" s="13" t="s">
        <v>85</v>
      </c>
      <c r="AY173" s="161" t="s">
        <v>195</v>
      </c>
    </row>
    <row r="174" spans="1:65" s="2" customFormat="1" ht="21.75" customHeight="1">
      <c r="A174" s="31"/>
      <c r="B174" s="148"/>
      <c r="C174" s="196" t="s">
        <v>260</v>
      </c>
      <c r="D174" s="196" t="s">
        <v>196</v>
      </c>
      <c r="E174" s="197" t="s">
        <v>815</v>
      </c>
      <c r="F174" s="198" t="s">
        <v>816</v>
      </c>
      <c r="G174" s="199" t="s">
        <v>296</v>
      </c>
      <c r="H174" s="200">
        <v>84</v>
      </c>
      <c r="I174" s="149"/>
      <c r="J174" s="183">
        <f>ROUND(I174*H174,2)</f>
        <v>0</v>
      </c>
      <c r="K174" s="150"/>
      <c r="L174" s="32"/>
      <c r="M174" s="151" t="s">
        <v>1</v>
      </c>
      <c r="N174" s="152" t="s">
        <v>50</v>
      </c>
      <c r="O174" s="57"/>
      <c r="P174" s="153">
        <f>O174*H174</f>
        <v>0</v>
      </c>
      <c r="Q174" s="153">
        <v>0.00084</v>
      </c>
      <c r="R174" s="153">
        <f>Q174*H174</f>
        <v>0.07056</v>
      </c>
      <c r="S174" s="153">
        <v>0</v>
      </c>
      <c r="T174" s="154">
        <f>S174*H174</f>
        <v>0</v>
      </c>
      <c r="U174" s="31"/>
      <c r="V174" s="31"/>
      <c r="W174" s="31"/>
      <c r="X174" s="31"/>
      <c r="Y174" s="31"/>
      <c r="Z174" s="31"/>
      <c r="AA174" s="31"/>
      <c r="AB174" s="31"/>
      <c r="AC174" s="31"/>
      <c r="AD174" s="31"/>
      <c r="AE174" s="31"/>
      <c r="AR174" s="155" t="s">
        <v>208</v>
      </c>
      <c r="AT174" s="155" t="s">
        <v>196</v>
      </c>
      <c r="AU174" s="155" t="s">
        <v>96</v>
      </c>
      <c r="AY174" s="15" t="s">
        <v>195</v>
      </c>
      <c r="BE174" s="156">
        <f>IF(N174="základní",J174,0)</f>
        <v>0</v>
      </c>
      <c r="BF174" s="156">
        <f>IF(N174="snížená",J174,0)</f>
        <v>0</v>
      </c>
      <c r="BG174" s="156">
        <f>IF(N174="zákl. přenesená",J174,0)</f>
        <v>0</v>
      </c>
      <c r="BH174" s="156">
        <f>IF(N174="sníž. přenesená",J174,0)</f>
        <v>0</v>
      </c>
      <c r="BI174" s="156">
        <f>IF(N174="nulová",J174,0)</f>
        <v>0</v>
      </c>
      <c r="BJ174" s="15" t="s">
        <v>93</v>
      </c>
      <c r="BK174" s="156">
        <f>ROUND(I174*H174,2)</f>
        <v>0</v>
      </c>
      <c r="BL174" s="15" t="s">
        <v>208</v>
      </c>
      <c r="BM174" s="155" t="s">
        <v>817</v>
      </c>
    </row>
    <row r="175" spans="1:47" s="2" customFormat="1" ht="29.25">
      <c r="A175" s="31"/>
      <c r="B175" s="32"/>
      <c r="C175" s="184"/>
      <c r="D175" s="201" t="s">
        <v>202</v>
      </c>
      <c r="E175" s="184"/>
      <c r="F175" s="202" t="s">
        <v>818</v>
      </c>
      <c r="G175" s="184"/>
      <c r="H175" s="184"/>
      <c r="I175" s="157"/>
      <c r="J175" s="184"/>
      <c r="K175" s="31"/>
      <c r="L175" s="32"/>
      <c r="M175" s="158"/>
      <c r="N175" s="159"/>
      <c r="O175" s="57"/>
      <c r="P175" s="57"/>
      <c r="Q175" s="57"/>
      <c r="R175" s="57"/>
      <c r="S175" s="57"/>
      <c r="T175" s="58"/>
      <c r="U175" s="31"/>
      <c r="V175" s="31"/>
      <c r="W175" s="31"/>
      <c r="X175" s="31"/>
      <c r="Y175" s="31"/>
      <c r="Z175" s="31"/>
      <c r="AA175" s="31"/>
      <c r="AB175" s="31"/>
      <c r="AC175" s="31"/>
      <c r="AD175" s="31"/>
      <c r="AE175" s="31"/>
      <c r="AT175" s="15" t="s">
        <v>202</v>
      </c>
      <c r="AU175" s="15" t="s">
        <v>96</v>
      </c>
    </row>
    <row r="176" spans="2:51" s="13" customFormat="1" ht="12">
      <c r="B176" s="160"/>
      <c r="C176" s="186"/>
      <c r="D176" s="201" t="s">
        <v>257</v>
      </c>
      <c r="E176" s="203" t="s">
        <v>1</v>
      </c>
      <c r="F176" s="204" t="s">
        <v>1023</v>
      </c>
      <c r="G176" s="186"/>
      <c r="H176" s="205">
        <v>84</v>
      </c>
      <c r="I176" s="162"/>
      <c r="J176" s="186"/>
      <c r="L176" s="160"/>
      <c r="M176" s="163"/>
      <c r="N176" s="164"/>
      <c r="O176" s="164"/>
      <c r="P176" s="164"/>
      <c r="Q176" s="164"/>
      <c r="R176" s="164"/>
      <c r="S176" s="164"/>
      <c r="T176" s="165"/>
      <c r="AT176" s="161" t="s">
        <v>257</v>
      </c>
      <c r="AU176" s="161" t="s">
        <v>96</v>
      </c>
      <c r="AV176" s="13" t="s">
        <v>96</v>
      </c>
      <c r="AW176" s="13" t="s">
        <v>40</v>
      </c>
      <c r="AX176" s="13" t="s">
        <v>93</v>
      </c>
      <c r="AY176" s="161" t="s">
        <v>195</v>
      </c>
    </row>
    <row r="177" spans="1:65" s="2" customFormat="1" ht="21.75" customHeight="1">
      <c r="A177" s="31"/>
      <c r="B177" s="148"/>
      <c r="C177" s="196" t="s">
        <v>8</v>
      </c>
      <c r="D177" s="196" t="s">
        <v>196</v>
      </c>
      <c r="E177" s="197" t="s">
        <v>985</v>
      </c>
      <c r="F177" s="198" t="s">
        <v>986</v>
      </c>
      <c r="G177" s="199" t="s">
        <v>296</v>
      </c>
      <c r="H177" s="200">
        <v>18.9</v>
      </c>
      <c r="I177" s="149"/>
      <c r="J177" s="183">
        <f>ROUND(I177*H177,2)</f>
        <v>0</v>
      </c>
      <c r="K177" s="150"/>
      <c r="L177" s="32"/>
      <c r="M177" s="151" t="s">
        <v>1</v>
      </c>
      <c r="N177" s="152" t="s">
        <v>50</v>
      </c>
      <c r="O177" s="57"/>
      <c r="P177" s="153">
        <f>O177*H177</f>
        <v>0</v>
      </c>
      <c r="Q177" s="153">
        <v>0.00085</v>
      </c>
      <c r="R177" s="153">
        <f>Q177*H177</f>
        <v>0.016065</v>
      </c>
      <c r="S177" s="153">
        <v>0</v>
      </c>
      <c r="T177" s="154">
        <f>S177*H177</f>
        <v>0</v>
      </c>
      <c r="U177" s="31"/>
      <c r="V177" s="31"/>
      <c r="W177" s="31"/>
      <c r="X177" s="31"/>
      <c r="Y177" s="31"/>
      <c r="Z177" s="31"/>
      <c r="AA177" s="31"/>
      <c r="AB177" s="31"/>
      <c r="AC177" s="31"/>
      <c r="AD177" s="31"/>
      <c r="AE177" s="31"/>
      <c r="AR177" s="155" t="s">
        <v>208</v>
      </c>
      <c r="AT177" s="155" t="s">
        <v>196</v>
      </c>
      <c r="AU177" s="155" t="s">
        <v>96</v>
      </c>
      <c r="AY177" s="15" t="s">
        <v>195</v>
      </c>
      <c r="BE177" s="156">
        <f>IF(N177="základní",J177,0)</f>
        <v>0</v>
      </c>
      <c r="BF177" s="156">
        <f>IF(N177="snížená",J177,0)</f>
        <v>0</v>
      </c>
      <c r="BG177" s="156">
        <f>IF(N177="zákl. přenesená",J177,0)</f>
        <v>0</v>
      </c>
      <c r="BH177" s="156">
        <f>IF(N177="sníž. přenesená",J177,0)</f>
        <v>0</v>
      </c>
      <c r="BI177" s="156">
        <f>IF(N177="nulová",J177,0)</f>
        <v>0</v>
      </c>
      <c r="BJ177" s="15" t="s">
        <v>93</v>
      </c>
      <c r="BK177" s="156">
        <f>ROUND(I177*H177,2)</f>
        <v>0</v>
      </c>
      <c r="BL177" s="15" t="s">
        <v>208</v>
      </c>
      <c r="BM177" s="155" t="s">
        <v>1024</v>
      </c>
    </row>
    <row r="178" spans="1:47" s="2" customFormat="1" ht="29.25">
      <c r="A178" s="31"/>
      <c r="B178" s="32"/>
      <c r="C178" s="184"/>
      <c r="D178" s="201" t="s">
        <v>202</v>
      </c>
      <c r="E178" s="184"/>
      <c r="F178" s="202" t="s">
        <v>988</v>
      </c>
      <c r="G178" s="184"/>
      <c r="H178" s="184"/>
      <c r="I178" s="157"/>
      <c r="J178" s="184"/>
      <c r="K178" s="31"/>
      <c r="L178" s="32"/>
      <c r="M178" s="158"/>
      <c r="N178" s="159"/>
      <c r="O178" s="57"/>
      <c r="P178" s="57"/>
      <c r="Q178" s="57"/>
      <c r="R178" s="57"/>
      <c r="S178" s="57"/>
      <c r="T178" s="58"/>
      <c r="U178" s="31"/>
      <c r="V178" s="31"/>
      <c r="W178" s="31"/>
      <c r="X178" s="31"/>
      <c r="Y178" s="31"/>
      <c r="Z178" s="31"/>
      <c r="AA178" s="31"/>
      <c r="AB178" s="31"/>
      <c r="AC178" s="31"/>
      <c r="AD178" s="31"/>
      <c r="AE178" s="31"/>
      <c r="AT178" s="15" t="s">
        <v>202</v>
      </c>
      <c r="AU178" s="15" t="s">
        <v>96</v>
      </c>
    </row>
    <row r="179" spans="2:51" s="13" customFormat="1" ht="12">
      <c r="B179" s="160"/>
      <c r="C179" s="186"/>
      <c r="D179" s="201" t="s">
        <v>257</v>
      </c>
      <c r="E179" s="203" t="s">
        <v>1</v>
      </c>
      <c r="F179" s="204" t="s">
        <v>1083</v>
      </c>
      <c r="G179" s="186"/>
      <c r="H179" s="205">
        <v>18.9</v>
      </c>
      <c r="I179" s="162"/>
      <c r="J179" s="186"/>
      <c r="L179" s="160"/>
      <c r="M179" s="163"/>
      <c r="N179" s="164"/>
      <c r="O179" s="164"/>
      <c r="P179" s="164"/>
      <c r="Q179" s="164"/>
      <c r="R179" s="164"/>
      <c r="S179" s="164"/>
      <c r="T179" s="165"/>
      <c r="AT179" s="161" t="s">
        <v>257</v>
      </c>
      <c r="AU179" s="161" t="s">
        <v>96</v>
      </c>
      <c r="AV179" s="13" t="s">
        <v>96</v>
      </c>
      <c r="AW179" s="13" t="s">
        <v>40</v>
      </c>
      <c r="AX179" s="13" t="s">
        <v>93</v>
      </c>
      <c r="AY179" s="161" t="s">
        <v>195</v>
      </c>
    </row>
    <row r="180" spans="1:65" s="2" customFormat="1" ht="24.2" customHeight="1">
      <c r="A180" s="31"/>
      <c r="B180" s="148"/>
      <c r="C180" s="196" t="s">
        <v>269</v>
      </c>
      <c r="D180" s="196" t="s">
        <v>196</v>
      </c>
      <c r="E180" s="197" t="s">
        <v>820</v>
      </c>
      <c r="F180" s="198" t="s">
        <v>821</v>
      </c>
      <c r="G180" s="199" t="s">
        <v>296</v>
      </c>
      <c r="H180" s="200">
        <v>84</v>
      </c>
      <c r="I180" s="149"/>
      <c r="J180" s="183">
        <f>ROUND(I180*H180,2)</f>
        <v>0</v>
      </c>
      <c r="K180" s="150"/>
      <c r="L180" s="32"/>
      <c r="M180" s="151" t="s">
        <v>1</v>
      </c>
      <c r="N180" s="152" t="s">
        <v>50</v>
      </c>
      <c r="O180" s="57"/>
      <c r="P180" s="153">
        <f>O180*H180</f>
        <v>0</v>
      </c>
      <c r="Q180" s="153">
        <v>0</v>
      </c>
      <c r="R180" s="153">
        <f>Q180*H180</f>
        <v>0</v>
      </c>
      <c r="S180" s="153">
        <v>0</v>
      </c>
      <c r="T180" s="154">
        <f>S180*H180</f>
        <v>0</v>
      </c>
      <c r="U180" s="31"/>
      <c r="V180" s="31"/>
      <c r="W180" s="31"/>
      <c r="X180" s="31"/>
      <c r="Y180" s="31"/>
      <c r="Z180" s="31"/>
      <c r="AA180" s="31"/>
      <c r="AB180" s="31"/>
      <c r="AC180" s="31"/>
      <c r="AD180" s="31"/>
      <c r="AE180" s="31"/>
      <c r="AR180" s="155" t="s">
        <v>208</v>
      </c>
      <c r="AT180" s="155" t="s">
        <v>196</v>
      </c>
      <c r="AU180" s="155" t="s">
        <v>96</v>
      </c>
      <c r="AY180" s="15" t="s">
        <v>195</v>
      </c>
      <c r="BE180" s="156">
        <f>IF(N180="základní",J180,0)</f>
        <v>0</v>
      </c>
      <c r="BF180" s="156">
        <f>IF(N180="snížená",J180,0)</f>
        <v>0</v>
      </c>
      <c r="BG180" s="156">
        <f>IF(N180="zákl. přenesená",J180,0)</f>
        <v>0</v>
      </c>
      <c r="BH180" s="156">
        <f>IF(N180="sníž. přenesená",J180,0)</f>
        <v>0</v>
      </c>
      <c r="BI180" s="156">
        <f>IF(N180="nulová",J180,0)</f>
        <v>0</v>
      </c>
      <c r="BJ180" s="15" t="s">
        <v>93</v>
      </c>
      <c r="BK180" s="156">
        <f>ROUND(I180*H180,2)</f>
        <v>0</v>
      </c>
      <c r="BL180" s="15" t="s">
        <v>208</v>
      </c>
      <c r="BM180" s="155" t="s">
        <v>822</v>
      </c>
    </row>
    <row r="181" spans="1:47" s="2" customFormat="1" ht="29.25">
      <c r="A181" s="31"/>
      <c r="B181" s="32"/>
      <c r="C181" s="184"/>
      <c r="D181" s="201" t="s">
        <v>202</v>
      </c>
      <c r="E181" s="184"/>
      <c r="F181" s="202" t="s">
        <v>823</v>
      </c>
      <c r="G181" s="184"/>
      <c r="H181" s="184"/>
      <c r="I181" s="157"/>
      <c r="J181" s="184"/>
      <c r="K181" s="31"/>
      <c r="L181" s="32"/>
      <c r="M181" s="158"/>
      <c r="N181" s="159"/>
      <c r="O181" s="57"/>
      <c r="P181" s="57"/>
      <c r="Q181" s="57"/>
      <c r="R181" s="57"/>
      <c r="S181" s="57"/>
      <c r="T181" s="58"/>
      <c r="U181" s="31"/>
      <c r="V181" s="31"/>
      <c r="W181" s="31"/>
      <c r="X181" s="31"/>
      <c r="Y181" s="31"/>
      <c r="Z181" s="31"/>
      <c r="AA181" s="31"/>
      <c r="AB181" s="31"/>
      <c r="AC181" s="31"/>
      <c r="AD181" s="31"/>
      <c r="AE181" s="31"/>
      <c r="AT181" s="15" t="s">
        <v>202</v>
      </c>
      <c r="AU181" s="15" t="s">
        <v>96</v>
      </c>
    </row>
    <row r="182" spans="2:51" s="13" customFormat="1" ht="12">
      <c r="B182" s="160"/>
      <c r="C182" s="186"/>
      <c r="D182" s="201" t="s">
        <v>257</v>
      </c>
      <c r="E182" s="203" t="s">
        <v>1</v>
      </c>
      <c r="F182" s="204" t="s">
        <v>1023</v>
      </c>
      <c r="G182" s="186"/>
      <c r="H182" s="205">
        <v>84</v>
      </c>
      <c r="I182" s="162"/>
      <c r="J182" s="186"/>
      <c r="L182" s="160"/>
      <c r="M182" s="163"/>
      <c r="N182" s="164"/>
      <c r="O182" s="164"/>
      <c r="P182" s="164"/>
      <c r="Q182" s="164"/>
      <c r="R182" s="164"/>
      <c r="S182" s="164"/>
      <c r="T182" s="165"/>
      <c r="AT182" s="161" t="s">
        <v>257</v>
      </c>
      <c r="AU182" s="161" t="s">
        <v>96</v>
      </c>
      <c r="AV182" s="13" t="s">
        <v>96</v>
      </c>
      <c r="AW182" s="13" t="s">
        <v>40</v>
      </c>
      <c r="AX182" s="13" t="s">
        <v>93</v>
      </c>
      <c r="AY182" s="161" t="s">
        <v>195</v>
      </c>
    </row>
    <row r="183" spans="1:65" s="2" customFormat="1" ht="24.2" customHeight="1">
      <c r="A183" s="31"/>
      <c r="B183" s="148"/>
      <c r="C183" s="196" t="s">
        <v>383</v>
      </c>
      <c r="D183" s="196" t="s">
        <v>196</v>
      </c>
      <c r="E183" s="197" t="s">
        <v>990</v>
      </c>
      <c r="F183" s="198" t="s">
        <v>991</v>
      </c>
      <c r="G183" s="199" t="s">
        <v>296</v>
      </c>
      <c r="H183" s="200">
        <v>18.9</v>
      </c>
      <c r="I183" s="149"/>
      <c r="J183" s="183">
        <f>ROUND(I183*H183,2)</f>
        <v>0</v>
      </c>
      <c r="K183" s="150"/>
      <c r="L183" s="32"/>
      <c r="M183" s="151" t="s">
        <v>1</v>
      </c>
      <c r="N183" s="152" t="s">
        <v>50</v>
      </c>
      <c r="O183" s="57"/>
      <c r="P183" s="153">
        <f>O183*H183</f>
        <v>0</v>
      </c>
      <c r="Q183" s="153">
        <v>0</v>
      </c>
      <c r="R183" s="153">
        <f>Q183*H183</f>
        <v>0</v>
      </c>
      <c r="S183" s="153">
        <v>0</v>
      </c>
      <c r="T183" s="154">
        <f>S183*H183</f>
        <v>0</v>
      </c>
      <c r="U183" s="31"/>
      <c r="V183" s="31"/>
      <c r="W183" s="31"/>
      <c r="X183" s="31"/>
      <c r="Y183" s="31"/>
      <c r="Z183" s="31"/>
      <c r="AA183" s="31"/>
      <c r="AB183" s="31"/>
      <c r="AC183" s="31"/>
      <c r="AD183" s="31"/>
      <c r="AE183" s="31"/>
      <c r="AR183" s="155" t="s">
        <v>208</v>
      </c>
      <c r="AT183" s="155" t="s">
        <v>196</v>
      </c>
      <c r="AU183" s="155" t="s">
        <v>96</v>
      </c>
      <c r="AY183" s="15" t="s">
        <v>195</v>
      </c>
      <c r="BE183" s="156">
        <f>IF(N183="základní",J183,0)</f>
        <v>0</v>
      </c>
      <c r="BF183" s="156">
        <f>IF(N183="snížená",J183,0)</f>
        <v>0</v>
      </c>
      <c r="BG183" s="156">
        <f>IF(N183="zákl. přenesená",J183,0)</f>
        <v>0</v>
      </c>
      <c r="BH183" s="156">
        <f>IF(N183="sníž. přenesená",J183,0)</f>
        <v>0</v>
      </c>
      <c r="BI183" s="156">
        <f>IF(N183="nulová",J183,0)</f>
        <v>0</v>
      </c>
      <c r="BJ183" s="15" t="s">
        <v>93</v>
      </c>
      <c r="BK183" s="156">
        <f>ROUND(I183*H183,2)</f>
        <v>0</v>
      </c>
      <c r="BL183" s="15" t="s">
        <v>208</v>
      </c>
      <c r="BM183" s="155" t="s">
        <v>1026</v>
      </c>
    </row>
    <row r="184" spans="1:47" s="2" customFormat="1" ht="29.25">
      <c r="A184" s="31"/>
      <c r="B184" s="32"/>
      <c r="C184" s="184"/>
      <c r="D184" s="201" t="s">
        <v>202</v>
      </c>
      <c r="E184" s="184"/>
      <c r="F184" s="202" t="s">
        <v>993</v>
      </c>
      <c r="G184" s="184"/>
      <c r="H184" s="184"/>
      <c r="I184" s="157"/>
      <c r="J184" s="184"/>
      <c r="K184" s="31"/>
      <c r="L184" s="32"/>
      <c r="M184" s="158"/>
      <c r="N184" s="159"/>
      <c r="O184" s="57"/>
      <c r="P184" s="57"/>
      <c r="Q184" s="57"/>
      <c r="R184" s="57"/>
      <c r="S184" s="57"/>
      <c r="T184" s="58"/>
      <c r="U184" s="31"/>
      <c r="V184" s="31"/>
      <c r="W184" s="31"/>
      <c r="X184" s="31"/>
      <c r="Y184" s="31"/>
      <c r="Z184" s="31"/>
      <c r="AA184" s="31"/>
      <c r="AB184" s="31"/>
      <c r="AC184" s="31"/>
      <c r="AD184" s="31"/>
      <c r="AE184" s="31"/>
      <c r="AT184" s="15" t="s">
        <v>202</v>
      </c>
      <c r="AU184" s="15" t="s">
        <v>96</v>
      </c>
    </row>
    <row r="185" spans="2:51" s="13" customFormat="1" ht="12">
      <c r="B185" s="160"/>
      <c r="C185" s="186"/>
      <c r="D185" s="201" t="s">
        <v>257</v>
      </c>
      <c r="E185" s="203" t="s">
        <v>1</v>
      </c>
      <c r="F185" s="204" t="s">
        <v>1083</v>
      </c>
      <c r="G185" s="186"/>
      <c r="H185" s="205">
        <v>18.9</v>
      </c>
      <c r="I185" s="162"/>
      <c r="J185" s="186"/>
      <c r="L185" s="160"/>
      <c r="M185" s="163"/>
      <c r="N185" s="164"/>
      <c r="O185" s="164"/>
      <c r="P185" s="164"/>
      <c r="Q185" s="164"/>
      <c r="R185" s="164"/>
      <c r="S185" s="164"/>
      <c r="T185" s="165"/>
      <c r="AT185" s="161" t="s">
        <v>257</v>
      </c>
      <c r="AU185" s="161" t="s">
        <v>96</v>
      </c>
      <c r="AV185" s="13" t="s">
        <v>96</v>
      </c>
      <c r="AW185" s="13" t="s">
        <v>40</v>
      </c>
      <c r="AX185" s="13" t="s">
        <v>93</v>
      </c>
      <c r="AY185" s="161" t="s">
        <v>195</v>
      </c>
    </row>
    <row r="186" spans="1:65" s="2" customFormat="1" ht="24.2" customHeight="1">
      <c r="A186" s="31"/>
      <c r="B186" s="148"/>
      <c r="C186" s="196" t="s">
        <v>388</v>
      </c>
      <c r="D186" s="196" t="s">
        <v>196</v>
      </c>
      <c r="E186" s="197" t="s">
        <v>389</v>
      </c>
      <c r="F186" s="198" t="s">
        <v>390</v>
      </c>
      <c r="G186" s="199" t="s">
        <v>347</v>
      </c>
      <c r="H186" s="200">
        <v>89.54</v>
      </c>
      <c r="I186" s="149"/>
      <c r="J186" s="183">
        <f>ROUND(I186*H186,2)</f>
        <v>0</v>
      </c>
      <c r="K186" s="150"/>
      <c r="L186" s="32"/>
      <c r="M186" s="151" t="s">
        <v>1</v>
      </c>
      <c r="N186" s="152" t="s">
        <v>50</v>
      </c>
      <c r="O186" s="57"/>
      <c r="P186" s="153">
        <f>O186*H186</f>
        <v>0</v>
      </c>
      <c r="Q186" s="153">
        <v>0</v>
      </c>
      <c r="R186" s="153">
        <f>Q186*H186</f>
        <v>0</v>
      </c>
      <c r="S186" s="153">
        <v>0</v>
      </c>
      <c r="T186" s="154">
        <f>S186*H186</f>
        <v>0</v>
      </c>
      <c r="U186" s="31"/>
      <c r="V186" s="31"/>
      <c r="W186" s="31"/>
      <c r="X186" s="31"/>
      <c r="Y186" s="31"/>
      <c r="Z186" s="31"/>
      <c r="AA186" s="31"/>
      <c r="AB186" s="31"/>
      <c r="AC186" s="31"/>
      <c r="AD186" s="31"/>
      <c r="AE186" s="31"/>
      <c r="AR186" s="155" t="s">
        <v>208</v>
      </c>
      <c r="AT186" s="155" t="s">
        <v>196</v>
      </c>
      <c r="AU186" s="155" t="s">
        <v>96</v>
      </c>
      <c r="AY186" s="15" t="s">
        <v>195</v>
      </c>
      <c r="BE186" s="156">
        <f>IF(N186="základní",J186,0)</f>
        <v>0</v>
      </c>
      <c r="BF186" s="156">
        <f>IF(N186="snížená",J186,0)</f>
        <v>0</v>
      </c>
      <c r="BG186" s="156">
        <f>IF(N186="zákl. přenesená",J186,0)</f>
        <v>0</v>
      </c>
      <c r="BH186" s="156">
        <f>IF(N186="sníž. přenesená",J186,0)</f>
        <v>0</v>
      </c>
      <c r="BI186" s="156">
        <f>IF(N186="nulová",J186,0)</f>
        <v>0</v>
      </c>
      <c r="BJ186" s="15" t="s">
        <v>93</v>
      </c>
      <c r="BK186" s="156">
        <f>ROUND(I186*H186,2)</f>
        <v>0</v>
      </c>
      <c r="BL186" s="15" t="s">
        <v>208</v>
      </c>
      <c r="BM186" s="155" t="s">
        <v>391</v>
      </c>
    </row>
    <row r="187" spans="1:47" s="2" customFormat="1" ht="39">
      <c r="A187" s="31"/>
      <c r="B187" s="32"/>
      <c r="C187" s="184"/>
      <c r="D187" s="201" t="s">
        <v>202</v>
      </c>
      <c r="E187" s="184"/>
      <c r="F187" s="202" t="s">
        <v>392</v>
      </c>
      <c r="G187" s="184"/>
      <c r="H187" s="184"/>
      <c r="I187" s="157"/>
      <c r="J187" s="184"/>
      <c r="K187" s="31"/>
      <c r="L187" s="32"/>
      <c r="M187" s="158"/>
      <c r="N187" s="159"/>
      <c r="O187" s="57"/>
      <c r="P187" s="57"/>
      <c r="Q187" s="57"/>
      <c r="R187" s="57"/>
      <c r="S187" s="57"/>
      <c r="T187" s="58"/>
      <c r="U187" s="31"/>
      <c r="V187" s="31"/>
      <c r="W187" s="31"/>
      <c r="X187" s="31"/>
      <c r="Y187" s="31"/>
      <c r="Z187" s="31"/>
      <c r="AA187" s="31"/>
      <c r="AB187" s="31"/>
      <c r="AC187" s="31"/>
      <c r="AD187" s="31"/>
      <c r="AE187" s="31"/>
      <c r="AT187" s="15" t="s">
        <v>202</v>
      </c>
      <c r="AU187" s="15" t="s">
        <v>96</v>
      </c>
    </row>
    <row r="188" spans="2:51" s="13" customFormat="1" ht="22.5">
      <c r="B188" s="160"/>
      <c r="C188" s="186"/>
      <c r="D188" s="201" t="s">
        <v>257</v>
      </c>
      <c r="E188" s="203" t="s">
        <v>1</v>
      </c>
      <c r="F188" s="204" t="s">
        <v>1084</v>
      </c>
      <c r="G188" s="186"/>
      <c r="H188" s="205">
        <v>102.9</v>
      </c>
      <c r="I188" s="162"/>
      <c r="J188" s="186"/>
      <c r="L188" s="160"/>
      <c r="M188" s="163"/>
      <c r="N188" s="164"/>
      <c r="O188" s="164"/>
      <c r="P188" s="164"/>
      <c r="Q188" s="164"/>
      <c r="R188" s="164"/>
      <c r="S188" s="164"/>
      <c r="T188" s="165"/>
      <c r="AT188" s="161" t="s">
        <v>257</v>
      </c>
      <c r="AU188" s="161" t="s">
        <v>96</v>
      </c>
      <c r="AV188" s="13" t="s">
        <v>96</v>
      </c>
      <c r="AW188" s="13" t="s">
        <v>40</v>
      </c>
      <c r="AX188" s="13" t="s">
        <v>85</v>
      </c>
      <c r="AY188" s="161" t="s">
        <v>195</v>
      </c>
    </row>
    <row r="189" spans="2:51" s="13" customFormat="1" ht="12">
      <c r="B189" s="160"/>
      <c r="C189" s="186"/>
      <c r="D189" s="201" t="s">
        <v>257</v>
      </c>
      <c r="E189" s="203" t="s">
        <v>1</v>
      </c>
      <c r="F189" s="204" t="s">
        <v>1085</v>
      </c>
      <c r="G189" s="186"/>
      <c r="H189" s="205">
        <v>-13.36</v>
      </c>
      <c r="I189" s="162"/>
      <c r="J189" s="186"/>
      <c r="L189" s="160"/>
      <c r="M189" s="163"/>
      <c r="N189" s="164"/>
      <c r="O189" s="164"/>
      <c r="P189" s="164"/>
      <c r="Q189" s="164"/>
      <c r="R189" s="164"/>
      <c r="S189" s="164"/>
      <c r="T189" s="165"/>
      <c r="AT189" s="161" t="s">
        <v>257</v>
      </c>
      <c r="AU189" s="161" t="s">
        <v>96</v>
      </c>
      <c r="AV189" s="13" t="s">
        <v>96</v>
      </c>
      <c r="AW189" s="13" t="s">
        <v>40</v>
      </c>
      <c r="AX189" s="13" t="s">
        <v>85</v>
      </c>
      <c r="AY189" s="161" t="s">
        <v>195</v>
      </c>
    </row>
    <row r="190" spans="1:65" s="2" customFormat="1" ht="33" customHeight="1">
      <c r="A190" s="31"/>
      <c r="B190" s="148"/>
      <c r="C190" s="196" t="s">
        <v>395</v>
      </c>
      <c r="D190" s="196" t="s">
        <v>196</v>
      </c>
      <c r="E190" s="197" t="s">
        <v>403</v>
      </c>
      <c r="F190" s="198" t="s">
        <v>404</v>
      </c>
      <c r="G190" s="199" t="s">
        <v>347</v>
      </c>
      <c r="H190" s="200">
        <v>58.74</v>
      </c>
      <c r="I190" s="149"/>
      <c r="J190" s="183">
        <f>ROUND(I190*H190,2)</f>
        <v>0</v>
      </c>
      <c r="K190" s="150"/>
      <c r="L190" s="32"/>
      <c r="M190" s="151" t="s">
        <v>1</v>
      </c>
      <c r="N190" s="152" t="s">
        <v>50</v>
      </c>
      <c r="O190" s="57"/>
      <c r="P190" s="153">
        <f>O190*H190</f>
        <v>0</v>
      </c>
      <c r="Q190" s="153">
        <v>0</v>
      </c>
      <c r="R190" s="153">
        <f>Q190*H190</f>
        <v>0</v>
      </c>
      <c r="S190" s="153">
        <v>0</v>
      </c>
      <c r="T190" s="154">
        <f>S190*H190</f>
        <v>0</v>
      </c>
      <c r="U190" s="31"/>
      <c r="V190" s="31"/>
      <c r="W190" s="31"/>
      <c r="X190" s="31"/>
      <c r="Y190" s="31"/>
      <c r="Z190" s="31"/>
      <c r="AA190" s="31"/>
      <c r="AB190" s="31"/>
      <c r="AC190" s="31"/>
      <c r="AD190" s="31"/>
      <c r="AE190" s="31"/>
      <c r="AR190" s="155" t="s">
        <v>208</v>
      </c>
      <c r="AT190" s="155" t="s">
        <v>196</v>
      </c>
      <c r="AU190" s="155" t="s">
        <v>96</v>
      </c>
      <c r="AY190" s="15" t="s">
        <v>195</v>
      </c>
      <c r="BE190" s="156">
        <f>IF(N190="základní",J190,0)</f>
        <v>0</v>
      </c>
      <c r="BF190" s="156">
        <f>IF(N190="snížená",J190,0)</f>
        <v>0</v>
      </c>
      <c r="BG190" s="156">
        <f>IF(N190="zákl. přenesená",J190,0)</f>
        <v>0</v>
      </c>
      <c r="BH190" s="156">
        <f>IF(N190="sníž. přenesená",J190,0)</f>
        <v>0</v>
      </c>
      <c r="BI190" s="156">
        <f>IF(N190="nulová",J190,0)</f>
        <v>0</v>
      </c>
      <c r="BJ190" s="15" t="s">
        <v>93</v>
      </c>
      <c r="BK190" s="156">
        <f>ROUND(I190*H190,2)</f>
        <v>0</v>
      </c>
      <c r="BL190" s="15" t="s">
        <v>208</v>
      </c>
      <c r="BM190" s="155" t="s">
        <v>405</v>
      </c>
    </row>
    <row r="191" spans="1:47" s="2" customFormat="1" ht="39">
      <c r="A191" s="31"/>
      <c r="B191" s="32"/>
      <c r="C191" s="184"/>
      <c r="D191" s="201" t="s">
        <v>202</v>
      </c>
      <c r="E191" s="184"/>
      <c r="F191" s="202" t="s">
        <v>406</v>
      </c>
      <c r="G191" s="184"/>
      <c r="H191" s="184"/>
      <c r="I191" s="157"/>
      <c r="J191" s="184"/>
      <c r="K191" s="31"/>
      <c r="L191" s="32"/>
      <c r="M191" s="158"/>
      <c r="N191" s="159"/>
      <c r="O191" s="57"/>
      <c r="P191" s="57"/>
      <c r="Q191" s="57"/>
      <c r="R191" s="57"/>
      <c r="S191" s="57"/>
      <c r="T191" s="58"/>
      <c r="U191" s="31"/>
      <c r="V191" s="31"/>
      <c r="W191" s="31"/>
      <c r="X191" s="31"/>
      <c r="Y191" s="31"/>
      <c r="Z191" s="31"/>
      <c r="AA191" s="31"/>
      <c r="AB191" s="31"/>
      <c r="AC191" s="31"/>
      <c r="AD191" s="31"/>
      <c r="AE191" s="31"/>
      <c r="AT191" s="15" t="s">
        <v>202</v>
      </c>
      <c r="AU191" s="15" t="s">
        <v>96</v>
      </c>
    </row>
    <row r="192" spans="2:51" s="13" customFormat="1" ht="12">
      <c r="B192" s="160"/>
      <c r="C192" s="186"/>
      <c r="D192" s="201" t="s">
        <v>257</v>
      </c>
      <c r="E192" s="203" t="s">
        <v>1</v>
      </c>
      <c r="F192" s="204" t="s">
        <v>1029</v>
      </c>
      <c r="G192" s="186"/>
      <c r="H192" s="205">
        <v>-30.8</v>
      </c>
      <c r="I192" s="162"/>
      <c r="J192" s="186"/>
      <c r="L192" s="160"/>
      <c r="M192" s="163"/>
      <c r="N192" s="164"/>
      <c r="O192" s="164"/>
      <c r="P192" s="164"/>
      <c r="Q192" s="164"/>
      <c r="R192" s="164"/>
      <c r="S192" s="164"/>
      <c r="T192" s="165"/>
      <c r="AT192" s="161" t="s">
        <v>257</v>
      </c>
      <c r="AU192" s="161" t="s">
        <v>96</v>
      </c>
      <c r="AV192" s="13" t="s">
        <v>96</v>
      </c>
      <c r="AW192" s="13" t="s">
        <v>40</v>
      </c>
      <c r="AX192" s="13" t="s">
        <v>85</v>
      </c>
      <c r="AY192" s="161" t="s">
        <v>195</v>
      </c>
    </row>
    <row r="193" spans="2:51" s="13" customFormat="1" ht="22.5">
      <c r="B193" s="160"/>
      <c r="C193" s="186"/>
      <c r="D193" s="201" t="s">
        <v>257</v>
      </c>
      <c r="E193" s="203" t="s">
        <v>1</v>
      </c>
      <c r="F193" s="204" t="s">
        <v>1084</v>
      </c>
      <c r="G193" s="186"/>
      <c r="H193" s="205">
        <v>102.9</v>
      </c>
      <c r="I193" s="162"/>
      <c r="J193" s="186"/>
      <c r="L193" s="160"/>
      <c r="M193" s="163"/>
      <c r="N193" s="164"/>
      <c r="O193" s="164"/>
      <c r="P193" s="164"/>
      <c r="Q193" s="164"/>
      <c r="R193" s="164"/>
      <c r="S193" s="164"/>
      <c r="T193" s="165"/>
      <c r="AT193" s="161" t="s">
        <v>257</v>
      </c>
      <c r="AU193" s="161" t="s">
        <v>96</v>
      </c>
      <c r="AV193" s="13" t="s">
        <v>96</v>
      </c>
      <c r="AW193" s="13" t="s">
        <v>40</v>
      </c>
      <c r="AX193" s="13" t="s">
        <v>85</v>
      </c>
      <c r="AY193" s="161" t="s">
        <v>195</v>
      </c>
    </row>
    <row r="194" spans="2:51" s="13" customFormat="1" ht="12">
      <c r="B194" s="160"/>
      <c r="C194" s="186"/>
      <c r="D194" s="201" t="s">
        <v>257</v>
      </c>
      <c r="E194" s="203" t="s">
        <v>1</v>
      </c>
      <c r="F194" s="204" t="s">
        <v>1085</v>
      </c>
      <c r="G194" s="186"/>
      <c r="H194" s="205">
        <v>-13.36</v>
      </c>
      <c r="I194" s="162"/>
      <c r="J194" s="186"/>
      <c r="L194" s="160"/>
      <c r="M194" s="163"/>
      <c r="N194" s="164"/>
      <c r="O194" s="164"/>
      <c r="P194" s="164"/>
      <c r="Q194" s="164"/>
      <c r="R194" s="164"/>
      <c r="S194" s="164"/>
      <c r="T194" s="165"/>
      <c r="AT194" s="161" t="s">
        <v>257</v>
      </c>
      <c r="AU194" s="161" t="s">
        <v>96</v>
      </c>
      <c r="AV194" s="13" t="s">
        <v>96</v>
      </c>
      <c r="AW194" s="13" t="s">
        <v>40</v>
      </c>
      <c r="AX194" s="13" t="s">
        <v>85</v>
      </c>
      <c r="AY194" s="161" t="s">
        <v>195</v>
      </c>
    </row>
    <row r="195" spans="1:65" s="2" customFormat="1" ht="33" customHeight="1">
      <c r="A195" s="31"/>
      <c r="B195" s="148"/>
      <c r="C195" s="196" t="s">
        <v>402</v>
      </c>
      <c r="D195" s="196" t="s">
        <v>196</v>
      </c>
      <c r="E195" s="197" t="s">
        <v>415</v>
      </c>
      <c r="F195" s="198" t="s">
        <v>416</v>
      </c>
      <c r="G195" s="199" t="s">
        <v>347</v>
      </c>
      <c r="H195" s="200">
        <v>15.4</v>
      </c>
      <c r="I195" s="149"/>
      <c r="J195" s="183">
        <f>ROUND(I195*H195,2)</f>
        <v>0</v>
      </c>
      <c r="K195" s="150"/>
      <c r="L195" s="32"/>
      <c r="M195" s="151" t="s">
        <v>1</v>
      </c>
      <c r="N195" s="152" t="s">
        <v>50</v>
      </c>
      <c r="O195" s="57"/>
      <c r="P195" s="153">
        <f>O195*H195</f>
        <v>0</v>
      </c>
      <c r="Q195" s="153">
        <v>0</v>
      </c>
      <c r="R195" s="153">
        <f>Q195*H195</f>
        <v>0</v>
      </c>
      <c r="S195" s="153">
        <v>0</v>
      </c>
      <c r="T195" s="154">
        <f>S195*H195</f>
        <v>0</v>
      </c>
      <c r="U195" s="31"/>
      <c r="V195" s="31"/>
      <c r="W195" s="31"/>
      <c r="X195" s="31"/>
      <c r="Y195" s="31"/>
      <c r="Z195" s="31"/>
      <c r="AA195" s="31"/>
      <c r="AB195" s="31"/>
      <c r="AC195" s="31"/>
      <c r="AD195" s="31"/>
      <c r="AE195" s="31"/>
      <c r="AR195" s="155" t="s">
        <v>208</v>
      </c>
      <c r="AT195" s="155" t="s">
        <v>196</v>
      </c>
      <c r="AU195" s="155" t="s">
        <v>96</v>
      </c>
      <c r="AY195" s="15" t="s">
        <v>195</v>
      </c>
      <c r="BE195" s="156">
        <f>IF(N195="základní",J195,0)</f>
        <v>0</v>
      </c>
      <c r="BF195" s="156">
        <f>IF(N195="snížená",J195,0)</f>
        <v>0</v>
      </c>
      <c r="BG195" s="156">
        <f>IF(N195="zákl. přenesená",J195,0)</f>
        <v>0</v>
      </c>
      <c r="BH195" s="156">
        <f>IF(N195="sníž. přenesená",J195,0)</f>
        <v>0</v>
      </c>
      <c r="BI195" s="156">
        <f>IF(N195="nulová",J195,0)</f>
        <v>0</v>
      </c>
      <c r="BJ195" s="15" t="s">
        <v>93</v>
      </c>
      <c r="BK195" s="156">
        <f>ROUND(I195*H195,2)</f>
        <v>0</v>
      </c>
      <c r="BL195" s="15" t="s">
        <v>208</v>
      </c>
      <c r="BM195" s="155" t="s">
        <v>417</v>
      </c>
    </row>
    <row r="196" spans="1:47" s="2" customFormat="1" ht="39">
      <c r="A196" s="31"/>
      <c r="B196" s="32"/>
      <c r="C196" s="184"/>
      <c r="D196" s="201" t="s">
        <v>202</v>
      </c>
      <c r="E196" s="184"/>
      <c r="F196" s="202" t="s">
        <v>418</v>
      </c>
      <c r="G196" s="184"/>
      <c r="H196" s="184"/>
      <c r="I196" s="157"/>
      <c r="J196" s="184"/>
      <c r="K196" s="31"/>
      <c r="L196" s="32"/>
      <c r="M196" s="158"/>
      <c r="N196" s="159"/>
      <c r="O196" s="57"/>
      <c r="P196" s="57"/>
      <c r="Q196" s="57"/>
      <c r="R196" s="57"/>
      <c r="S196" s="57"/>
      <c r="T196" s="58"/>
      <c r="U196" s="31"/>
      <c r="V196" s="31"/>
      <c r="W196" s="31"/>
      <c r="X196" s="31"/>
      <c r="Y196" s="31"/>
      <c r="Z196" s="31"/>
      <c r="AA196" s="31"/>
      <c r="AB196" s="31"/>
      <c r="AC196" s="31"/>
      <c r="AD196" s="31"/>
      <c r="AE196" s="31"/>
      <c r="AT196" s="15" t="s">
        <v>202</v>
      </c>
      <c r="AU196" s="15" t="s">
        <v>96</v>
      </c>
    </row>
    <row r="197" spans="2:51" s="13" customFormat="1" ht="12">
      <c r="B197" s="160"/>
      <c r="C197" s="186"/>
      <c r="D197" s="201" t="s">
        <v>257</v>
      </c>
      <c r="E197" s="203" t="s">
        <v>1</v>
      </c>
      <c r="F197" s="204" t="s">
        <v>1030</v>
      </c>
      <c r="G197" s="186"/>
      <c r="H197" s="205">
        <v>15.4</v>
      </c>
      <c r="I197" s="162"/>
      <c r="J197" s="186"/>
      <c r="L197" s="160"/>
      <c r="M197" s="163"/>
      <c r="N197" s="164"/>
      <c r="O197" s="164"/>
      <c r="P197" s="164"/>
      <c r="Q197" s="164"/>
      <c r="R197" s="164"/>
      <c r="S197" s="164"/>
      <c r="T197" s="165"/>
      <c r="AT197" s="161" t="s">
        <v>257</v>
      </c>
      <c r="AU197" s="161" t="s">
        <v>96</v>
      </c>
      <c r="AV197" s="13" t="s">
        <v>96</v>
      </c>
      <c r="AW197" s="13" t="s">
        <v>40</v>
      </c>
      <c r="AX197" s="13" t="s">
        <v>93</v>
      </c>
      <c r="AY197" s="161" t="s">
        <v>195</v>
      </c>
    </row>
    <row r="198" spans="1:65" s="2" customFormat="1" ht="37.9" customHeight="1">
      <c r="A198" s="31"/>
      <c r="B198" s="148"/>
      <c r="C198" s="196" t="s">
        <v>7</v>
      </c>
      <c r="D198" s="196" t="s">
        <v>196</v>
      </c>
      <c r="E198" s="197" t="s">
        <v>421</v>
      </c>
      <c r="F198" s="198" t="s">
        <v>422</v>
      </c>
      <c r="G198" s="199" t="s">
        <v>347</v>
      </c>
      <c r="H198" s="200">
        <v>123.2</v>
      </c>
      <c r="I198" s="149"/>
      <c r="J198" s="183">
        <f>ROUND(I198*H198,2)</f>
        <v>0</v>
      </c>
      <c r="K198" s="150"/>
      <c r="L198" s="32"/>
      <c r="M198" s="151" t="s">
        <v>1</v>
      </c>
      <c r="N198" s="152" t="s">
        <v>50</v>
      </c>
      <c r="O198" s="57"/>
      <c r="P198" s="153">
        <f>O198*H198</f>
        <v>0</v>
      </c>
      <c r="Q198" s="153">
        <v>0</v>
      </c>
      <c r="R198" s="153">
        <f>Q198*H198</f>
        <v>0</v>
      </c>
      <c r="S198" s="153">
        <v>0</v>
      </c>
      <c r="T198" s="154">
        <f>S198*H198</f>
        <v>0</v>
      </c>
      <c r="U198" s="31"/>
      <c r="V198" s="31"/>
      <c r="W198" s="31"/>
      <c r="X198" s="31"/>
      <c r="Y198" s="31"/>
      <c r="Z198" s="31"/>
      <c r="AA198" s="31"/>
      <c r="AB198" s="31"/>
      <c r="AC198" s="31"/>
      <c r="AD198" s="31"/>
      <c r="AE198" s="31"/>
      <c r="AR198" s="155" t="s">
        <v>208</v>
      </c>
      <c r="AT198" s="155" t="s">
        <v>196</v>
      </c>
      <c r="AU198" s="155" t="s">
        <v>96</v>
      </c>
      <c r="AY198" s="15" t="s">
        <v>195</v>
      </c>
      <c r="BE198" s="156">
        <f>IF(N198="základní",J198,0)</f>
        <v>0</v>
      </c>
      <c r="BF198" s="156">
        <f>IF(N198="snížená",J198,0)</f>
        <v>0</v>
      </c>
      <c r="BG198" s="156">
        <f>IF(N198="zákl. přenesená",J198,0)</f>
        <v>0</v>
      </c>
      <c r="BH198" s="156">
        <f>IF(N198="sníž. přenesená",J198,0)</f>
        <v>0</v>
      </c>
      <c r="BI198" s="156">
        <f>IF(N198="nulová",J198,0)</f>
        <v>0</v>
      </c>
      <c r="BJ198" s="15" t="s">
        <v>93</v>
      </c>
      <c r="BK198" s="156">
        <f>ROUND(I198*H198,2)</f>
        <v>0</v>
      </c>
      <c r="BL198" s="15" t="s">
        <v>208</v>
      </c>
      <c r="BM198" s="155" t="s">
        <v>423</v>
      </c>
    </row>
    <row r="199" spans="1:47" s="2" customFormat="1" ht="48.75">
      <c r="A199" s="31"/>
      <c r="B199" s="32"/>
      <c r="C199" s="184"/>
      <c r="D199" s="201" t="s">
        <v>202</v>
      </c>
      <c r="E199" s="184"/>
      <c r="F199" s="202" t="s">
        <v>424</v>
      </c>
      <c r="G199" s="184"/>
      <c r="H199" s="184"/>
      <c r="I199" s="157"/>
      <c r="J199" s="184"/>
      <c r="K199" s="31"/>
      <c r="L199" s="32"/>
      <c r="M199" s="158"/>
      <c r="N199" s="159"/>
      <c r="O199" s="57"/>
      <c r="P199" s="57"/>
      <c r="Q199" s="57"/>
      <c r="R199" s="57"/>
      <c r="S199" s="57"/>
      <c r="T199" s="58"/>
      <c r="U199" s="31"/>
      <c r="V199" s="31"/>
      <c r="W199" s="31"/>
      <c r="X199" s="31"/>
      <c r="Y199" s="31"/>
      <c r="Z199" s="31"/>
      <c r="AA199" s="31"/>
      <c r="AB199" s="31"/>
      <c r="AC199" s="31"/>
      <c r="AD199" s="31"/>
      <c r="AE199" s="31"/>
      <c r="AT199" s="15" t="s">
        <v>202</v>
      </c>
      <c r="AU199" s="15" t="s">
        <v>96</v>
      </c>
    </row>
    <row r="200" spans="2:51" s="13" customFormat="1" ht="12">
      <c r="B200" s="160"/>
      <c r="C200" s="186"/>
      <c r="D200" s="201" t="s">
        <v>257</v>
      </c>
      <c r="E200" s="203" t="s">
        <v>1</v>
      </c>
      <c r="F200" s="204" t="s">
        <v>1031</v>
      </c>
      <c r="G200" s="186"/>
      <c r="H200" s="205">
        <v>123.2</v>
      </c>
      <c r="I200" s="162"/>
      <c r="J200" s="186"/>
      <c r="L200" s="160"/>
      <c r="M200" s="163"/>
      <c r="N200" s="164"/>
      <c r="O200" s="164"/>
      <c r="P200" s="164"/>
      <c r="Q200" s="164"/>
      <c r="R200" s="164"/>
      <c r="S200" s="164"/>
      <c r="T200" s="165"/>
      <c r="AT200" s="161" t="s">
        <v>257</v>
      </c>
      <c r="AU200" s="161" t="s">
        <v>96</v>
      </c>
      <c r="AV200" s="13" t="s">
        <v>96</v>
      </c>
      <c r="AW200" s="13" t="s">
        <v>40</v>
      </c>
      <c r="AX200" s="13" t="s">
        <v>93</v>
      </c>
      <c r="AY200" s="161" t="s">
        <v>195</v>
      </c>
    </row>
    <row r="201" spans="1:65" s="2" customFormat="1" ht="16.5" customHeight="1">
      <c r="A201" s="31"/>
      <c r="B201" s="148"/>
      <c r="C201" s="196" t="s">
        <v>414</v>
      </c>
      <c r="D201" s="196" t="s">
        <v>196</v>
      </c>
      <c r="E201" s="197" t="s">
        <v>427</v>
      </c>
      <c r="F201" s="198" t="s">
        <v>428</v>
      </c>
      <c r="G201" s="199" t="s">
        <v>347</v>
      </c>
      <c r="H201" s="200">
        <v>15.4</v>
      </c>
      <c r="I201" s="149"/>
      <c r="J201" s="183">
        <f>ROUND(I201*H201,2)</f>
        <v>0</v>
      </c>
      <c r="K201" s="150"/>
      <c r="L201" s="32"/>
      <c r="M201" s="151" t="s">
        <v>1</v>
      </c>
      <c r="N201" s="152" t="s">
        <v>50</v>
      </c>
      <c r="O201" s="57"/>
      <c r="P201" s="153">
        <f>O201*H201</f>
        <v>0</v>
      </c>
      <c r="Q201" s="153">
        <v>0</v>
      </c>
      <c r="R201" s="153">
        <f>Q201*H201</f>
        <v>0</v>
      </c>
      <c r="S201" s="153">
        <v>0</v>
      </c>
      <c r="T201" s="154">
        <f>S201*H201</f>
        <v>0</v>
      </c>
      <c r="U201" s="31"/>
      <c r="V201" s="31"/>
      <c r="W201" s="31"/>
      <c r="X201" s="31"/>
      <c r="Y201" s="31"/>
      <c r="Z201" s="31"/>
      <c r="AA201" s="31"/>
      <c r="AB201" s="31"/>
      <c r="AC201" s="31"/>
      <c r="AD201" s="31"/>
      <c r="AE201" s="31"/>
      <c r="AR201" s="155" t="s">
        <v>208</v>
      </c>
      <c r="AT201" s="155" t="s">
        <v>196</v>
      </c>
      <c r="AU201" s="155" t="s">
        <v>96</v>
      </c>
      <c r="AY201" s="15" t="s">
        <v>195</v>
      </c>
      <c r="BE201" s="156">
        <f>IF(N201="základní",J201,0)</f>
        <v>0</v>
      </c>
      <c r="BF201" s="156">
        <f>IF(N201="snížená",J201,0)</f>
        <v>0</v>
      </c>
      <c r="BG201" s="156">
        <f>IF(N201="zákl. přenesená",J201,0)</f>
        <v>0</v>
      </c>
      <c r="BH201" s="156">
        <f>IF(N201="sníž. přenesená",J201,0)</f>
        <v>0</v>
      </c>
      <c r="BI201" s="156">
        <f>IF(N201="nulová",J201,0)</f>
        <v>0</v>
      </c>
      <c r="BJ201" s="15" t="s">
        <v>93</v>
      </c>
      <c r="BK201" s="156">
        <f>ROUND(I201*H201,2)</f>
        <v>0</v>
      </c>
      <c r="BL201" s="15" t="s">
        <v>208</v>
      </c>
      <c r="BM201" s="155" t="s">
        <v>1086</v>
      </c>
    </row>
    <row r="202" spans="1:47" s="2" customFormat="1" ht="19.5">
      <c r="A202" s="31"/>
      <c r="B202" s="32"/>
      <c r="C202" s="184"/>
      <c r="D202" s="201" t="s">
        <v>202</v>
      </c>
      <c r="E202" s="184"/>
      <c r="F202" s="202" t="s">
        <v>430</v>
      </c>
      <c r="G202" s="184"/>
      <c r="H202" s="184"/>
      <c r="I202" s="157"/>
      <c r="J202" s="184"/>
      <c r="K202" s="31"/>
      <c r="L202" s="32"/>
      <c r="M202" s="158"/>
      <c r="N202" s="159"/>
      <c r="O202" s="57"/>
      <c r="P202" s="57"/>
      <c r="Q202" s="57"/>
      <c r="R202" s="57"/>
      <c r="S202" s="57"/>
      <c r="T202" s="58"/>
      <c r="U202" s="31"/>
      <c r="V202" s="31"/>
      <c r="W202" s="31"/>
      <c r="X202" s="31"/>
      <c r="Y202" s="31"/>
      <c r="Z202" s="31"/>
      <c r="AA202" s="31"/>
      <c r="AB202" s="31"/>
      <c r="AC202" s="31"/>
      <c r="AD202" s="31"/>
      <c r="AE202" s="31"/>
      <c r="AT202" s="15" t="s">
        <v>202</v>
      </c>
      <c r="AU202" s="15" t="s">
        <v>96</v>
      </c>
    </row>
    <row r="203" spans="2:51" s="13" customFormat="1" ht="12">
      <c r="B203" s="160"/>
      <c r="C203" s="186"/>
      <c r="D203" s="201" t="s">
        <v>257</v>
      </c>
      <c r="E203" s="203" t="s">
        <v>1</v>
      </c>
      <c r="F203" s="204" t="s">
        <v>1030</v>
      </c>
      <c r="G203" s="186"/>
      <c r="H203" s="205">
        <v>15.4</v>
      </c>
      <c r="I203" s="162"/>
      <c r="J203" s="186"/>
      <c r="L203" s="160"/>
      <c r="M203" s="163"/>
      <c r="N203" s="164"/>
      <c r="O203" s="164"/>
      <c r="P203" s="164"/>
      <c r="Q203" s="164"/>
      <c r="R203" s="164"/>
      <c r="S203" s="164"/>
      <c r="T203" s="165"/>
      <c r="AT203" s="161" t="s">
        <v>257</v>
      </c>
      <c r="AU203" s="161" t="s">
        <v>96</v>
      </c>
      <c r="AV203" s="13" t="s">
        <v>96</v>
      </c>
      <c r="AW203" s="13" t="s">
        <v>40</v>
      </c>
      <c r="AX203" s="13" t="s">
        <v>93</v>
      </c>
      <c r="AY203" s="161" t="s">
        <v>195</v>
      </c>
    </row>
    <row r="204" spans="1:65" s="2" customFormat="1" ht="33" customHeight="1">
      <c r="A204" s="31"/>
      <c r="B204" s="148"/>
      <c r="C204" s="196" t="s">
        <v>420</v>
      </c>
      <c r="D204" s="196" t="s">
        <v>196</v>
      </c>
      <c r="E204" s="197" t="s">
        <v>433</v>
      </c>
      <c r="F204" s="198" t="s">
        <v>434</v>
      </c>
      <c r="G204" s="199" t="s">
        <v>330</v>
      </c>
      <c r="H204" s="200">
        <v>30.8</v>
      </c>
      <c r="I204" s="149"/>
      <c r="J204" s="183">
        <f>ROUND(I204*H204,2)</f>
        <v>0</v>
      </c>
      <c r="K204" s="150"/>
      <c r="L204" s="32"/>
      <c r="M204" s="151" t="s">
        <v>1</v>
      </c>
      <c r="N204" s="152" t="s">
        <v>50</v>
      </c>
      <c r="O204" s="57"/>
      <c r="P204" s="153">
        <f>O204*H204</f>
        <v>0</v>
      </c>
      <c r="Q204" s="153">
        <v>0</v>
      </c>
      <c r="R204" s="153">
        <f>Q204*H204</f>
        <v>0</v>
      </c>
      <c r="S204" s="153">
        <v>0</v>
      </c>
      <c r="T204" s="154">
        <f>S204*H204</f>
        <v>0</v>
      </c>
      <c r="U204" s="31"/>
      <c r="V204" s="31"/>
      <c r="W204" s="31"/>
      <c r="X204" s="31"/>
      <c r="Y204" s="31"/>
      <c r="Z204" s="31"/>
      <c r="AA204" s="31"/>
      <c r="AB204" s="31"/>
      <c r="AC204" s="31"/>
      <c r="AD204" s="31"/>
      <c r="AE204" s="31"/>
      <c r="AR204" s="155" t="s">
        <v>208</v>
      </c>
      <c r="AT204" s="155" t="s">
        <v>196</v>
      </c>
      <c r="AU204" s="155" t="s">
        <v>96</v>
      </c>
      <c r="AY204" s="15" t="s">
        <v>195</v>
      </c>
      <c r="BE204" s="156">
        <f>IF(N204="základní",J204,0)</f>
        <v>0</v>
      </c>
      <c r="BF204" s="156">
        <f>IF(N204="snížená",J204,0)</f>
        <v>0</v>
      </c>
      <c r="BG204" s="156">
        <f>IF(N204="zákl. přenesená",J204,0)</f>
        <v>0</v>
      </c>
      <c r="BH204" s="156">
        <f>IF(N204="sníž. přenesená",J204,0)</f>
        <v>0</v>
      </c>
      <c r="BI204" s="156">
        <f>IF(N204="nulová",J204,0)</f>
        <v>0</v>
      </c>
      <c r="BJ204" s="15" t="s">
        <v>93</v>
      </c>
      <c r="BK204" s="156">
        <f>ROUND(I204*H204,2)</f>
        <v>0</v>
      </c>
      <c r="BL204" s="15" t="s">
        <v>208</v>
      </c>
      <c r="BM204" s="155" t="s">
        <v>435</v>
      </c>
    </row>
    <row r="205" spans="1:47" s="2" customFormat="1" ht="29.25">
      <c r="A205" s="31"/>
      <c r="B205" s="32"/>
      <c r="C205" s="184"/>
      <c r="D205" s="201" t="s">
        <v>202</v>
      </c>
      <c r="E205" s="184"/>
      <c r="F205" s="202" t="s">
        <v>436</v>
      </c>
      <c r="G205" s="184"/>
      <c r="H205" s="184"/>
      <c r="I205" s="157"/>
      <c r="J205" s="184"/>
      <c r="K205" s="31"/>
      <c r="L205" s="32"/>
      <c r="M205" s="158"/>
      <c r="N205" s="159"/>
      <c r="O205" s="57"/>
      <c r="P205" s="57"/>
      <c r="Q205" s="57"/>
      <c r="R205" s="57"/>
      <c r="S205" s="57"/>
      <c r="T205" s="58"/>
      <c r="U205" s="31"/>
      <c r="V205" s="31"/>
      <c r="W205" s="31"/>
      <c r="X205" s="31"/>
      <c r="Y205" s="31"/>
      <c r="Z205" s="31"/>
      <c r="AA205" s="31"/>
      <c r="AB205" s="31"/>
      <c r="AC205" s="31"/>
      <c r="AD205" s="31"/>
      <c r="AE205" s="31"/>
      <c r="AT205" s="15" t="s">
        <v>202</v>
      </c>
      <c r="AU205" s="15" t="s">
        <v>96</v>
      </c>
    </row>
    <row r="206" spans="2:51" s="13" customFormat="1" ht="12">
      <c r="B206" s="160"/>
      <c r="C206" s="186"/>
      <c r="D206" s="201" t="s">
        <v>257</v>
      </c>
      <c r="E206" s="203" t="s">
        <v>1</v>
      </c>
      <c r="F206" s="204" t="s">
        <v>1033</v>
      </c>
      <c r="G206" s="186"/>
      <c r="H206" s="205">
        <v>30.8</v>
      </c>
      <c r="I206" s="162"/>
      <c r="J206" s="186"/>
      <c r="L206" s="160"/>
      <c r="M206" s="163"/>
      <c r="N206" s="164"/>
      <c r="O206" s="164"/>
      <c r="P206" s="164"/>
      <c r="Q206" s="164"/>
      <c r="R206" s="164"/>
      <c r="S206" s="164"/>
      <c r="T206" s="165"/>
      <c r="AT206" s="161" t="s">
        <v>257</v>
      </c>
      <c r="AU206" s="161" t="s">
        <v>96</v>
      </c>
      <c r="AV206" s="13" t="s">
        <v>96</v>
      </c>
      <c r="AW206" s="13" t="s">
        <v>40</v>
      </c>
      <c r="AX206" s="13" t="s">
        <v>93</v>
      </c>
      <c r="AY206" s="161" t="s">
        <v>195</v>
      </c>
    </row>
    <row r="207" spans="1:65" s="2" customFormat="1" ht="24.2" customHeight="1">
      <c r="A207" s="31"/>
      <c r="B207" s="148"/>
      <c r="C207" s="196" t="s">
        <v>426</v>
      </c>
      <c r="D207" s="196" t="s">
        <v>196</v>
      </c>
      <c r="E207" s="197" t="s">
        <v>439</v>
      </c>
      <c r="F207" s="198" t="s">
        <v>440</v>
      </c>
      <c r="G207" s="199" t="s">
        <v>347</v>
      </c>
      <c r="H207" s="200">
        <v>28.9</v>
      </c>
      <c r="I207" s="149"/>
      <c r="J207" s="183">
        <f>ROUND(I207*H207,2)</f>
        <v>0</v>
      </c>
      <c r="K207" s="150"/>
      <c r="L207" s="32"/>
      <c r="M207" s="151" t="s">
        <v>1</v>
      </c>
      <c r="N207" s="152" t="s">
        <v>50</v>
      </c>
      <c r="O207" s="57"/>
      <c r="P207" s="153">
        <f>O207*H207</f>
        <v>0</v>
      </c>
      <c r="Q207" s="153">
        <v>0</v>
      </c>
      <c r="R207" s="153">
        <f>Q207*H207</f>
        <v>0</v>
      </c>
      <c r="S207" s="153">
        <v>0</v>
      </c>
      <c r="T207" s="154">
        <f>S207*H207</f>
        <v>0</v>
      </c>
      <c r="U207" s="31"/>
      <c r="V207" s="31"/>
      <c r="W207" s="31"/>
      <c r="X207" s="31"/>
      <c r="Y207" s="31"/>
      <c r="Z207" s="31"/>
      <c r="AA207" s="31"/>
      <c r="AB207" s="31"/>
      <c r="AC207" s="31"/>
      <c r="AD207" s="31"/>
      <c r="AE207" s="31"/>
      <c r="AR207" s="155" t="s">
        <v>208</v>
      </c>
      <c r="AT207" s="155" t="s">
        <v>196</v>
      </c>
      <c r="AU207" s="155" t="s">
        <v>96</v>
      </c>
      <c r="AY207" s="15" t="s">
        <v>195</v>
      </c>
      <c r="BE207" s="156">
        <f>IF(N207="základní",J207,0)</f>
        <v>0</v>
      </c>
      <c r="BF207" s="156">
        <f>IF(N207="snížená",J207,0)</f>
        <v>0</v>
      </c>
      <c r="BG207" s="156">
        <f>IF(N207="zákl. přenesená",J207,0)</f>
        <v>0</v>
      </c>
      <c r="BH207" s="156">
        <f>IF(N207="sníž. přenesená",J207,0)</f>
        <v>0</v>
      </c>
      <c r="BI207" s="156">
        <f>IF(N207="nulová",J207,0)</f>
        <v>0</v>
      </c>
      <c r="BJ207" s="15" t="s">
        <v>93</v>
      </c>
      <c r="BK207" s="156">
        <f>ROUND(I207*H207,2)</f>
        <v>0</v>
      </c>
      <c r="BL207" s="15" t="s">
        <v>208</v>
      </c>
      <c r="BM207" s="155" t="s">
        <v>441</v>
      </c>
    </row>
    <row r="208" spans="1:47" s="2" customFormat="1" ht="29.25">
      <c r="A208" s="31"/>
      <c r="B208" s="32"/>
      <c r="C208" s="184"/>
      <c r="D208" s="201" t="s">
        <v>202</v>
      </c>
      <c r="E208" s="184"/>
      <c r="F208" s="202" t="s">
        <v>442</v>
      </c>
      <c r="G208" s="184"/>
      <c r="H208" s="184"/>
      <c r="I208" s="157"/>
      <c r="J208" s="184"/>
      <c r="K208" s="31"/>
      <c r="L208" s="32"/>
      <c r="M208" s="158"/>
      <c r="N208" s="159"/>
      <c r="O208" s="57"/>
      <c r="P208" s="57"/>
      <c r="Q208" s="57"/>
      <c r="R208" s="57"/>
      <c r="S208" s="57"/>
      <c r="T208" s="58"/>
      <c r="U208" s="31"/>
      <c r="V208" s="31"/>
      <c r="W208" s="31"/>
      <c r="X208" s="31"/>
      <c r="Y208" s="31"/>
      <c r="Z208" s="31"/>
      <c r="AA208" s="31"/>
      <c r="AB208" s="31"/>
      <c r="AC208" s="31"/>
      <c r="AD208" s="31"/>
      <c r="AE208" s="31"/>
      <c r="AT208" s="15" t="s">
        <v>202</v>
      </c>
      <c r="AU208" s="15" t="s">
        <v>96</v>
      </c>
    </row>
    <row r="209" spans="2:51" s="13" customFormat="1" ht="12">
      <c r="B209" s="160"/>
      <c r="C209" s="186"/>
      <c r="D209" s="201" t="s">
        <v>257</v>
      </c>
      <c r="E209" s="203" t="s">
        <v>1</v>
      </c>
      <c r="F209" s="204" t="s">
        <v>1087</v>
      </c>
      <c r="G209" s="186"/>
      <c r="H209" s="205">
        <v>51.45</v>
      </c>
      <c r="I209" s="162"/>
      <c r="J209" s="186"/>
      <c r="L209" s="160"/>
      <c r="M209" s="163"/>
      <c r="N209" s="164"/>
      <c r="O209" s="164"/>
      <c r="P209" s="164"/>
      <c r="Q209" s="164"/>
      <c r="R209" s="164"/>
      <c r="S209" s="164"/>
      <c r="T209" s="165"/>
      <c r="AT209" s="161" t="s">
        <v>257</v>
      </c>
      <c r="AU209" s="161" t="s">
        <v>96</v>
      </c>
      <c r="AV209" s="13" t="s">
        <v>96</v>
      </c>
      <c r="AW209" s="13" t="s">
        <v>40</v>
      </c>
      <c r="AX209" s="13" t="s">
        <v>85</v>
      </c>
      <c r="AY209" s="161" t="s">
        <v>195</v>
      </c>
    </row>
    <row r="210" spans="2:51" s="13" customFormat="1" ht="12">
      <c r="B210" s="160"/>
      <c r="C210" s="186"/>
      <c r="D210" s="201" t="s">
        <v>257</v>
      </c>
      <c r="E210" s="203" t="s">
        <v>1</v>
      </c>
      <c r="F210" s="204" t="s">
        <v>955</v>
      </c>
      <c r="G210" s="186"/>
      <c r="H210" s="205">
        <v>-8.4</v>
      </c>
      <c r="I210" s="162"/>
      <c r="J210" s="186"/>
      <c r="L210" s="160"/>
      <c r="M210" s="163"/>
      <c r="N210" s="164"/>
      <c r="O210" s="164"/>
      <c r="P210" s="164"/>
      <c r="Q210" s="164"/>
      <c r="R210" s="164"/>
      <c r="S210" s="164"/>
      <c r="T210" s="165"/>
      <c r="AT210" s="161" t="s">
        <v>257</v>
      </c>
      <c r="AU210" s="161" t="s">
        <v>96</v>
      </c>
      <c r="AV210" s="13" t="s">
        <v>96</v>
      </c>
      <c r="AW210" s="13" t="s">
        <v>40</v>
      </c>
      <c r="AX210" s="13" t="s">
        <v>85</v>
      </c>
      <c r="AY210" s="161" t="s">
        <v>195</v>
      </c>
    </row>
    <row r="211" spans="2:51" s="13" customFormat="1" ht="12">
      <c r="B211" s="160"/>
      <c r="C211" s="186"/>
      <c r="D211" s="201" t="s">
        <v>257</v>
      </c>
      <c r="E211" s="203" t="s">
        <v>1</v>
      </c>
      <c r="F211" s="204" t="s">
        <v>956</v>
      </c>
      <c r="G211" s="186"/>
      <c r="H211" s="205">
        <v>-13.65</v>
      </c>
      <c r="I211" s="162"/>
      <c r="J211" s="186"/>
      <c r="L211" s="160"/>
      <c r="M211" s="163"/>
      <c r="N211" s="164"/>
      <c r="O211" s="164"/>
      <c r="P211" s="164"/>
      <c r="Q211" s="164"/>
      <c r="R211" s="164"/>
      <c r="S211" s="164"/>
      <c r="T211" s="165"/>
      <c r="AT211" s="161" t="s">
        <v>257</v>
      </c>
      <c r="AU211" s="161" t="s">
        <v>96</v>
      </c>
      <c r="AV211" s="13" t="s">
        <v>96</v>
      </c>
      <c r="AW211" s="13" t="s">
        <v>40</v>
      </c>
      <c r="AX211" s="13" t="s">
        <v>85</v>
      </c>
      <c r="AY211" s="161" t="s">
        <v>195</v>
      </c>
    </row>
    <row r="212" spans="2:51" s="13" customFormat="1" ht="12">
      <c r="B212" s="160"/>
      <c r="C212" s="186"/>
      <c r="D212" s="201" t="s">
        <v>257</v>
      </c>
      <c r="E212" s="203" t="s">
        <v>1</v>
      </c>
      <c r="F212" s="204" t="s">
        <v>834</v>
      </c>
      <c r="G212" s="186"/>
      <c r="H212" s="205">
        <v>-0.5</v>
      </c>
      <c r="I212" s="162"/>
      <c r="J212" s="186"/>
      <c r="L212" s="160"/>
      <c r="M212" s="163"/>
      <c r="N212" s="164"/>
      <c r="O212" s="164"/>
      <c r="P212" s="164"/>
      <c r="Q212" s="164"/>
      <c r="R212" s="164"/>
      <c r="S212" s="164"/>
      <c r="T212" s="165"/>
      <c r="AT212" s="161" t="s">
        <v>257</v>
      </c>
      <c r="AU212" s="161" t="s">
        <v>96</v>
      </c>
      <c r="AV212" s="13" t="s">
        <v>96</v>
      </c>
      <c r="AW212" s="13" t="s">
        <v>40</v>
      </c>
      <c r="AX212" s="13" t="s">
        <v>85</v>
      </c>
      <c r="AY212" s="161" t="s">
        <v>195</v>
      </c>
    </row>
    <row r="213" spans="1:65" s="2" customFormat="1" ht="33" customHeight="1">
      <c r="A213" s="31"/>
      <c r="B213" s="148"/>
      <c r="C213" s="196" t="s">
        <v>432</v>
      </c>
      <c r="D213" s="196" t="s">
        <v>196</v>
      </c>
      <c r="E213" s="197" t="s">
        <v>448</v>
      </c>
      <c r="F213" s="198" t="s">
        <v>449</v>
      </c>
      <c r="G213" s="199" t="s">
        <v>347</v>
      </c>
      <c r="H213" s="200">
        <v>9.936</v>
      </c>
      <c r="I213" s="149"/>
      <c r="J213" s="183">
        <f>ROUND(I213*H213,2)</f>
        <v>0</v>
      </c>
      <c r="K213" s="150"/>
      <c r="L213" s="32"/>
      <c r="M213" s="151" t="s">
        <v>1</v>
      </c>
      <c r="N213" s="152" t="s">
        <v>50</v>
      </c>
      <c r="O213" s="57"/>
      <c r="P213" s="153">
        <f>O213*H213</f>
        <v>0</v>
      </c>
      <c r="Q213" s="153">
        <v>0</v>
      </c>
      <c r="R213" s="153">
        <f>Q213*H213</f>
        <v>0</v>
      </c>
      <c r="S213" s="153">
        <v>0</v>
      </c>
      <c r="T213" s="154">
        <f>S213*H213</f>
        <v>0</v>
      </c>
      <c r="U213" s="31"/>
      <c r="V213" s="31"/>
      <c r="W213" s="31"/>
      <c r="X213" s="31"/>
      <c r="Y213" s="31"/>
      <c r="Z213" s="31"/>
      <c r="AA213" s="31"/>
      <c r="AB213" s="31"/>
      <c r="AC213" s="31"/>
      <c r="AD213" s="31"/>
      <c r="AE213" s="31"/>
      <c r="AR213" s="155" t="s">
        <v>208</v>
      </c>
      <c r="AT213" s="155" t="s">
        <v>196</v>
      </c>
      <c r="AU213" s="155" t="s">
        <v>96</v>
      </c>
      <c r="AY213" s="15" t="s">
        <v>195</v>
      </c>
      <c r="BE213" s="156">
        <f>IF(N213="základní",J213,0)</f>
        <v>0</v>
      </c>
      <c r="BF213" s="156">
        <f>IF(N213="snížená",J213,0)</f>
        <v>0</v>
      </c>
      <c r="BG213" s="156">
        <f>IF(N213="zákl. přenesená",J213,0)</f>
        <v>0</v>
      </c>
      <c r="BH213" s="156">
        <f>IF(N213="sníž. přenesená",J213,0)</f>
        <v>0</v>
      </c>
      <c r="BI213" s="156">
        <f>IF(N213="nulová",J213,0)</f>
        <v>0</v>
      </c>
      <c r="BJ213" s="15" t="s">
        <v>93</v>
      </c>
      <c r="BK213" s="156">
        <f>ROUND(I213*H213,2)</f>
        <v>0</v>
      </c>
      <c r="BL213" s="15" t="s">
        <v>208</v>
      </c>
      <c r="BM213" s="155" t="s">
        <v>450</v>
      </c>
    </row>
    <row r="214" spans="1:47" s="2" customFormat="1" ht="39">
      <c r="A214" s="31"/>
      <c r="B214" s="32"/>
      <c r="C214" s="184"/>
      <c r="D214" s="201" t="s">
        <v>202</v>
      </c>
      <c r="E214" s="184"/>
      <c r="F214" s="202" t="s">
        <v>451</v>
      </c>
      <c r="G214" s="184"/>
      <c r="H214" s="184"/>
      <c r="I214" s="157"/>
      <c r="J214" s="184"/>
      <c r="K214" s="31"/>
      <c r="L214" s="32"/>
      <c r="M214" s="158"/>
      <c r="N214" s="159"/>
      <c r="O214" s="57"/>
      <c r="P214" s="57"/>
      <c r="Q214" s="57"/>
      <c r="R214" s="57"/>
      <c r="S214" s="57"/>
      <c r="T214" s="58"/>
      <c r="U214" s="31"/>
      <c r="V214" s="31"/>
      <c r="W214" s="31"/>
      <c r="X214" s="31"/>
      <c r="Y214" s="31"/>
      <c r="Z214" s="31"/>
      <c r="AA214" s="31"/>
      <c r="AB214" s="31"/>
      <c r="AC214" s="31"/>
      <c r="AD214" s="31"/>
      <c r="AE214" s="31"/>
      <c r="AT214" s="15" t="s">
        <v>202</v>
      </c>
      <c r="AU214" s="15" t="s">
        <v>96</v>
      </c>
    </row>
    <row r="215" spans="2:51" s="13" customFormat="1" ht="12">
      <c r="B215" s="160"/>
      <c r="C215" s="186"/>
      <c r="D215" s="201" t="s">
        <v>257</v>
      </c>
      <c r="E215" s="203" t="s">
        <v>1</v>
      </c>
      <c r="F215" s="204" t="s">
        <v>957</v>
      </c>
      <c r="G215" s="186"/>
      <c r="H215" s="205">
        <v>-1.614</v>
      </c>
      <c r="I215" s="162"/>
      <c r="J215" s="186"/>
      <c r="L215" s="160"/>
      <c r="M215" s="163"/>
      <c r="N215" s="164"/>
      <c r="O215" s="164"/>
      <c r="P215" s="164"/>
      <c r="Q215" s="164"/>
      <c r="R215" s="164"/>
      <c r="S215" s="164"/>
      <c r="T215" s="165"/>
      <c r="AT215" s="161" t="s">
        <v>257</v>
      </c>
      <c r="AU215" s="161" t="s">
        <v>96</v>
      </c>
      <c r="AV215" s="13" t="s">
        <v>96</v>
      </c>
      <c r="AW215" s="13" t="s">
        <v>40</v>
      </c>
      <c r="AX215" s="13" t="s">
        <v>85</v>
      </c>
      <c r="AY215" s="161" t="s">
        <v>195</v>
      </c>
    </row>
    <row r="216" spans="2:51" s="13" customFormat="1" ht="12">
      <c r="B216" s="160"/>
      <c r="C216" s="186"/>
      <c r="D216" s="201" t="s">
        <v>257</v>
      </c>
      <c r="E216" s="203" t="s">
        <v>1</v>
      </c>
      <c r="F216" s="204" t="s">
        <v>958</v>
      </c>
      <c r="G216" s="186"/>
      <c r="H216" s="205">
        <v>11.55</v>
      </c>
      <c r="I216" s="162"/>
      <c r="J216" s="186"/>
      <c r="L216" s="160"/>
      <c r="M216" s="163"/>
      <c r="N216" s="164"/>
      <c r="O216" s="164"/>
      <c r="P216" s="164"/>
      <c r="Q216" s="164"/>
      <c r="R216" s="164"/>
      <c r="S216" s="164"/>
      <c r="T216" s="165"/>
      <c r="AT216" s="161" t="s">
        <v>257</v>
      </c>
      <c r="AU216" s="161" t="s">
        <v>96</v>
      </c>
      <c r="AV216" s="13" t="s">
        <v>96</v>
      </c>
      <c r="AW216" s="13" t="s">
        <v>40</v>
      </c>
      <c r="AX216" s="13" t="s">
        <v>85</v>
      </c>
      <c r="AY216" s="161" t="s">
        <v>195</v>
      </c>
    </row>
    <row r="217" spans="2:63" s="12" customFormat="1" ht="22.9" customHeight="1">
      <c r="B217" s="135"/>
      <c r="C217" s="192"/>
      <c r="D217" s="193" t="s">
        <v>84</v>
      </c>
      <c r="E217" s="195" t="s">
        <v>96</v>
      </c>
      <c r="F217" s="195" t="s">
        <v>454</v>
      </c>
      <c r="G217" s="192"/>
      <c r="H217" s="192"/>
      <c r="I217" s="138"/>
      <c r="J217" s="185">
        <f>BK217</f>
        <v>0</v>
      </c>
      <c r="L217" s="135"/>
      <c r="M217" s="140"/>
      <c r="N217" s="141"/>
      <c r="O217" s="141"/>
      <c r="P217" s="142">
        <f>SUM(P218:P220)</f>
        <v>0</v>
      </c>
      <c r="Q217" s="141"/>
      <c r="R217" s="142">
        <f>SUM(R218:R220)</f>
        <v>0</v>
      </c>
      <c r="S217" s="141"/>
      <c r="T217" s="143">
        <f>SUM(T218:T220)</f>
        <v>0</v>
      </c>
      <c r="AR217" s="136" t="s">
        <v>93</v>
      </c>
      <c r="AT217" s="144" t="s">
        <v>84</v>
      </c>
      <c r="AU217" s="144" t="s">
        <v>93</v>
      </c>
      <c r="AY217" s="136" t="s">
        <v>195</v>
      </c>
      <c r="BK217" s="145">
        <f>SUM(BK218:BK220)</f>
        <v>0</v>
      </c>
    </row>
    <row r="218" spans="1:65" s="2" customFormat="1" ht="16.5" customHeight="1">
      <c r="A218" s="31"/>
      <c r="B218" s="148"/>
      <c r="C218" s="196" t="s">
        <v>438</v>
      </c>
      <c r="D218" s="196" t="s">
        <v>196</v>
      </c>
      <c r="E218" s="197" t="s">
        <v>456</v>
      </c>
      <c r="F218" s="198" t="s">
        <v>457</v>
      </c>
      <c r="G218" s="199" t="s">
        <v>347</v>
      </c>
      <c r="H218" s="200">
        <v>0.1</v>
      </c>
      <c r="I218" s="149"/>
      <c r="J218" s="183">
        <f>ROUND(I218*H218,2)</f>
        <v>0</v>
      </c>
      <c r="K218" s="150"/>
      <c r="L218" s="32"/>
      <c r="M218" s="151" t="s">
        <v>1</v>
      </c>
      <c r="N218" s="152" t="s">
        <v>50</v>
      </c>
      <c r="O218" s="57"/>
      <c r="P218" s="153">
        <f>O218*H218</f>
        <v>0</v>
      </c>
      <c r="Q218" s="153">
        <v>0</v>
      </c>
      <c r="R218" s="153">
        <f>Q218*H218</f>
        <v>0</v>
      </c>
      <c r="S218" s="153">
        <v>0</v>
      </c>
      <c r="T218" s="154">
        <f>S218*H218</f>
        <v>0</v>
      </c>
      <c r="U218" s="31"/>
      <c r="V218" s="31"/>
      <c r="W218" s="31"/>
      <c r="X218" s="31"/>
      <c r="Y218" s="31"/>
      <c r="Z218" s="31"/>
      <c r="AA218" s="31"/>
      <c r="AB218" s="31"/>
      <c r="AC218" s="31"/>
      <c r="AD218" s="31"/>
      <c r="AE218" s="31"/>
      <c r="AR218" s="155" t="s">
        <v>208</v>
      </c>
      <c r="AT218" s="155" t="s">
        <v>196</v>
      </c>
      <c r="AU218" s="155" t="s">
        <v>96</v>
      </c>
      <c r="AY218" s="15" t="s">
        <v>195</v>
      </c>
      <c r="BE218" s="156">
        <f>IF(N218="základní",J218,0)</f>
        <v>0</v>
      </c>
      <c r="BF218" s="156">
        <f>IF(N218="snížená",J218,0)</f>
        <v>0</v>
      </c>
      <c r="BG218" s="156">
        <f>IF(N218="zákl. přenesená",J218,0)</f>
        <v>0</v>
      </c>
      <c r="BH218" s="156">
        <f>IF(N218="sníž. přenesená",J218,0)</f>
        <v>0</v>
      </c>
      <c r="BI218" s="156">
        <f>IF(N218="nulová",J218,0)</f>
        <v>0</v>
      </c>
      <c r="BJ218" s="15" t="s">
        <v>93</v>
      </c>
      <c r="BK218" s="156">
        <f>ROUND(I218*H218,2)</f>
        <v>0</v>
      </c>
      <c r="BL218" s="15" t="s">
        <v>208</v>
      </c>
      <c r="BM218" s="155" t="s">
        <v>458</v>
      </c>
    </row>
    <row r="219" spans="1:47" s="2" customFormat="1" ht="12">
      <c r="A219" s="31"/>
      <c r="B219" s="32"/>
      <c r="C219" s="184"/>
      <c r="D219" s="201" t="s">
        <v>202</v>
      </c>
      <c r="E219" s="184"/>
      <c r="F219" s="202" t="s">
        <v>459</v>
      </c>
      <c r="G219" s="184"/>
      <c r="H219" s="184"/>
      <c r="I219" s="157"/>
      <c r="J219" s="184"/>
      <c r="K219" s="31"/>
      <c r="L219" s="32"/>
      <c r="M219" s="158"/>
      <c r="N219" s="159"/>
      <c r="O219" s="57"/>
      <c r="P219" s="57"/>
      <c r="Q219" s="57"/>
      <c r="R219" s="57"/>
      <c r="S219" s="57"/>
      <c r="T219" s="58"/>
      <c r="U219" s="31"/>
      <c r="V219" s="31"/>
      <c r="W219" s="31"/>
      <c r="X219" s="31"/>
      <c r="Y219" s="31"/>
      <c r="Z219" s="31"/>
      <c r="AA219" s="31"/>
      <c r="AB219" s="31"/>
      <c r="AC219" s="31"/>
      <c r="AD219" s="31"/>
      <c r="AE219" s="31"/>
      <c r="AT219" s="15" t="s">
        <v>202</v>
      </c>
      <c r="AU219" s="15" t="s">
        <v>96</v>
      </c>
    </row>
    <row r="220" spans="2:51" s="13" customFormat="1" ht="12">
      <c r="B220" s="160"/>
      <c r="C220" s="186"/>
      <c r="D220" s="201" t="s">
        <v>257</v>
      </c>
      <c r="E220" s="203" t="s">
        <v>1</v>
      </c>
      <c r="F220" s="204" t="s">
        <v>837</v>
      </c>
      <c r="G220" s="186"/>
      <c r="H220" s="205">
        <v>0.1</v>
      </c>
      <c r="I220" s="162"/>
      <c r="J220" s="186"/>
      <c r="L220" s="160"/>
      <c r="M220" s="163"/>
      <c r="N220" s="164"/>
      <c r="O220" s="164"/>
      <c r="P220" s="164"/>
      <c r="Q220" s="164"/>
      <c r="R220" s="164"/>
      <c r="S220" s="164"/>
      <c r="T220" s="165"/>
      <c r="AT220" s="161" t="s">
        <v>257</v>
      </c>
      <c r="AU220" s="161" t="s">
        <v>96</v>
      </c>
      <c r="AV220" s="13" t="s">
        <v>96</v>
      </c>
      <c r="AW220" s="13" t="s">
        <v>40</v>
      </c>
      <c r="AX220" s="13" t="s">
        <v>93</v>
      </c>
      <c r="AY220" s="161" t="s">
        <v>195</v>
      </c>
    </row>
    <row r="221" spans="2:63" s="12" customFormat="1" ht="22.9" customHeight="1">
      <c r="B221" s="135"/>
      <c r="C221" s="192"/>
      <c r="D221" s="193" t="s">
        <v>84</v>
      </c>
      <c r="E221" s="195" t="s">
        <v>150</v>
      </c>
      <c r="F221" s="195" t="s">
        <v>461</v>
      </c>
      <c r="G221" s="192"/>
      <c r="H221" s="192"/>
      <c r="I221" s="138"/>
      <c r="J221" s="185">
        <f>BK221</f>
        <v>0</v>
      </c>
      <c r="L221" s="135"/>
      <c r="M221" s="140"/>
      <c r="N221" s="141"/>
      <c r="O221" s="141"/>
      <c r="P221" s="142">
        <f>SUM(P222:P224)</f>
        <v>0</v>
      </c>
      <c r="Q221" s="141"/>
      <c r="R221" s="142">
        <f>SUM(R222:R224)</f>
        <v>0</v>
      </c>
      <c r="S221" s="141"/>
      <c r="T221" s="143">
        <f>SUM(T222:T224)</f>
        <v>0</v>
      </c>
      <c r="AR221" s="136" t="s">
        <v>93</v>
      </c>
      <c r="AT221" s="144" t="s">
        <v>84</v>
      </c>
      <c r="AU221" s="144" t="s">
        <v>93</v>
      </c>
      <c r="AY221" s="136" t="s">
        <v>195</v>
      </c>
      <c r="BK221" s="145">
        <f>SUM(BK222:BK224)</f>
        <v>0</v>
      </c>
    </row>
    <row r="222" spans="1:65" s="2" customFormat="1" ht="21.75" customHeight="1">
      <c r="A222" s="31"/>
      <c r="B222" s="148"/>
      <c r="C222" s="196" t="s">
        <v>447</v>
      </c>
      <c r="D222" s="196" t="s">
        <v>196</v>
      </c>
      <c r="E222" s="197" t="s">
        <v>463</v>
      </c>
      <c r="F222" s="198" t="s">
        <v>464</v>
      </c>
      <c r="G222" s="199" t="s">
        <v>312</v>
      </c>
      <c r="H222" s="200">
        <v>21</v>
      </c>
      <c r="I222" s="149"/>
      <c r="J222" s="183">
        <f>ROUND(I222*H222,2)</f>
        <v>0</v>
      </c>
      <c r="K222" s="150"/>
      <c r="L222" s="32"/>
      <c r="M222" s="151" t="s">
        <v>1</v>
      </c>
      <c r="N222" s="152" t="s">
        <v>50</v>
      </c>
      <c r="O222" s="57"/>
      <c r="P222" s="153">
        <f>O222*H222</f>
        <v>0</v>
      </c>
      <c r="Q222" s="153">
        <v>0</v>
      </c>
      <c r="R222" s="153">
        <f>Q222*H222</f>
        <v>0</v>
      </c>
      <c r="S222" s="153">
        <v>0</v>
      </c>
      <c r="T222" s="154">
        <f>S222*H222</f>
        <v>0</v>
      </c>
      <c r="U222" s="31"/>
      <c r="V222" s="31"/>
      <c r="W222" s="31"/>
      <c r="X222" s="31"/>
      <c r="Y222" s="31"/>
      <c r="Z222" s="31"/>
      <c r="AA222" s="31"/>
      <c r="AB222" s="31"/>
      <c r="AC222" s="31"/>
      <c r="AD222" s="31"/>
      <c r="AE222" s="31"/>
      <c r="AR222" s="155" t="s">
        <v>208</v>
      </c>
      <c r="AT222" s="155" t="s">
        <v>196</v>
      </c>
      <c r="AU222" s="155" t="s">
        <v>96</v>
      </c>
      <c r="AY222" s="15" t="s">
        <v>195</v>
      </c>
      <c r="BE222" s="156">
        <f>IF(N222="základní",J222,0)</f>
        <v>0</v>
      </c>
      <c r="BF222" s="156">
        <f>IF(N222="snížená",J222,0)</f>
        <v>0</v>
      </c>
      <c r="BG222" s="156">
        <f>IF(N222="zákl. přenesená",J222,0)</f>
        <v>0</v>
      </c>
      <c r="BH222" s="156">
        <f>IF(N222="sníž. přenesená",J222,0)</f>
        <v>0</v>
      </c>
      <c r="BI222" s="156">
        <f>IF(N222="nulová",J222,0)</f>
        <v>0</v>
      </c>
      <c r="BJ222" s="15" t="s">
        <v>93</v>
      </c>
      <c r="BK222" s="156">
        <f>ROUND(I222*H222,2)</f>
        <v>0</v>
      </c>
      <c r="BL222" s="15" t="s">
        <v>208</v>
      </c>
      <c r="BM222" s="155" t="s">
        <v>465</v>
      </c>
    </row>
    <row r="223" spans="1:47" s="2" customFormat="1" ht="12">
      <c r="A223" s="31"/>
      <c r="B223" s="32"/>
      <c r="C223" s="184"/>
      <c r="D223" s="201" t="s">
        <v>202</v>
      </c>
      <c r="E223" s="184"/>
      <c r="F223" s="202" t="s">
        <v>466</v>
      </c>
      <c r="G223" s="184"/>
      <c r="H223" s="184"/>
      <c r="I223" s="157"/>
      <c r="J223" s="184"/>
      <c r="K223" s="31"/>
      <c r="L223" s="32"/>
      <c r="M223" s="158"/>
      <c r="N223" s="159"/>
      <c r="O223" s="57"/>
      <c r="P223" s="57"/>
      <c r="Q223" s="57"/>
      <c r="R223" s="57"/>
      <c r="S223" s="57"/>
      <c r="T223" s="58"/>
      <c r="U223" s="31"/>
      <c r="V223" s="31"/>
      <c r="W223" s="31"/>
      <c r="X223" s="31"/>
      <c r="Y223" s="31"/>
      <c r="Z223" s="31"/>
      <c r="AA223" s="31"/>
      <c r="AB223" s="31"/>
      <c r="AC223" s="31"/>
      <c r="AD223" s="31"/>
      <c r="AE223" s="31"/>
      <c r="AT223" s="15" t="s">
        <v>202</v>
      </c>
      <c r="AU223" s="15" t="s">
        <v>96</v>
      </c>
    </row>
    <row r="224" spans="2:51" s="13" customFormat="1" ht="12">
      <c r="B224" s="160"/>
      <c r="C224" s="186"/>
      <c r="D224" s="201" t="s">
        <v>257</v>
      </c>
      <c r="E224" s="203" t="s">
        <v>1</v>
      </c>
      <c r="F224" s="204" t="s">
        <v>7</v>
      </c>
      <c r="G224" s="186"/>
      <c r="H224" s="205">
        <v>21</v>
      </c>
      <c r="I224" s="162"/>
      <c r="J224" s="186"/>
      <c r="L224" s="160"/>
      <c r="M224" s="163"/>
      <c r="N224" s="164"/>
      <c r="O224" s="164"/>
      <c r="P224" s="164"/>
      <c r="Q224" s="164"/>
      <c r="R224" s="164"/>
      <c r="S224" s="164"/>
      <c r="T224" s="165"/>
      <c r="AT224" s="161" t="s">
        <v>257</v>
      </c>
      <c r="AU224" s="161" t="s">
        <v>96</v>
      </c>
      <c r="AV224" s="13" t="s">
        <v>96</v>
      </c>
      <c r="AW224" s="13" t="s">
        <v>40</v>
      </c>
      <c r="AX224" s="13" t="s">
        <v>93</v>
      </c>
      <c r="AY224" s="161" t="s">
        <v>195</v>
      </c>
    </row>
    <row r="225" spans="2:63" s="12" customFormat="1" ht="22.9" customHeight="1">
      <c r="B225" s="135"/>
      <c r="C225" s="192"/>
      <c r="D225" s="193" t="s">
        <v>84</v>
      </c>
      <c r="E225" s="195" t="s">
        <v>208</v>
      </c>
      <c r="F225" s="195" t="s">
        <v>468</v>
      </c>
      <c r="G225" s="192"/>
      <c r="H225" s="192"/>
      <c r="I225" s="138"/>
      <c r="J225" s="185">
        <f>BK225</f>
        <v>0</v>
      </c>
      <c r="L225" s="135"/>
      <c r="M225" s="140"/>
      <c r="N225" s="141"/>
      <c r="O225" s="141"/>
      <c r="P225" s="142">
        <f>SUM(P226:P234)</f>
        <v>0</v>
      </c>
      <c r="Q225" s="141"/>
      <c r="R225" s="142">
        <f>SUM(R226:R234)</f>
        <v>5.8365745</v>
      </c>
      <c r="S225" s="141"/>
      <c r="T225" s="143">
        <f>SUM(T226:T234)</f>
        <v>0</v>
      </c>
      <c r="AR225" s="136" t="s">
        <v>93</v>
      </c>
      <c r="AT225" s="144" t="s">
        <v>84</v>
      </c>
      <c r="AU225" s="144" t="s">
        <v>93</v>
      </c>
      <c r="AY225" s="136" t="s">
        <v>195</v>
      </c>
      <c r="BK225" s="145">
        <f>SUM(BK226:BK234)</f>
        <v>0</v>
      </c>
    </row>
    <row r="226" spans="1:65" s="2" customFormat="1" ht="16.5" customHeight="1">
      <c r="A226" s="31"/>
      <c r="B226" s="148"/>
      <c r="C226" s="196" t="s">
        <v>455</v>
      </c>
      <c r="D226" s="196" t="s">
        <v>196</v>
      </c>
      <c r="E226" s="197" t="s">
        <v>469</v>
      </c>
      <c r="F226" s="198" t="s">
        <v>470</v>
      </c>
      <c r="G226" s="199" t="s">
        <v>312</v>
      </c>
      <c r="H226" s="200">
        <v>21</v>
      </c>
      <c r="I226" s="149"/>
      <c r="J226" s="183">
        <f>ROUND(I226*H226,2)</f>
        <v>0</v>
      </c>
      <c r="K226" s="150"/>
      <c r="L226" s="32"/>
      <c r="M226" s="151" t="s">
        <v>1</v>
      </c>
      <c r="N226" s="152" t="s">
        <v>50</v>
      </c>
      <c r="O226" s="57"/>
      <c r="P226" s="153">
        <f>O226*H226</f>
        <v>0</v>
      </c>
      <c r="Q226" s="153">
        <v>0</v>
      </c>
      <c r="R226" s="153">
        <f>Q226*H226</f>
        <v>0</v>
      </c>
      <c r="S226" s="153">
        <v>0</v>
      </c>
      <c r="T226" s="154">
        <f>S226*H226</f>
        <v>0</v>
      </c>
      <c r="U226" s="31"/>
      <c r="V226" s="31"/>
      <c r="W226" s="31"/>
      <c r="X226" s="31"/>
      <c r="Y226" s="31"/>
      <c r="Z226" s="31"/>
      <c r="AA226" s="31"/>
      <c r="AB226" s="31"/>
      <c r="AC226" s="31"/>
      <c r="AD226" s="31"/>
      <c r="AE226" s="31"/>
      <c r="AR226" s="155" t="s">
        <v>208</v>
      </c>
      <c r="AT226" s="155" t="s">
        <v>196</v>
      </c>
      <c r="AU226" s="155" t="s">
        <v>96</v>
      </c>
      <c r="AY226" s="15" t="s">
        <v>195</v>
      </c>
      <c r="BE226" s="156">
        <f>IF(N226="základní",J226,0)</f>
        <v>0</v>
      </c>
      <c r="BF226" s="156">
        <f>IF(N226="snížená",J226,0)</f>
        <v>0</v>
      </c>
      <c r="BG226" s="156">
        <f>IF(N226="zákl. přenesená",J226,0)</f>
        <v>0</v>
      </c>
      <c r="BH226" s="156">
        <f>IF(N226="sníž. přenesená",J226,0)</f>
        <v>0</v>
      </c>
      <c r="BI226" s="156">
        <f>IF(N226="nulová",J226,0)</f>
        <v>0</v>
      </c>
      <c r="BJ226" s="15" t="s">
        <v>93</v>
      </c>
      <c r="BK226" s="156">
        <f>ROUND(I226*H226,2)</f>
        <v>0</v>
      </c>
      <c r="BL226" s="15" t="s">
        <v>208</v>
      </c>
      <c r="BM226" s="155" t="s">
        <v>471</v>
      </c>
    </row>
    <row r="227" spans="1:47" s="2" customFormat="1" ht="12">
      <c r="A227" s="31"/>
      <c r="B227" s="32"/>
      <c r="C227" s="184"/>
      <c r="D227" s="201" t="s">
        <v>202</v>
      </c>
      <c r="E227" s="184"/>
      <c r="F227" s="202" t="s">
        <v>472</v>
      </c>
      <c r="G227" s="184"/>
      <c r="H227" s="184"/>
      <c r="I227" s="157"/>
      <c r="J227" s="184"/>
      <c r="K227" s="31"/>
      <c r="L227" s="32"/>
      <c r="M227" s="158"/>
      <c r="N227" s="159"/>
      <c r="O227" s="57"/>
      <c r="P227" s="57"/>
      <c r="Q227" s="57"/>
      <c r="R227" s="57"/>
      <c r="S227" s="57"/>
      <c r="T227" s="58"/>
      <c r="U227" s="31"/>
      <c r="V227" s="31"/>
      <c r="W227" s="31"/>
      <c r="X227" s="31"/>
      <c r="Y227" s="31"/>
      <c r="Z227" s="31"/>
      <c r="AA227" s="31"/>
      <c r="AB227" s="31"/>
      <c r="AC227" s="31"/>
      <c r="AD227" s="31"/>
      <c r="AE227" s="31"/>
      <c r="AT227" s="15" t="s">
        <v>202</v>
      </c>
      <c r="AU227" s="15" t="s">
        <v>96</v>
      </c>
    </row>
    <row r="228" spans="2:51" s="13" customFormat="1" ht="12">
      <c r="B228" s="160"/>
      <c r="C228" s="186"/>
      <c r="D228" s="201" t="s">
        <v>257</v>
      </c>
      <c r="E228" s="203" t="s">
        <v>1</v>
      </c>
      <c r="F228" s="204" t="s">
        <v>7</v>
      </c>
      <c r="G228" s="186"/>
      <c r="H228" s="205">
        <v>21</v>
      </c>
      <c r="I228" s="162"/>
      <c r="J228" s="186"/>
      <c r="L228" s="160"/>
      <c r="M228" s="163"/>
      <c r="N228" s="164"/>
      <c r="O228" s="164"/>
      <c r="P228" s="164"/>
      <c r="Q228" s="164"/>
      <c r="R228" s="164"/>
      <c r="S228" s="164"/>
      <c r="T228" s="165"/>
      <c r="AT228" s="161" t="s">
        <v>257</v>
      </c>
      <c r="AU228" s="161" t="s">
        <v>96</v>
      </c>
      <c r="AV228" s="13" t="s">
        <v>96</v>
      </c>
      <c r="AW228" s="13" t="s">
        <v>40</v>
      </c>
      <c r="AX228" s="13" t="s">
        <v>93</v>
      </c>
      <c r="AY228" s="161" t="s">
        <v>195</v>
      </c>
    </row>
    <row r="229" spans="1:65" s="2" customFormat="1" ht="16.5" customHeight="1">
      <c r="A229" s="31"/>
      <c r="B229" s="148"/>
      <c r="C229" s="196" t="s">
        <v>462</v>
      </c>
      <c r="D229" s="196" t="s">
        <v>196</v>
      </c>
      <c r="E229" s="197" t="s">
        <v>474</v>
      </c>
      <c r="F229" s="198" t="s">
        <v>475</v>
      </c>
      <c r="G229" s="199" t="s">
        <v>347</v>
      </c>
      <c r="H229" s="200">
        <v>2.85</v>
      </c>
      <c r="I229" s="149"/>
      <c r="J229" s="183">
        <f>ROUND(I229*H229,2)</f>
        <v>0</v>
      </c>
      <c r="K229" s="150"/>
      <c r="L229" s="32"/>
      <c r="M229" s="151" t="s">
        <v>1</v>
      </c>
      <c r="N229" s="152" t="s">
        <v>50</v>
      </c>
      <c r="O229" s="57"/>
      <c r="P229" s="153">
        <f>O229*H229</f>
        <v>0</v>
      </c>
      <c r="Q229" s="153">
        <v>1.89077</v>
      </c>
      <c r="R229" s="153">
        <f>Q229*H229</f>
        <v>5.388694500000001</v>
      </c>
      <c r="S229" s="153">
        <v>0</v>
      </c>
      <c r="T229" s="154">
        <f>S229*H229</f>
        <v>0</v>
      </c>
      <c r="U229" s="31"/>
      <c r="V229" s="31"/>
      <c r="W229" s="31"/>
      <c r="X229" s="31"/>
      <c r="Y229" s="31"/>
      <c r="Z229" s="31"/>
      <c r="AA229" s="31"/>
      <c r="AB229" s="31"/>
      <c r="AC229" s="31"/>
      <c r="AD229" s="31"/>
      <c r="AE229" s="31"/>
      <c r="AR229" s="155" t="s">
        <v>208</v>
      </c>
      <c r="AT229" s="155" t="s">
        <v>196</v>
      </c>
      <c r="AU229" s="155" t="s">
        <v>96</v>
      </c>
      <c r="AY229" s="15" t="s">
        <v>195</v>
      </c>
      <c r="BE229" s="156">
        <f>IF(N229="základní",J229,0)</f>
        <v>0</v>
      </c>
      <c r="BF229" s="156">
        <f>IF(N229="snížená",J229,0)</f>
        <v>0</v>
      </c>
      <c r="BG229" s="156">
        <f>IF(N229="zákl. přenesená",J229,0)</f>
        <v>0</v>
      </c>
      <c r="BH229" s="156">
        <f>IF(N229="sníž. přenesená",J229,0)</f>
        <v>0</v>
      </c>
      <c r="BI229" s="156">
        <f>IF(N229="nulová",J229,0)</f>
        <v>0</v>
      </c>
      <c r="BJ229" s="15" t="s">
        <v>93</v>
      </c>
      <c r="BK229" s="156">
        <f>ROUND(I229*H229,2)</f>
        <v>0</v>
      </c>
      <c r="BL229" s="15" t="s">
        <v>208</v>
      </c>
      <c r="BM229" s="155" t="s">
        <v>476</v>
      </c>
    </row>
    <row r="230" spans="1:47" s="2" customFormat="1" ht="19.5">
      <c r="A230" s="31"/>
      <c r="B230" s="32"/>
      <c r="C230" s="184"/>
      <c r="D230" s="201" t="s">
        <v>202</v>
      </c>
      <c r="E230" s="184"/>
      <c r="F230" s="202" t="s">
        <v>477</v>
      </c>
      <c r="G230" s="184"/>
      <c r="H230" s="184"/>
      <c r="I230" s="157"/>
      <c r="J230" s="184"/>
      <c r="K230" s="31"/>
      <c r="L230" s="32"/>
      <c r="M230" s="158"/>
      <c r="N230" s="159"/>
      <c r="O230" s="57"/>
      <c r="P230" s="57"/>
      <c r="Q230" s="57"/>
      <c r="R230" s="57"/>
      <c r="S230" s="57"/>
      <c r="T230" s="58"/>
      <c r="U230" s="31"/>
      <c r="V230" s="31"/>
      <c r="W230" s="31"/>
      <c r="X230" s="31"/>
      <c r="Y230" s="31"/>
      <c r="Z230" s="31"/>
      <c r="AA230" s="31"/>
      <c r="AB230" s="31"/>
      <c r="AC230" s="31"/>
      <c r="AD230" s="31"/>
      <c r="AE230" s="31"/>
      <c r="AT230" s="15" t="s">
        <v>202</v>
      </c>
      <c r="AU230" s="15" t="s">
        <v>96</v>
      </c>
    </row>
    <row r="231" spans="2:51" s="13" customFormat="1" ht="12">
      <c r="B231" s="160"/>
      <c r="C231" s="186"/>
      <c r="D231" s="201" t="s">
        <v>257</v>
      </c>
      <c r="E231" s="203" t="s">
        <v>1</v>
      </c>
      <c r="F231" s="204" t="s">
        <v>1035</v>
      </c>
      <c r="G231" s="186"/>
      <c r="H231" s="205">
        <v>2.85</v>
      </c>
      <c r="I231" s="162"/>
      <c r="J231" s="186"/>
      <c r="L231" s="160"/>
      <c r="M231" s="163"/>
      <c r="N231" s="164"/>
      <c r="O231" s="164"/>
      <c r="P231" s="164"/>
      <c r="Q231" s="164"/>
      <c r="R231" s="164"/>
      <c r="S231" s="164"/>
      <c r="T231" s="165"/>
      <c r="AT231" s="161" t="s">
        <v>257</v>
      </c>
      <c r="AU231" s="161" t="s">
        <v>96</v>
      </c>
      <c r="AV231" s="13" t="s">
        <v>96</v>
      </c>
      <c r="AW231" s="13" t="s">
        <v>40</v>
      </c>
      <c r="AX231" s="13" t="s">
        <v>93</v>
      </c>
      <c r="AY231" s="161" t="s">
        <v>195</v>
      </c>
    </row>
    <row r="232" spans="1:65" s="2" customFormat="1" ht="21.75" customHeight="1">
      <c r="A232" s="31"/>
      <c r="B232" s="148"/>
      <c r="C232" s="196" t="s">
        <v>339</v>
      </c>
      <c r="D232" s="196" t="s">
        <v>196</v>
      </c>
      <c r="E232" s="197" t="s">
        <v>480</v>
      </c>
      <c r="F232" s="198" t="s">
        <v>481</v>
      </c>
      <c r="G232" s="199" t="s">
        <v>482</v>
      </c>
      <c r="H232" s="200">
        <v>2</v>
      </c>
      <c r="I232" s="149"/>
      <c r="J232" s="183">
        <f>ROUND(I232*H232,2)</f>
        <v>0</v>
      </c>
      <c r="K232" s="150"/>
      <c r="L232" s="32"/>
      <c r="M232" s="151" t="s">
        <v>1</v>
      </c>
      <c r="N232" s="152" t="s">
        <v>50</v>
      </c>
      <c r="O232" s="57"/>
      <c r="P232" s="153">
        <f>O232*H232</f>
        <v>0</v>
      </c>
      <c r="Q232" s="153">
        <v>0.22394</v>
      </c>
      <c r="R232" s="153">
        <f>Q232*H232</f>
        <v>0.44788</v>
      </c>
      <c r="S232" s="153">
        <v>0</v>
      </c>
      <c r="T232" s="154">
        <f>S232*H232</f>
        <v>0</v>
      </c>
      <c r="U232" s="31"/>
      <c r="V232" s="31"/>
      <c r="W232" s="31"/>
      <c r="X232" s="31"/>
      <c r="Y232" s="31"/>
      <c r="Z232" s="31"/>
      <c r="AA232" s="31"/>
      <c r="AB232" s="31"/>
      <c r="AC232" s="31"/>
      <c r="AD232" s="31"/>
      <c r="AE232" s="31"/>
      <c r="AR232" s="155" t="s">
        <v>208</v>
      </c>
      <c r="AT232" s="155" t="s">
        <v>196</v>
      </c>
      <c r="AU232" s="155" t="s">
        <v>96</v>
      </c>
      <c r="AY232" s="15" t="s">
        <v>195</v>
      </c>
      <c r="BE232" s="156">
        <f>IF(N232="základní",J232,0)</f>
        <v>0</v>
      </c>
      <c r="BF232" s="156">
        <f>IF(N232="snížená",J232,0)</f>
        <v>0</v>
      </c>
      <c r="BG232" s="156">
        <f>IF(N232="zákl. přenesená",J232,0)</f>
        <v>0</v>
      </c>
      <c r="BH232" s="156">
        <f>IF(N232="sníž. přenesená",J232,0)</f>
        <v>0</v>
      </c>
      <c r="BI232" s="156">
        <f>IF(N232="nulová",J232,0)</f>
        <v>0</v>
      </c>
      <c r="BJ232" s="15" t="s">
        <v>93</v>
      </c>
      <c r="BK232" s="156">
        <f>ROUND(I232*H232,2)</f>
        <v>0</v>
      </c>
      <c r="BL232" s="15" t="s">
        <v>208</v>
      </c>
      <c r="BM232" s="155" t="s">
        <v>1060</v>
      </c>
    </row>
    <row r="233" spans="1:47" s="2" customFormat="1" ht="19.5">
      <c r="A233" s="31"/>
      <c r="B233" s="32"/>
      <c r="C233" s="184"/>
      <c r="D233" s="201" t="s">
        <v>202</v>
      </c>
      <c r="E233" s="184"/>
      <c r="F233" s="202" t="s">
        <v>484</v>
      </c>
      <c r="G233" s="184"/>
      <c r="H233" s="184"/>
      <c r="I233" s="157"/>
      <c r="J233" s="184"/>
      <c r="K233" s="31"/>
      <c r="L233" s="32"/>
      <c r="M233" s="158"/>
      <c r="N233" s="159"/>
      <c r="O233" s="57"/>
      <c r="P233" s="57"/>
      <c r="Q233" s="57"/>
      <c r="R233" s="57"/>
      <c r="S233" s="57"/>
      <c r="T233" s="58"/>
      <c r="U233" s="31"/>
      <c r="V233" s="31"/>
      <c r="W233" s="31"/>
      <c r="X233" s="31"/>
      <c r="Y233" s="31"/>
      <c r="Z233" s="31"/>
      <c r="AA233" s="31"/>
      <c r="AB233" s="31"/>
      <c r="AC233" s="31"/>
      <c r="AD233" s="31"/>
      <c r="AE233" s="31"/>
      <c r="AT233" s="15" t="s">
        <v>202</v>
      </c>
      <c r="AU233" s="15" t="s">
        <v>96</v>
      </c>
    </row>
    <row r="234" spans="2:51" s="13" customFormat="1" ht="12">
      <c r="B234" s="160"/>
      <c r="C234" s="186"/>
      <c r="D234" s="201" t="s">
        <v>257</v>
      </c>
      <c r="E234" s="203" t="s">
        <v>1</v>
      </c>
      <c r="F234" s="204" t="s">
        <v>96</v>
      </c>
      <c r="G234" s="186"/>
      <c r="H234" s="205">
        <v>2</v>
      </c>
      <c r="I234" s="162"/>
      <c r="J234" s="186"/>
      <c r="L234" s="160"/>
      <c r="M234" s="163"/>
      <c r="N234" s="164"/>
      <c r="O234" s="164"/>
      <c r="P234" s="164"/>
      <c r="Q234" s="164"/>
      <c r="R234" s="164"/>
      <c r="S234" s="164"/>
      <c r="T234" s="165"/>
      <c r="AT234" s="161" t="s">
        <v>257</v>
      </c>
      <c r="AU234" s="161" t="s">
        <v>96</v>
      </c>
      <c r="AV234" s="13" t="s">
        <v>96</v>
      </c>
      <c r="AW234" s="13" t="s">
        <v>40</v>
      </c>
      <c r="AX234" s="13" t="s">
        <v>93</v>
      </c>
      <c r="AY234" s="161" t="s">
        <v>195</v>
      </c>
    </row>
    <row r="235" spans="2:63" s="12" customFormat="1" ht="22.9" customHeight="1">
      <c r="B235" s="135"/>
      <c r="C235" s="192"/>
      <c r="D235" s="193" t="s">
        <v>84</v>
      </c>
      <c r="E235" s="195" t="s">
        <v>194</v>
      </c>
      <c r="F235" s="195" t="s">
        <v>485</v>
      </c>
      <c r="G235" s="192"/>
      <c r="H235" s="192"/>
      <c r="I235" s="138"/>
      <c r="J235" s="185">
        <f>BK235</f>
        <v>0</v>
      </c>
      <c r="L235" s="135"/>
      <c r="M235" s="140"/>
      <c r="N235" s="141"/>
      <c r="O235" s="141"/>
      <c r="P235" s="142">
        <f>SUM(P236:P259)</f>
        <v>0</v>
      </c>
      <c r="Q235" s="141"/>
      <c r="R235" s="142">
        <f>SUM(R236:R259)</f>
        <v>0.016533</v>
      </c>
      <c r="S235" s="141"/>
      <c r="T235" s="143">
        <f>SUM(T236:T259)</f>
        <v>0</v>
      </c>
      <c r="AR235" s="136" t="s">
        <v>93</v>
      </c>
      <c r="AT235" s="144" t="s">
        <v>84</v>
      </c>
      <c r="AU235" s="144" t="s">
        <v>93</v>
      </c>
      <c r="AY235" s="136" t="s">
        <v>195</v>
      </c>
      <c r="BK235" s="145">
        <f>SUM(BK236:BK259)</f>
        <v>0</v>
      </c>
    </row>
    <row r="236" spans="1:65" s="2" customFormat="1" ht="16.5" customHeight="1">
      <c r="A236" s="31"/>
      <c r="B236" s="148"/>
      <c r="C236" s="196" t="s">
        <v>473</v>
      </c>
      <c r="D236" s="196" t="s">
        <v>196</v>
      </c>
      <c r="E236" s="197" t="s">
        <v>487</v>
      </c>
      <c r="F236" s="198" t="s">
        <v>488</v>
      </c>
      <c r="G236" s="199" t="s">
        <v>296</v>
      </c>
      <c r="H236" s="200">
        <v>39.9</v>
      </c>
      <c r="I236" s="149"/>
      <c r="J236" s="183">
        <f>ROUND(I236*H236,2)</f>
        <v>0</v>
      </c>
      <c r="K236" s="150"/>
      <c r="L236" s="32"/>
      <c r="M236" s="151" t="s">
        <v>1</v>
      </c>
      <c r="N236" s="152" t="s">
        <v>50</v>
      </c>
      <c r="O236" s="57"/>
      <c r="P236" s="153">
        <f>O236*H236</f>
        <v>0</v>
      </c>
      <c r="Q236" s="153">
        <v>0</v>
      </c>
      <c r="R236" s="153">
        <f>Q236*H236</f>
        <v>0</v>
      </c>
      <c r="S236" s="153">
        <v>0</v>
      </c>
      <c r="T236" s="154">
        <f>S236*H236</f>
        <v>0</v>
      </c>
      <c r="U236" s="31"/>
      <c r="V236" s="31"/>
      <c r="W236" s="31"/>
      <c r="X236" s="31"/>
      <c r="Y236" s="31"/>
      <c r="Z236" s="31"/>
      <c r="AA236" s="31"/>
      <c r="AB236" s="31"/>
      <c r="AC236" s="31"/>
      <c r="AD236" s="31"/>
      <c r="AE236" s="31"/>
      <c r="AR236" s="155" t="s">
        <v>208</v>
      </c>
      <c r="AT236" s="155" t="s">
        <v>196</v>
      </c>
      <c r="AU236" s="155" t="s">
        <v>96</v>
      </c>
      <c r="AY236" s="15" t="s">
        <v>195</v>
      </c>
      <c r="BE236" s="156">
        <f>IF(N236="základní",J236,0)</f>
        <v>0</v>
      </c>
      <c r="BF236" s="156">
        <f>IF(N236="snížená",J236,0)</f>
        <v>0</v>
      </c>
      <c r="BG236" s="156">
        <f>IF(N236="zákl. přenesená",J236,0)</f>
        <v>0</v>
      </c>
      <c r="BH236" s="156">
        <f>IF(N236="sníž. přenesená",J236,0)</f>
        <v>0</v>
      </c>
      <c r="BI236" s="156">
        <f>IF(N236="nulová",J236,0)</f>
        <v>0</v>
      </c>
      <c r="BJ236" s="15" t="s">
        <v>93</v>
      </c>
      <c r="BK236" s="156">
        <f>ROUND(I236*H236,2)</f>
        <v>0</v>
      </c>
      <c r="BL236" s="15" t="s">
        <v>208</v>
      </c>
      <c r="BM236" s="155" t="s">
        <v>840</v>
      </c>
    </row>
    <row r="237" spans="1:47" s="2" customFormat="1" ht="19.5">
      <c r="A237" s="31"/>
      <c r="B237" s="32"/>
      <c r="C237" s="184"/>
      <c r="D237" s="201" t="s">
        <v>202</v>
      </c>
      <c r="E237" s="184"/>
      <c r="F237" s="202" t="s">
        <v>490</v>
      </c>
      <c r="G237" s="184"/>
      <c r="H237" s="184"/>
      <c r="I237" s="157"/>
      <c r="J237" s="184"/>
      <c r="K237" s="31"/>
      <c r="L237" s="32"/>
      <c r="M237" s="158"/>
      <c r="N237" s="159"/>
      <c r="O237" s="57"/>
      <c r="P237" s="57"/>
      <c r="Q237" s="57"/>
      <c r="R237" s="57"/>
      <c r="S237" s="57"/>
      <c r="T237" s="58"/>
      <c r="U237" s="31"/>
      <c r="V237" s="31"/>
      <c r="W237" s="31"/>
      <c r="X237" s="31"/>
      <c r="Y237" s="31"/>
      <c r="Z237" s="31"/>
      <c r="AA237" s="31"/>
      <c r="AB237" s="31"/>
      <c r="AC237" s="31"/>
      <c r="AD237" s="31"/>
      <c r="AE237" s="31"/>
      <c r="AT237" s="15" t="s">
        <v>202</v>
      </c>
      <c r="AU237" s="15" t="s">
        <v>96</v>
      </c>
    </row>
    <row r="238" spans="2:51" s="13" customFormat="1" ht="12">
      <c r="B238" s="160"/>
      <c r="C238" s="186"/>
      <c r="D238" s="201" t="s">
        <v>257</v>
      </c>
      <c r="E238" s="203" t="s">
        <v>1</v>
      </c>
      <c r="F238" s="204" t="s">
        <v>1036</v>
      </c>
      <c r="G238" s="186"/>
      <c r="H238" s="205">
        <v>39.9</v>
      </c>
      <c r="I238" s="162"/>
      <c r="J238" s="186"/>
      <c r="L238" s="160"/>
      <c r="M238" s="163"/>
      <c r="N238" s="164"/>
      <c r="O238" s="164"/>
      <c r="P238" s="164"/>
      <c r="Q238" s="164"/>
      <c r="R238" s="164"/>
      <c r="S238" s="164"/>
      <c r="T238" s="165"/>
      <c r="AT238" s="161" t="s">
        <v>257</v>
      </c>
      <c r="AU238" s="161" t="s">
        <v>96</v>
      </c>
      <c r="AV238" s="13" t="s">
        <v>96</v>
      </c>
      <c r="AW238" s="13" t="s">
        <v>40</v>
      </c>
      <c r="AX238" s="13" t="s">
        <v>93</v>
      </c>
      <c r="AY238" s="161" t="s">
        <v>195</v>
      </c>
    </row>
    <row r="239" spans="1:65" s="2" customFormat="1" ht="24.2" customHeight="1">
      <c r="A239" s="31"/>
      <c r="B239" s="148"/>
      <c r="C239" s="196" t="s">
        <v>479</v>
      </c>
      <c r="D239" s="196" t="s">
        <v>196</v>
      </c>
      <c r="E239" s="197" t="s">
        <v>493</v>
      </c>
      <c r="F239" s="198" t="s">
        <v>494</v>
      </c>
      <c r="G239" s="199" t="s">
        <v>296</v>
      </c>
      <c r="H239" s="200">
        <v>3.3</v>
      </c>
      <c r="I239" s="149"/>
      <c r="J239" s="183">
        <f>ROUND(I239*H239,2)</f>
        <v>0</v>
      </c>
      <c r="K239" s="150"/>
      <c r="L239" s="32"/>
      <c r="M239" s="151" t="s">
        <v>1</v>
      </c>
      <c r="N239" s="152" t="s">
        <v>50</v>
      </c>
      <c r="O239" s="57"/>
      <c r="P239" s="153">
        <f>O239*H239</f>
        <v>0</v>
      </c>
      <c r="Q239" s="153">
        <v>0</v>
      </c>
      <c r="R239" s="153">
        <f>Q239*H239</f>
        <v>0</v>
      </c>
      <c r="S239" s="153">
        <v>0</v>
      </c>
      <c r="T239" s="154">
        <f>S239*H239</f>
        <v>0</v>
      </c>
      <c r="U239" s="31"/>
      <c r="V239" s="31"/>
      <c r="W239" s="31"/>
      <c r="X239" s="31"/>
      <c r="Y239" s="31"/>
      <c r="Z239" s="31"/>
      <c r="AA239" s="31"/>
      <c r="AB239" s="31"/>
      <c r="AC239" s="31"/>
      <c r="AD239" s="31"/>
      <c r="AE239" s="31"/>
      <c r="AR239" s="155" t="s">
        <v>208</v>
      </c>
      <c r="AT239" s="155" t="s">
        <v>196</v>
      </c>
      <c r="AU239" s="155" t="s">
        <v>96</v>
      </c>
      <c r="AY239" s="15" t="s">
        <v>195</v>
      </c>
      <c r="BE239" s="156">
        <f>IF(N239="základní",J239,0)</f>
        <v>0</v>
      </c>
      <c r="BF239" s="156">
        <f>IF(N239="snížená",J239,0)</f>
        <v>0</v>
      </c>
      <c r="BG239" s="156">
        <f>IF(N239="zákl. přenesená",J239,0)</f>
        <v>0</v>
      </c>
      <c r="BH239" s="156">
        <f>IF(N239="sníž. přenesená",J239,0)</f>
        <v>0</v>
      </c>
      <c r="BI239" s="156">
        <f>IF(N239="nulová",J239,0)</f>
        <v>0</v>
      </c>
      <c r="BJ239" s="15" t="s">
        <v>93</v>
      </c>
      <c r="BK239" s="156">
        <f>ROUND(I239*H239,2)</f>
        <v>0</v>
      </c>
      <c r="BL239" s="15" t="s">
        <v>208</v>
      </c>
      <c r="BM239" s="155" t="s">
        <v>495</v>
      </c>
    </row>
    <row r="240" spans="1:47" s="2" customFormat="1" ht="29.25">
      <c r="A240" s="31"/>
      <c r="B240" s="32"/>
      <c r="C240" s="184"/>
      <c r="D240" s="201" t="s">
        <v>202</v>
      </c>
      <c r="E240" s="184"/>
      <c r="F240" s="202" t="s">
        <v>496</v>
      </c>
      <c r="G240" s="184"/>
      <c r="H240" s="184"/>
      <c r="I240" s="157"/>
      <c r="J240" s="184"/>
      <c r="K240" s="31"/>
      <c r="L240" s="32"/>
      <c r="M240" s="158"/>
      <c r="N240" s="159"/>
      <c r="O240" s="57"/>
      <c r="P240" s="57"/>
      <c r="Q240" s="57"/>
      <c r="R240" s="57"/>
      <c r="S240" s="57"/>
      <c r="T240" s="58"/>
      <c r="U240" s="31"/>
      <c r="V240" s="31"/>
      <c r="W240" s="31"/>
      <c r="X240" s="31"/>
      <c r="Y240" s="31"/>
      <c r="Z240" s="31"/>
      <c r="AA240" s="31"/>
      <c r="AB240" s="31"/>
      <c r="AC240" s="31"/>
      <c r="AD240" s="31"/>
      <c r="AE240" s="31"/>
      <c r="AT240" s="15" t="s">
        <v>202</v>
      </c>
      <c r="AU240" s="15" t="s">
        <v>96</v>
      </c>
    </row>
    <row r="241" spans="2:51" s="13" customFormat="1" ht="12">
      <c r="B241" s="160"/>
      <c r="C241" s="186"/>
      <c r="D241" s="201" t="s">
        <v>257</v>
      </c>
      <c r="E241" s="203" t="s">
        <v>1</v>
      </c>
      <c r="F241" s="204" t="s">
        <v>1018</v>
      </c>
      <c r="G241" s="186"/>
      <c r="H241" s="205">
        <v>3.3</v>
      </c>
      <c r="I241" s="162"/>
      <c r="J241" s="186"/>
      <c r="L241" s="160"/>
      <c r="M241" s="163"/>
      <c r="N241" s="164"/>
      <c r="O241" s="164"/>
      <c r="P241" s="164"/>
      <c r="Q241" s="164"/>
      <c r="R241" s="164"/>
      <c r="S241" s="164"/>
      <c r="T241" s="165"/>
      <c r="AT241" s="161" t="s">
        <v>257</v>
      </c>
      <c r="AU241" s="161" t="s">
        <v>96</v>
      </c>
      <c r="AV241" s="13" t="s">
        <v>96</v>
      </c>
      <c r="AW241" s="13" t="s">
        <v>40</v>
      </c>
      <c r="AX241" s="13" t="s">
        <v>93</v>
      </c>
      <c r="AY241" s="161" t="s">
        <v>195</v>
      </c>
    </row>
    <row r="242" spans="1:65" s="2" customFormat="1" ht="24.2" customHeight="1">
      <c r="A242" s="31"/>
      <c r="B242" s="148"/>
      <c r="C242" s="196" t="s">
        <v>486</v>
      </c>
      <c r="D242" s="196" t="s">
        <v>196</v>
      </c>
      <c r="E242" s="197" t="s">
        <v>498</v>
      </c>
      <c r="F242" s="198" t="s">
        <v>499</v>
      </c>
      <c r="G242" s="199" t="s">
        <v>296</v>
      </c>
      <c r="H242" s="200">
        <v>2.2</v>
      </c>
      <c r="I242" s="149"/>
      <c r="J242" s="183">
        <f>ROUND(I242*H242,2)</f>
        <v>0</v>
      </c>
      <c r="K242" s="150"/>
      <c r="L242" s="32"/>
      <c r="M242" s="151" t="s">
        <v>1</v>
      </c>
      <c r="N242" s="152" t="s">
        <v>50</v>
      </c>
      <c r="O242" s="57"/>
      <c r="P242" s="153">
        <f>O242*H242</f>
        <v>0</v>
      </c>
      <c r="Q242" s="153">
        <v>0.00601</v>
      </c>
      <c r="R242" s="153">
        <f>Q242*H242</f>
        <v>0.013222000000000001</v>
      </c>
      <c r="S242" s="153">
        <v>0</v>
      </c>
      <c r="T242" s="154">
        <f>S242*H242</f>
        <v>0</v>
      </c>
      <c r="U242" s="31"/>
      <c r="V242" s="31"/>
      <c r="W242" s="31"/>
      <c r="X242" s="31"/>
      <c r="Y242" s="31"/>
      <c r="Z242" s="31"/>
      <c r="AA242" s="31"/>
      <c r="AB242" s="31"/>
      <c r="AC242" s="31"/>
      <c r="AD242" s="31"/>
      <c r="AE242" s="31"/>
      <c r="AR242" s="155" t="s">
        <v>208</v>
      </c>
      <c r="AT242" s="155" t="s">
        <v>196</v>
      </c>
      <c r="AU242" s="155" t="s">
        <v>96</v>
      </c>
      <c r="AY242" s="15" t="s">
        <v>195</v>
      </c>
      <c r="BE242" s="156">
        <f>IF(N242="základní",J242,0)</f>
        <v>0</v>
      </c>
      <c r="BF242" s="156">
        <f>IF(N242="snížená",J242,0)</f>
        <v>0</v>
      </c>
      <c r="BG242" s="156">
        <f>IF(N242="zákl. přenesená",J242,0)</f>
        <v>0</v>
      </c>
      <c r="BH242" s="156">
        <f>IF(N242="sníž. přenesená",J242,0)</f>
        <v>0</v>
      </c>
      <c r="BI242" s="156">
        <f>IF(N242="nulová",J242,0)</f>
        <v>0</v>
      </c>
      <c r="BJ242" s="15" t="s">
        <v>93</v>
      </c>
      <c r="BK242" s="156">
        <f>ROUND(I242*H242,2)</f>
        <v>0</v>
      </c>
      <c r="BL242" s="15" t="s">
        <v>208</v>
      </c>
      <c r="BM242" s="155" t="s">
        <v>500</v>
      </c>
    </row>
    <row r="243" spans="1:47" s="2" customFormat="1" ht="19.5">
      <c r="A243" s="31"/>
      <c r="B243" s="32"/>
      <c r="C243" s="184"/>
      <c r="D243" s="201" t="s">
        <v>202</v>
      </c>
      <c r="E243" s="184"/>
      <c r="F243" s="202" t="s">
        <v>501</v>
      </c>
      <c r="G243" s="184"/>
      <c r="H243" s="184"/>
      <c r="I243" s="157"/>
      <c r="J243" s="184"/>
      <c r="K243" s="31"/>
      <c r="L243" s="32"/>
      <c r="M243" s="158"/>
      <c r="N243" s="159"/>
      <c r="O243" s="57"/>
      <c r="P243" s="57"/>
      <c r="Q243" s="57"/>
      <c r="R243" s="57"/>
      <c r="S243" s="57"/>
      <c r="T243" s="58"/>
      <c r="U243" s="31"/>
      <c r="V243" s="31"/>
      <c r="W243" s="31"/>
      <c r="X243" s="31"/>
      <c r="Y243" s="31"/>
      <c r="Z243" s="31"/>
      <c r="AA243" s="31"/>
      <c r="AB243" s="31"/>
      <c r="AC243" s="31"/>
      <c r="AD243" s="31"/>
      <c r="AE243" s="31"/>
      <c r="AT243" s="15" t="s">
        <v>202</v>
      </c>
      <c r="AU243" s="15" t="s">
        <v>96</v>
      </c>
    </row>
    <row r="244" spans="2:51" s="13" customFormat="1" ht="12">
      <c r="B244" s="160"/>
      <c r="C244" s="186"/>
      <c r="D244" s="201" t="s">
        <v>257</v>
      </c>
      <c r="E244" s="203" t="s">
        <v>1</v>
      </c>
      <c r="F244" s="204" t="s">
        <v>1037</v>
      </c>
      <c r="G244" s="186"/>
      <c r="H244" s="205">
        <v>2.2</v>
      </c>
      <c r="I244" s="162"/>
      <c r="J244" s="186"/>
      <c r="L244" s="160"/>
      <c r="M244" s="163"/>
      <c r="N244" s="164"/>
      <c r="O244" s="164"/>
      <c r="P244" s="164"/>
      <c r="Q244" s="164"/>
      <c r="R244" s="164"/>
      <c r="S244" s="164"/>
      <c r="T244" s="165"/>
      <c r="AT244" s="161" t="s">
        <v>257</v>
      </c>
      <c r="AU244" s="161" t="s">
        <v>96</v>
      </c>
      <c r="AV244" s="13" t="s">
        <v>96</v>
      </c>
      <c r="AW244" s="13" t="s">
        <v>40</v>
      </c>
      <c r="AX244" s="13" t="s">
        <v>93</v>
      </c>
      <c r="AY244" s="161" t="s">
        <v>195</v>
      </c>
    </row>
    <row r="245" spans="1:65" s="2" customFormat="1" ht="24.2" customHeight="1">
      <c r="A245" s="31"/>
      <c r="B245" s="148"/>
      <c r="C245" s="196" t="s">
        <v>492</v>
      </c>
      <c r="D245" s="196" t="s">
        <v>196</v>
      </c>
      <c r="E245" s="197" t="s">
        <v>503</v>
      </c>
      <c r="F245" s="198" t="s">
        <v>504</v>
      </c>
      <c r="G245" s="199" t="s">
        <v>296</v>
      </c>
      <c r="H245" s="200">
        <v>3.3</v>
      </c>
      <c r="I245" s="149"/>
      <c r="J245" s="183">
        <f>ROUND(I245*H245,2)</f>
        <v>0</v>
      </c>
      <c r="K245" s="150"/>
      <c r="L245" s="32"/>
      <c r="M245" s="151" t="s">
        <v>1</v>
      </c>
      <c r="N245" s="152" t="s">
        <v>50</v>
      </c>
      <c r="O245" s="57"/>
      <c r="P245" s="153">
        <f>O245*H245</f>
        <v>0</v>
      </c>
      <c r="Q245" s="153">
        <v>0.00071</v>
      </c>
      <c r="R245" s="153">
        <f>Q245*H245</f>
        <v>0.002343</v>
      </c>
      <c r="S245" s="153">
        <v>0</v>
      </c>
      <c r="T245" s="154">
        <f>S245*H245</f>
        <v>0</v>
      </c>
      <c r="U245" s="31"/>
      <c r="V245" s="31"/>
      <c r="W245" s="31"/>
      <c r="X245" s="31"/>
      <c r="Y245" s="31"/>
      <c r="Z245" s="31"/>
      <c r="AA245" s="31"/>
      <c r="AB245" s="31"/>
      <c r="AC245" s="31"/>
      <c r="AD245" s="31"/>
      <c r="AE245" s="31"/>
      <c r="AR245" s="155" t="s">
        <v>208</v>
      </c>
      <c r="AT245" s="155" t="s">
        <v>196</v>
      </c>
      <c r="AU245" s="155" t="s">
        <v>96</v>
      </c>
      <c r="AY245" s="15" t="s">
        <v>195</v>
      </c>
      <c r="BE245" s="156">
        <f>IF(N245="základní",J245,0)</f>
        <v>0</v>
      </c>
      <c r="BF245" s="156">
        <f>IF(N245="snížená",J245,0)</f>
        <v>0</v>
      </c>
      <c r="BG245" s="156">
        <f>IF(N245="zákl. přenesená",J245,0)</f>
        <v>0</v>
      </c>
      <c r="BH245" s="156">
        <f>IF(N245="sníž. přenesená",J245,0)</f>
        <v>0</v>
      </c>
      <c r="BI245" s="156">
        <f>IF(N245="nulová",J245,0)</f>
        <v>0</v>
      </c>
      <c r="BJ245" s="15" t="s">
        <v>93</v>
      </c>
      <c r="BK245" s="156">
        <f>ROUND(I245*H245,2)</f>
        <v>0</v>
      </c>
      <c r="BL245" s="15" t="s">
        <v>208</v>
      </c>
      <c r="BM245" s="155" t="s">
        <v>505</v>
      </c>
    </row>
    <row r="246" spans="1:47" s="2" customFormat="1" ht="19.5">
      <c r="A246" s="31"/>
      <c r="B246" s="32"/>
      <c r="C246" s="184"/>
      <c r="D246" s="201" t="s">
        <v>202</v>
      </c>
      <c r="E246" s="184"/>
      <c r="F246" s="202" t="s">
        <v>506</v>
      </c>
      <c r="G246" s="184"/>
      <c r="H246" s="184"/>
      <c r="I246" s="157"/>
      <c r="J246" s="184"/>
      <c r="K246" s="31"/>
      <c r="L246" s="32"/>
      <c r="M246" s="158"/>
      <c r="N246" s="159"/>
      <c r="O246" s="57"/>
      <c r="P246" s="57"/>
      <c r="Q246" s="57"/>
      <c r="R246" s="57"/>
      <c r="S246" s="57"/>
      <c r="T246" s="58"/>
      <c r="U246" s="31"/>
      <c r="V246" s="31"/>
      <c r="W246" s="31"/>
      <c r="X246" s="31"/>
      <c r="Y246" s="31"/>
      <c r="Z246" s="31"/>
      <c r="AA246" s="31"/>
      <c r="AB246" s="31"/>
      <c r="AC246" s="31"/>
      <c r="AD246" s="31"/>
      <c r="AE246" s="31"/>
      <c r="AT246" s="15" t="s">
        <v>202</v>
      </c>
      <c r="AU246" s="15" t="s">
        <v>96</v>
      </c>
    </row>
    <row r="247" spans="2:51" s="13" customFormat="1" ht="12">
      <c r="B247" s="160"/>
      <c r="C247" s="186"/>
      <c r="D247" s="201" t="s">
        <v>257</v>
      </c>
      <c r="E247" s="203" t="s">
        <v>1</v>
      </c>
      <c r="F247" s="204" t="s">
        <v>1018</v>
      </c>
      <c r="G247" s="186"/>
      <c r="H247" s="205">
        <v>3.3</v>
      </c>
      <c r="I247" s="162"/>
      <c r="J247" s="186"/>
      <c r="L247" s="160"/>
      <c r="M247" s="163"/>
      <c r="N247" s="164"/>
      <c r="O247" s="164"/>
      <c r="P247" s="164"/>
      <c r="Q247" s="164"/>
      <c r="R247" s="164"/>
      <c r="S247" s="164"/>
      <c r="T247" s="165"/>
      <c r="AT247" s="161" t="s">
        <v>257</v>
      </c>
      <c r="AU247" s="161" t="s">
        <v>96</v>
      </c>
      <c r="AV247" s="13" t="s">
        <v>96</v>
      </c>
      <c r="AW247" s="13" t="s">
        <v>40</v>
      </c>
      <c r="AX247" s="13" t="s">
        <v>85</v>
      </c>
      <c r="AY247" s="161" t="s">
        <v>195</v>
      </c>
    </row>
    <row r="248" spans="1:65" s="2" customFormat="1" ht="33" customHeight="1">
      <c r="A248" s="31"/>
      <c r="B248" s="148"/>
      <c r="C248" s="196" t="s">
        <v>497</v>
      </c>
      <c r="D248" s="196" t="s">
        <v>196</v>
      </c>
      <c r="E248" s="197" t="s">
        <v>508</v>
      </c>
      <c r="F248" s="198" t="s">
        <v>509</v>
      </c>
      <c r="G248" s="199" t="s">
        <v>296</v>
      </c>
      <c r="H248" s="200">
        <v>3.3</v>
      </c>
      <c r="I248" s="149"/>
      <c r="J248" s="183">
        <f>ROUND(I248*H248,2)</f>
        <v>0</v>
      </c>
      <c r="K248" s="150"/>
      <c r="L248" s="32"/>
      <c r="M248" s="151" t="s">
        <v>1</v>
      </c>
      <c r="N248" s="152" t="s">
        <v>50</v>
      </c>
      <c r="O248" s="57"/>
      <c r="P248" s="153">
        <f>O248*H248</f>
        <v>0</v>
      </c>
      <c r="Q248" s="153">
        <v>0</v>
      </c>
      <c r="R248" s="153">
        <f>Q248*H248</f>
        <v>0</v>
      </c>
      <c r="S248" s="153">
        <v>0</v>
      </c>
      <c r="T248" s="154">
        <f>S248*H248</f>
        <v>0</v>
      </c>
      <c r="U248" s="31"/>
      <c r="V248" s="31"/>
      <c r="W248" s="31"/>
      <c r="X248" s="31"/>
      <c r="Y248" s="31"/>
      <c r="Z248" s="31"/>
      <c r="AA248" s="31"/>
      <c r="AB248" s="31"/>
      <c r="AC248" s="31"/>
      <c r="AD248" s="31"/>
      <c r="AE248" s="31"/>
      <c r="AR248" s="155" t="s">
        <v>208</v>
      </c>
      <c r="AT248" s="155" t="s">
        <v>196</v>
      </c>
      <c r="AU248" s="155" t="s">
        <v>96</v>
      </c>
      <c r="AY248" s="15" t="s">
        <v>195</v>
      </c>
      <c r="BE248" s="156">
        <f>IF(N248="základní",J248,0)</f>
        <v>0</v>
      </c>
      <c r="BF248" s="156">
        <f>IF(N248="snížená",J248,0)</f>
        <v>0</v>
      </c>
      <c r="BG248" s="156">
        <f>IF(N248="zákl. přenesená",J248,0)</f>
        <v>0</v>
      </c>
      <c r="BH248" s="156">
        <f>IF(N248="sníž. přenesená",J248,0)</f>
        <v>0</v>
      </c>
      <c r="BI248" s="156">
        <f>IF(N248="nulová",J248,0)</f>
        <v>0</v>
      </c>
      <c r="BJ248" s="15" t="s">
        <v>93</v>
      </c>
      <c r="BK248" s="156">
        <f>ROUND(I248*H248,2)</f>
        <v>0</v>
      </c>
      <c r="BL248" s="15" t="s">
        <v>208</v>
      </c>
      <c r="BM248" s="155" t="s">
        <v>510</v>
      </c>
    </row>
    <row r="249" spans="1:47" s="2" customFormat="1" ht="29.25">
      <c r="A249" s="31"/>
      <c r="B249" s="32"/>
      <c r="C249" s="184"/>
      <c r="D249" s="201" t="s">
        <v>202</v>
      </c>
      <c r="E249" s="184"/>
      <c r="F249" s="202" t="s">
        <v>511</v>
      </c>
      <c r="G249" s="184"/>
      <c r="H249" s="184"/>
      <c r="I249" s="157"/>
      <c r="J249" s="184"/>
      <c r="K249" s="31"/>
      <c r="L249" s="32"/>
      <c r="M249" s="158"/>
      <c r="N249" s="159"/>
      <c r="O249" s="57"/>
      <c r="P249" s="57"/>
      <c r="Q249" s="57"/>
      <c r="R249" s="57"/>
      <c r="S249" s="57"/>
      <c r="T249" s="58"/>
      <c r="U249" s="31"/>
      <c r="V249" s="31"/>
      <c r="W249" s="31"/>
      <c r="X249" s="31"/>
      <c r="Y249" s="31"/>
      <c r="Z249" s="31"/>
      <c r="AA249" s="31"/>
      <c r="AB249" s="31"/>
      <c r="AC249" s="31"/>
      <c r="AD249" s="31"/>
      <c r="AE249" s="31"/>
      <c r="AT249" s="15" t="s">
        <v>202</v>
      </c>
      <c r="AU249" s="15" t="s">
        <v>96</v>
      </c>
    </row>
    <row r="250" spans="2:51" s="13" customFormat="1" ht="12">
      <c r="B250" s="160"/>
      <c r="C250" s="186"/>
      <c r="D250" s="201" t="s">
        <v>257</v>
      </c>
      <c r="E250" s="203" t="s">
        <v>1</v>
      </c>
      <c r="F250" s="204" t="s">
        <v>1018</v>
      </c>
      <c r="G250" s="186"/>
      <c r="H250" s="205">
        <v>3.3</v>
      </c>
      <c r="I250" s="162"/>
      <c r="J250" s="186"/>
      <c r="L250" s="160"/>
      <c r="M250" s="163"/>
      <c r="N250" s="164"/>
      <c r="O250" s="164"/>
      <c r="P250" s="164"/>
      <c r="Q250" s="164"/>
      <c r="R250" s="164"/>
      <c r="S250" s="164"/>
      <c r="T250" s="165"/>
      <c r="AT250" s="161" t="s">
        <v>257</v>
      </c>
      <c r="AU250" s="161" t="s">
        <v>96</v>
      </c>
      <c r="AV250" s="13" t="s">
        <v>96</v>
      </c>
      <c r="AW250" s="13" t="s">
        <v>40</v>
      </c>
      <c r="AX250" s="13" t="s">
        <v>93</v>
      </c>
      <c r="AY250" s="161" t="s">
        <v>195</v>
      </c>
    </row>
    <row r="251" spans="1:65" s="2" customFormat="1" ht="24.2" customHeight="1">
      <c r="A251" s="31"/>
      <c r="B251" s="148"/>
      <c r="C251" s="196" t="s">
        <v>502</v>
      </c>
      <c r="D251" s="196" t="s">
        <v>196</v>
      </c>
      <c r="E251" s="197" t="s">
        <v>513</v>
      </c>
      <c r="F251" s="198" t="s">
        <v>514</v>
      </c>
      <c r="G251" s="199" t="s">
        <v>296</v>
      </c>
      <c r="H251" s="200">
        <v>3.3</v>
      </c>
      <c r="I251" s="149"/>
      <c r="J251" s="183">
        <f>ROUND(I251*H251,2)</f>
        <v>0</v>
      </c>
      <c r="K251" s="150"/>
      <c r="L251" s="32"/>
      <c r="M251" s="151" t="s">
        <v>1</v>
      </c>
      <c r="N251" s="152" t="s">
        <v>50</v>
      </c>
      <c r="O251" s="57"/>
      <c r="P251" s="153">
        <f>O251*H251</f>
        <v>0</v>
      </c>
      <c r="Q251" s="153">
        <v>0</v>
      </c>
      <c r="R251" s="153">
        <f>Q251*H251</f>
        <v>0</v>
      </c>
      <c r="S251" s="153">
        <v>0</v>
      </c>
      <c r="T251" s="154">
        <f>S251*H251</f>
        <v>0</v>
      </c>
      <c r="U251" s="31"/>
      <c r="V251" s="31"/>
      <c r="W251" s="31"/>
      <c r="X251" s="31"/>
      <c r="Y251" s="31"/>
      <c r="Z251" s="31"/>
      <c r="AA251" s="31"/>
      <c r="AB251" s="31"/>
      <c r="AC251" s="31"/>
      <c r="AD251" s="31"/>
      <c r="AE251" s="31"/>
      <c r="AR251" s="155" t="s">
        <v>208</v>
      </c>
      <c r="AT251" s="155" t="s">
        <v>196</v>
      </c>
      <c r="AU251" s="155" t="s">
        <v>96</v>
      </c>
      <c r="AY251" s="15" t="s">
        <v>195</v>
      </c>
      <c r="BE251" s="156">
        <f>IF(N251="základní",J251,0)</f>
        <v>0</v>
      </c>
      <c r="BF251" s="156">
        <f>IF(N251="snížená",J251,0)</f>
        <v>0</v>
      </c>
      <c r="BG251" s="156">
        <f>IF(N251="zákl. přenesená",J251,0)</f>
        <v>0</v>
      </c>
      <c r="BH251" s="156">
        <f>IF(N251="sníž. přenesená",J251,0)</f>
        <v>0</v>
      </c>
      <c r="BI251" s="156">
        <f>IF(N251="nulová",J251,0)</f>
        <v>0</v>
      </c>
      <c r="BJ251" s="15" t="s">
        <v>93</v>
      </c>
      <c r="BK251" s="156">
        <f>ROUND(I251*H251,2)</f>
        <v>0</v>
      </c>
      <c r="BL251" s="15" t="s">
        <v>208</v>
      </c>
      <c r="BM251" s="155" t="s">
        <v>515</v>
      </c>
    </row>
    <row r="252" spans="1:47" s="2" customFormat="1" ht="29.25">
      <c r="A252" s="31"/>
      <c r="B252" s="32"/>
      <c r="C252" s="184"/>
      <c r="D252" s="201" t="s">
        <v>202</v>
      </c>
      <c r="E252" s="184"/>
      <c r="F252" s="202" t="s">
        <v>516</v>
      </c>
      <c r="G252" s="184"/>
      <c r="H252" s="184"/>
      <c r="I252" s="157"/>
      <c r="J252" s="184"/>
      <c r="K252" s="31"/>
      <c r="L252" s="32"/>
      <c r="M252" s="158"/>
      <c r="N252" s="159"/>
      <c r="O252" s="57"/>
      <c r="P252" s="57"/>
      <c r="Q252" s="57"/>
      <c r="R252" s="57"/>
      <c r="S252" s="57"/>
      <c r="T252" s="58"/>
      <c r="U252" s="31"/>
      <c r="V252" s="31"/>
      <c r="W252" s="31"/>
      <c r="X252" s="31"/>
      <c r="Y252" s="31"/>
      <c r="Z252" s="31"/>
      <c r="AA252" s="31"/>
      <c r="AB252" s="31"/>
      <c r="AC252" s="31"/>
      <c r="AD252" s="31"/>
      <c r="AE252" s="31"/>
      <c r="AT252" s="15" t="s">
        <v>202</v>
      </c>
      <c r="AU252" s="15" t="s">
        <v>96</v>
      </c>
    </row>
    <row r="253" spans="2:51" s="13" customFormat="1" ht="12">
      <c r="B253" s="160"/>
      <c r="C253" s="186"/>
      <c r="D253" s="201" t="s">
        <v>257</v>
      </c>
      <c r="E253" s="203" t="s">
        <v>1</v>
      </c>
      <c r="F253" s="204" t="s">
        <v>1018</v>
      </c>
      <c r="G253" s="186"/>
      <c r="H253" s="205">
        <v>3.3</v>
      </c>
      <c r="I253" s="162"/>
      <c r="J253" s="186"/>
      <c r="L253" s="160"/>
      <c r="M253" s="163"/>
      <c r="N253" s="164"/>
      <c r="O253" s="164"/>
      <c r="P253" s="164"/>
      <c r="Q253" s="164"/>
      <c r="R253" s="164"/>
      <c r="S253" s="164"/>
      <c r="T253" s="165"/>
      <c r="AT253" s="161" t="s">
        <v>257</v>
      </c>
      <c r="AU253" s="161" t="s">
        <v>96</v>
      </c>
      <c r="AV253" s="13" t="s">
        <v>96</v>
      </c>
      <c r="AW253" s="13" t="s">
        <v>40</v>
      </c>
      <c r="AX253" s="13" t="s">
        <v>93</v>
      </c>
      <c r="AY253" s="161" t="s">
        <v>195</v>
      </c>
    </row>
    <row r="254" spans="1:65" s="2" customFormat="1" ht="24.2" customHeight="1">
      <c r="A254" s="31"/>
      <c r="B254" s="148"/>
      <c r="C254" s="196" t="s">
        <v>507</v>
      </c>
      <c r="D254" s="196" t="s">
        <v>196</v>
      </c>
      <c r="E254" s="197" t="s">
        <v>518</v>
      </c>
      <c r="F254" s="198" t="s">
        <v>519</v>
      </c>
      <c r="G254" s="199" t="s">
        <v>312</v>
      </c>
      <c r="H254" s="200">
        <v>4.4</v>
      </c>
      <c r="I254" s="149"/>
      <c r="J254" s="183">
        <f>ROUND(I254*H254,2)</f>
        <v>0</v>
      </c>
      <c r="K254" s="150"/>
      <c r="L254" s="32"/>
      <c r="M254" s="151" t="s">
        <v>1</v>
      </c>
      <c r="N254" s="152" t="s">
        <v>50</v>
      </c>
      <c r="O254" s="57"/>
      <c r="P254" s="153">
        <f>O254*H254</f>
        <v>0</v>
      </c>
      <c r="Q254" s="153">
        <v>0.00022</v>
      </c>
      <c r="R254" s="153">
        <f>Q254*H254</f>
        <v>0.0009680000000000001</v>
      </c>
      <c r="S254" s="153">
        <v>0</v>
      </c>
      <c r="T254" s="154">
        <f>S254*H254</f>
        <v>0</v>
      </c>
      <c r="U254" s="31"/>
      <c r="V254" s="31"/>
      <c r="W254" s="31"/>
      <c r="X254" s="31"/>
      <c r="Y254" s="31"/>
      <c r="Z254" s="31"/>
      <c r="AA254" s="31"/>
      <c r="AB254" s="31"/>
      <c r="AC254" s="31"/>
      <c r="AD254" s="31"/>
      <c r="AE254" s="31"/>
      <c r="AR254" s="155" t="s">
        <v>208</v>
      </c>
      <c r="AT254" s="155" t="s">
        <v>196</v>
      </c>
      <c r="AU254" s="155" t="s">
        <v>96</v>
      </c>
      <c r="AY254" s="15" t="s">
        <v>195</v>
      </c>
      <c r="BE254" s="156">
        <f>IF(N254="základní",J254,0)</f>
        <v>0</v>
      </c>
      <c r="BF254" s="156">
        <f>IF(N254="snížená",J254,0)</f>
        <v>0</v>
      </c>
      <c r="BG254" s="156">
        <f>IF(N254="zákl. přenesená",J254,0)</f>
        <v>0</v>
      </c>
      <c r="BH254" s="156">
        <f>IF(N254="sníž. přenesená",J254,0)</f>
        <v>0</v>
      </c>
      <c r="BI254" s="156">
        <f>IF(N254="nulová",J254,0)</f>
        <v>0</v>
      </c>
      <c r="BJ254" s="15" t="s">
        <v>93</v>
      </c>
      <c r="BK254" s="156">
        <f>ROUND(I254*H254,2)</f>
        <v>0</v>
      </c>
      <c r="BL254" s="15" t="s">
        <v>208</v>
      </c>
      <c r="BM254" s="155" t="s">
        <v>520</v>
      </c>
    </row>
    <row r="255" spans="1:47" s="2" customFormat="1" ht="29.25">
      <c r="A255" s="31"/>
      <c r="B255" s="32"/>
      <c r="C255" s="184"/>
      <c r="D255" s="201" t="s">
        <v>202</v>
      </c>
      <c r="E255" s="184"/>
      <c r="F255" s="202" t="s">
        <v>521</v>
      </c>
      <c r="G255" s="184"/>
      <c r="H255" s="184"/>
      <c r="I255" s="157"/>
      <c r="J255" s="184"/>
      <c r="K255" s="31"/>
      <c r="L255" s="32"/>
      <c r="M255" s="158"/>
      <c r="N255" s="159"/>
      <c r="O255" s="57"/>
      <c r="P255" s="57"/>
      <c r="Q255" s="57"/>
      <c r="R255" s="57"/>
      <c r="S255" s="57"/>
      <c r="T255" s="58"/>
      <c r="U255" s="31"/>
      <c r="V255" s="31"/>
      <c r="W255" s="31"/>
      <c r="X255" s="31"/>
      <c r="Y255" s="31"/>
      <c r="Z255" s="31"/>
      <c r="AA255" s="31"/>
      <c r="AB255" s="31"/>
      <c r="AC255" s="31"/>
      <c r="AD255" s="31"/>
      <c r="AE255" s="31"/>
      <c r="AT255" s="15" t="s">
        <v>202</v>
      </c>
      <c r="AU255" s="15" t="s">
        <v>96</v>
      </c>
    </row>
    <row r="256" spans="2:51" s="13" customFormat="1" ht="12">
      <c r="B256" s="160"/>
      <c r="C256" s="186"/>
      <c r="D256" s="201" t="s">
        <v>257</v>
      </c>
      <c r="E256" s="203" t="s">
        <v>1</v>
      </c>
      <c r="F256" s="204" t="s">
        <v>1038</v>
      </c>
      <c r="G256" s="186"/>
      <c r="H256" s="205">
        <v>4.4</v>
      </c>
      <c r="I256" s="162"/>
      <c r="J256" s="186"/>
      <c r="L256" s="160"/>
      <c r="M256" s="163"/>
      <c r="N256" s="164"/>
      <c r="O256" s="164"/>
      <c r="P256" s="164"/>
      <c r="Q256" s="164"/>
      <c r="R256" s="164"/>
      <c r="S256" s="164"/>
      <c r="T256" s="165"/>
      <c r="AT256" s="161" t="s">
        <v>257</v>
      </c>
      <c r="AU256" s="161" t="s">
        <v>96</v>
      </c>
      <c r="AV256" s="13" t="s">
        <v>96</v>
      </c>
      <c r="AW256" s="13" t="s">
        <v>40</v>
      </c>
      <c r="AX256" s="13" t="s">
        <v>93</v>
      </c>
      <c r="AY256" s="161" t="s">
        <v>195</v>
      </c>
    </row>
    <row r="257" spans="1:65" s="2" customFormat="1" ht="24.2" customHeight="1">
      <c r="A257" s="31"/>
      <c r="B257" s="148"/>
      <c r="C257" s="196" t="s">
        <v>512</v>
      </c>
      <c r="D257" s="196" t="s">
        <v>196</v>
      </c>
      <c r="E257" s="197" t="s">
        <v>524</v>
      </c>
      <c r="F257" s="198" t="s">
        <v>525</v>
      </c>
      <c r="G257" s="199" t="s">
        <v>312</v>
      </c>
      <c r="H257" s="200">
        <v>4.4</v>
      </c>
      <c r="I257" s="149"/>
      <c r="J257" s="183">
        <f>ROUND(I257*H257,2)</f>
        <v>0</v>
      </c>
      <c r="K257" s="150"/>
      <c r="L257" s="32"/>
      <c r="M257" s="151" t="s">
        <v>1</v>
      </c>
      <c r="N257" s="152" t="s">
        <v>50</v>
      </c>
      <c r="O257" s="57"/>
      <c r="P257" s="153">
        <f>O257*H257</f>
        <v>0</v>
      </c>
      <c r="Q257" s="153">
        <v>0</v>
      </c>
      <c r="R257" s="153">
        <f>Q257*H257</f>
        <v>0</v>
      </c>
      <c r="S257" s="153">
        <v>0</v>
      </c>
      <c r="T257" s="154">
        <f>S257*H257</f>
        <v>0</v>
      </c>
      <c r="U257" s="31"/>
      <c r="V257" s="31"/>
      <c r="W257" s="31"/>
      <c r="X257" s="31"/>
      <c r="Y257" s="31"/>
      <c r="Z257" s="31"/>
      <c r="AA257" s="31"/>
      <c r="AB257" s="31"/>
      <c r="AC257" s="31"/>
      <c r="AD257" s="31"/>
      <c r="AE257" s="31"/>
      <c r="AR257" s="155" t="s">
        <v>208</v>
      </c>
      <c r="AT257" s="155" t="s">
        <v>196</v>
      </c>
      <c r="AU257" s="155" t="s">
        <v>96</v>
      </c>
      <c r="AY257" s="15" t="s">
        <v>195</v>
      </c>
      <c r="BE257" s="156">
        <f>IF(N257="základní",J257,0)</f>
        <v>0</v>
      </c>
      <c r="BF257" s="156">
        <f>IF(N257="snížená",J257,0)</f>
        <v>0</v>
      </c>
      <c r="BG257" s="156">
        <f>IF(N257="zákl. přenesená",J257,0)</f>
        <v>0</v>
      </c>
      <c r="BH257" s="156">
        <f>IF(N257="sníž. přenesená",J257,0)</f>
        <v>0</v>
      </c>
      <c r="BI257" s="156">
        <f>IF(N257="nulová",J257,0)</f>
        <v>0</v>
      </c>
      <c r="BJ257" s="15" t="s">
        <v>93</v>
      </c>
      <c r="BK257" s="156">
        <f>ROUND(I257*H257,2)</f>
        <v>0</v>
      </c>
      <c r="BL257" s="15" t="s">
        <v>208</v>
      </c>
      <c r="BM257" s="155" t="s">
        <v>526</v>
      </c>
    </row>
    <row r="258" spans="1:47" s="2" customFormat="1" ht="29.25">
      <c r="A258" s="31"/>
      <c r="B258" s="32"/>
      <c r="C258" s="184"/>
      <c r="D258" s="201" t="s">
        <v>202</v>
      </c>
      <c r="E258" s="184"/>
      <c r="F258" s="202" t="s">
        <v>527</v>
      </c>
      <c r="G258" s="184"/>
      <c r="H258" s="184"/>
      <c r="I258" s="157"/>
      <c r="J258" s="184"/>
      <c r="K258" s="31"/>
      <c r="L258" s="32"/>
      <c r="M258" s="158"/>
      <c r="N258" s="159"/>
      <c r="O258" s="57"/>
      <c r="P258" s="57"/>
      <c r="Q258" s="57"/>
      <c r="R258" s="57"/>
      <c r="S258" s="57"/>
      <c r="T258" s="58"/>
      <c r="U258" s="31"/>
      <c r="V258" s="31"/>
      <c r="W258" s="31"/>
      <c r="X258" s="31"/>
      <c r="Y258" s="31"/>
      <c r="Z258" s="31"/>
      <c r="AA258" s="31"/>
      <c r="AB258" s="31"/>
      <c r="AC258" s="31"/>
      <c r="AD258" s="31"/>
      <c r="AE258" s="31"/>
      <c r="AT258" s="15" t="s">
        <v>202</v>
      </c>
      <c r="AU258" s="15" t="s">
        <v>96</v>
      </c>
    </row>
    <row r="259" spans="2:51" s="13" customFormat="1" ht="12">
      <c r="B259" s="160"/>
      <c r="C259" s="186"/>
      <c r="D259" s="201" t="s">
        <v>257</v>
      </c>
      <c r="E259" s="203" t="s">
        <v>1</v>
      </c>
      <c r="F259" s="204" t="s">
        <v>1038</v>
      </c>
      <c r="G259" s="186"/>
      <c r="H259" s="205">
        <v>4.4</v>
      </c>
      <c r="I259" s="162"/>
      <c r="J259" s="186"/>
      <c r="L259" s="160"/>
      <c r="M259" s="163"/>
      <c r="N259" s="164"/>
      <c r="O259" s="164"/>
      <c r="P259" s="164"/>
      <c r="Q259" s="164"/>
      <c r="R259" s="164"/>
      <c r="S259" s="164"/>
      <c r="T259" s="165"/>
      <c r="AT259" s="161" t="s">
        <v>257</v>
      </c>
      <c r="AU259" s="161" t="s">
        <v>96</v>
      </c>
      <c r="AV259" s="13" t="s">
        <v>96</v>
      </c>
      <c r="AW259" s="13" t="s">
        <v>40</v>
      </c>
      <c r="AX259" s="13" t="s">
        <v>93</v>
      </c>
      <c r="AY259" s="161" t="s">
        <v>195</v>
      </c>
    </row>
    <row r="260" spans="2:63" s="12" customFormat="1" ht="22.9" customHeight="1">
      <c r="B260" s="135"/>
      <c r="C260" s="192"/>
      <c r="D260" s="193" t="s">
        <v>84</v>
      </c>
      <c r="E260" s="195" t="s">
        <v>224</v>
      </c>
      <c r="F260" s="195" t="s">
        <v>535</v>
      </c>
      <c r="G260" s="192"/>
      <c r="H260" s="192"/>
      <c r="I260" s="138"/>
      <c r="J260" s="185">
        <f>BK260</f>
        <v>0</v>
      </c>
      <c r="L260" s="135"/>
      <c r="M260" s="140"/>
      <c r="N260" s="141"/>
      <c r="O260" s="141"/>
      <c r="P260" s="142">
        <f>SUM(P261:P329)</f>
        <v>0</v>
      </c>
      <c r="Q260" s="141"/>
      <c r="R260" s="142">
        <f>SUM(R261:R329)</f>
        <v>3.803935</v>
      </c>
      <c r="S260" s="141"/>
      <c r="T260" s="143">
        <f>SUM(T261:T329)</f>
        <v>0</v>
      </c>
      <c r="AR260" s="136" t="s">
        <v>93</v>
      </c>
      <c r="AT260" s="144" t="s">
        <v>84</v>
      </c>
      <c r="AU260" s="144" t="s">
        <v>93</v>
      </c>
      <c r="AY260" s="136" t="s">
        <v>195</v>
      </c>
      <c r="BK260" s="145">
        <f>SUM(BK261:BK329)</f>
        <v>0</v>
      </c>
    </row>
    <row r="261" spans="1:65" s="2" customFormat="1" ht="16.5" customHeight="1">
      <c r="A261" s="31"/>
      <c r="B261" s="148"/>
      <c r="C261" s="206" t="s">
        <v>517</v>
      </c>
      <c r="D261" s="206" t="s">
        <v>327</v>
      </c>
      <c r="E261" s="207" t="s">
        <v>537</v>
      </c>
      <c r="F261" s="208" t="s">
        <v>538</v>
      </c>
      <c r="G261" s="209" t="s">
        <v>312</v>
      </c>
      <c r="H261" s="210">
        <v>21</v>
      </c>
      <c r="I261" s="170"/>
      <c r="J261" s="187">
        <f>ROUND(I261*H261,2)</f>
        <v>0</v>
      </c>
      <c r="K261" s="171"/>
      <c r="L261" s="172"/>
      <c r="M261" s="173" t="s">
        <v>1</v>
      </c>
      <c r="N261" s="174" t="s">
        <v>50</v>
      </c>
      <c r="O261" s="57"/>
      <c r="P261" s="153">
        <f>O261*H261</f>
        <v>0</v>
      </c>
      <c r="Q261" s="153">
        <v>0</v>
      </c>
      <c r="R261" s="153">
        <f>Q261*H261</f>
        <v>0</v>
      </c>
      <c r="S261" s="153">
        <v>0</v>
      </c>
      <c r="T261" s="154">
        <f>S261*H261</f>
        <v>0</v>
      </c>
      <c r="U261" s="31"/>
      <c r="V261" s="31"/>
      <c r="W261" s="31"/>
      <c r="X261" s="31"/>
      <c r="Y261" s="31"/>
      <c r="Z261" s="31"/>
      <c r="AA261" s="31"/>
      <c r="AB261" s="31"/>
      <c r="AC261" s="31"/>
      <c r="AD261" s="31"/>
      <c r="AE261" s="31"/>
      <c r="AR261" s="155" t="s">
        <v>539</v>
      </c>
      <c r="AT261" s="155" t="s">
        <v>327</v>
      </c>
      <c r="AU261" s="155" t="s">
        <v>96</v>
      </c>
      <c r="AY261" s="15" t="s">
        <v>195</v>
      </c>
      <c r="BE261" s="156">
        <f>IF(N261="základní",J261,0)</f>
        <v>0</v>
      </c>
      <c r="BF261" s="156">
        <f>IF(N261="snížená",J261,0)</f>
        <v>0</v>
      </c>
      <c r="BG261" s="156">
        <f>IF(N261="zákl. přenesená",J261,0)</f>
        <v>0</v>
      </c>
      <c r="BH261" s="156">
        <f>IF(N261="sníž. přenesená",J261,0)</f>
        <v>0</v>
      </c>
      <c r="BI261" s="156">
        <f>IF(N261="nulová",J261,0)</f>
        <v>0</v>
      </c>
      <c r="BJ261" s="15" t="s">
        <v>93</v>
      </c>
      <c r="BK261" s="156">
        <f>ROUND(I261*H261,2)</f>
        <v>0</v>
      </c>
      <c r="BL261" s="15" t="s">
        <v>539</v>
      </c>
      <c r="BM261" s="155" t="s">
        <v>540</v>
      </c>
    </row>
    <row r="262" spans="1:47" s="2" customFormat="1" ht="12">
      <c r="A262" s="31"/>
      <c r="B262" s="32"/>
      <c r="C262" s="184"/>
      <c r="D262" s="201" t="s">
        <v>202</v>
      </c>
      <c r="E262" s="184"/>
      <c r="F262" s="202" t="s">
        <v>538</v>
      </c>
      <c r="G262" s="184"/>
      <c r="H262" s="184"/>
      <c r="I262" s="157"/>
      <c r="J262" s="184"/>
      <c r="K262" s="31"/>
      <c r="L262" s="32"/>
      <c r="M262" s="158"/>
      <c r="N262" s="159"/>
      <c r="O262" s="57"/>
      <c r="P262" s="57"/>
      <c r="Q262" s="57"/>
      <c r="R262" s="57"/>
      <c r="S262" s="57"/>
      <c r="T262" s="58"/>
      <c r="U262" s="31"/>
      <c r="V262" s="31"/>
      <c r="W262" s="31"/>
      <c r="X262" s="31"/>
      <c r="Y262" s="31"/>
      <c r="Z262" s="31"/>
      <c r="AA262" s="31"/>
      <c r="AB262" s="31"/>
      <c r="AC262" s="31"/>
      <c r="AD262" s="31"/>
      <c r="AE262" s="31"/>
      <c r="AT262" s="15" t="s">
        <v>202</v>
      </c>
      <c r="AU262" s="15" t="s">
        <v>96</v>
      </c>
    </row>
    <row r="263" spans="2:51" s="13" customFormat="1" ht="12">
      <c r="B263" s="160"/>
      <c r="C263" s="186"/>
      <c r="D263" s="201" t="s">
        <v>257</v>
      </c>
      <c r="E263" s="203" t="s">
        <v>1</v>
      </c>
      <c r="F263" s="204" t="s">
        <v>7</v>
      </c>
      <c r="G263" s="186"/>
      <c r="H263" s="205">
        <v>21</v>
      </c>
      <c r="I263" s="162"/>
      <c r="J263" s="186"/>
      <c r="L263" s="160"/>
      <c r="M263" s="163"/>
      <c r="N263" s="164"/>
      <c r="O263" s="164"/>
      <c r="P263" s="164"/>
      <c r="Q263" s="164"/>
      <c r="R263" s="164"/>
      <c r="S263" s="164"/>
      <c r="T263" s="165"/>
      <c r="AT263" s="161" t="s">
        <v>257</v>
      </c>
      <c r="AU263" s="161" t="s">
        <v>96</v>
      </c>
      <c r="AV263" s="13" t="s">
        <v>96</v>
      </c>
      <c r="AW263" s="13" t="s">
        <v>40</v>
      </c>
      <c r="AX263" s="13" t="s">
        <v>93</v>
      </c>
      <c r="AY263" s="161" t="s">
        <v>195</v>
      </c>
    </row>
    <row r="264" spans="1:65" s="2" customFormat="1" ht="24.2" customHeight="1">
      <c r="A264" s="31"/>
      <c r="B264" s="148"/>
      <c r="C264" s="196" t="s">
        <v>523</v>
      </c>
      <c r="D264" s="196" t="s">
        <v>196</v>
      </c>
      <c r="E264" s="197" t="s">
        <v>542</v>
      </c>
      <c r="F264" s="198" t="s">
        <v>543</v>
      </c>
      <c r="G264" s="199" t="s">
        <v>312</v>
      </c>
      <c r="H264" s="200">
        <v>10</v>
      </c>
      <c r="I264" s="149"/>
      <c r="J264" s="183">
        <f>ROUND(I264*H264,2)</f>
        <v>0</v>
      </c>
      <c r="K264" s="150"/>
      <c r="L264" s="32"/>
      <c r="M264" s="151" t="s">
        <v>1</v>
      </c>
      <c r="N264" s="152" t="s">
        <v>50</v>
      </c>
      <c r="O264" s="57"/>
      <c r="P264" s="153">
        <f>O264*H264</f>
        <v>0</v>
      </c>
      <c r="Q264" s="153">
        <v>0</v>
      </c>
      <c r="R264" s="153">
        <f>Q264*H264</f>
        <v>0</v>
      </c>
      <c r="S264" s="153">
        <v>0</v>
      </c>
      <c r="T264" s="154">
        <f>S264*H264</f>
        <v>0</v>
      </c>
      <c r="U264" s="31"/>
      <c r="V264" s="31"/>
      <c r="W264" s="31"/>
      <c r="X264" s="31"/>
      <c r="Y264" s="31"/>
      <c r="Z264" s="31"/>
      <c r="AA264" s="31"/>
      <c r="AB264" s="31"/>
      <c r="AC264" s="31"/>
      <c r="AD264" s="31"/>
      <c r="AE264" s="31"/>
      <c r="AR264" s="155" t="s">
        <v>208</v>
      </c>
      <c r="AT264" s="155" t="s">
        <v>196</v>
      </c>
      <c r="AU264" s="155" t="s">
        <v>96</v>
      </c>
      <c r="AY264" s="15" t="s">
        <v>195</v>
      </c>
      <c r="BE264" s="156">
        <f>IF(N264="základní",J264,0)</f>
        <v>0</v>
      </c>
      <c r="BF264" s="156">
        <f>IF(N264="snížená",J264,0)</f>
        <v>0</v>
      </c>
      <c r="BG264" s="156">
        <f>IF(N264="zákl. přenesená",J264,0)</f>
        <v>0</v>
      </c>
      <c r="BH264" s="156">
        <f>IF(N264="sníž. přenesená",J264,0)</f>
        <v>0</v>
      </c>
      <c r="BI264" s="156">
        <f>IF(N264="nulová",J264,0)</f>
        <v>0</v>
      </c>
      <c r="BJ264" s="15" t="s">
        <v>93</v>
      </c>
      <c r="BK264" s="156">
        <f>ROUND(I264*H264,2)</f>
        <v>0</v>
      </c>
      <c r="BL264" s="15" t="s">
        <v>208</v>
      </c>
      <c r="BM264" s="155" t="s">
        <v>1088</v>
      </c>
    </row>
    <row r="265" spans="1:47" s="2" customFormat="1" ht="19.5">
      <c r="A265" s="31"/>
      <c r="B265" s="32"/>
      <c r="C265" s="184"/>
      <c r="D265" s="201" t="s">
        <v>202</v>
      </c>
      <c r="E265" s="184"/>
      <c r="F265" s="202" t="s">
        <v>545</v>
      </c>
      <c r="G265" s="184"/>
      <c r="H265" s="184"/>
      <c r="I265" s="157"/>
      <c r="J265" s="184"/>
      <c r="K265" s="31"/>
      <c r="L265" s="32"/>
      <c r="M265" s="158"/>
      <c r="N265" s="159"/>
      <c r="O265" s="57"/>
      <c r="P265" s="57"/>
      <c r="Q265" s="57"/>
      <c r="R265" s="57"/>
      <c r="S265" s="57"/>
      <c r="T265" s="58"/>
      <c r="U265" s="31"/>
      <c r="V265" s="31"/>
      <c r="W265" s="31"/>
      <c r="X265" s="31"/>
      <c r="Y265" s="31"/>
      <c r="Z265" s="31"/>
      <c r="AA265" s="31"/>
      <c r="AB265" s="31"/>
      <c r="AC265" s="31"/>
      <c r="AD265" s="31"/>
      <c r="AE265" s="31"/>
      <c r="AT265" s="15" t="s">
        <v>202</v>
      </c>
      <c r="AU265" s="15" t="s">
        <v>96</v>
      </c>
    </row>
    <row r="266" spans="2:51" s="13" customFormat="1" ht="12">
      <c r="B266" s="160"/>
      <c r="C266" s="186"/>
      <c r="D266" s="201" t="s">
        <v>257</v>
      </c>
      <c r="E266" s="203" t="s">
        <v>1</v>
      </c>
      <c r="F266" s="204" t="s">
        <v>234</v>
      </c>
      <c r="G266" s="186"/>
      <c r="H266" s="205">
        <v>10</v>
      </c>
      <c r="I266" s="162"/>
      <c r="J266" s="186"/>
      <c r="L266" s="160"/>
      <c r="M266" s="163"/>
      <c r="N266" s="164"/>
      <c r="O266" s="164"/>
      <c r="P266" s="164"/>
      <c r="Q266" s="164"/>
      <c r="R266" s="164"/>
      <c r="S266" s="164"/>
      <c r="T266" s="165"/>
      <c r="AT266" s="161" t="s">
        <v>257</v>
      </c>
      <c r="AU266" s="161" t="s">
        <v>96</v>
      </c>
      <c r="AV266" s="13" t="s">
        <v>96</v>
      </c>
      <c r="AW266" s="13" t="s">
        <v>40</v>
      </c>
      <c r="AX266" s="13" t="s">
        <v>93</v>
      </c>
      <c r="AY266" s="161" t="s">
        <v>195</v>
      </c>
    </row>
    <row r="267" spans="1:65" s="2" customFormat="1" ht="37.9" customHeight="1">
      <c r="A267" s="31"/>
      <c r="B267" s="148"/>
      <c r="C267" s="206" t="s">
        <v>529</v>
      </c>
      <c r="D267" s="206" t="s">
        <v>327</v>
      </c>
      <c r="E267" s="207" t="s">
        <v>547</v>
      </c>
      <c r="F267" s="208" t="s">
        <v>548</v>
      </c>
      <c r="G267" s="209" t="s">
        <v>312</v>
      </c>
      <c r="H267" s="210">
        <v>10.3</v>
      </c>
      <c r="I267" s="170"/>
      <c r="J267" s="187">
        <f>ROUND(I267*H267,2)</f>
        <v>0</v>
      </c>
      <c r="K267" s="171"/>
      <c r="L267" s="172"/>
      <c r="M267" s="173" t="s">
        <v>1</v>
      </c>
      <c r="N267" s="174" t="s">
        <v>50</v>
      </c>
      <c r="O267" s="57"/>
      <c r="P267" s="153">
        <f>O267*H267</f>
        <v>0</v>
      </c>
      <c r="Q267" s="153">
        <v>0.00035</v>
      </c>
      <c r="R267" s="153">
        <f>Q267*H267</f>
        <v>0.003605</v>
      </c>
      <c r="S267" s="153">
        <v>0</v>
      </c>
      <c r="T267" s="154">
        <f>S267*H267</f>
        <v>0</v>
      </c>
      <c r="U267" s="31"/>
      <c r="V267" s="31"/>
      <c r="W267" s="31"/>
      <c r="X267" s="31"/>
      <c r="Y267" s="31"/>
      <c r="Z267" s="31"/>
      <c r="AA267" s="31"/>
      <c r="AB267" s="31"/>
      <c r="AC267" s="31"/>
      <c r="AD267" s="31"/>
      <c r="AE267" s="31"/>
      <c r="AR267" s="155" t="s">
        <v>224</v>
      </c>
      <c r="AT267" s="155" t="s">
        <v>327</v>
      </c>
      <c r="AU267" s="155" t="s">
        <v>96</v>
      </c>
      <c r="AY267" s="15" t="s">
        <v>195</v>
      </c>
      <c r="BE267" s="156">
        <f>IF(N267="základní",J267,0)</f>
        <v>0</v>
      </c>
      <c r="BF267" s="156">
        <f>IF(N267="snížená",J267,0)</f>
        <v>0</v>
      </c>
      <c r="BG267" s="156">
        <f>IF(N267="zákl. přenesená",J267,0)</f>
        <v>0</v>
      </c>
      <c r="BH267" s="156">
        <f>IF(N267="sníž. přenesená",J267,0)</f>
        <v>0</v>
      </c>
      <c r="BI267" s="156">
        <f>IF(N267="nulová",J267,0)</f>
        <v>0</v>
      </c>
      <c r="BJ267" s="15" t="s">
        <v>93</v>
      </c>
      <c r="BK267" s="156">
        <f>ROUND(I267*H267,2)</f>
        <v>0</v>
      </c>
      <c r="BL267" s="15" t="s">
        <v>208</v>
      </c>
      <c r="BM267" s="155" t="s">
        <v>1089</v>
      </c>
    </row>
    <row r="268" spans="1:47" s="2" customFormat="1" ht="19.5">
      <c r="A268" s="31"/>
      <c r="B268" s="32"/>
      <c r="C268" s="184"/>
      <c r="D268" s="201" t="s">
        <v>202</v>
      </c>
      <c r="E268" s="184"/>
      <c r="F268" s="202" t="s">
        <v>548</v>
      </c>
      <c r="G268" s="184"/>
      <c r="H268" s="184"/>
      <c r="I268" s="157"/>
      <c r="J268" s="184"/>
      <c r="K268" s="31"/>
      <c r="L268" s="32"/>
      <c r="M268" s="158"/>
      <c r="N268" s="159"/>
      <c r="O268" s="57"/>
      <c r="P268" s="57"/>
      <c r="Q268" s="57"/>
      <c r="R268" s="57"/>
      <c r="S268" s="57"/>
      <c r="T268" s="58"/>
      <c r="U268" s="31"/>
      <c r="V268" s="31"/>
      <c r="W268" s="31"/>
      <c r="X268" s="31"/>
      <c r="Y268" s="31"/>
      <c r="Z268" s="31"/>
      <c r="AA268" s="31"/>
      <c r="AB268" s="31"/>
      <c r="AC268" s="31"/>
      <c r="AD268" s="31"/>
      <c r="AE268" s="31"/>
      <c r="AT268" s="15" t="s">
        <v>202</v>
      </c>
      <c r="AU268" s="15" t="s">
        <v>96</v>
      </c>
    </row>
    <row r="269" spans="2:51" s="13" customFormat="1" ht="12">
      <c r="B269" s="160"/>
      <c r="C269" s="186"/>
      <c r="D269" s="201" t="s">
        <v>257</v>
      </c>
      <c r="E269" s="203" t="s">
        <v>1</v>
      </c>
      <c r="F269" s="204" t="s">
        <v>234</v>
      </c>
      <c r="G269" s="186"/>
      <c r="H269" s="205">
        <v>10</v>
      </c>
      <c r="I269" s="162"/>
      <c r="J269" s="186"/>
      <c r="L269" s="160"/>
      <c r="M269" s="163"/>
      <c r="N269" s="164"/>
      <c r="O269" s="164"/>
      <c r="P269" s="164"/>
      <c r="Q269" s="164"/>
      <c r="R269" s="164"/>
      <c r="S269" s="164"/>
      <c r="T269" s="165"/>
      <c r="AT269" s="161" t="s">
        <v>257</v>
      </c>
      <c r="AU269" s="161" t="s">
        <v>96</v>
      </c>
      <c r="AV269" s="13" t="s">
        <v>96</v>
      </c>
      <c r="AW269" s="13" t="s">
        <v>40</v>
      </c>
      <c r="AX269" s="13" t="s">
        <v>93</v>
      </c>
      <c r="AY269" s="161" t="s">
        <v>195</v>
      </c>
    </row>
    <row r="270" spans="2:51" s="13" customFormat="1" ht="12">
      <c r="B270" s="160"/>
      <c r="C270" s="186"/>
      <c r="D270" s="201" t="s">
        <v>257</v>
      </c>
      <c r="E270" s="186"/>
      <c r="F270" s="204" t="s">
        <v>915</v>
      </c>
      <c r="G270" s="186"/>
      <c r="H270" s="205">
        <v>10.3</v>
      </c>
      <c r="I270" s="162"/>
      <c r="J270" s="186"/>
      <c r="L270" s="160"/>
      <c r="M270" s="163"/>
      <c r="N270" s="164"/>
      <c r="O270" s="164"/>
      <c r="P270" s="164"/>
      <c r="Q270" s="164"/>
      <c r="R270" s="164"/>
      <c r="S270" s="164"/>
      <c r="T270" s="165"/>
      <c r="AT270" s="161" t="s">
        <v>257</v>
      </c>
      <c r="AU270" s="161" t="s">
        <v>96</v>
      </c>
      <c r="AV270" s="13" t="s">
        <v>96</v>
      </c>
      <c r="AW270" s="13" t="s">
        <v>3</v>
      </c>
      <c r="AX270" s="13" t="s">
        <v>93</v>
      </c>
      <c r="AY270" s="161" t="s">
        <v>195</v>
      </c>
    </row>
    <row r="271" spans="1:65" s="2" customFormat="1" ht="33" customHeight="1">
      <c r="A271" s="31"/>
      <c r="B271" s="148"/>
      <c r="C271" s="196" t="s">
        <v>536</v>
      </c>
      <c r="D271" s="196" t="s">
        <v>196</v>
      </c>
      <c r="E271" s="197" t="s">
        <v>552</v>
      </c>
      <c r="F271" s="198" t="s">
        <v>553</v>
      </c>
      <c r="G271" s="199" t="s">
        <v>312</v>
      </c>
      <c r="H271" s="200">
        <v>21</v>
      </c>
      <c r="I271" s="149"/>
      <c r="J271" s="183">
        <f>ROUND(I271*H271,2)</f>
        <v>0</v>
      </c>
      <c r="K271" s="150"/>
      <c r="L271" s="32"/>
      <c r="M271" s="151" t="s">
        <v>1</v>
      </c>
      <c r="N271" s="152" t="s">
        <v>50</v>
      </c>
      <c r="O271" s="57"/>
      <c r="P271" s="153">
        <f>O271*H271</f>
        <v>0</v>
      </c>
      <c r="Q271" s="153">
        <v>2E-05</v>
      </c>
      <c r="R271" s="153">
        <f>Q271*H271</f>
        <v>0.00042</v>
      </c>
      <c r="S271" s="153">
        <v>0</v>
      </c>
      <c r="T271" s="154">
        <f>S271*H271</f>
        <v>0</v>
      </c>
      <c r="U271" s="31"/>
      <c r="V271" s="31"/>
      <c r="W271" s="31"/>
      <c r="X271" s="31"/>
      <c r="Y271" s="31"/>
      <c r="Z271" s="31"/>
      <c r="AA271" s="31"/>
      <c r="AB271" s="31"/>
      <c r="AC271" s="31"/>
      <c r="AD271" s="31"/>
      <c r="AE271" s="31"/>
      <c r="AR271" s="155" t="s">
        <v>208</v>
      </c>
      <c r="AT271" s="155" t="s">
        <v>196</v>
      </c>
      <c r="AU271" s="155" t="s">
        <v>96</v>
      </c>
      <c r="AY271" s="15" t="s">
        <v>195</v>
      </c>
      <c r="BE271" s="156">
        <f>IF(N271="základní",J271,0)</f>
        <v>0</v>
      </c>
      <c r="BF271" s="156">
        <f>IF(N271="snížená",J271,0)</f>
        <v>0</v>
      </c>
      <c r="BG271" s="156">
        <f>IF(N271="zákl. přenesená",J271,0)</f>
        <v>0</v>
      </c>
      <c r="BH271" s="156">
        <f>IF(N271="sníž. přenesená",J271,0)</f>
        <v>0</v>
      </c>
      <c r="BI271" s="156">
        <f>IF(N271="nulová",J271,0)</f>
        <v>0</v>
      </c>
      <c r="BJ271" s="15" t="s">
        <v>93</v>
      </c>
      <c r="BK271" s="156">
        <f>ROUND(I271*H271,2)</f>
        <v>0</v>
      </c>
      <c r="BL271" s="15" t="s">
        <v>208</v>
      </c>
      <c r="BM271" s="155" t="s">
        <v>554</v>
      </c>
    </row>
    <row r="272" spans="1:47" s="2" customFormat="1" ht="29.25">
      <c r="A272" s="31"/>
      <c r="B272" s="32"/>
      <c r="C272" s="184"/>
      <c r="D272" s="201" t="s">
        <v>202</v>
      </c>
      <c r="E272" s="184"/>
      <c r="F272" s="202" t="s">
        <v>555</v>
      </c>
      <c r="G272" s="184"/>
      <c r="H272" s="184"/>
      <c r="I272" s="157"/>
      <c r="J272" s="184"/>
      <c r="K272" s="31"/>
      <c r="L272" s="32"/>
      <c r="M272" s="158"/>
      <c r="N272" s="159"/>
      <c r="O272" s="57"/>
      <c r="P272" s="57"/>
      <c r="Q272" s="57"/>
      <c r="R272" s="57"/>
      <c r="S272" s="57"/>
      <c r="T272" s="58"/>
      <c r="U272" s="31"/>
      <c r="V272" s="31"/>
      <c r="W272" s="31"/>
      <c r="X272" s="31"/>
      <c r="Y272" s="31"/>
      <c r="Z272" s="31"/>
      <c r="AA272" s="31"/>
      <c r="AB272" s="31"/>
      <c r="AC272" s="31"/>
      <c r="AD272" s="31"/>
      <c r="AE272" s="31"/>
      <c r="AT272" s="15" t="s">
        <v>202</v>
      </c>
      <c r="AU272" s="15" t="s">
        <v>96</v>
      </c>
    </row>
    <row r="273" spans="2:51" s="13" customFormat="1" ht="12">
      <c r="B273" s="160"/>
      <c r="C273" s="186"/>
      <c r="D273" s="201" t="s">
        <v>257</v>
      </c>
      <c r="E273" s="203" t="s">
        <v>1</v>
      </c>
      <c r="F273" s="204" t="s">
        <v>7</v>
      </c>
      <c r="G273" s="186"/>
      <c r="H273" s="205">
        <v>21</v>
      </c>
      <c r="I273" s="162"/>
      <c r="J273" s="186"/>
      <c r="L273" s="160"/>
      <c r="M273" s="163"/>
      <c r="N273" s="164"/>
      <c r="O273" s="164"/>
      <c r="P273" s="164"/>
      <c r="Q273" s="164"/>
      <c r="R273" s="164"/>
      <c r="S273" s="164"/>
      <c r="T273" s="165"/>
      <c r="AT273" s="161" t="s">
        <v>257</v>
      </c>
      <c r="AU273" s="161" t="s">
        <v>96</v>
      </c>
      <c r="AV273" s="13" t="s">
        <v>96</v>
      </c>
      <c r="AW273" s="13" t="s">
        <v>40</v>
      </c>
      <c r="AX273" s="13" t="s">
        <v>93</v>
      </c>
      <c r="AY273" s="161" t="s">
        <v>195</v>
      </c>
    </row>
    <row r="274" spans="1:65" s="2" customFormat="1" ht="62.65" customHeight="1">
      <c r="A274" s="31"/>
      <c r="B274" s="148"/>
      <c r="C274" s="206" t="s">
        <v>541</v>
      </c>
      <c r="D274" s="206" t="s">
        <v>327</v>
      </c>
      <c r="E274" s="207" t="s">
        <v>562</v>
      </c>
      <c r="F274" s="208" t="s">
        <v>563</v>
      </c>
      <c r="G274" s="209" t="s">
        <v>482</v>
      </c>
      <c r="H274" s="210">
        <v>3</v>
      </c>
      <c r="I274" s="170"/>
      <c r="J274" s="187">
        <f>ROUND(I274*H274,2)</f>
        <v>0</v>
      </c>
      <c r="K274" s="171"/>
      <c r="L274" s="172"/>
      <c r="M274" s="173" t="s">
        <v>1</v>
      </c>
      <c r="N274" s="174" t="s">
        <v>50</v>
      </c>
      <c r="O274" s="57"/>
      <c r="P274" s="153">
        <f>O274*H274</f>
        <v>0</v>
      </c>
      <c r="Q274" s="153">
        <v>0.01424</v>
      </c>
      <c r="R274" s="153">
        <f>Q274*H274</f>
        <v>0.042719999999999994</v>
      </c>
      <c r="S274" s="153">
        <v>0</v>
      </c>
      <c r="T274" s="154">
        <f>S274*H274</f>
        <v>0</v>
      </c>
      <c r="U274" s="31"/>
      <c r="V274" s="31"/>
      <c r="W274" s="31"/>
      <c r="X274" s="31"/>
      <c r="Y274" s="31"/>
      <c r="Z274" s="31"/>
      <c r="AA274" s="31"/>
      <c r="AB274" s="31"/>
      <c r="AC274" s="31"/>
      <c r="AD274" s="31"/>
      <c r="AE274" s="31"/>
      <c r="AR274" s="155" t="s">
        <v>224</v>
      </c>
      <c r="AT274" s="155" t="s">
        <v>327</v>
      </c>
      <c r="AU274" s="155" t="s">
        <v>96</v>
      </c>
      <c r="AY274" s="15" t="s">
        <v>195</v>
      </c>
      <c r="BE274" s="156">
        <f>IF(N274="základní",J274,0)</f>
        <v>0</v>
      </c>
      <c r="BF274" s="156">
        <f>IF(N274="snížená",J274,0)</f>
        <v>0</v>
      </c>
      <c r="BG274" s="156">
        <f>IF(N274="zákl. přenesená",J274,0)</f>
        <v>0</v>
      </c>
      <c r="BH274" s="156">
        <f>IF(N274="sníž. přenesená",J274,0)</f>
        <v>0</v>
      </c>
      <c r="BI274" s="156">
        <f>IF(N274="nulová",J274,0)</f>
        <v>0</v>
      </c>
      <c r="BJ274" s="15" t="s">
        <v>93</v>
      </c>
      <c r="BK274" s="156">
        <f>ROUND(I274*H274,2)</f>
        <v>0</v>
      </c>
      <c r="BL274" s="15" t="s">
        <v>208</v>
      </c>
      <c r="BM274" s="155" t="s">
        <v>1090</v>
      </c>
    </row>
    <row r="275" spans="1:47" s="2" customFormat="1" ht="39">
      <c r="A275" s="31"/>
      <c r="B275" s="32"/>
      <c r="C275" s="184"/>
      <c r="D275" s="201" t="s">
        <v>202</v>
      </c>
      <c r="E275" s="184"/>
      <c r="F275" s="202" t="s">
        <v>563</v>
      </c>
      <c r="G275" s="184"/>
      <c r="H275" s="184"/>
      <c r="I275" s="157"/>
      <c r="J275" s="184"/>
      <c r="K275" s="31"/>
      <c r="L275" s="32"/>
      <c r="M275" s="158"/>
      <c r="N275" s="159"/>
      <c r="O275" s="57"/>
      <c r="P275" s="57"/>
      <c r="Q275" s="57"/>
      <c r="R275" s="57"/>
      <c r="S275" s="57"/>
      <c r="T275" s="58"/>
      <c r="U275" s="31"/>
      <c r="V275" s="31"/>
      <c r="W275" s="31"/>
      <c r="X275" s="31"/>
      <c r="Y275" s="31"/>
      <c r="Z275" s="31"/>
      <c r="AA275" s="31"/>
      <c r="AB275" s="31"/>
      <c r="AC275" s="31"/>
      <c r="AD275" s="31"/>
      <c r="AE275" s="31"/>
      <c r="AT275" s="15" t="s">
        <v>202</v>
      </c>
      <c r="AU275" s="15" t="s">
        <v>96</v>
      </c>
    </row>
    <row r="276" spans="2:51" s="13" customFormat="1" ht="12">
      <c r="B276" s="160"/>
      <c r="C276" s="186"/>
      <c r="D276" s="201" t="s">
        <v>257</v>
      </c>
      <c r="E276" s="203" t="s">
        <v>1</v>
      </c>
      <c r="F276" s="204" t="s">
        <v>150</v>
      </c>
      <c r="G276" s="186"/>
      <c r="H276" s="205">
        <v>3</v>
      </c>
      <c r="I276" s="162"/>
      <c r="J276" s="186"/>
      <c r="L276" s="160"/>
      <c r="M276" s="163"/>
      <c r="N276" s="164"/>
      <c r="O276" s="164"/>
      <c r="P276" s="164"/>
      <c r="Q276" s="164"/>
      <c r="R276" s="164"/>
      <c r="S276" s="164"/>
      <c r="T276" s="165"/>
      <c r="AT276" s="161" t="s">
        <v>257</v>
      </c>
      <c r="AU276" s="161" t="s">
        <v>96</v>
      </c>
      <c r="AV276" s="13" t="s">
        <v>96</v>
      </c>
      <c r="AW276" s="13" t="s">
        <v>40</v>
      </c>
      <c r="AX276" s="13" t="s">
        <v>93</v>
      </c>
      <c r="AY276" s="161" t="s">
        <v>195</v>
      </c>
    </row>
    <row r="277" spans="1:65" s="2" customFormat="1" ht="62.65" customHeight="1">
      <c r="A277" s="31"/>
      <c r="B277" s="148"/>
      <c r="C277" s="206" t="s">
        <v>546</v>
      </c>
      <c r="D277" s="206" t="s">
        <v>327</v>
      </c>
      <c r="E277" s="207" t="s">
        <v>566</v>
      </c>
      <c r="F277" s="208" t="s">
        <v>567</v>
      </c>
      <c r="G277" s="209" t="s">
        <v>482</v>
      </c>
      <c r="H277" s="210">
        <v>3</v>
      </c>
      <c r="I277" s="170"/>
      <c r="J277" s="187">
        <f>ROUND(I277*H277,2)</f>
        <v>0</v>
      </c>
      <c r="K277" s="171"/>
      <c r="L277" s="172"/>
      <c r="M277" s="173" t="s">
        <v>1</v>
      </c>
      <c r="N277" s="174" t="s">
        <v>50</v>
      </c>
      <c r="O277" s="57"/>
      <c r="P277" s="153">
        <f>O277*H277</f>
        <v>0</v>
      </c>
      <c r="Q277" s="153">
        <v>0.07725</v>
      </c>
      <c r="R277" s="153">
        <f>Q277*H277</f>
        <v>0.23175</v>
      </c>
      <c r="S277" s="153">
        <v>0</v>
      </c>
      <c r="T277" s="154">
        <f>S277*H277</f>
        <v>0</v>
      </c>
      <c r="U277" s="31"/>
      <c r="V277" s="31"/>
      <c r="W277" s="31"/>
      <c r="X277" s="31"/>
      <c r="Y277" s="31"/>
      <c r="Z277" s="31"/>
      <c r="AA277" s="31"/>
      <c r="AB277" s="31"/>
      <c r="AC277" s="31"/>
      <c r="AD277" s="31"/>
      <c r="AE277" s="31"/>
      <c r="AR277" s="155" t="s">
        <v>224</v>
      </c>
      <c r="AT277" s="155" t="s">
        <v>327</v>
      </c>
      <c r="AU277" s="155" t="s">
        <v>96</v>
      </c>
      <c r="AY277" s="15" t="s">
        <v>195</v>
      </c>
      <c r="BE277" s="156">
        <f>IF(N277="základní",J277,0)</f>
        <v>0</v>
      </c>
      <c r="BF277" s="156">
        <f>IF(N277="snížená",J277,0)</f>
        <v>0</v>
      </c>
      <c r="BG277" s="156">
        <f>IF(N277="zákl. přenesená",J277,0)</f>
        <v>0</v>
      </c>
      <c r="BH277" s="156">
        <f>IF(N277="sníž. přenesená",J277,0)</f>
        <v>0</v>
      </c>
      <c r="BI277" s="156">
        <f>IF(N277="nulová",J277,0)</f>
        <v>0</v>
      </c>
      <c r="BJ277" s="15" t="s">
        <v>93</v>
      </c>
      <c r="BK277" s="156">
        <f>ROUND(I277*H277,2)</f>
        <v>0</v>
      </c>
      <c r="BL277" s="15" t="s">
        <v>208</v>
      </c>
      <c r="BM277" s="155" t="s">
        <v>1091</v>
      </c>
    </row>
    <row r="278" spans="1:47" s="2" customFormat="1" ht="39">
      <c r="A278" s="31"/>
      <c r="B278" s="32"/>
      <c r="C278" s="184"/>
      <c r="D278" s="201" t="s">
        <v>202</v>
      </c>
      <c r="E278" s="184"/>
      <c r="F278" s="202" t="s">
        <v>569</v>
      </c>
      <c r="G278" s="184"/>
      <c r="H278" s="184"/>
      <c r="I278" s="157"/>
      <c r="J278" s="184"/>
      <c r="K278" s="31"/>
      <c r="L278" s="32"/>
      <c r="M278" s="158"/>
      <c r="N278" s="159"/>
      <c r="O278" s="57"/>
      <c r="P278" s="57"/>
      <c r="Q278" s="57"/>
      <c r="R278" s="57"/>
      <c r="S278" s="57"/>
      <c r="T278" s="58"/>
      <c r="U278" s="31"/>
      <c r="V278" s="31"/>
      <c r="W278" s="31"/>
      <c r="X278" s="31"/>
      <c r="Y278" s="31"/>
      <c r="Z278" s="31"/>
      <c r="AA278" s="31"/>
      <c r="AB278" s="31"/>
      <c r="AC278" s="31"/>
      <c r="AD278" s="31"/>
      <c r="AE278" s="31"/>
      <c r="AT278" s="15" t="s">
        <v>202</v>
      </c>
      <c r="AU278" s="15" t="s">
        <v>96</v>
      </c>
    </row>
    <row r="279" spans="2:51" s="13" customFormat="1" ht="12">
      <c r="B279" s="160"/>
      <c r="C279" s="186"/>
      <c r="D279" s="201" t="s">
        <v>257</v>
      </c>
      <c r="E279" s="203" t="s">
        <v>1</v>
      </c>
      <c r="F279" s="204" t="s">
        <v>150</v>
      </c>
      <c r="G279" s="186"/>
      <c r="H279" s="205">
        <v>3</v>
      </c>
      <c r="I279" s="162"/>
      <c r="J279" s="186"/>
      <c r="L279" s="160"/>
      <c r="M279" s="163"/>
      <c r="N279" s="164"/>
      <c r="O279" s="164"/>
      <c r="P279" s="164"/>
      <c r="Q279" s="164"/>
      <c r="R279" s="164"/>
      <c r="S279" s="164"/>
      <c r="T279" s="165"/>
      <c r="AT279" s="161" t="s">
        <v>257</v>
      </c>
      <c r="AU279" s="161" t="s">
        <v>96</v>
      </c>
      <c r="AV279" s="13" t="s">
        <v>96</v>
      </c>
      <c r="AW279" s="13" t="s">
        <v>40</v>
      </c>
      <c r="AX279" s="13" t="s">
        <v>93</v>
      </c>
      <c r="AY279" s="161" t="s">
        <v>195</v>
      </c>
    </row>
    <row r="280" spans="1:65" s="2" customFormat="1" ht="24.2" customHeight="1">
      <c r="A280" s="31"/>
      <c r="B280" s="148"/>
      <c r="C280" s="196" t="s">
        <v>551</v>
      </c>
      <c r="D280" s="196" t="s">
        <v>196</v>
      </c>
      <c r="E280" s="197" t="s">
        <v>557</v>
      </c>
      <c r="F280" s="198" t="s">
        <v>558</v>
      </c>
      <c r="G280" s="199" t="s">
        <v>482</v>
      </c>
      <c r="H280" s="200">
        <v>3</v>
      </c>
      <c r="I280" s="149"/>
      <c r="J280" s="183">
        <f>ROUND(I280*H280,2)</f>
        <v>0</v>
      </c>
      <c r="K280" s="150"/>
      <c r="L280" s="32"/>
      <c r="M280" s="151" t="s">
        <v>1</v>
      </c>
      <c r="N280" s="152" t="s">
        <v>50</v>
      </c>
      <c r="O280" s="57"/>
      <c r="P280" s="153">
        <f>O280*H280</f>
        <v>0</v>
      </c>
      <c r="Q280" s="153">
        <v>0.0001</v>
      </c>
      <c r="R280" s="153">
        <f>Q280*H280</f>
        <v>0.00030000000000000003</v>
      </c>
      <c r="S280" s="153">
        <v>0</v>
      </c>
      <c r="T280" s="154">
        <f>S280*H280</f>
        <v>0</v>
      </c>
      <c r="U280" s="31"/>
      <c r="V280" s="31"/>
      <c r="W280" s="31"/>
      <c r="X280" s="31"/>
      <c r="Y280" s="31"/>
      <c r="Z280" s="31"/>
      <c r="AA280" s="31"/>
      <c r="AB280" s="31"/>
      <c r="AC280" s="31"/>
      <c r="AD280" s="31"/>
      <c r="AE280" s="31"/>
      <c r="AR280" s="155" t="s">
        <v>208</v>
      </c>
      <c r="AT280" s="155" t="s">
        <v>196</v>
      </c>
      <c r="AU280" s="155" t="s">
        <v>96</v>
      </c>
      <c r="AY280" s="15" t="s">
        <v>195</v>
      </c>
      <c r="BE280" s="156">
        <f>IF(N280="základní",J280,0)</f>
        <v>0</v>
      </c>
      <c r="BF280" s="156">
        <f>IF(N280="snížená",J280,0)</f>
        <v>0</v>
      </c>
      <c r="BG280" s="156">
        <f>IF(N280="zákl. přenesená",J280,0)</f>
        <v>0</v>
      </c>
      <c r="BH280" s="156">
        <f>IF(N280="sníž. přenesená",J280,0)</f>
        <v>0</v>
      </c>
      <c r="BI280" s="156">
        <f>IF(N280="nulová",J280,0)</f>
        <v>0</v>
      </c>
      <c r="BJ280" s="15" t="s">
        <v>93</v>
      </c>
      <c r="BK280" s="156">
        <f>ROUND(I280*H280,2)</f>
        <v>0</v>
      </c>
      <c r="BL280" s="15" t="s">
        <v>208</v>
      </c>
      <c r="BM280" s="155" t="s">
        <v>559</v>
      </c>
    </row>
    <row r="281" spans="1:47" s="2" customFormat="1" ht="19.5">
      <c r="A281" s="31"/>
      <c r="B281" s="32"/>
      <c r="C281" s="184"/>
      <c r="D281" s="201" t="s">
        <v>202</v>
      </c>
      <c r="E281" s="184"/>
      <c r="F281" s="202" t="s">
        <v>560</v>
      </c>
      <c r="G281" s="184"/>
      <c r="H281" s="184"/>
      <c r="I281" s="157"/>
      <c r="J281" s="184"/>
      <c r="K281" s="31"/>
      <c r="L281" s="32"/>
      <c r="M281" s="158"/>
      <c r="N281" s="159"/>
      <c r="O281" s="57"/>
      <c r="P281" s="57"/>
      <c r="Q281" s="57"/>
      <c r="R281" s="57"/>
      <c r="S281" s="57"/>
      <c r="T281" s="58"/>
      <c r="U281" s="31"/>
      <c r="V281" s="31"/>
      <c r="W281" s="31"/>
      <c r="X281" s="31"/>
      <c r="Y281" s="31"/>
      <c r="Z281" s="31"/>
      <c r="AA281" s="31"/>
      <c r="AB281" s="31"/>
      <c r="AC281" s="31"/>
      <c r="AD281" s="31"/>
      <c r="AE281" s="31"/>
      <c r="AT281" s="15" t="s">
        <v>202</v>
      </c>
      <c r="AU281" s="15" t="s">
        <v>96</v>
      </c>
    </row>
    <row r="282" spans="2:51" s="13" customFormat="1" ht="12">
      <c r="B282" s="160"/>
      <c r="C282" s="186"/>
      <c r="D282" s="201" t="s">
        <v>257</v>
      </c>
      <c r="E282" s="203" t="s">
        <v>1</v>
      </c>
      <c r="F282" s="204" t="s">
        <v>150</v>
      </c>
      <c r="G282" s="186"/>
      <c r="H282" s="205">
        <v>3</v>
      </c>
      <c r="I282" s="162"/>
      <c r="J282" s="186"/>
      <c r="L282" s="160"/>
      <c r="M282" s="163"/>
      <c r="N282" s="164"/>
      <c r="O282" s="164"/>
      <c r="P282" s="164"/>
      <c r="Q282" s="164"/>
      <c r="R282" s="164"/>
      <c r="S282" s="164"/>
      <c r="T282" s="165"/>
      <c r="AT282" s="161" t="s">
        <v>257</v>
      </c>
      <c r="AU282" s="161" t="s">
        <v>96</v>
      </c>
      <c r="AV282" s="13" t="s">
        <v>96</v>
      </c>
      <c r="AW282" s="13" t="s">
        <v>40</v>
      </c>
      <c r="AX282" s="13" t="s">
        <v>93</v>
      </c>
      <c r="AY282" s="161" t="s">
        <v>195</v>
      </c>
    </row>
    <row r="283" spans="1:65" s="2" customFormat="1" ht="16.5" customHeight="1">
      <c r="A283" s="31"/>
      <c r="B283" s="148"/>
      <c r="C283" s="206" t="s">
        <v>556</v>
      </c>
      <c r="D283" s="206" t="s">
        <v>327</v>
      </c>
      <c r="E283" s="207" t="s">
        <v>574</v>
      </c>
      <c r="F283" s="208" t="s">
        <v>575</v>
      </c>
      <c r="G283" s="209" t="s">
        <v>482</v>
      </c>
      <c r="H283" s="210">
        <v>3</v>
      </c>
      <c r="I283" s="170"/>
      <c r="J283" s="187">
        <f>ROUND(I283*H283,2)</f>
        <v>0</v>
      </c>
      <c r="K283" s="171"/>
      <c r="L283" s="172"/>
      <c r="M283" s="173" t="s">
        <v>1</v>
      </c>
      <c r="N283" s="174" t="s">
        <v>50</v>
      </c>
      <c r="O283" s="57"/>
      <c r="P283" s="153">
        <f>O283*H283</f>
        <v>0</v>
      </c>
      <c r="Q283" s="153">
        <v>0.0007</v>
      </c>
      <c r="R283" s="153">
        <f>Q283*H283</f>
        <v>0.0021</v>
      </c>
      <c r="S283" s="153">
        <v>0</v>
      </c>
      <c r="T283" s="154">
        <f>S283*H283</f>
        <v>0</v>
      </c>
      <c r="U283" s="31"/>
      <c r="V283" s="31"/>
      <c r="W283" s="31"/>
      <c r="X283" s="31"/>
      <c r="Y283" s="31"/>
      <c r="Z283" s="31"/>
      <c r="AA283" s="31"/>
      <c r="AB283" s="31"/>
      <c r="AC283" s="31"/>
      <c r="AD283" s="31"/>
      <c r="AE283" s="31"/>
      <c r="AR283" s="155" t="s">
        <v>224</v>
      </c>
      <c r="AT283" s="155" t="s">
        <v>327</v>
      </c>
      <c r="AU283" s="155" t="s">
        <v>96</v>
      </c>
      <c r="AY283" s="15" t="s">
        <v>195</v>
      </c>
      <c r="BE283" s="156">
        <f>IF(N283="základní",J283,0)</f>
        <v>0</v>
      </c>
      <c r="BF283" s="156">
        <f>IF(N283="snížená",J283,0)</f>
        <v>0</v>
      </c>
      <c r="BG283" s="156">
        <f>IF(N283="zákl. přenesená",J283,0)</f>
        <v>0</v>
      </c>
      <c r="BH283" s="156">
        <f>IF(N283="sníž. přenesená",J283,0)</f>
        <v>0</v>
      </c>
      <c r="BI283" s="156">
        <f>IF(N283="nulová",J283,0)</f>
        <v>0</v>
      </c>
      <c r="BJ283" s="15" t="s">
        <v>93</v>
      </c>
      <c r="BK283" s="156">
        <f>ROUND(I283*H283,2)</f>
        <v>0</v>
      </c>
      <c r="BL283" s="15" t="s">
        <v>208</v>
      </c>
      <c r="BM283" s="155" t="s">
        <v>576</v>
      </c>
    </row>
    <row r="284" spans="1:47" s="2" customFormat="1" ht="12">
      <c r="A284" s="31"/>
      <c r="B284" s="32"/>
      <c r="C284" s="184"/>
      <c r="D284" s="201" t="s">
        <v>202</v>
      </c>
      <c r="E284" s="184"/>
      <c r="F284" s="202" t="s">
        <v>575</v>
      </c>
      <c r="G284" s="184"/>
      <c r="H284" s="184"/>
      <c r="I284" s="157"/>
      <c r="J284" s="184"/>
      <c r="K284" s="31"/>
      <c r="L284" s="32"/>
      <c r="M284" s="158"/>
      <c r="N284" s="159"/>
      <c r="O284" s="57"/>
      <c r="P284" s="57"/>
      <c r="Q284" s="57"/>
      <c r="R284" s="57"/>
      <c r="S284" s="57"/>
      <c r="T284" s="58"/>
      <c r="U284" s="31"/>
      <c r="V284" s="31"/>
      <c r="W284" s="31"/>
      <c r="X284" s="31"/>
      <c r="Y284" s="31"/>
      <c r="Z284" s="31"/>
      <c r="AA284" s="31"/>
      <c r="AB284" s="31"/>
      <c r="AC284" s="31"/>
      <c r="AD284" s="31"/>
      <c r="AE284" s="31"/>
      <c r="AT284" s="15" t="s">
        <v>202</v>
      </c>
      <c r="AU284" s="15" t="s">
        <v>96</v>
      </c>
    </row>
    <row r="285" spans="1:65" s="2" customFormat="1" ht="33" customHeight="1">
      <c r="A285" s="31"/>
      <c r="B285" s="148"/>
      <c r="C285" s="196" t="s">
        <v>561</v>
      </c>
      <c r="D285" s="196" t="s">
        <v>196</v>
      </c>
      <c r="E285" s="197" t="s">
        <v>578</v>
      </c>
      <c r="F285" s="198" t="s">
        <v>579</v>
      </c>
      <c r="G285" s="199" t="s">
        <v>482</v>
      </c>
      <c r="H285" s="200">
        <v>2</v>
      </c>
      <c r="I285" s="149"/>
      <c r="J285" s="183">
        <f>ROUND(I285*H285,2)</f>
        <v>0</v>
      </c>
      <c r="K285" s="150"/>
      <c r="L285" s="32"/>
      <c r="M285" s="151" t="s">
        <v>1</v>
      </c>
      <c r="N285" s="152" t="s">
        <v>50</v>
      </c>
      <c r="O285" s="57"/>
      <c r="P285" s="153">
        <f>O285*H285</f>
        <v>0</v>
      </c>
      <c r="Q285" s="153">
        <v>2E-05</v>
      </c>
      <c r="R285" s="153">
        <f>Q285*H285</f>
        <v>4E-05</v>
      </c>
      <c r="S285" s="153">
        <v>0</v>
      </c>
      <c r="T285" s="154">
        <f>S285*H285</f>
        <v>0</v>
      </c>
      <c r="U285" s="31"/>
      <c r="V285" s="31"/>
      <c r="W285" s="31"/>
      <c r="X285" s="31"/>
      <c r="Y285" s="31"/>
      <c r="Z285" s="31"/>
      <c r="AA285" s="31"/>
      <c r="AB285" s="31"/>
      <c r="AC285" s="31"/>
      <c r="AD285" s="31"/>
      <c r="AE285" s="31"/>
      <c r="AR285" s="155" t="s">
        <v>208</v>
      </c>
      <c r="AT285" s="155" t="s">
        <v>196</v>
      </c>
      <c r="AU285" s="155" t="s">
        <v>96</v>
      </c>
      <c r="AY285" s="15" t="s">
        <v>195</v>
      </c>
      <c r="BE285" s="156">
        <f>IF(N285="základní",J285,0)</f>
        <v>0</v>
      </c>
      <c r="BF285" s="156">
        <f>IF(N285="snížená",J285,0)</f>
        <v>0</v>
      </c>
      <c r="BG285" s="156">
        <f>IF(N285="zákl. přenesená",J285,0)</f>
        <v>0</v>
      </c>
      <c r="BH285" s="156">
        <f>IF(N285="sníž. přenesená",J285,0)</f>
        <v>0</v>
      </c>
      <c r="BI285" s="156">
        <f>IF(N285="nulová",J285,0)</f>
        <v>0</v>
      </c>
      <c r="BJ285" s="15" t="s">
        <v>93</v>
      </c>
      <c r="BK285" s="156">
        <f>ROUND(I285*H285,2)</f>
        <v>0</v>
      </c>
      <c r="BL285" s="15" t="s">
        <v>208</v>
      </c>
      <c r="BM285" s="155" t="s">
        <v>580</v>
      </c>
    </row>
    <row r="286" spans="1:47" s="2" customFormat="1" ht="19.5">
      <c r="A286" s="31"/>
      <c r="B286" s="32"/>
      <c r="C286" s="184"/>
      <c r="D286" s="201" t="s">
        <v>202</v>
      </c>
      <c r="E286" s="184"/>
      <c r="F286" s="202" t="s">
        <v>581</v>
      </c>
      <c r="G286" s="184"/>
      <c r="H286" s="184"/>
      <c r="I286" s="157"/>
      <c r="J286" s="184"/>
      <c r="K286" s="31"/>
      <c r="L286" s="32"/>
      <c r="M286" s="158"/>
      <c r="N286" s="159"/>
      <c r="O286" s="57"/>
      <c r="P286" s="57"/>
      <c r="Q286" s="57"/>
      <c r="R286" s="57"/>
      <c r="S286" s="57"/>
      <c r="T286" s="58"/>
      <c r="U286" s="31"/>
      <c r="V286" s="31"/>
      <c r="W286" s="31"/>
      <c r="X286" s="31"/>
      <c r="Y286" s="31"/>
      <c r="Z286" s="31"/>
      <c r="AA286" s="31"/>
      <c r="AB286" s="31"/>
      <c r="AC286" s="31"/>
      <c r="AD286" s="31"/>
      <c r="AE286" s="31"/>
      <c r="AT286" s="15" t="s">
        <v>202</v>
      </c>
      <c r="AU286" s="15" t="s">
        <v>96</v>
      </c>
    </row>
    <row r="287" spans="2:51" s="13" customFormat="1" ht="12">
      <c r="B287" s="160"/>
      <c r="C287" s="186"/>
      <c r="D287" s="201" t="s">
        <v>257</v>
      </c>
      <c r="E287" s="203" t="s">
        <v>1</v>
      </c>
      <c r="F287" s="204" t="s">
        <v>96</v>
      </c>
      <c r="G287" s="186"/>
      <c r="H287" s="205">
        <v>2</v>
      </c>
      <c r="I287" s="162"/>
      <c r="J287" s="186"/>
      <c r="L287" s="160"/>
      <c r="M287" s="163"/>
      <c r="N287" s="164"/>
      <c r="O287" s="164"/>
      <c r="P287" s="164"/>
      <c r="Q287" s="164"/>
      <c r="R287" s="164"/>
      <c r="S287" s="164"/>
      <c r="T287" s="165"/>
      <c r="AT287" s="161" t="s">
        <v>257</v>
      </c>
      <c r="AU287" s="161" t="s">
        <v>96</v>
      </c>
      <c r="AV287" s="13" t="s">
        <v>96</v>
      </c>
      <c r="AW287" s="13" t="s">
        <v>40</v>
      </c>
      <c r="AX287" s="13" t="s">
        <v>93</v>
      </c>
      <c r="AY287" s="161" t="s">
        <v>195</v>
      </c>
    </row>
    <row r="288" spans="1:65" s="2" customFormat="1" ht="16.5" customHeight="1">
      <c r="A288" s="31"/>
      <c r="B288" s="148"/>
      <c r="C288" s="206" t="s">
        <v>565</v>
      </c>
      <c r="D288" s="206" t="s">
        <v>327</v>
      </c>
      <c r="E288" s="207" t="s">
        <v>583</v>
      </c>
      <c r="F288" s="208" t="s">
        <v>584</v>
      </c>
      <c r="G288" s="209" t="s">
        <v>482</v>
      </c>
      <c r="H288" s="210">
        <v>2</v>
      </c>
      <c r="I288" s="170"/>
      <c r="J288" s="187">
        <f>ROUND(I288*H288,2)</f>
        <v>0</v>
      </c>
      <c r="K288" s="171"/>
      <c r="L288" s="172"/>
      <c r="M288" s="173" t="s">
        <v>1</v>
      </c>
      <c r="N288" s="174" t="s">
        <v>50</v>
      </c>
      <c r="O288" s="57"/>
      <c r="P288" s="153">
        <f>O288*H288</f>
        <v>0</v>
      </c>
      <c r="Q288" s="153">
        <v>0.0071</v>
      </c>
      <c r="R288" s="153">
        <f>Q288*H288</f>
        <v>0.0142</v>
      </c>
      <c r="S288" s="153">
        <v>0</v>
      </c>
      <c r="T288" s="154">
        <f>S288*H288</f>
        <v>0</v>
      </c>
      <c r="U288" s="31"/>
      <c r="V288" s="31"/>
      <c r="W288" s="31"/>
      <c r="X288" s="31"/>
      <c r="Y288" s="31"/>
      <c r="Z288" s="31"/>
      <c r="AA288" s="31"/>
      <c r="AB288" s="31"/>
      <c r="AC288" s="31"/>
      <c r="AD288" s="31"/>
      <c r="AE288" s="31"/>
      <c r="AR288" s="155" t="s">
        <v>224</v>
      </c>
      <c r="AT288" s="155" t="s">
        <v>327</v>
      </c>
      <c r="AU288" s="155" t="s">
        <v>96</v>
      </c>
      <c r="AY288" s="15" t="s">
        <v>195</v>
      </c>
      <c r="BE288" s="156">
        <f>IF(N288="základní",J288,0)</f>
        <v>0</v>
      </c>
      <c r="BF288" s="156">
        <f>IF(N288="snížená",J288,0)</f>
        <v>0</v>
      </c>
      <c r="BG288" s="156">
        <f>IF(N288="zákl. přenesená",J288,0)</f>
        <v>0</v>
      </c>
      <c r="BH288" s="156">
        <f>IF(N288="sníž. přenesená",J288,0)</f>
        <v>0</v>
      </c>
      <c r="BI288" s="156">
        <f>IF(N288="nulová",J288,0)</f>
        <v>0</v>
      </c>
      <c r="BJ288" s="15" t="s">
        <v>93</v>
      </c>
      <c r="BK288" s="156">
        <f>ROUND(I288*H288,2)</f>
        <v>0</v>
      </c>
      <c r="BL288" s="15" t="s">
        <v>208</v>
      </c>
      <c r="BM288" s="155" t="s">
        <v>585</v>
      </c>
    </row>
    <row r="289" spans="1:47" s="2" customFormat="1" ht="12">
      <c r="A289" s="31"/>
      <c r="B289" s="32"/>
      <c r="C289" s="184"/>
      <c r="D289" s="201" t="s">
        <v>202</v>
      </c>
      <c r="E289" s="184"/>
      <c r="F289" s="202" t="s">
        <v>584</v>
      </c>
      <c r="G289" s="184"/>
      <c r="H289" s="184"/>
      <c r="I289" s="157"/>
      <c r="J289" s="184"/>
      <c r="K289" s="31"/>
      <c r="L289" s="32"/>
      <c r="M289" s="158"/>
      <c r="N289" s="159"/>
      <c r="O289" s="57"/>
      <c r="P289" s="57"/>
      <c r="Q289" s="57"/>
      <c r="R289" s="57"/>
      <c r="S289" s="57"/>
      <c r="T289" s="58"/>
      <c r="U289" s="31"/>
      <c r="V289" s="31"/>
      <c r="W289" s="31"/>
      <c r="X289" s="31"/>
      <c r="Y289" s="31"/>
      <c r="Z289" s="31"/>
      <c r="AA289" s="31"/>
      <c r="AB289" s="31"/>
      <c r="AC289" s="31"/>
      <c r="AD289" s="31"/>
      <c r="AE289" s="31"/>
      <c r="AT289" s="15" t="s">
        <v>202</v>
      </c>
      <c r="AU289" s="15" t="s">
        <v>96</v>
      </c>
    </row>
    <row r="290" spans="2:51" s="13" customFormat="1" ht="12">
      <c r="B290" s="160"/>
      <c r="C290" s="186"/>
      <c r="D290" s="201" t="s">
        <v>257</v>
      </c>
      <c r="E290" s="203" t="s">
        <v>1</v>
      </c>
      <c r="F290" s="204" t="s">
        <v>96</v>
      </c>
      <c r="G290" s="186"/>
      <c r="H290" s="205">
        <v>2</v>
      </c>
      <c r="I290" s="162"/>
      <c r="J290" s="186"/>
      <c r="L290" s="160"/>
      <c r="M290" s="163"/>
      <c r="N290" s="164"/>
      <c r="O290" s="164"/>
      <c r="P290" s="164"/>
      <c r="Q290" s="164"/>
      <c r="R290" s="164"/>
      <c r="S290" s="164"/>
      <c r="T290" s="165"/>
      <c r="AT290" s="161" t="s">
        <v>257</v>
      </c>
      <c r="AU290" s="161" t="s">
        <v>96</v>
      </c>
      <c r="AV290" s="13" t="s">
        <v>96</v>
      </c>
      <c r="AW290" s="13" t="s">
        <v>40</v>
      </c>
      <c r="AX290" s="13" t="s">
        <v>93</v>
      </c>
      <c r="AY290" s="161" t="s">
        <v>195</v>
      </c>
    </row>
    <row r="291" spans="1:65" s="2" customFormat="1" ht="16.5" customHeight="1">
      <c r="A291" s="31"/>
      <c r="B291" s="148"/>
      <c r="C291" s="206" t="s">
        <v>570</v>
      </c>
      <c r="D291" s="206" t="s">
        <v>327</v>
      </c>
      <c r="E291" s="207" t="s">
        <v>964</v>
      </c>
      <c r="F291" s="208" t="s">
        <v>965</v>
      </c>
      <c r="G291" s="209" t="s">
        <v>482</v>
      </c>
      <c r="H291" s="210">
        <v>1</v>
      </c>
      <c r="I291" s="170"/>
      <c r="J291" s="187">
        <f>ROUND(I291*H291,2)</f>
        <v>0</v>
      </c>
      <c r="K291" s="171"/>
      <c r="L291" s="172"/>
      <c r="M291" s="173" t="s">
        <v>1</v>
      </c>
      <c r="N291" s="174" t="s">
        <v>50</v>
      </c>
      <c r="O291" s="57"/>
      <c r="P291" s="153">
        <f>O291*H291</f>
        <v>0</v>
      </c>
      <c r="Q291" s="153">
        <v>0.00112</v>
      </c>
      <c r="R291" s="153">
        <f>Q291*H291</f>
        <v>0.00112</v>
      </c>
      <c r="S291" s="153">
        <v>0</v>
      </c>
      <c r="T291" s="154">
        <f>S291*H291</f>
        <v>0</v>
      </c>
      <c r="U291" s="31"/>
      <c r="V291" s="31"/>
      <c r="W291" s="31"/>
      <c r="X291" s="31"/>
      <c r="Y291" s="31"/>
      <c r="Z291" s="31"/>
      <c r="AA291" s="31"/>
      <c r="AB291" s="31"/>
      <c r="AC291" s="31"/>
      <c r="AD291" s="31"/>
      <c r="AE291" s="31"/>
      <c r="AR291" s="155" t="s">
        <v>224</v>
      </c>
      <c r="AT291" s="155" t="s">
        <v>327</v>
      </c>
      <c r="AU291" s="155" t="s">
        <v>96</v>
      </c>
      <c r="AY291" s="15" t="s">
        <v>195</v>
      </c>
      <c r="BE291" s="156">
        <f>IF(N291="základní",J291,0)</f>
        <v>0</v>
      </c>
      <c r="BF291" s="156">
        <f>IF(N291="snížená",J291,0)</f>
        <v>0</v>
      </c>
      <c r="BG291" s="156">
        <f>IF(N291="zákl. přenesená",J291,0)</f>
        <v>0</v>
      </c>
      <c r="BH291" s="156">
        <f>IF(N291="sníž. přenesená",J291,0)</f>
        <v>0</v>
      </c>
      <c r="BI291" s="156">
        <f>IF(N291="nulová",J291,0)</f>
        <v>0</v>
      </c>
      <c r="BJ291" s="15" t="s">
        <v>93</v>
      </c>
      <c r="BK291" s="156">
        <f>ROUND(I291*H291,2)</f>
        <v>0</v>
      </c>
      <c r="BL291" s="15" t="s">
        <v>208</v>
      </c>
      <c r="BM291" s="155" t="s">
        <v>966</v>
      </c>
    </row>
    <row r="292" spans="1:47" s="2" customFormat="1" ht="12">
      <c r="A292" s="31"/>
      <c r="B292" s="32"/>
      <c r="C292" s="184"/>
      <c r="D292" s="201" t="s">
        <v>202</v>
      </c>
      <c r="E292" s="184"/>
      <c r="F292" s="202" t="s">
        <v>965</v>
      </c>
      <c r="G292" s="184"/>
      <c r="H292" s="184"/>
      <c r="I292" s="157"/>
      <c r="J292" s="184"/>
      <c r="K292" s="31"/>
      <c r="L292" s="32"/>
      <c r="M292" s="158"/>
      <c r="N292" s="159"/>
      <c r="O292" s="57"/>
      <c r="P292" s="57"/>
      <c r="Q292" s="57"/>
      <c r="R292" s="57"/>
      <c r="S292" s="57"/>
      <c r="T292" s="58"/>
      <c r="U292" s="31"/>
      <c r="V292" s="31"/>
      <c r="W292" s="31"/>
      <c r="X292" s="31"/>
      <c r="Y292" s="31"/>
      <c r="Z292" s="31"/>
      <c r="AA292" s="31"/>
      <c r="AB292" s="31"/>
      <c r="AC292" s="31"/>
      <c r="AD292" s="31"/>
      <c r="AE292" s="31"/>
      <c r="AT292" s="15" t="s">
        <v>202</v>
      </c>
      <c r="AU292" s="15" t="s">
        <v>96</v>
      </c>
    </row>
    <row r="293" spans="1:65" s="2" customFormat="1" ht="24.2" customHeight="1">
      <c r="A293" s="31"/>
      <c r="B293" s="148"/>
      <c r="C293" s="206" t="s">
        <v>315</v>
      </c>
      <c r="D293" s="206" t="s">
        <v>327</v>
      </c>
      <c r="E293" s="207" t="s">
        <v>591</v>
      </c>
      <c r="F293" s="208" t="s">
        <v>592</v>
      </c>
      <c r="G293" s="209" t="s">
        <v>482</v>
      </c>
      <c r="H293" s="210">
        <v>1</v>
      </c>
      <c r="I293" s="170"/>
      <c r="J293" s="187">
        <f>ROUND(I293*H293,2)</f>
        <v>0</v>
      </c>
      <c r="K293" s="171"/>
      <c r="L293" s="172"/>
      <c r="M293" s="173" t="s">
        <v>1</v>
      </c>
      <c r="N293" s="174" t="s">
        <v>50</v>
      </c>
      <c r="O293" s="57"/>
      <c r="P293" s="153">
        <f>O293*H293</f>
        <v>0</v>
      </c>
      <c r="Q293" s="153">
        <v>0.068</v>
      </c>
      <c r="R293" s="153">
        <f>Q293*H293</f>
        <v>0.068</v>
      </c>
      <c r="S293" s="153">
        <v>0</v>
      </c>
      <c r="T293" s="154">
        <f>S293*H293</f>
        <v>0</v>
      </c>
      <c r="U293" s="31"/>
      <c r="V293" s="31"/>
      <c r="W293" s="31"/>
      <c r="X293" s="31"/>
      <c r="Y293" s="31"/>
      <c r="Z293" s="31"/>
      <c r="AA293" s="31"/>
      <c r="AB293" s="31"/>
      <c r="AC293" s="31"/>
      <c r="AD293" s="31"/>
      <c r="AE293" s="31"/>
      <c r="AR293" s="155" t="s">
        <v>224</v>
      </c>
      <c r="AT293" s="155" t="s">
        <v>327</v>
      </c>
      <c r="AU293" s="155" t="s">
        <v>96</v>
      </c>
      <c r="AY293" s="15" t="s">
        <v>195</v>
      </c>
      <c r="BE293" s="156">
        <f>IF(N293="základní",J293,0)</f>
        <v>0</v>
      </c>
      <c r="BF293" s="156">
        <f>IF(N293="snížená",J293,0)</f>
        <v>0</v>
      </c>
      <c r="BG293" s="156">
        <f>IF(N293="zákl. přenesená",J293,0)</f>
        <v>0</v>
      </c>
      <c r="BH293" s="156">
        <f>IF(N293="sníž. přenesená",J293,0)</f>
        <v>0</v>
      </c>
      <c r="BI293" s="156">
        <f>IF(N293="nulová",J293,0)</f>
        <v>0</v>
      </c>
      <c r="BJ293" s="15" t="s">
        <v>93</v>
      </c>
      <c r="BK293" s="156">
        <f>ROUND(I293*H293,2)</f>
        <v>0</v>
      </c>
      <c r="BL293" s="15" t="s">
        <v>208</v>
      </c>
      <c r="BM293" s="155" t="s">
        <v>1065</v>
      </c>
    </row>
    <row r="294" spans="1:47" s="2" customFormat="1" ht="12">
      <c r="A294" s="31"/>
      <c r="B294" s="32"/>
      <c r="C294" s="184"/>
      <c r="D294" s="201" t="s">
        <v>202</v>
      </c>
      <c r="E294" s="184"/>
      <c r="F294" s="202" t="s">
        <v>592</v>
      </c>
      <c r="G294" s="184"/>
      <c r="H294" s="184"/>
      <c r="I294" s="157"/>
      <c r="J294" s="184"/>
      <c r="K294" s="31"/>
      <c r="L294" s="32"/>
      <c r="M294" s="158"/>
      <c r="N294" s="159"/>
      <c r="O294" s="57"/>
      <c r="P294" s="57"/>
      <c r="Q294" s="57"/>
      <c r="R294" s="57"/>
      <c r="S294" s="57"/>
      <c r="T294" s="58"/>
      <c r="U294" s="31"/>
      <c r="V294" s="31"/>
      <c r="W294" s="31"/>
      <c r="X294" s="31"/>
      <c r="Y294" s="31"/>
      <c r="Z294" s="31"/>
      <c r="AA294" s="31"/>
      <c r="AB294" s="31"/>
      <c r="AC294" s="31"/>
      <c r="AD294" s="31"/>
      <c r="AE294" s="31"/>
      <c r="AT294" s="15" t="s">
        <v>202</v>
      </c>
      <c r="AU294" s="15" t="s">
        <v>96</v>
      </c>
    </row>
    <row r="295" spans="2:51" s="13" customFormat="1" ht="12">
      <c r="B295" s="160"/>
      <c r="C295" s="186"/>
      <c r="D295" s="201" t="s">
        <v>257</v>
      </c>
      <c r="E295" s="203" t="s">
        <v>1</v>
      </c>
      <c r="F295" s="204" t="s">
        <v>93</v>
      </c>
      <c r="G295" s="186"/>
      <c r="H295" s="205">
        <v>1</v>
      </c>
      <c r="I295" s="162"/>
      <c r="J295" s="186"/>
      <c r="L295" s="160"/>
      <c r="M295" s="163"/>
      <c r="N295" s="164"/>
      <c r="O295" s="164"/>
      <c r="P295" s="164"/>
      <c r="Q295" s="164"/>
      <c r="R295" s="164"/>
      <c r="S295" s="164"/>
      <c r="T295" s="165"/>
      <c r="AT295" s="161" t="s">
        <v>257</v>
      </c>
      <c r="AU295" s="161" t="s">
        <v>96</v>
      </c>
      <c r="AV295" s="13" t="s">
        <v>96</v>
      </c>
      <c r="AW295" s="13" t="s">
        <v>40</v>
      </c>
      <c r="AX295" s="13" t="s">
        <v>93</v>
      </c>
      <c r="AY295" s="161" t="s">
        <v>195</v>
      </c>
    </row>
    <row r="296" spans="1:65" s="2" customFormat="1" ht="24.2" customHeight="1">
      <c r="A296" s="31"/>
      <c r="B296" s="148"/>
      <c r="C296" s="206" t="s">
        <v>577</v>
      </c>
      <c r="D296" s="206" t="s">
        <v>327</v>
      </c>
      <c r="E296" s="207" t="s">
        <v>600</v>
      </c>
      <c r="F296" s="208" t="s">
        <v>601</v>
      </c>
      <c r="G296" s="209" t="s">
        <v>482</v>
      </c>
      <c r="H296" s="210">
        <v>1</v>
      </c>
      <c r="I296" s="170"/>
      <c r="J296" s="187">
        <f>ROUND(I296*H296,2)</f>
        <v>0</v>
      </c>
      <c r="K296" s="171"/>
      <c r="L296" s="172"/>
      <c r="M296" s="173" t="s">
        <v>1</v>
      </c>
      <c r="N296" s="174" t="s">
        <v>50</v>
      </c>
      <c r="O296" s="57"/>
      <c r="P296" s="153">
        <f>O296*H296</f>
        <v>0</v>
      </c>
      <c r="Q296" s="153">
        <v>0.04</v>
      </c>
      <c r="R296" s="153">
        <f>Q296*H296</f>
        <v>0.04</v>
      </c>
      <c r="S296" s="153">
        <v>0</v>
      </c>
      <c r="T296" s="154">
        <f>S296*H296</f>
        <v>0</v>
      </c>
      <c r="U296" s="31"/>
      <c r="V296" s="31"/>
      <c r="W296" s="31"/>
      <c r="X296" s="31"/>
      <c r="Y296" s="31"/>
      <c r="Z296" s="31"/>
      <c r="AA296" s="31"/>
      <c r="AB296" s="31"/>
      <c r="AC296" s="31"/>
      <c r="AD296" s="31"/>
      <c r="AE296" s="31"/>
      <c r="AR296" s="155" t="s">
        <v>224</v>
      </c>
      <c r="AT296" s="155" t="s">
        <v>327</v>
      </c>
      <c r="AU296" s="155" t="s">
        <v>96</v>
      </c>
      <c r="AY296" s="15" t="s">
        <v>195</v>
      </c>
      <c r="BE296" s="156">
        <f>IF(N296="základní",J296,0)</f>
        <v>0</v>
      </c>
      <c r="BF296" s="156">
        <f>IF(N296="snížená",J296,0)</f>
        <v>0</v>
      </c>
      <c r="BG296" s="156">
        <f>IF(N296="zákl. přenesená",J296,0)</f>
        <v>0</v>
      </c>
      <c r="BH296" s="156">
        <f>IF(N296="sníž. přenesená",J296,0)</f>
        <v>0</v>
      </c>
      <c r="BI296" s="156">
        <f>IF(N296="nulová",J296,0)</f>
        <v>0</v>
      </c>
      <c r="BJ296" s="15" t="s">
        <v>93</v>
      </c>
      <c r="BK296" s="156">
        <f>ROUND(I296*H296,2)</f>
        <v>0</v>
      </c>
      <c r="BL296" s="15" t="s">
        <v>208</v>
      </c>
      <c r="BM296" s="155" t="s">
        <v>1092</v>
      </c>
    </row>
    <row r="297" spans="1:47" s="2" customFormat="1" ht="12">
      <c r="A297" s="31"/>
      <c r="B297" s="32"/>
      <c r="C297" s="184"/>
      <c r="D297" s="201" t="s">
        <v>202</v>
      </c>
      <c r="E297" s="184"/>
      <c r="F297" s="202" t="s">
        <v>601</v>
      </c>
      <c r="G297" s="184"/>
      <c r="H297" s="184"/>
      <c r="I297" s="157"/>
      <c r="J297" s="184"/>
      <c r="K297" s="31"/>
      <c r="L297" s="32"/>
      <c r="M297" s="158"/>
      <c r="N297" s="159"/>
      <c r="O297" s="57"/>
      <c r="P297" s="57"/>
      <c r="Q297" s="57"/>
      <c r="R297" s="57"/>
      <c r="S297" s="57"/>
      <c r="T297" s="58"/>
      <c r="U297" s="31"/>
      <c r="V297" s="31"/>
      <c r="W297" s="31"/>
      <c r="X297" s="31"/>
      <c r="Y297" s="31"/>
      <c r="Z297" s="31"/>
      <c r="AA297" s="31"/>
      <c r="AB297" s="31"/>
      <c r="AC297" s="31"/>
      <c r="AD297" s="31"/>
      <c r="AE297" s="31"/>
      <c r="AT297" s="15" t="s">
        <v>202</v>
      </c>
      <c r="AU297" s="15" t="s">
        <v>96</v>
      </c>
    </row>
    <row r="298" spans="2:51" s="13" customFormat="1" ht="12">
      <c r="B298" s="160"/>
      <c r="C298" s="186"/>
      <c r="D298" s="201" t="s">
        <v>257</v>
      </c>
      <c r="E298" s="203" t="s">
        <v>1</v>
      </c>
      <c r="F298" s="204" t="s">
        <v>93</v>
      </c>
      <c r="G298" s="186"/>
      <c r="H298" s="205">
        <v>1</v>
      </c>
      <c r="I298" s="162"/>
      <c r="J298" s="186"/>
      <c r="L298" s="160"/>
      <c r="M298" s="163"/>
      <c r="N298" s="164"/>
      <c r="O298" s="164"/>
      <c r="P298" s="164"/>
      <c r="Q298" s="164"/>
      <c r="R298" s="164"/>
      <c r="S298" s="164"/>
      <c r="T298" s="165"/>
      <c r="AT298" s="161" t="s">
        <v>257</v>
      </c>
      <c r="AU298" s="161" t="s">
        <v>96</v>
      </c>
      <c r="AV298" s="13" t="s">
        <v>96</v>
      </c>
      <c r="AW298" s="13" t="s">
        <v>40</v>
      </c>
      <c r="AX298" s="13" t="s">
        <v>93</v>
      </c>
      <c r="AY298" s="161" t="s">
        <v>195</v>
      </c>
    </row>
    <row r="299" spans="1:65" s="2" customFormat="1" ht="24.2" customHeight="1">
      <c r="A299" s="31"/>
      <c r="B299" s="148"/>
      <c r="C299" s="206" t="s">
        <v>582</v>
      </c>
      <c r="D299" s="206" t="s">
        <v>327</v>
      </c>
      <c r="E299" s="207" t="s">
        <v>604</v>
      </c>
      <c r="F299" s="208" t="s">
        <v>605</v>
      </c>
      <c r="G299" s="209" t="s">
        <v>482</v>
      </c>
      <c r="H299" s="210">
        <v>2</v>
      </c>
      <c r="I299" s="170"/>
      <c r="J299" s="187">
        <f>ROUND(I299*H299,2)</f>
        <v>0</v>
      </c>
      <c r="K299" s="171"/>
      <c r="L299" s="172"/>
      <c r="M299" s="173" t="s">
        <v>1</v>
      </c>
      <c r="N299" s="174" t="s">
        <v>50</v>
      </c>
      <c r="O299" s="57"/>
      <c r="P299" s="153">
        <f>O299*H299</f>
        <v>0</v>
      </c>
      <c r="Q299" s="153">
        <v>0.002</v>
      </c>
      <c r="R299" s="153">
        <f>Q299*H299</f>
        <v>0.004</v>
      </c>
      <c r="S299" s="153">
        <v>0</v>
      </c>
      <c r="T299" s="154">
        <f>S299*H299</f>
        <v>0</v>
      </c>
      <c r="U299" s="31"/>
      <c r="V299" s="31"/>
      <c r="W299" s="31"/>
      <c r="X299" s="31"/>
      <c r="Y299" s="31"/>
      <c r="Z299" s="31"/>
      <c r="AA299" s="31"/>
      <c r="AB299" s="31"/>
      <c r="AC299" s="31"/>
      <c r="AD299" s="31"/>
      <c r="AE299" s="31"/>
      <c r="AR299" s="155" t="s">
        <v>224</v>
      </c>
      <c r="AT299" s="155" t="s">
        <v>327</v>
      </c>
      <c r="AU299" s="155" t="s">
        <v>96</v>
      </c>
      <c r="AY299" s="15" t="s">
        <v>195</v>
      </c>
      <c r="BE299" s="156">
        <f>IF(N299="základní",J299,0)</f>
        <v>0</v>
      </c>
      <c r="BF299" s="156">
        <f>IF(N299="snížená",J299,0)</f>
        <v>0</v>
      </c>
      <c r="BG299" s="156">
        <f>IF(N299="zákl. přenesená",J299,0)</f>
        <v>0</v>
      </c>
      <c r="BH299" s="156">
        <f>IF(N299="sníž. přenesená",J299,0)</f>
        <v>0</v>
      </c>
      <c r="BI299" s="156">
        <f>IF(N299="nulová",J299,0)</f>
        <v>0</v>
      </c>
      <c r="BJ299" s="15" t="s">
        <v>93</v>
      </c>
      <c r="BK299" s="156">
        <f>ROUND(I299*H299,2)</f>
        <v>0</v>
      </c>
      <c r="BL299" s="15" t="s">
        <v>208</v>
      </c>
      <c r="BM299" s="155" t="s">
        <v>1066</v>
      </c>
    </row>
    <row r="300" spans="1:47" s="2" customFormat="1" ht="12">
      <c r="A300" s="31"/>
      <c r="B300" s="32"/>
      <c r="C300" s="184"/>
      <c r="D300" s="201" t="s">
        <v>202</v>
      </c>
      <c r="E300" s="184"/>
      <c r="F300" s="202" t="s">
        <v>605</v>
      </c>
      <c r="G300" s="184"/>
      <c r="H300" s="184"/>
      <c r="I300" s="157"/>
      <c r="J300" s="184"/>
      <c r="K300" s="31"/>
      <c r="L300" s="32"/>
      <c r="M300" s="158"/>
      <c r="N300" s="159"/>
      <c r="O300" s="57"/>
      <c r="P300" s="57"/>
      <c r="Q300" s="57"/>
      <c r="R300" s="57"/>
      <c r="S300" s="57"/>
      <c r="T300" s="58"/>
      <c r="U300" s="31"/>
      <c r="V300" s="31"/>
      <c r="W300" s="31"/>
      <c r="X300" s="31"/>
      <c r="Y300" s="31"/>
      <c r="Z300" s="31"/>
      <c r="AA300" s="31"/>
      <c r="AB300" s="31"/>
      <c r="AC300" s="31"/>
      <c r="AD300" s="31"/>
      <c r="AE300" s="31"/>
      <c r="AT300" s="15" t="s">
        <v>202</v>
      </c>
      <c r="AU300" s="15" t="s">
        <v>96</v>
      </c>
    </row>
    <row r="301" spans="2:51" s="13" customFormat="1" ht="12">
      <c r="B301" s="160"/>
      <c r="C301" s="186"/>
      <c r="D301" s="201" t="s">
        <v>257</v>
      </c>
      <c r="E301" s="203" t="s">
        <v>1</v>
      </c>
      <c r="F301" s="204" t="s">
        <v>96</v>
      </c>
      <c r="G301" s="186"/>
      <c r="H301" s="205">
        <v>2</v>
      </c>
      <c r="I301" s="162"/>
      <c r="J301" s="186"/>
      <c r="L301" s="160"/>
      <c r="M301" s="163"/>
      <c r="N301" s="164"/>
      <c r="O301" s="164"/>
      <c r="P301" s="164"/>
      <c r="Q301" s="164"/>
      <c r="R301" s="164"/>
      <c r="S301" s="164"/>
      <c r="T301" s="165"/>
      <c r="AT301" s="161" t="s">
        <v>257</v>
      </c>
      <c r="AU301" s="161" t="s">
        <v>96</v>
      </c>
      <c r="AV301" s="13" t="s">
        <v>96</v>
      </c>
      <c r="AW301" s="13" t="s">
        <v>40</v>
      </c>
      <c r="AX301" s="13" t="s">
        <v>93</v>
      </c>
      <c r="AY301" s="161" t="s">
        <v>195</v>
      </c>
    </row>
    <row r="302" spans="1:65" s="2" customFormat="1" ht="24.2" customHeight="1">
      <c r="A302" s="31"/>
      <c r="B302" s="148"/>
      <c r="C302" s="196" t="s">
        <v>586</v>
      </c>
      <c r="D302" s="196" t="s">
        <v>196</v>
      </c>
      <c r="E302" s="197" t="s">
        <v>608</v>
      </c>
      <c r="F302" s="198" t="s">
        <v>609</v>
      </c>
      <c r="G302" s="199" t="s">
        <v>482</v>
      </c>
      <c r="H302" s="200">
        <v>1</v>
      </c>
      <c r="I302" s="149"/>
      <c r="J302" s="183">
        <f>ROUND(I302*H302,2)</f>
        <v>0</v>
      </c>
      <c r="K302" s="150"/>
      <c r="L302" s="32"/>
      <c r="M302" s="151" t="s">
        <v>1</v>
      </c>
      <c r="N302" s="152" t="s">
        <v>50</v>
      </c>
      <c r="O302" s="57"/>
      <c r="P302" s="153">
        <f>O302*H302</f>
        <v>0</v>
      </c>
      <c r="Q302" s="153">
        <v>0.01019</v>
      </c>
      <c r="R302" s="153">
        <f>Q302*H302</f>
        <v>0.01019</v>
      </c>
      <c r="S302" s="153">
        <v>0</v>
      </c>
      <c r="T302" s="154">
        <f>S302*H302</f>
        <v>0</v>
      </c>
      <c r="U302" s="31"/>
      <c r="V302" s="31"/>
      <c r="W302" s="31"/>
      <c r="X302" s="31"/>
      <c r="Y302" s="31"/>
      <c r="Z302" s="31"/>
      <c r="AA302" s="31"/>
      <c r="AB302" s="31"/>
      <c r="AC302" s="31"/>
      <c r="AD302" s="31"/>
      <c r="AE302" s="31"/>
      <c r="AR302" s="155" t="s">
        <v>208</v>
      </c>
      <c r="AT302" s="155" t="s">
        <v>196</v>
      </c>
      <c r="AU302" s="155" t="s">
        <v>96</v>
      </c>
      <c r="AY302" s="15" t="s">
        <v>195</v>
      </c>
      <c r="BE302" s="156">
        <f>IF(N302="základní",J302,0)</f>
        <v>0</v>
      </c>
      <c r="BF302" s="156">
        <f>IF(N302="snížená",J302,0)</f>
        <v>0</v>
      </c>
      <c r="BG302" s="156">
        <f>IF(N302="zákl. přenesená",J302,0)</f>
        <v>0</v>
      </c>
      <c r="BH302" s="156">
        <f>IF(N302="sníž. přenesená",J302,0)</f>
        <v>0</v>
      </c>
      <c r="BI302" s="156">
        <f>IF(N302="nulová",J302,0)</f>
        <v>0</v>
      </c>
      <c r="BJ302" s="15" t="s">
        <v>93</v>
      </c>
      <c r="BK302" s="156">
        <f>ROUND(I302*H302,2)</f>
        <v>0</v>
      </c>
      <c r="BL302" s="15" t="s">
        <v>208</v>
      </c>
      <c r="BM302" s="155" t="s">
        <v>1067</v>
      </c>
    </row>
    <row r="303" spans="1:47" s="2" customFormat="1" ht="12">
      <c r="A303" s="31"/>
      <c r="B303" s="32"/>
      <c r="C303" s="184"/>
      <c r="D303" s="201" t="s">
        <v>202</v>
      </c>
      <c r="E303" s="184"/>
      <c r="F303" s="202" t="s">
        <v>609</v>
      </c>
      <c r="G303" s="184"/>
      <c r="H303" s="184"/>
      <c r="I303" s="157"/>
      <c r="J303" s="184"/>
      <c r="K303" s="31"/>
      <c r="L303" s="32"/>
      <c r="M303" s="158"/>
      <c r="N303" s="159"/>
      <c r="O303" s="57"/>
      <c r="P303" s="57"/>
      <c r="Q303" s="57"/>
      <c r="R303" s="57"/>
      <c r="S303" s="57"/>
      <c r="T303" s="58"/>
      <c r="U303" s="31"/>
      <c r="V303" s="31"/>
      <c r="W303" s="31"/>
      <c r="X303" s="31"/>
      <c r="Y303" s="31"/>
      <c r="Z303" s="31"/>
      <c r="AA303" s="31"/>
      <c r="AB303" s="31"/>
      <c r="AC303" s="31"/>
      <c r="AD303" s="31"/>
      <c r="AE303" s="31"/>
      <c r="AT303" s="15" t="s">
        <v>202</v>
      </c>
      <c r="AU303" s="15" t="s">
        <v>96</v>
      </c>
    </row>
    <row r="304" spans="2:51" s="13" customFormat="1" ht="12">
      <c r="B304" s="160"/>
      <c r="C304" s="186"/>
      <c r="D304" s="201" t="s">
        <v>257</v>
      </c>
      <c r="E304" s="203" t="s">
        <v>1</v>
      </c>
      <c r="F304" s="204" t="s">
        <v>93</v>
      </c>
      <c r="G304" s="186"/>
      <c r="H304" s="205">
        <v>1</v>
      </c>
      <c r="I304" s="162"/>
      <c r="J304" s="186"/>
      <c r="L304" s="160"/>
      <c r="M304" s="163"/>
      <c r="N304" s="164"/>
      <c r="O304" s="164"/>
      <c r="P304" s="164"/>
      <c r="Q304" s="164"/>
      <c r="R304" s="164"/>
      <c r="S304" s="164"/>
      <c r="T304" s="165"/>
      <c r="AT304" s="161" t="s">
        <v>257</v>
      </c>
      <c r="AU304" s="161" t="s">
        <v>96</v>
      </c>
      <c r="AV304" s="13" t="s">
        <v>96</v>
      </c>
      <c r="AW304" s="13" t="s">
        <v>40</v>
      </c>
      <c r="AX304" s="13" t="s">
        <v>93</v>
      </c>
      <c r="AY304" s="161" t="s">
        <v>195</v>
      </c>
    </row>
    <row r="305" spans="1:65" s="2" customFormat="1" ht="16.5" customHeight="1">
      <c r="A305" s="31"/>
      <c r="B305" s="148"/>
      <c r="C305" s="206" t="s">
        <v>590</v>
      </c>
      <c r="D305" s="206" t="s">
        <v>327</v>
      </c>
      <c r="E305" s="207" t="s">
        <v>620</v>
      </c>
      <c r="F305" s="208" t="s">
        <v>621</v>
      </c>
      <c r="G305" s="209" t="s">
        <v>482</v>
      </c>
      <c r="H305" s="210">
        <v>1</v>
      </c>
      <c r="I305" s="170"/>
      <c r="J305" s="187">
        <f>ROUND(I305*H305,2)</f>
        <v>0</v>
      </c>
      <c r="K305" s="171"/>
      <c r="L305" s="172"/>
      <c r="M305" s="173" t="s">
        <v>1</v>
      </c>
      <c r="N305" s="174" t="s">
        <v>50</v>
      </c>
      <c r="O305" s="57"/>
      <c r="P305" s="153">
        <f>O305*H305</f>
        <v>0</v>
      </c>
      <c r="Q305" s="153">
        <v>0.262</v>
      </c>
      <c r="R305" s="153">
        <f>Q305*H305</f>
        <v>0.262</v>
      </c>
      <c r="S305" s="153">
        <v>0</v>
      </c>
      <c r="T305" s="154">
        <f>S305*H305</f>
        <v>0</v>
      </c>
      <c r="U305" s="31"/>
      <c r="V305" s="31"/>
      <c r="W305" s="31"/>
      <c r="X305" s="31"/>
      <c r="Y305" s="31"/>
      <c r="Z305" s="31"/>
      <c r="AA305" s="31"/>
      <c r="AB305" s="31"/>
      <c r="AC305" s="31"/>
      <c r="AD305" s="31"/>
      <c r="AE305" s="31"/>
      <c r="AR305" s="155" t="s">
        <v>224</v>
      </c>
      <c r="AT305" s="155" t="s">
        <v>327</v>
      </c>
      <c r="AU305" s="155" t="s">
        <v>96</v>
      </c>
      <c r="AY305" s="15" t="s">
        <v>195</v>
      </c>
      <c r="BE305" s="156">
        <f>IF(N305="základní",J305,0)</f>
        <v>0</v>
      </c>
      <c r="BF305" s="156">
        <f>IF(N305="snížená",J305,0)</f>
        <v>0</v>
      </c>
      <c r="BG305" s="156">
        <f>IF(N305="zákl. přenesená",J305,0)</f>
        <v>0</v>
      </c>
      <c r="BH305" s="156">
        <f>IF(N305="sníž. přenesená",J305,0)</f>
        <v>0</v>
      </c>
      <c r="BI305" s="156">
        <f>IF(N305="nulová",J305,0)</f>
        <v>0</v>
      </c>
      <c r="BJ305" s="15" t="s">
        <v>93</v>
      </c>
      <c r="BK305" s="156">
        <f>ROUND(I305*H305,2)</f>
        <v>0</v>
      </c>
      <c r="BL305" s="15" t="s">
        <v>208</v>
      </c>
      <c r="BM305" s="155" t="s">
        <v>1068</v>
      </c>
    </row>
    <row r="306" spans="1:47" s="2" customFormat="1" ht="12">
      <c r="A306" s="31"/>
      <c r="B306" s="32"/>
      <c r="C306" s="184"/>
      <c r="D306" s="201" t="s">
        <v>202</v>
      </c>
      <c r="E306" s="184"/>
      <c r="F306" s="202" t="s">
        <v>621</v>
      </c>
      <c r="G306" s="184"/>
      <c r="H306" s="184"/>
      <c r="I306" s="157"/>
      <c r="J306" s="184"/>
      <c r="K306" s="31"/>
      <c r="L306" s="32"/>
      <c r="M306" s="158"/>
      <c r="N306" s="159"/>
      <c r="O306" s="57"/>
      <c r="P306" s="57"/>
      <c r="Q306" s="57"/>
      <c r="R306" s="57"/>
      <c r="S306" s="57"/>
      <c r="T306" s="58"/>
      <c r="U306" s="31"/>
      <c r="V306" s="31"/>
      <c r="W306" s="31"/>
      <c r="X306" s="31"/>
      <c r="Y306" s="31"/>
      <c r="Z306" s="31"/>
      <c r="AA306" s="31"/>
      <c r="AB306" s="31"/>
      <c r="AC306" s="31"/>
      <c r="AD306" s="31"/>
      <c r="AE306" s="31"/>
      <c r="AT306" s="15" t="s">
        <v>202</v>
      </c>
      <c r="AU306" s="15" t="s">
        <v>96</v>
      </c>
    </row>
    <row r="307" spans="2:51" s="13" customFormat="1" ht="12">
      <c r="B307" s="160"/>
      <c r="C307" s="186"/>
      <c r="D307" s="201" t="s">
        <v>257</v>
      </c>
      <c r="E307" s="203" t="s">
        <v>1</v>
      </c>
      <c r="F307" s="204" t="s">
        <v>93</v>
      </c>
      <c r="G307" s="186"/>
      <c r="H307" s="205">
        <v>1</v>
      </c>
      <c r="I307" s="162"/>
      <c r="J307" s="186"/>
      <c r="L307" s="160"/>
      <c r="M307" s="163"/>
      <c r="N307" s="164"/>
      <c r="O307" s="164"/>
      <c r="P307" s="164"/>
      <c r="Q307" s="164"/>
      <c r="R307" s="164"/>
      <c r="S307" s="164"/>
      <c r="T307" s="165"/>
      <c r="AT307" s="161" t="s">
        <v>257</v>
      </c>
      <c r="AU307" s="161" t="s">
        <v>96</v>
      </c>
      <c r="AV307" s="13" t="s">
        <v>96</v>
      </c>
      <c r="AW307" s="13" t="s">
        <v>40</v>
      </c>
      <c r="AX307" s="13" t="s">
        <v>93</v>
      </c>
      <c r="AY307" s="161" t="s">
        <v>195</v>
      </c>
    </row>
    <row r="308" spans="1:65" s="2" customFormat="1" ht="24.2" customHeight="1">
      <c r="A308" s="31"/>
      <c r="B308" s="148"/>
      <c r="C308" s="196" t="s">
        <v>594</v>
      </c>
      <c r="D308" s="196" t="s">
        <v>196</v>
      </c>
      <c r="E308" s="197" t="s">
        <v>624</v>
      </c>
      <c r="F308" s="198" t="s">
        <v>625</v>
      </c>
      <c r="G308" s="199" t="s">
        <v>482</v>
      </c>
      <c r="H308" s="200">
        <v>1</v>
      </c>
      <c r="I308" s="149"/>
      <c r="J308" s="183">
        <f>ROUND(I308*H308,2)</f>
        <v>0</v>
      </c>
      <c r="K308" s="150"/>
      <c r="L308" s="32"/>
      <c r="M308" s="151" t="s">
        <v>1</v>
      </c>
      <c r="N308" s="152" t="s">
        <v>50</v>
      </c>
      <c r="O308" s="57"/>
      <c r="P308" s="153">
        <f>O308*H308</f>
        <v>0</v>
      </c>
      <c r="Q308" s="153">
        <v>0.01248</v>
      </c>
      <c r="R308" s="153">
        <f>Q308*H308</f>
        <v>0.01248</v>
      </c>
      <c r="S308" s="153">
        <v>0</v>
      </c>
      <c r="T308" s="154">
        <f>S308*H308</f>
        <v>0</v>
      </c>
      <c r="U308" s="31"/>
      <c r="V308" s="31"/>
      <c r="W308" s="31"/>
      <c r="X308" s="31"/>
      <c r="Y308" s="31"/>
      <c r="Z308" s="31"/>
      <c r="AA308" s="31"/>
      <c r="AB308" s="31"/>
      <c r="AC308" s="31"/>
      <c r="AD308" s="31"/>
      <c r="AE308" s="31"/>
      <c r="AR308" s="155" t="s">
        <v>208</v>
      </c>
      <c r="AT308" s="155" t="s">
        <v>196</v>
      </c>
      <c r="AU308" s="155" t="s">
        <v>96</v>
      </c>
      <c r="AY308" s="15" t="s">
        <v>195</v>
      </c>
      <c r="BE308" s="156">
        <f>IF(N308="základní",J308,0)</f>
        <v>0</v>
      </c>
      <c r="BF308" s="156">
        <f>IF(N308="snížená",J308,0)</f>
        <v>0</v>
      </c>
      <c r="BG308" s="156">
        <f>IF(N308="zákl. přenesená",J308,0)</f>
        <v>0</v>
      </c>
      <c r="BH308" s="156">
        <f>IF(N308="sníž. přenesená",J308,0)</f>
        <v>0</v>
      </c>
      <c r="BI308" s="156">
        <f>IF(N308="nulová",J308,0)</f>
        <v>0</v>
      </c>
      <c r="BJ308" s="15" t="s">
        <v>93</v>
      </c>
      <c r="BK308" s="156">
        <f>ROUND(I308*H308,2)</f>
        <v>0</v>
      </c>
      <c r="BL308" s="15" t="s">
        <v>208</v>
      </c>
      <c r="BM308" s="155" t="s">
        <v>1069</v>
      </c>
    </row>
    <row r="309" spans="1:47" s="2" customFormat="1" ht="12">
      <c r="A309" s="31"/>
      <c r="B309" s="32"/>
      <c r="C309" s="184"/>
      <c r="D309" s="201" t="s">
        <v>202</v>
      </c>
      <c r="E309" s="184"/>
      <c r="F309" s="202" t="s">
        <v>625</v>
      </c>
      <c r="G309" s="184"/>
      <c r="H309" s="184"/>
      <c r="I309" s="157"/>
      <c r="J309" s="184"/>
      <c r="K309" s="31"/>
      <c r="L309" s="32"/>
      <c r="M309" s="158"/>
      <c r="N309" s="159"/>
      <c r="O309" s="57"/>
      <c r="P309" s="57"/>
      <c r="Q309" s="57"/>
      <c r="R309" s="57"/>
      <c r="S309" s="57"/>
      <c r="T309" s="58"/>
      <c r="U309" s="31"/>
      <c r="V309" s="31"/>
      <c r="W309" s="31"/>
      <c r="X309" s="31"/>
      <c r="Y309" s="31"/>
      <c r="Z309" s="31"/>
      <c r="AA309" s="31"/>
      <c r="AB309" s="31"/>
      <c r="AC309" s="31"/>
      <c r="AD309" s="31"/>
      <c r="AE309" s="31"/>
      <c r="AT309" s="15" t="s">
        <v>202</v>
      </c>
      <c r="AU309" s="15" t="s">
        <v>96</v>
      </c>
    </row>
    <row r="310" spans="2:51" s="13" customFormat="1" ht="12">
      <c r="B310" s="160"/>
      <c r="C310" s="186"/>
      <c r="D310" s="201" t="s">
        <v>257</v>
      </c>
      <c r="E310" s="203" t="s">
        <v>1</v>
      </c>
      <c r="F310" s="204" t="s">
        <v>93</v>
      </c>
      <c r="G310" s="186"/>
      <c r="H310" s="205">
        <v>1</v>
      </c>
      <c r="I310" s="162"/>
      <c r="J310" s="186"/>
      <c r="L310" s="160"/>
      <c r="M310" s="163"/>
      <c r="N310" s="164"/>
      <c r="O310" s="164"/>
      <c r="P310" s="164"/>
      <c r="Q310" s="164"/>
      <c r="R310" s="164"/>
      <c r="S310" s="164"/>
      <c r="T310" s="165"/>
      <c r="AT310" s="161" t="s">
        <v>257</v>
      </c>
      <c r="AU310" s="161" t="s">
        <v>96</v>
      </c>
      <c r="AV310" s="13" t="s">
        <v>96</v>
      </c>
      <c r="AW310" s="13" t="s">
        <v>40</v>
      </c>
      <c r="AX310" s="13" t="s">
        <v>93</v>
      </c>
      <c r="AY310" s="161" t="s">
        <v>195</v>
      </c>
    </row>
    <row r="311" spans="1:65" s="2" customFormat="1" ht="24.2" customHeight="1">
      <c r="A311" s="31"/>
      <c r="B311" s="148"/>
      <c r="C311" s="206" t="s">
        <v>599</v>
      </c>
      <c r="D311" s="206" t="s">
        <v>327</v>
      </c>
      <c r="E311" s="207" t="s">
        <v>628</v>
      </c>
      <c r="F311" s="208" t="s">
        <v>629</v>
      </c>
      <c r="G311" s="209" t="s">
        <v>482</v>
      </c>
      <c r="H311" s="210">
        <v>1</v>
      </c>
      <c r="I311" s="170"/>
      <c r="J311" s="187">
        <f>ROUND(I311*H311,2)</f>
        <v>0</v>
      </c>
      <c r="K311" s="171"/>
      <c r="L311" s="172"/>
      <c r="M311" s="173" t="s">
        <v>1</v>
      </c>
      <c r="N311" s="174" t="s">
        <v>50</v>
      </c>
      <c r="O311" s="57"/>
      <c r="P311" s="153">
        <f>O311*H311</f>
        <v>0</v>
      </c>
      <c r="Q311" s="153">
        <v>0.57</v>
      </c>
      <c r="R311" s="153">
        <f>Q311*H311</f>
        <v>0.57</v>
      </c>
      <c r="S311" s="153">
        <v>0</v>
      </c>
      <c r="T311" s="154">
        <f>S311*H311</f>
        <v>0</v>
      </c>
      <c r="U311" s="31"/>
      <c r="V311" s="31"/>
      <c r="W311" s="31"/>
      <c r="X311" s="31"/>
      <c r="Y311" s="31"/>
      <c r="Z311" s="31"/>
      <c r="AA311" s="31"/>
      <c r="AB311" s="31"/>
      <c r="AC311" s="31"/>
      <c r="AD311" s="31"/>
      <c r="AE311" s="31"/>
      <c r="AR311" s="155" t="s">
        <v>224</v>
      </c>
      <c r="AT311" s="155" t="s">
        <v>327</v>
      </c>
      <c r="AU311" s="155" t="s">
        <v>96</v>
      </c>
      <c r="AY311" s="15" t="s">
        <v>195</v>
      </c>
      <c r="BE311" s="156">
        <f>IF(N311="základní",J311,0)</f>
        <v>0</v>
      </c>
      <c r="BF311" s="156">
        <f>IF(N311="snížená",J311,0)</f>
        <v>0</v>
      </c>
      <c r="BG311" s="156">
        <f>IF(N311="zákl. přenesená",J311,0)</f>
        <v>0</v>
      </c>
      <c r="BH311" s="156">
        <f>IF(N311="sníž. přenesená",J311,0)</f>
        <v>0</v>
      </c>
      <c r="BI311" s="156">
        <f>IF(N311="nulová",J311,0)</f>
        <v>0</v>
      </c>
      <c r="BJ311" s="15" t="s">
        <v>93</v>
      </c>
      <c r="BK311" s="156">
        <f>ROUND(I311*H311,2)</f>
        <v>0</v>
      </c>
      <c r="BL311" s="15" t="s">
        <v>208</v>
      </c>
      <c r="BM311" s="155" t="s">
        <v>1070</v>
      </c>
    </row>
    <row r="312" spans="1:47" s="2" customFormat="1" ht="19.5">
      <c r="A312" s="31"/>
      <c r="B312" s="32"/>
      <c r="C312" s="184"/>
      <c r="D312" s="201" t="s">
        <v>202</v>
      </c>
      <c r="E312" s="184"/>
      <c r="F312" s="202" t="s">
        <v>629</v>
      </c>
      <c r="G312" s="184"/>
      <c r="H312" s="184"/>
      <c r="I312" s="157"/>
      <c r="J312" s="184"/>
      <c r="K312" s="31"/>
      <c r="L312" s="32"/>
      <c r="M312" s="158"/>
      <c r="N312" s="159"/>
      <c r="O312" s="57"/>
      <c r="P312" s="57"/>
      <c r="Q312" s="57"/>
      <c r="R312" s="57"/>
      <c r="S312" s="57"/>
      <c r="T312" s="58"/>
      <c r="U312" s="31"/>
      <c r="V312" s="31"/>
      <c r="W312" s="31"/>
      <c r="X312" s="31"/>
      <c r="Y312" s="31"/>
      <c r="Z312" s="31"/>
      <c r="AA312" s="31"/>
      <c r="AB312" s="31"/>
      <c r="AC312" s="31"/>
      <c r="AD312" s="31"/>
      <c r="AE312" s="31"/>
      <c r="AT312" s="15" t="s">
        <v>202</v>
      </c>
      <c r="AU312" s="15" t="s">
        <v>96</v>
      </c>
    </row>
    <row r="313" spans="2:51" s="13" customFormat="1" ht="12">
      <c r="B313" s="160"/>
      <c r="C313" s="186"/>
      <c r="D313" s="201" t="s">
        <v>257</v>
      </c>
      <c r="E313" s="203" t="s">
        <v>1</v>
      </c>
      <c r="F313" s="204" t="s">
        <v>93</v>
      </c>
      <c r="G313" s="186"/>
      <c r="H313" s="205">
        <v>1</v>
      </c>
      <c r="I313" s="162"/>
      <c r="J313" s="186"/>
      <c r="L313" s="160"/>
      <c r="M313" s="163"/>
      <c r="N313" s="164"/>
      <c r="O313" s="164"/>
      <c r="P313" s="164"/>
      <c r="Q313" s="164"/>
      <c r="R313" s="164"/>
      <c r="S313" s="164"/>
      <c r="T313" s="165"/>
      <c r="AT313" s="161" t="s">
        <v>257</v>
      </c>
      <c r="AU313" s="161" t="s">
        <v>96</v>
      </c>
      <c r="AV313" s="13" t="s">
        <v>96</v>
      </c>
      <c r="AW313" s="13" t="s">
        <v>40</v>
      </c>
      <c r="AX313" s="13" t="s">
        <v>93</v>
      </c>
      <c r="AY313" s="161" t="s">
        <v>195</v>
      </c>
    </row>
    <row r="314" spans="1:65" s="2" customFormat="1" ht="24.2" customHeight="1">
      <c r="A314" s="31"/>
      <c r="B314" s="148"/>
      <c r="C314" s="196" t="s">
        <v>603</v>
      </c>
      <c r="D314" s="196" t="s">
        <v>196</v>
      </c>
      <c r="E314" s="197" t="s">
        <v>632</v>
      </c>
      <c r="F314" s="198" t="s">
        <v>633</v>
      </c>
      <c r="G314" s="199" t="s">
        <v>482</v>
      </c>
      <c r="H314" s="200">
        <v>1</v>
      </c>
      <c r="I314" s="149"/>
      <c r="J314" s="183">
        <f>ROUND(I314*H314,2)</f>
        <v>0</v>
      </c>
      <c r="K314" s="150"/>
      <c r="L314" s="32"/>
      <c r="M314" s="151" t="s">
        <v>1</v>
      </c>
      <c r="N314" s="152" t="s">
        <v>50</v>
      </c>
      <c r="O314" s="57"/>
      <c r="P314" s="153">
        <f>O314*H314</f>
        <v>0</v>
      </c>
      <c r="Q314" s="153">
        <v>0.02854</v>
      </c>
      <c r="R314" s="153">
        <f>Q314*H314</f>
        <v>0.02854</v>
      </c>
      <c r="S314" s="153">
        <v>0</v>
      </c>
      <c r="T314" s="154">
        <f>S314*H314</f>
        <v>0</v>
      </c>
      <c r="U314" s="31"/>
      <c r="V314" s="31"/>
      <c r="W314" s="31"/>
      <c r="X314" s="31"/>
      <c r="Y314" s="31"/>
      <c r="Z314" s="31"/>
      <c r="AA314" s="31"/>
      <c r="AB314" s="31"/>
      <c r="AC314" s="31"/>
      <c r="AD314" s="31"/>
      <c r="AE314" s="31"/>
      <c r="AR314" s="155" t="s">
        <v>208</v>
      </c>
      <c r="AT314" s="155" t="s">
        <v>196</v>
      </c>
      <c r="AU314" s="155" t="s">
        <v>96</v>
      </c>
      <c r="AY314" s="15" t="s">
        <v>195</v>
      </c>
      <c r="BE314" s="156">
        <f>IF(N314="základní",J314,0)</f>
        <v>0</v>
      </c>
      <c r="BF314" s="156">
        <f>IF(N314="snížená",J314,0)</f>
        <v>0</v>
      </c>
      <c r="BG314" s="156">
        <f>IF(N314="zákl. přenesená",J314,0)</f>
        <v>0</v>
      </c>
      <c r="BH314" s="156">
        <f>IF(N314="sníž. přenesená",J314,0)</f>
        <v>0</v>
      </c>
      <c r="BI314" s="156">
        <f>IF(N314="nulová",J314,0)</f>
        <v>0</v>
      </c>
      <c r="BJ314" s="15" t="s">
        <v>93</v>
      </c>
      <c r="BK314" s="156">
        <f>ROUND(I314*H314,2)</f>
        <v>0</v>
      </c>
      <c r="BL314" s="15" t="s">
        <v>208</v>
      </c>
      <c r="BM314" s="155" t="s">
        <v>1071</v>
      </c>
    </row>
    <row r="315" spans="1:47" s="2" customFormat="1" ht="19.5">
      <c r="A315" s="31"/>
      <c r="B315" s="32"/>
      <c r="C315" s="184"/>
      <c r="D315" s="201" t="s">
        <v>202</v>
      </c>
      <c r="E315" s="184"/>
      <c r="F315" s="202" t="s">
        <v>633</v>
      </c>
      <c r="G315" s="184"/>
      <c r="H315" s="184"/>
      <c r="I315" s="157"/>
      <c r="J315" s="184"/>
      <c r="K315" s="31"/>
      <c r="L315" s="32"/>
      <c r="M315" s="158"/>
      <c r="N315" s="159"/>
      <c r="O315" s="57"/>
      <c r="P315" s="57"/>
      <c r="Q315" s="57"/>
      <c r="R315" s="57"/>
      <c r="S315" s="57"/>
      <c r="T315" s="58"/>
      <c r="U315" s="31"/>
      <c r="V315" s="31"/>
      <c r="W315" s="31"/>
      <c r="X315" s="31"/>
      <c r="Y315" s="31"/>
      <c r="Z315" s="31"/>
      <c r="AA315" s="31"/>
      <c r="AB315" s="31"/>
      <c r="AC315" s="31"/>
      <c r="AD315" s="31"/>
      <c r="AE315" s="31"/>
      <c r="AT315" s="15" t="s">
        <v>202</v>
      </c>
      <c r="AU315" s="15" t="s">
        <v>96</v>
      </c>
    </row>
    <row r="316" spans="2:51" s="13" customFormat="1" ht="12">
      <c r="B316" s="160"/>
      <c r="C316" s="186"/>
      <c r="D316" s="201" t="s">
        <v>257</v>
      </c>
      <c r="E316" s="203" t="s">
        <v>1</v>
      </c>
      <c r="F316" s="204" t="s">
        <v>93</v>
      </c>
      <c r="G316" s="186"/>
      <c r="H316" s="205">
        <v>1</v>
      </c>
      <c r="I316" s="162"/>
      <c r="J316" s="186"/>
      <c r="L316" s="160"/>
      <c r="M316" s="163"/>
      <c r="N316" s="164"/>
      <c r="O316" s="164"/>
      <c r="P316" s="164"/>
      <c r="Q316" s="164"/>
      <c r="R316" s="164"/>
      <c r="S316" s="164"/>
      <c r="T316" s="165"/>
      <c r="AT316" s="161" t="s">
        <v>257</v>
      </c>
      <c r="AU316" s="161" t="s">
        <v>96</v>
      </c>
      <c r="AV316" s="13" t="s">
        <v>96</v>
      </c>
      <c r="AW316" s="13" t="s">
        <v>40</v>
      </c>
      <c r="AX316" s="13" t="s">
        <v>93</v>
      </c>
      <c r="AY316" s="161" t="s">
        <v>195</v>
      </c>
    </row>
    <row r="317" spans="1:65" s="2" customFormat="1" ht="16.5" customHeight="1">
      <c r="A317" s="31"/>
      <c r="B317" s="148"/>
      <c r="C317" s="206" t="s">
        <v>607</v>
      </c>
      <c r="D317" s="206" t="s">
        <v>327</v>
      </c>
      <c r="E317" s="207" t="s">
        <v>636</v>
      </c>
      <c r="F317" s="208" t="s">
        <v>637</v>
      </c>
      <c r="G317" s="209" t="s">
        <v>482</v>
      </c>
      <c r="H317" s="210">
        <v>1</v>
      </c>
      <c r="I317" s="170"/>
      <c r="J317" s="187">
        <f>ROUND(I317*H317,2)</f>
        <v>0</v>
      </c>
      <c r="K317" s="171"/>
      <c r="L317" s="172"/>
      <c r="M317" s="173" t="s">
        <v>1</v>
      </c>
      <c r="N317" s="174" t="s">
        <v>50</v>
      </c>
      <c r="O317" s="57"/>
      <c r="P317" s="153">
        <f>O317*H317</f>
        <v>0</v>
      </c>
      <c r="Q317" s="153">
        <v>1.817</v>
      </c>
      <c r="R317" s="153">
        <f>Q317*H317</f>
        <v>1.817</v>
      </c>
      <c r="S317" s="153">
        <v>0</v>
      </c>
      <c r="T317" s="154">
        <f>S317*H317</f>
        <v>0</v>
      </c>
      <c r="U317" s="31"/>
      <c r="V317" s="31"/>
      <c r="W317" s="31"/>
      <c r="X317" s="31"/>
      <c r="Y317" s="31"/>
      <c r="Z317" s="31"/>
      <c r="AA317" s="31"/>
      <c r="AB317" s="31"/>
      <c r="AC317" s="31"/>
      <c r="AD317" s="31"/>
      <c r="AE317" s="31"/>
      <c r="AR317" s="155" t="s">
        <v>224</v>
      </c>
      <c r="AT317" s="155" t="s">
        <v>327</v>
      </c>
      <c r="AU317" s="155" t="s">
        <v>96</v>
      </c>
      <c r="AY317" s="15" t="s">
        <v>195</v>
      </c>
      <c r="BE317" s="156">
        <f>IF(N317="základní",J317,0)</f>
        <v>0</v>
      </c>
      <c r="BF317" s="156">
        <f>IF(N317="snížená",J317,0)</f>
        <v>0</v>
      </c>
      <c r="BG317" s="156">
        <f>IF(N317="zákl. přenesená",J317,0)</f>
        <v>0</v>
      </c>
      <c r="BH317" s="156">
        <f>IF(N317="sníž. přenesená",J317,0)</f>
        <v>0</v>
      </c>
      <c r="BI317" s="156">
        <f>IF(N317="nulová",J317,0)</f>
        <v>0</v>
      </c>
      <c r="BJ317" s="15" t="s">
        <v>93</v>
      </c>
      <c r="BK317" s="156">
        <f>ROUND(I317*H317,2)</f>
        <v>0</v>
      </c>
      <c r="BL317" s="15" t="s">
        <v>208</v>
      </c>
      <c r="BM317" s="155" t="s">
        <v>1072</v>
      </c>
    </row>
    <row r="318" spans="1:47" s="2" customFormat="1" ht="12">
      <c r="A318" s="31"/>
      <c r="B318" s="32"/>
      <c r="C318" s="184"/>
      <c r="D318" s="201" t="s">
        <v>202</v>
      </c>
      <c r="E318" s="184"/>
      <c r="F318" s="202" t="s">
        <v>639</v>
      </c>
      <c r="G318" s="184"/>
      <c r="H318" s="184"/>
      <c r="I318" s="157"/>
      <c r="J318" s="184"/>
      <c r="K318" s="31"/>
      <c r="L318" s="32"/>
      <c r="M318" s="158"/>
      <c r="N318" s="159"/>
      <c r="O318" s="57"/>
      <c r="P318" s="57"/>
      <c r="Q318" s="57"/>
      <c r="R318" s="57"/>
      <c r="S318" s="57"/>
      <c r="T318" s="58"/>
      <c r="U318" s="31"/>
      <c r="V318" s="31"/>
      <c r="W318" s="31"/>
      <c r="X318" s="31"/>
      <c r="Y318" s="31"/>
      <c r="Z318" s="31"/>
      <c r="AA318" s="31"/>
      <c r="AB318" s="31"/>
      <c r="AC318" s="31"/>
      <c r="AD318" s="31"/>
      <c r="AE318" s="31"/>
      <c r="AT318" s="15" t="s">
        <v>202</v>
      </c>
      <c r="AU318" s="15" t="s">
        <v>96</v>
      </c>
    </row>
    <row r="319" spans="2:51" s="13" customFormat="1" ht="12">
      <c r="B319" s="160"/>
      <c r="C319" s="186"/>
      <c r="D319" s="201" t="s">
        <v>257</v>
      </c>
      <c r="E319" s="203" t="s">
        <v>1</v>
      </c>
      <c r="F319" s="204" t="s">
        <v>93</v>
      </c>
      <c r="G319" s="186"/>
      <c r="H319" s="205">
        <v>1</v>
      </c>
      <c r="I319" s="162"/>
      <c r="J319" s="186"/>
      <c r="L319" s="160"/>
      <c r="M319" s="163"/>
      <c r="N319" s="164"/>
      <c r="O319" s="164"/>
      <c r="P319" s="164"/>
      <c r="Q319" s="164"/>
      <c r="R319" s="164"/>
      <c r="S319" s="164"/>
      <c r="T319" s="165"/>
      <c r="AT319" s="161" t="s">
        <v>257</v>
      </c>
      <c r="AU319" s="161" t="s">
        <v>96</v>
      </c>
      <c r="AV319" s="13" t="s">
        <v>96</v>
      </c>
      <c r="AW319" s="13" t="s">
        <v>40</v>
      </c>
      <c r="AX319" s="13" t="s">
        <v>93</v>
      </c>
      <c r="AY319" s="161" t="s">
        <v>195</v>
      </c>
    </row>
    <row r="320" spans="1:65" s="2" customFormat="1" ht="24.2" customHeight="1">
      <c r="A320" s="31"/>
      <c r="B320" s="148"/>
      <c r="C320" s="196" t="s">
        <v>611</v>
      </c>
      <c r="D320" s="196" t="s">
        <v>196</v>
      </c>
      <c r="E320" s="197" t="s">
        <v>669</v>
      </c>
      <c r="F320" s="198" t="s">
        <v>670</v>
      </c>
      <c r="G320" s="199" t="s">
        <v>482</v>
      </c>
      <c r="H320" s="200">
        <v>1</v>
      </c>
      <c r="I320" s="149"/>
      <c r="J320" s="183">
        <f>ROUND(I320*H320,2)</f>
        <v>0</v>
      </c>
      <c r="K320" s="150"/>
      <c r="L320" s="32"/>
      <c r="M320" s="151" t="s">
        <v>1</v>
      </c>
      <c r="N320" s="152" t="s">
        <v>50</v>
      </c>
      <c r="O320" s="57"/>
      <c r="P320" s="153">
        <f>O320*H320</f>
        <v>0</v>
      </c>
      <c r="Q320" s="153">
        <v>0.21734</v>
      </c>
      <c r="R320" s="153">
        <f>Q320*H320</f>
        <v>0.21734</v>
      </c>
      <c r="S320" s="153">
        <v>0</v>
      </c>
      <c r="T320" s="154">
        <f>S320*H320</f>
        <v>0</v>
      </c>
      <c r="U320" s="31"/>
      <c r="V320" s="31"/>
      <c r="W320" s="31"/>
      <c r="X320" s="31"/>
      <c r="Y320" s="31"/>
      <c r="Z320" s="31"/>
      <c r="AA320" s="31"/>
      <c r="AB320" s="31"/>
      <c r="AC320" s="31"/>
      <c r="AD320" s="31"/>
      <c r="AE320" s="31"/>
      <c r="AR320" s="155" t="s">
        <v>208</v>
      </c>
      <c r="AT320" s="155" t="s">
        <v>196</v>
      </c>
      <c r="AU320" s="155" t="s">
        <v>96</v>
      </c>
      <c r="AY320" s="15" t="s">
        <v>195</v>
      </c>
      <c r="BE320" s="156">
        <f>IF(N320="základní",J320,0)</f>
        <v>0</v>
      </c>
      <c r="BF320" s="156">
        <f>IF(N320="snížená",J320,0)</f>
        <v>0</v>
      </c>
      <c r="BG320" s="156">
        <f>IF(N320="zákl. přenesená",J320,0)</f>
        <v>0</v>
      </c>
      <c r="BH320" s="156">
        <f>IF(N320="sníž. přenesená",J320,0)</f>
        <v>0</v>
      </c>
      <c r="BI320" s="156">
        <f>IF(N320="nulová",J320,0)</f>
        <v>0</v>
      </c>
      <c r="BJ320" s="15" t="s">
        <v>93</v>
      </c>
      <c r="BK320" s="156">
        <f>ROUND(I320*H320,2)</f>
        <v>0</v>
      </c>
      <c r="BL320" s="15" t="s">
        <v>208</v>
      </c>
      <c r="BM320" s="155" t="s">
        <v>671</v>
      </c>
    </row>
    <row r="321" spans="1:47" s="2" customFormat="1" ht="19.5">
      <c r="A321" s="31"/>
      <c r="B321" s="32"/>
      <c r="C321" s="184"/>
      <c r="D321" s="201" t="s">
        <v>202</v>
      </c>
      <c r="E321" s="184"/>
      <c r="F321" s="202" t="s">
        <v>672</v>
      </c>
      <c r="G321" s="184"/>
      <c r="H321" s="184"/>
      <c r="I321" s="157"/>
      <c r="J321" s="184"/>
      <c r="K321" s="31"/>
      <c r="L321" s="32"/>
      <c r="M321" s="158"/>
      <c r="N321" s="159"/>
      <c r="O321" s="57"/>
      <c r="P321" s="57"/>
      <c r="Q321" s="57"/>
      <c r="R321" s="57"/>
      <c r="S321" s="57"/>
      <c r="T321" s="58"/>
      <c r="U321" s="31"/>
      <c r="V321" s="31"/>
      <c r="W321" s="31"/>
      <c r="X321" s="31"/>
      <c r="Y321" s="31"/>
      <c r="Z321" s="31"/>
      <c r="AA321" s="31"/>
      <c r="AB321" s="31"/>
      <c r="AC321" s="31"/>
      <c r="AD321" s="31"/>
      <c r="AE321" s="31"/>
      <c r="AT321" s="15" t="s">
        <v>202</v>
      </c>
      <c r="AU321" s="15" t="s">
        <v>96</v>
      </c>
    </row>
    <row r="322" spans="1:65" s="2" customFormat="1" ht="24.2" customHeight="1">
      <c r="A322" s="31"/>
      <c r="B322" s="148"/>
      <c r="C322" s="196" t="s">
        <v>615</v>
      </c>
      <c r="D322" s="196" t="s">
        <v>196</v>
      </c>
      <c r="E322" s="197" t="s">
        <v>674</v>
      </c>
      <c r="F322" s="198" t="s">
        <v>675</v>
      </c>
      <c r="G322" s="199" t="s">
        <v>482</v>
      </c>
      <c r="H322" s="200">
        <v>1</v>
      </c>
      <c r="I322" s="149"/>
      <c r="J322" s="183">
        <f>ROUND(I322*H322,2)</f>
        <v>0</v>
      </c>
      <c r="K322" s="150"/>
      <c r="L322" s="32"/>
      <c r="M322" s="151" t="s">
        <v>1</v>
      </c>
      <c r="N322" s="152" t="s">
        <v>50</v>
      </c>
      <c r="O322" s="57"/>
      <c r="P322" s="153">
        <f>O322*H322</f>
        <v>0</v>
      </c>
      <c r="Q322" s="153">
        <v>0.4208</v>
      </c>
      <c r="R322" s="153">
        <f>Q322*H322</f>
        <v>0.4208</v>
      </c>
      <c r="S322" s="153">
        <v>0</v>
      </c>
      <c r="T322" s="154">
        <f>S322*H322</f>
        <v>0</v>
      </c>
      <c r="U322" s="31"/>
      <c r="V322" s="31"/>
      <c r="W322" s="31"/>
      <c r="X322" s="31"/>
      <c r="Y322" s="31"/>
      <c r="Z322" s="31"/>
      <c r="AA322" s="31"/>
      <c r="AB322" s="31"/>
      <c r="AC322" s="31"/>
      <c r="AD322" s="31"/>
      <c r="AE322" s="31"/>
      <c r="AR322" s="155" t="s">
        <v>208</v>
      </c>
      <c r="AT322" s="155" t="s">
        <v>196</v>
      </c>
      <c r="AU322" s="155" t="s">
        <v>96</v>
      </c>
      <c r="AY322" s="15" t="s">
        <v>195</v>
      </c>
      <c r="BE322" s="156">
        <f>IF(N322="základní",J322,0)</f>
        <v>0</v>
      </c>
      <c r="BF322" s="156">
        <f>IF(N322="snížená",J322,0)</f>
        <v>0</v>
      </c>
      <c r="BG322" s="156">
        <f>IF(N322="zákl. přenesená",J322,0)</f>
        <v>0</v>
      </c>
      <c r="BH322" s="156">
        <f>IF(N322="sníž. přenesená",J322,0)</f>
        <v>0</v>
      </c>
      <c r="BI322" s="156">
        <f>IF(N322="nulová",J322,0)</f>
        <v>0</v>
      </c>
      <c r="BJ322" s="15" t="s">
        <v>93</v>
      </c>
      <c r="BK322" s="156">
        <f>ROUND(I322*H322,2)</f>
        <v>0</v>
      </c>
      <c r="BL322" s="15" t="s">
        <v>208</v>
      </c>
      <c r="BM322" s="155" t="s">
        <v>676</v>
      </c>
    </row>
    <row r="323" spans="1:47" s="2" customFormat="1" ht="19.5">
      <c r="A323" s="31"/>
      <c r="B323" s="32"/>
      <c r="C323" s="184"/>
      <c r="D323" s="201" t="s">
        <v>202</v>
      </c>
      <c r="E323" s="184"/>
      <c r="F323" s="202" t="s">
        <v>677</v>
      </c>
      <c r="G323" s="184"/>
      <c r="H323" s="184"/>
      <c r="I323" s="157"/>
      <c r="J323" s="184"/>
      <c r="K323" s="31"/>
      <c r="L323" s="32"/>
      <c r="M323" s="158"/>
      <c r="N323" s="159"/>
      <c r="O323" s="57"/>
      <c r="P323" s="57"/>
      <c r="Q323" s="57"/>
      <c r="R323" s="57"/>
      <c r="S323" s="57"/>
      <c r="T323" s="58"/>
      <c r="U323" s="31"/>
      <c r="V323" s="31"/>
      <c r="W323" s="31"/>
      <c r="X323" s="31"/>
      <c r="Y323" s="31"/>
      <c r="Z323" s="31"/>
      <c r="AA323" s="31"/>
      <c r="AB323" s="31"/>
      <c r="AC323" s="31"/>
      <c r="AD323" s="31"/>
      <c r="AE323" s="31"/>
      <c r="AT323" s="15" t="s">
        <v>202</v>
      </c>
      <c r="AU323" s="15" t="s">
        <v>96</v>
      </c>
    </row>
    <row r="324" spans="1:65" s="2" customFormat="1" ht="21.75" customHeight="1">
      <c r="A324" s="31"/>
      <c r="B324" s="148"/>
      <c r="C324" s="196" t="s">
        <v>619</v>
      </c>
      <c r="D324" s="196" t="s">
        <v>196</v>
      </c>
      <c r="E324" s="197" t="s">
        <v>679</v>
      </c>
      <c r="F324" s="198" t="s">
        <v>680</v>
      </c>
      <c r="G324" s="199" t="s">
        <v>312</v>
      </c>
      <c r="H324" s="200">
        <v>21</v>
      </c>
      <c r="I324" s="149"/>
      <c r="J324" s="183">
        <f>ROUND(I324*H324,2)</f>
        <v>0</v>
      </c>
      <c r="K324" s="150"/>
      <c r="L324" s="32"/>
      <c r="M324" s="151" t="s">
        <v>1</v>
      </c>
      <c r="N324" s="152" t="s">
        <v>50</v>
      </c>
      <c r="O324" s="57"/>
      <c r="P324" s="153">
        <f>O324*H324</f>
        <v>0</v>
      </c>
      <c r="Q324" s="153">
        <v>0.00013</v>
      </c>
      <c r="R324" s="153">
        <f>Q324*H324</f>
        <v>0.00273</v>
      </c>
      <c r="S324" s="153">
        <v>0</v>
      </c>
      <c r="T324" s="154">
        <f>S324*H324</f>
        <v>0</v>
      </c>
      <c r="U324" s="31"/>
      <c r="V324" s="31"/>
      <c r="W324" s="31"/>
      <c r="X324" s="31"/>
      <c r="Y324" s="31"/>
      <c r="Z324" s="31"/>
      <c r="AA324" s="31"/>
      <c r="AB324" s="31"/>
      <c r="AC324" s="31"/>
      <c r="AD324" s="31"/>
      <c r="AE324" s="31"/>
      <c r="AR324" s="155" t="s">
        <v>208</v>
      </c>
      <c r="AT324" s="155" t="s">
        <v>196</v>
      </c>
      <c r="AU324" s="155" t="s">
        <v>96</v>
      </c>
      <c r="AY324" s="15" t="s">
        <v>195</v>
      </c>
      <c r="BE324" s="156">
        <f>IF(N324="základní",J324,0)</f>
        <v>0</v>
      </c>
      <c r="BF324" s="156">
        <f>IF(N324="snížená",J324,0)</f>
        <v>0</v>
      </c>
      <c r="BG324" s="156">
        <f>IF(N324="zákl. přenesená",J324,0)</f>
        <v>0</v>
      </c>
      <c r="BH324" s="156">
        <f>IF(N324="sníž. přenesená",J324,0)</f>
        <v>0</v>
      </c>
      <c r="BI324" s="156">
        <f>IF(N324="nulová",J324,0)</f>
        <v>0</v>
      </c>
      <c r="BJ324" s="15" t="s">
        <v>93</v>
      </c>
      <c r="BK324" s="156">
        <f>ROUND(I324*H324,2)</f>
        <v>0</v>
      </c>
      <c r="BL324" s="15" t="s">
        <v>208</v>
      </c>
      <c r="BM324" s="155" t="s">
        <v>681</v>
      </c>
    </row>
    <row r="325" spans="1:47" s="2" customFormat="1" ht="12">
      <c r="A325" s="31"/>
      <c r="B325" s="32"/>
      <c r="C325" s="184"/>
      <c r="D325" s="201" t="s">
        <v>202</v>
      </c>
      <c r="E325" s="184"/>
      <c r="F325" s="202" t="s">
        <v>682</v>
      </c>
      <c r="G325" s="184"/>
      <c r="H325" s="184"/>
      <c r="I325" s="157"/>
      <c r="J325" s="184"/>
      <c r="K325" s="31"/>
      <c r="L325" s="32"/>
      <c r="M325" s="158"/>
      <c r="N325" s="159"/>
      <c r="O325" s="57"/>
      <c r="P325" s="57"/>
      <c r="Q325" s="57"/>
      <c r="R325" s="57"/>
      <c r="S325" s="57"/>
      <c r="T325" s="58"/>
      <c r="U325" s="31"/>
      <c r="V325" s="31"/>
      <c r="W325" s="31"/>
      <c r="X325" s="31"/>
      <c r="Y325" s="31"/>
      <c r="Z325" s="31"/>
      <c r="AA325" s="31"/>
      <c r="AB325" s="31"/>
      <c r="AC325" s="31"/>
      <c r="AD325" s="31"/>
      <c r="AE325" s="31"/>
      <c r="AT325" s="15" t="s">
        <v>202</v>
      </c>
      <c r="AU325" s="15" t="s">
        <v>96</v>
      </c>
    </row>
    <row r="326" spans="2:51" s="13" customFormat="1" ht="12">
      <c r="B326" s="160"/>
      <c r="C326" s="186"/>
      <c r="D326" s="201" t="s">
        <v>257</v>
      </c>
      <c r="E326" s="203" t="s">
        <v>1</v>
      </c>
      <c r="F326" s="204" t="s">
        <v>7</v>
      </c>
      <c r="G326" s="186"/>
      <c r="H326" s="205">
        <v>21</v>
      </c>
      <c r="I326" s="162"/>
      <c r="J326" s="186"/>
      <c r="L326" s="160"/>
      <c r="M326" s="163"/>
      <c r="N326" s="164"/>
      <c r="O326" s="164"/>
      <c r="P326" s="164"/>
      <c r="Q326" s="164"/>
      <c r="R326" s="164"/>
      <c r="S326" s="164"/>
      <c r="T326" s="165"/>
      <c r="AT326" s="161" t="s">
        <v>257</v>
      </c>
      <c r="AU326" s="161" t="s">
        <v>96</v>
      </c>
      <c r="AV326" s="13" t="s">
        <v>96</v>
      </c>
      <c r="AW326" s="13" t="s">
        <v>40</v>
      </c>
      <c r="AX326" s="13" t="s">
        <v>93</v>
      </c>
      <c r="AY326" s="161" t="s">
        <v>195</v>
      </c>
    </row>
    <row r="327" spans="1:65" s="2" customFormat="1" ht="24.2" customHeight="1">
      <c r="A327" s="31"/>
      <c r="B327" s="148"/>
      <c r="C327" s="206" t="s">
        <v>623</v>
      </c>
      <c r="D327" s="206" t="s">
        <v>327</v>
      </c>
      <c r="E327" s="207" t="s">
        <v>665</v>
      </c>
      <c r="F327" s="208" t="s">
        <v>666</v>
      </c>
      <c r="G327" s="209" t="s">
        <v>482</v>
      </c>
      <c r="H327" s="210">
        <v>1</v>
      </c>
      <c r="I327" s="170"/>
      <c r="J327" s="187">
        <f>ROUND(I327*H327,2)</f>
        <v>0</v>
      </c>
      <c r="K327" s="171"/>
      <c r="L327" s="172"/>
      <c r="M327" s="173" t="s">
        <v>1</v>
      </c>
      <c r="N327" s="174" t="s">
        <v>50</v>
      </c>
      <c r="O327" s="57"/>
      <c r="P327" s="153">
        <f>O327*H327</f>
        <v>0</v>
      </c>
      <c r="Q327" s="153">
        <v>0.0546</v>
      </c>
      <c r="R327" s="153">
        <f>Q327*H327</f>
        <v>0.0546</v>
      </c>
      <c r="S327" s="153">
        <v>0</v>
      </c>
      <c r="T327" s="154">
        <f>S327*H327</f>
        <v>0</v>
      </c>
      <c r="U327" s="31"/>
      <c r="V327" s="31"/>
      <c r="W327" s="31"/>
      <c r="X327" s="31"/>
      <c r="Y327" s="31"/>
      <c r="Z327" s="31"/>
      <c r="AA327" s="31"/>
      <c r="AB327" s="31"/>
      <c r="AC327" s="31"/>
      <c r="AD327" s="31"/>
      <c r="AE327" s="31"/>
      <c r="AR327" s="155" t="s">
        <v>224</v>
      </c>
      <c r="AT327" s="155" t="s">
        <v>327</v>
      </c>
      <c r="AU327" s="155" t="s">
        <v>96</v>
      </c>
      <c r="AY327" s="15" t="s">
        <v>195</v>
      </c>
      <c r="BE327" s="156">
        <f>IF(N327="základní",J327,0)</f>
        <v>0</v>
      </c>
      <c r="BF327" s="156">
        <f>IF(N327="snížená",J327,0)</f>
        <v>0</v>
      </c>
      <c r="BG327" s="156">
        <f>IF(N327="zákl. přenesená",J327,0)</f>
        <v>0</v>
      </c>
      <c r="BH327" s="156">
        <f>IF(N327="sníž. přenesená",J327,0)</f>
        <v>0</v>
      </c>
      <c r="BI327" s="156">
        <f>IF(N327="nulová",J327,0)</f>
        <v>0</v>
      </c>
      <c r="BJ327" s="15" t="s">
        <v>93</v>
      </c>
      <c r="BK327" s="156">
        <f>ROUND(I327*H327,2)</f>
        <v>0</v>
      </c>
      <c r="BL327" s="15" t="s">
        <v>208</v>
      </c>
      <c r="BM327" s="155" t="s">
        <v>1093</v>
      </c>
    </row>
    <row r="328" spans="1:47" s="2" customFormat="1" ht="19.5">
      <c r="A328" s="31"/>
      <c r="B328" s="32"/>
      <c r="C328" s="184"/>
      <c r="D328" s="201" t="s">
        <v>202</v>
      </c>
      <c r="E328" s="184"/>
      <c r="F328" s="202" t="s">
        <v>666</v>
      </c>
      <c r="G328" s="184"/>
      <c r="H328" s="184"/>
      <c r="I328" s="157"/>
      <c r="J328" s="184"/>
      <c r="K328" s="31"/>
      <c r="L328" s="32"/>
      <c r="M328" s="158"/>
      <c r="N328" s="159"/>
      <c r="O328" s="57"/>
      <c r="P328" s="57"/>
      <c r="Q328" s="57"/>
      <c r="R328" s="57"/>
      <c r="S328" s="57"/>
      <c r="T328" s="58"/>
      <c r="U328" s="31"/>
      <c r="V328" s="31"/>
      <c r="W328" s="31"/>
      <c r="X328" s="31"/>
      <c r="Y328" s="31"/>
      <c r="Z328" s="31"/>
      <c r="AA328" s="31"/>
      <c r="AB328" s="31"/>
      <c r="AC328" s="31"/>
      <c r="AD328" s="31"/>
      <c r="AE328" s="31"/>
      <c r="AT328" s="15" t="s">
        <v>202</v>
      </c>
      <c r="AU328" s="15" t="s">
        <v>96</v>
      </c>
    </row>
    <row r="329" spans="2:51" s="13" customFormat="1" ht="12">
      <c r="B329" s="160"/>
      <c r="C329" s="186"/>
      <c r="D329" s="201" t="s">
        <v>257</v>
      </c>
      <c r="E329" s="203" t="s">
        <v>1</v>
      </c>
      <c r="F329" s="204" t="s">
        <v>93</v>
      </c>
      <c r="G329" s="186"/>
      <c r="H329" s="205">
        <v>1</v>
      </c>
      <c r="I329" s="162"/>
      <c r="J329" s="186"/>
      <c r="L329" s="160"/>
      <c r="M329" s="163"/>
      <c r="N329" s="164"/>
      <c r="O329" s="164"/>
      <c r="P329" s="164"/>
      <c r="Q329" s="164"/>
      <c r="R329" s="164"/>
      <c r="S329" s="164"/>
      <c r="T329" s="165"/>
      <c r="AT329" s="161" t="s">
        <v>257</v>
      </c>
      <c r="AU329" s="161" t="s">
        <v>96</v>
      </c>
      <c r="AV329" s="13" t="s">
        <v>96</v>
      </c>
      <c r="AW329" s="13" t="s">
        <v>40</v>
      </c>
      <c r="AX329" s="13" t="s">
        <v>93</v>
      </c>
      <c r="AY329" s="161" t="s">
        <v>195</v>
      </c>
    </row>
    <row r="330" spans="2:63" s="12" customFormat="1" ht="22.9" customHeight="1">
      <c r="B330" s="135"/>
      <c r="C330" s="192"/>
      <c r="D330" s="193" t="s">
        <v>84</v>
      </c>
      <c r="E330" s="195" t="s">
        <v>229</v>
      </c>
      <c r="F330" s="195" t="s">
        <v>683</v>
      </c>
      <c r="G330" s="192"/>
      <c r="H330" s="192"/>
      <c r="I330" s="138"/>
      <c r="J330" s="185">
        <f>BK330</f>
        <v>0</v>
      </c>
      <c r="L330" s="135"/>
      <c r="M330" s="140"/>
      <c r="N330" s="141"/>
      <c r="O330" s="141"/>
      <c r="P330" s="142">
        <f>P331+SUM(P332:P343)</f>
        <v>0</v>
      </c>
      <c r="Q330" s="141"/>
      <c r="R330" s="142">
        <f>R331+SUM(R332:R343)</f>
        <v>0.004200000000000001</v>
      </c>
      <c r="S330" s="141"/>
      <c r="T330" s="143">
        <f>T331+SUM(T332:T343)</f>
        <v>0.057</v>
      </c>
      <c r="AR330" s="136" t="s">
        <v>93</v>
      </c>
      <c r="AT330" s="144" t="s">
        <v>84</v>
      </c>
      <c r="AU330" s="144" t="s">
        <v>93</v>
      </c>
      <c r="AY330" s="136" t="s">
        <v>195</v>
      </c>
      <c r="BK330" s="145">
        <f>BK331+SUM(BK332:BK343)</f>
        <v>0</v>
      </c>
    </row>
    <row r="331" spans="1:65" s="2" customFormat="1" ht="24.2" customHeight="1">
      <c r="A331" s="31"/>
      <c r="B331" s="148"/>
      <c r="C331" s="196" t="s">
        <v>627</v>
      </c>
      <c r="D331" s="196" t="s">
        <v>196</v>
      </c>
      <c r="E331" s="197" t="s">
        <v>685</v>
      </c>
      <c r="F331" s="198" t="s">
        <v>686</v>
      </c>
      <c r="G331" s="199" t="s">
        <v>312</v>
      </c>
      <c r="H331" s="200">
        <v>42</v>
      </c>
      <c r="I331" s="149"/>
      <c r="J331" s="183">
        <f>ROUND(I331*H331,2)</f>
        <v>0</v>
      </c>
      <c r="K331" s="150"/>
      <c r="L331" s="32"/>
      <c r="M331" s="151" t="s">
        <v>1</v>
      </c>
      <c r="N331" s="152" t="s">
        <v>50</v>
      </c>
      <c r="O331" s="57"/>
      <c r="P331" s="153">
        <f>O331*H331</f>
        <v>0</v>
      </c>
      <c r="Q331" s="153">
        <v>0.0001</v>
      </c>
      <c r="R331" s="153">
        <f>Q331*H331</f>
        <v>0.004200000000000001</v>
      </c>
      <c r="S331" s="153">
        <v>0</v>
      </c>
      <c r="T331" s="154">
        <f>S331*H331</f>
        <v>0</v>
      </c>
      <c r="U331" s="31"/>
      <c r="V331" s="31"/>
      <c r="W331" s="31"/>
      <c r="X331" s="31"/>
      <c r="Y331" s="31"/>
      <c r="Z331" s="31"/>
      <c r="AA331" s="31"/>
      <c r="AB331" s="31"/>
      <c r="AC331" s="31"/>
      <c r="AD331" s="31"/>
      <c r="AE331" s="31"/>
      <c r="AR331" s="155" t="s">
        <v>208</v>
      </c>
      <c r="AT331" s="155" t="s">
        <v>196</v>
      </c>
      <c r="AU331" s="155" t="s">
        <v>96</v>
      </c>
      <c r="AY331" s="15" t="s">
        <v>195</v>
      </c>
      <c r="BE331" s="156">
        <f>IF(N331="základní",J331,0)</f>
        <v>0</v>
      </c>
      <c r="BF331" s="156">
        <f>IF(N331="snížená",J331,0)</f>
        <v>0</v>
      </c>
      <c r="BG331" s="156">
        <f>IF(N331="zákl. přenesená",J331,0)</f>
        <v>0</v>
      </c>
      <c r="BH331" s="156">
        <f>IF(N331="sníž. přenesená",J331,0)</f>
        <v>0</v>
      </c>
      <c r="BI331" s="156">
        <f>IF(N331="nulová",J331,0)</f>
        <v>0</v>
      </c>
      <c r="BJ331" s="15" t="s">
        <v>93</v>
      </c>
      <c r="BK331" s="156">
        <f>ROUND(I331*H331,2)</f>
        <v>0</v>
      </c>
      <c r="BL331" s="15" t="s">
        <v>208</v>
      </c>
      <c r="BM331" s="155" t="s">
        <v>687</v>
      </c>
    </row>
    <row r="332" spans="1:47" s="2" customFormat="1" ht="19.5">
      <c r="A332" s="31"/>
      <c r="B332" s="32"/>
      <c r="C332" s="184"/>
      <c r="D332" s="201" t="s">
        <v>202</v>
      </c>
      <c r="E332" s="184"/>
      <c r="F332" s="202" t="s">
        <v>688</v>
      </c>
      <c r="G332" s="184"/>
      <c r="H332" s="184"/>
      <c r="I332" s="157"/>
      <c r="J332" s="184"/>
      <c r="K332" s="31"/>
      <c r="L332" s="32"/>
      <c r="M332" s="158"/>
      <c r="N332" s="159"/>
      <c r="O332" s="57"/>
      <c r="P332" s="57"/>
      <c r="Q332" s="57"/>
      <c r="R332" s="57"/>
      <c r="S332" s="57"/>
      <c r="T332" s="58"/>
      <c r="U332" s="31"/>
      <c r="V332" s="31"/>
      <c r="W332" s="31"/>
      <c r="X332" s="31"/>
      <c r="Y332" s="31"/>
      <c r="Z332" s="31"/>
      <c r="AA332" s="31"/>
      <c r="AB332" s="31"/>
      <c r="AC332" s="31"/>
      <c r="AD332" s="31"/>
      <c r="AE332" s="31"/>
      <c r="AT332" s="15" t="s">
        <v>202</v>
      </c>
      <c r="AU332" s="15" t="s">
        <v>96</v>
      </c>
    </row>
    <row r="333" spans="2:51" s="13" customFormat="1" ht="12">
      <c r="B333" s="160"/>
      <c r="C333" s="186"/>
      <c r="D333" s="201" t="s">
        <v>257</v>
      </c>
      <c r="E333" s="203" t="s">
        <v>1</v>
      </c>
      <c r="F333" s="204" t="s">
        <v>971</v>
      </c>
      <c r="G333" s="186"/>
      <c r="H333" s="205">
        <v>42</v>
      </c>
      <c r="I333" s="162"/>
      <c r="J333" s="186"/>
      <c r="L333" s="160"/>
      <c r="M333" s="163"/>
      <c r="N333" s="164"/>
      <c r="O333" s="164"/>
      <c r="P333" s="164"/>
      <c r="Q333" s="164"/>
      <c r="R333" s="164"/>
      <c r="S333" s="164"/>
      <c r="T333" s="165"/>
      <c r="AT333" s="161" t="s">
        <v>257</v>
      </c>
      <c r="AU333" s="161" t="s">
        <v>96</v>
      </c>
      <c r="AV333" s="13" t="s">
        <v>96</v>
      </c>
      <c r="AW333" s="13" t="s">
        <v>40</v>
      </c>
      <c r="AX333" s="13" t="s">
        <v>93</v>
      </c>
      <c r="AY333" s="161" t="s">
        <v>195</v>
      </c>
    </row>
    <row r="334" spans="1:65" s="2" customFormat="1" ht="24.2" customHeight="1">
      <c r="A334" s="31"/>
      <c r="B334" s="148"/>
      <c r="C334" s="196" t="s">
        <v>631</v>
      </c>
      <c r="D334" s="196" t="s">
        <v>196</v>
      </c>
      <c r="E334" s="197" t="s">
        <v>691</v>
      </c>
      <c r="F334" s="198" t="s">
        <v>692</v>
      </c>
      <c r="G334" s="199" t="s">
        <v>312</v>
      </c>
      <c r="H334" s="200">
        <v>42</v>
      </c>
      <c r="I334" s="149"/>
      <c r="J334" s="183">
        <f>ROUND(I334*H334,2)</f>
        <v>0</v>
      </c>
      <c r="K334" s="150"/>
      <c r="L334" s="32"/>
      <c r="M334" s="151" t="s">
        <v>1</v>
      </c>
      <c r="N334" s="152" t="s">
        <v>50</v>
      </c>
      <c r="O334" s="57"/>
      <c r="P334" s="153">
        <f>O334*H334</f>
        <v>0</v>
      </c>
      <c r="Q334" s="153">
        <v>0</v>
      </c>
      <c r="R334" s="153">
        <f>Q334*H334</f>
        <v>0</v>
      </c>
      <c r="S334" s="153">
        <v>0</v>
      </c>
      <c r="T334" s="154">
        <f>S334*H334</f>
        <v>0</v>
      </c>
      <c r="U334" s="31"/>
      <c r="V334" s="31"/>
      <c r="W334" s="31"/>
      <c r="X334" s="31"/>
      <c r="Y334" s="31"/>
      <c r="Z334" s="31"/>
      <c r="AA334" s="31"/>
      <c r="AB334" s="31"/>
      <c r="AC334" s="31"/>
      <c r="AD334" s="31"/>
      <c r="AE334" s="31"/>
      <c r="AR334" s="155" t="s">
        <v>208</v>
      </c>
      <c r="AT334" s="155" t="s">
        <v>196</v>
      </c>
      <c r="AU334" s="155" t="s">
        <v>96</v>
      </c>
      <c r="AY334" s="15" t="s">
        <v>195</v>
      </c>
      <c r="BE334" s="156">
        <f>IF(N334="základní",J334,0)</f>
        <v>0</v>
      </c>
      <c r="BF334" s="156">
        <f>IF(N334="snížená",J334,0)</f>
        <v>0</v>
      </c>
      <c r="BG334" s="156">
        <f>IF(N334="zákl. přenesená",J334,0)</f>
        <v>0</v>
      </c>
      <c r="BH334" s="156">
        <f>IF(N334="sníž. přenesená",J334,0)</f>
        <v>0</v>
      </c>
      <c r="BI334" s="156">
        <f>IF(N334="nulová",J334,0)</f>
        <v>0</v>
      </c>
      <c r="BJ334" s="15" t="s">
        <v>93</v>
      </c>
      <c r="BK334" s="156">
        <f>ROUND(I334*H334,2)</f>
        <v>0</v>
      </c>
      <c r="BL334" s="15" t="s">
        <v>208</v>
      </c>
      <c r="BM334" s="155" t="s">
        <v>693</v>
      </c>
    </row>
    <row r="335" spans="1:47" s="2" customFormat="1" ht="19.5">
      <c r="A335" s="31"/>
      <c r="B335" s="32"/>
      <c r="C335" s="184"/>
      <c r="D335" s="201" t="s">
        <v>202</v>
      </c>
      <c r="E335" s="184"/>
      <c r="F335" s="202" t="s">
        <v>694</v>
      </c>
      <c r="G335" s="184"/>
      <c r="H335" s="184"/>
      <c r="I335" s="157"/>
      <c r="J335" s="184"/>
      <c r="K335" s="31"/>
      <c r="L335" s="32"/>
      <c r="M335" s="158"/>
      <c r="N335" s="159"/>
      <c r="O335" s="57"/>
      <c r="P335" s="57"/>
      <c r="Q335" s="57"/>
      <c r="R335" s="57"/>
      <c r="S335" s="57"/>
      <c r="T335" s="58"/>
      <c r="U335" s="31"/>
      <c r="V335" s="31"/>
      <c r="W335" s="31"/>
      <c r="X335" s="31"/>
      <c r="Y335" s="31"/>
      <c r="Z335" s="31"/>
      <c r="AA335" s="31"/>
      <c r="AB335" s="31"/>
      <c r="AC335" s="31"/>
      <c r="AD335" s="31"/>
      <c r="AE335" s="31"/>
      <c r="AT335" s="15" t="s">
        <v>202</v>
      </c>
      <c r="AU335" s="15" t="s">
        <v>96</v>
      </c>
    </row>
    <row r="336" spans="2:51" s="13" customFormat="1" ht="12">
      <c r="B336" s="160"/>
      <c r="C336" s="186"/>
      <c r="D336" s="201" t="s">
        <v>257</v>
      </c>
      <c r="E336" s="203" t="s">
        <v>1</v>
      </c>
      <c r="F336" s="204" t="s">
        <v>971</v>
      </c>
      <c r="G336" s="186"/>
      <c r="H336" s="205">
        <v>42</v>
      </c>
      <c r="I336" s="162"/>
      <c r="J336" s="186"/>
      <c r="L336" s="160"/>
      <c r="M336" s="163"/>
      <c r="N336" s="164"/>
      <c r="O336" s="164"/>
      <c r="P336" s="164"/>
      <c r="Q336" s="164"/>
      <c r="R336" s="164"/>
      <c r="S336" s="164"/>
      <c r="T336" s="165"/>
      <c r="AT336" s="161" t="s">
        <v>257</v>
      </c>
      <c r="AU336" s="161" t="s">
        <v>96</v>
      </c>
      <c r="AV336" s="13" t="s">
        <v>96</v>
      </c>
      <c r="AW336" s="13" t="s">
        <v>40</v>
      </c>
      <c r="AX336" s="13" t="s">
        <v>93</v>
      </c>
      <c r="AY336" s="161" t="s">
        <v>195</v>
      </c>
    </row>
    <row r="337" spans="1:65" s="2" customFormat="1" ht="16.5" customHeight="1">
      <c r="A337" s="31"/>
      <c r="B337" s="148"/>
      <c r="C337" s="196" t="s">
        <v>635</v>
      </c>
      <c r="D337" s="196" t="s">
        <v>196</v>
      </c>
      <c r="E337" s="197" t="s">
        <v>696</v>
      </c>
      <c r="F337" s="198" t="s">
        <v>697</v>
      </c>
      <c r="G337" s="199" t="s">
        <v>312</v>
      </c>
      <c r="H337" s="200">
        <v>3.8</v>
      </c>
      <c r="I337" s="149"/>
      <c r="J337" s="183">
        <f>ROUND(I337*H337,2)</f>
        <v>0</v>
      </c>
      <c r="K337" s="150"/>
      <c r="L337" s="32"/>
      <c r="M337" s="151" t="s">
        <v>1</v>
      </c>
      <c r="N337" s="152" t="s">
        <v>50</v>
      </c>
      <c r="O337" s="57"/>
      <c r="P337" s="153">
        <f>O337*H337</f>
        <v>0</v>
      </c>
      <c r="Q337" s="153">
        <v>0</v>
      </c>
      <c r="R337" s="153">
        <f>Q337*H337</f>
        <v>0</v>
      </c>
      <c r="S337" s="153">
        <v>0</v>
      </c>
      <c r="T337" s="154">
        <f>S337*H337</f>
        <v>0</v>
      </c>
      <c r="U337" s="31"/>
      <c r="V337" s="31"/>
      <c r="W337" s="31"/>
      <c r="X337" s="31"/>
      <c r="Y337" s="31"/>
      <c r="Z337" s="31"/>
      <c r="AA337" s="31"/>
      <c r="AB337" s="31"/>
      <c r="AC337" s="31"/>
      <c r="AD337" s="31"/>
      <c r="AE337" s="31"/>
      <c r="AR337" s="155" t="s">
        <v>208</v>
      </c>
      <c r="AT337" s="155" t="s">
        <v>196</v>
      </c>
      <c r="AU337" s="155" t="s">
        <v>96</v>
      </c>
      <c r="AY337" s="15" t="s">
        <v>195</v>
      </c>
      <c r="BE337" s="156">
        <f>IF(N337="základní",J337,0)</f>
        <v>0</v>
      </c>
      <c r="BF337" s="156">
        <f>IF(N337="snížená",J337,0)</f>
        <v>0</v>
      </c>
      <c r="BG337" s="156">
        <f>IF(N337="zákl. přenesená",J337,0)</f>
        <v>0</v>
      </c>
      <c r="BH337" s="156">
        <f>IF(N337="sníž. přenesená",J337,0)</f>
        <v>0</v>
      </c>
      <c r="BI337" s="156">
        <f>IF(N337="nulová",J337,0)</f>
        <v>0</v>
      </c>
      <c r="BJ337" s="15" t="s">
        <v>93</v>
      </c>
      <c r="BK337" s="156">
        <f>ROUND(I337*H337,2)</f>
        <v>0</v>
      </c>
      <c r="BL337" s="15" t="s">
        <v>208</v>
      </c>
      <c r="BM337" s="155" t="s">
        <v>698</v>
      </c>
    </row>
    <row r="338" spans="1:47" s="2" customFormat="1" ht="19.5">
      <c r="A338" s="31"/>
      <c r="B338" s="32"/>
      <c r="C338" s="184"/>
      <c r="D338" s="201" t="s">
        <v>202</v>
      </c>
      <c r="E338" s="184"/>
      <c r="F338" s="202" t="s">
        <v>699</v>
      </c>
      <c r="G338" s="184"/>
      <c r="H338" s="184"/>
      <c r="I338" s="157"/>
      <c r="J338" s="184"/>
      <c r="K338" s="31"/>
      <c r="L338" s="32"/>
      <c r="M338" s="158"/>
      <c r="N338" s="159"/>
      <c r="O338" s="57"/>
      <c r="P338" s="57"/>
      <c r="Q338" s="57"/>
      <c r="R338" s="57"/>
      <c r="S338" s="57"/>
      <c r="T338" s="58"/>
      <c r="U338" s="31"/>
      <c r="V338" s="31"/>
      <c r="W338" s="31"/>
      <c r="X338" s="31"/>
      <c r="Y338" s="31"/>
      <c r="Z338" s="31"/>
      <c r="AA338" s="31"/>
      <c r="AB338" s="31"/>
      <c r="AC338" s="31"/>
      <c r="AD338" s="31"/>
      <c r="AE338" s="31"/>
      <c r="AT338" s="15" t="s">
        <v>202</v>
      </c>
      <c r="AU338" s="15" t="s">
        <v>96</v>
      </c>
    </row>
    <row r="339" spans="2:51" s="13" customFormat="1" ht="12">
      <c r="B339" s="160"/>
      <c r="C339" s="186"/>
      <c r="D339" s="201" t="s">
        <v>257</v>
      </c>
      <c r="E339" s="203" t="s">
        <v>1</v>
      </c>
      <c r="F339" s="204" t="s">
        <v>1094</v>
      </c>
      <c r="G339" s="186"/>
      <c r="H339" s="205">
        <v>3.8</v>
      </c>
      <c r="I339" s="162"/>
      <c r="J339" s="186"/>
      <c r="L339" s="160"/>
      <c r="M339" s="163"/>
      <c r="N339" s="164"/>
      <c r="O339" s="164"/>
      <c r="P339" s="164"/>
      <c r="Q339" s="164"/>
      <c r="R339" s="164"/>
      <c r="S339" s="164"/>
      <c r="T339" s="165"/>
      <c r="AT339" s="161" t="s">
        <v>257</v>
      </c>
      <c r="AU339" s="161" t="s">
        <v>96</v>
      </c>
      <c r="AV339" s="13" t="s">
        <v>96</v>
      </c>
      <c r="AW339" s="13" t="s">
        <v>40</v>
      </c>
      <c r="AX339" s="13" t="s">
        <v>93</v>
      </c>
      <c r="AY339" s="161" t="s">
        <v>195</v>
      </c>
    </row>
    <row r="340" spans="1:65" s="2" customFormat="1" ht="16.5" customHeight="1">
      <c r="A340" s="31"/>
      <c r="B340" s="148"/>
      <c r="C340" s="196" t="s">
        <v>640</v>
      </c>
      <c r="D340" s="196" t="s">
        <v>196</v>
      </c>
      <c r="E340" s="197" t="s">
        <v>701</v>
      </c>
      <c r="F340" s="198" t="s">
        <v>702</v>
      </c>
      <c r="G340" s="199" t="s">
        <v>296</v>
      </c>
      <c r="H340" s="200">
        <v>5.7</v>
      </c>
      <c r="I340" s="149"/>
      <c r="J340" s="183">
        <f>ROUND(I340*H340,2)</f>
        <v>0</v>
      </c>
      <c r="K340" s="150"/>
      <c r="L340" s="32"/>
      <c r="M340" s="151" t="s">
        <v>1</v>
      </c>
      <c r="N340" s="152" t="s">
        <v>50</v>
      </c>
      <c r="O340" s="57"/>
      <c r="P340" s="153">
        <f>O340*H340</f>
        <v>0</v>
      </c>
      <c r="Q340" s="153">
        <v>0</v>
      </c>
      <c r="R340" s="153">
        <f>Q340*H340</f>
        <v>0</v>
      </c>
      <c r="S340" s="153">
        <v>0.01</v>
      </c>
      <c r="T340" s="154">
        <f>S340*H340</f>
        <v>0.057</v>
      </c>
      <c r="U340" s="31"/>
      <c r="V340" s="31"/>
      <c r="W340" s="31"/>
      <c r="X340" s="31"/>
      <c r="Y340" s="31"/>
      <c r="Z340" s="31"/>
      <c r="AA340" s="31"/>
      <c r="AB340" s="31"/>
      <c r="AC340" s="31"/>
      <c r="AD340" s="31"/>
      <c r="AE340" s="31"/>
      <c r="AR340" s="155" t="s">
        <v>208</v>
      </c>
      <c r="AT340" s="155" t="s">
        <v>196</v>
      </c>
      <c r="AU340" s="155" t="s">
        <v>96</v>
      </c>
      <c r="AY340" s="15" t="s">
        <v>195</v>
      </c>
      <c r="BE340" s="156">
        <f>IF(N340="základní",J340,0)</f>
        <v>0</v>
      </c>
      <c r="BF340" s="156">
        <f>IF(N340="snížená",J340,0)</f>
        <v>0</v>
      </c>
      <c r="BG340" s="156">
        <f>IF(N340="zákl. přenesená",J340,0)</f>
        <v>0</v>
      </c>
      <c r="BH340" s="156">
        <f>IF(N340="sníž. přenesená",J340,0)</f>
        <v>0</v>
      </c>
      <c r="BI340" s="156">
        <f>IF(N340="nulová",J340,0)</f>
        <v>0</v>
      </c>
      <c r="BJ340" s="15" t="s">
        <v>93</v>
      </c>
      <c r="BK340" s="156">
        <f>ROUND(I340*H340,2)</f>
        <v>0</v>
      </c>
      <c r="BL340" s="15" t="s">
        <v>208</v>
      </c>
      <c r="BM340" s="155" t="s">
        <v>703</v>
      </c>
    </row>
    <row r="341" spans="1:47" s="2" customFormat="1" ht="19.5">
      <c r="A341" s="31"/>
      <c r="B341" s="32"/>
      <c r="C341" s="184"/>
      <c r="D341" s="201" t="s">
        <v>202</v>
      </c>
      <c r="E341" s="184"/>
      <c r="F341" s="202" t="s">
        <v>704</v>
      </c>
      <c r="G341" s="184"/>
      <c r="H341" s="184"/>
      <c r="I341" s="157"/>
      <c r="J341" s="184"/>
      <c r="K341" s="31"/>
      <c r="L341" s="32"/>
      <c r="M341" s="158"/>
      <c r="N341" s="159"/>
      <c r="O341" s="57"/>
      <c r="P341" s="57"/>
      <c r="Q341" s="57"/>
      <c r="R341" s="57"/>
      <c r="S341" s="57"/>
      <c r="T341" s="58"/>
      <c r="U341" s="31"/>
      <c r="V341" s="31"/>
      <c r="W341" s="31"/>
      <c r="X341" s="31"/>
      <c r="Y341" s="31"/>
      <c r="Z341" s="31"/>
      <c r="AA341" s="31"/>
      <c r="AB341" s="31"/>
      <c r="AC341" s="31"/>
      <c r="AD341" s="31"/>
      <c r="AE341" s="31"/>
      <c r="AT341" s="15" t="s">
        <v>202</v>
      </c>
      <c r="AU341" s="15" t="s">
        <v>96</v>
      </c>
    </row>
    <row r="342" spans="2:51" s="13" customFormat="1" ht="12">
      <c r="B342" s="160"/>
      <c r="C342" s="186"/>
      <c r="D342" s="201" t="s">
        <v>257</v>
      </c>
      <c r="E342" s="203" t="s">
        <v>1</v>
      </c>
      <c r="F342" s="204" t="s">
        <v>1095</v>
      </c>
      <c r="G342" s="186"/>
      <c r="H342" s="205">
        <v>5.7</v>
      </c>
      <c r="I342" s="162"/>
      <c r="J342" s="186"/>
      <c r="L342" s="160"/>
      <c r="M342" s="163"/>
      <c r="N342" s="164"/>
      <c r="O342" s="164"/>
      <c r="P342" s="164"/>
      <c r="Q342" s="164"/>
      <c r="R342" s="164"/>
      <c r="S342" s="164"/>
      <c r="T342" s="165"/>
      <c r="AT342" s="161" t="s">
        <v>257</v>
      </c>
      <c r="AU342" s="161" t="s">
        <v>96</v>
      </c>
      <c r="AV342" s="13" t="s">
        <v>96</v>
      </c>
      <c r="AW342" s="13" t="s">
        <v>40</v>
      </c>
      <c r="AX342" s="13" t="s">
        <v>93</v>
      </c>
      <c r="AY342" s="161" t="s">
        <v>195</v>
      </c>
    </row>
    <row r="343" spans="2:63" s="12" customFormat="1" ht="20.85" customHeight="1">
      <c r="B343" s="135"/>
      <c r="C343" s="192"/>
      <c r="D343" s="193" t="s">
        <v>84</v>
      </c>
      <c r="E343" s="195" t="s">
        <v>706</v>
      </c>
      <c r="F343" s="195" t="s">
        <v>707</v>
      </c>
      <c r="G343" s="192"/>
      <c r="H343" s="192"/>
      <c r="I343" s="138"/>
      <c r="J343" s="185">
        <f>BK343</f>
        <v>0</v>
      </c>
      <c r="L343" s="135"/>
      <c r="M343" s="140"/>
      <c r="N343" s="141"/>
      <c r="O343" s="141"/>
      <c r="P343" s="142">
        <f>SUM(P344:P368)</f>
        <v>0</v>
      </c>
      <c r="Q343" s="141"/>
      <c r="R343" s="142">
        <f>SUM(R344:R368)</f>
        <v>0</v>
      </c>
      <c r="S343" s="141"/>
      <c r="T343" s="143">
        <f>SUM(T344:T368)</f>
        <v>0</v>
      </c>
      <c r="AR343" s="136" t="s">
        <v>93</v>
      </c>
      <c r="AT343" s="144" t="s">
        <v>84</v>
      </c>
      <c r="AU343" s="144" t="s">
        <v>96</v>
      </c>
      <c r="AY343" s="136" t="s">
        <v>195</v>
      </c>
      <c r="BK343" s="145">
        <f>SUM(BK344:BK368)</f>
        <v>0</v>
      </c>
    </row>
    <row r="344" spans="1:65" s="2" customFormat="1" ht="21.75" customHeight="1">
      <c r="A344" s="31"/>
      <c r="B344" s="148"/>
      <c r="C344" s="196" t="s">
        <v>645</v>
      </c>
      <c r="D344" s="196" t="s">
        <v>196</v>
      </c>
      <c r="E344" s="197" t="s">
        <v>709</v>
      </c>
      <c r="F344" s="198" t="s">
        <v>710</v>
      </c>
      <c r="G344" s="199" t="s">
        <v>312</v>
      </c>
      <c r="H344" s="200">
        <v>3.8</v>
      </c>
      <c r="I344" s="149"/>
      <c r="J344" s="183">
        <f>ROUND(I344*H344,2)</f>
        <v>0</v>
      </c>
      <c r="K344" s="150"/>
      <c r="L344" s="32"/>
      <c r="M344" s="151" t="s">
        <v>1</v>
      </c>
      <c r="N344" s="152" t="s">
        <v>50</v>
      </c>
      <c r="O344" s="57"/>
      <c r="P344" s="153">
        <f>O344*H344</f>
        <v>0</v>
      </c>
      <c r="Q344" s="153">
        <v>0</v>
      </c>
      <c r="R344" s="153">
        <f>Q344*H344</f>
        <v>0</v>
      </c>
      <c r="S344" s="153">
        <v>0</v>
      </c>
      <c r="T344" s="154">
        <f>S344*H344</f>
        <v>0</v>
      </c>
      <c r="U344" s="31"/>
      <c r="V344" s="31"/>
      <c r="W344" s="31"/>
      <c r="X344" s="31"/>
      <c r="Y344" s="31"/>
      <c r="Z344" s="31"/>
      <c r="AA344" s="31"/>
      <c r="AB344" s="31"/>
      <c r="AC344" s="31"/>
      <c r="AD344" s="31"/>
      <c r="AE344" s="31"/>
      <c r="AR344" s="155" t="s">
        <v>208</v>
      </c>
      <c r="AT344" s="155" t="s">
        <v>196</v>
      </c>
      <c r="AU344" s="155" t="s">
        <v>150</v>
      </c>
      <c r="AY344" s="15" t="s">
        <v>195</v>
      </c>
      <c r="BE344" s="156">
        <f>IF(N344="základní",J344,0)</f>
        <v>0</v>
      </c>
      <c r="BF344" s="156">
        <f>IF(N344="snížená",J344,0)</f>
        <v>0</v>
      </c>
      <c r="BG344" s="156">
        <f>IF(N344="zákl. přenesená",J344,0)</f>
        <v>0</v>
      </c>
      <c r="BH344" s="156">
        <f>IF(N344="sníž. přenesená",J344,0)</f>
        <v>0</v>
      </c>
      <c r="BI344" s="156">
        <f>IF(N344="nulová",J344,0)</f>
        <v>0</v>
      </c>
      <c r="BJ344" s="15" t="s">
        <v>93</v>
      </c>
      <c r="BK344" s="156">
        <f>ROUND(I344*H344,2)</f>
        <v>0</v>
      </c>
      <c r="BL344" s="15" t="s">
        <v>208</v>
      </c>
      <c r="BM344" s="155" t="s">
        <v>711</v>
      </c>
    </row>
    <row r="345" spans="1:47" s="2" customFormat="1" ht="19.5">
      <c r="A345" s="31"/>
      <c r="B345" s="32"/>
      <c r="C345" s="184"/>
      <c r="D345" s="201" t="s">
        <v>202</v>
      </c>
      <c r="E345" s="184"/>
      <c r="F345" s="202" t="s">
        <v>712</v>
      </c>
      <c r="G345" s="184"/>
      <c r="H345" s="184"/>
      <c r="I345" s="157"/>
      <c r="J345" s="184"/>
      <c r="K345" s="31"/>
      <c r="L345" s="32"/>
      <c r="M345" s="158"/>
      <c r="N345" s="159"/>
      <c r="O345" s="57"/>
      <c r="P345" s="57"/>
      <c r="Q345" s="57"/>
      <c r="R345" s="57"/>
      <c r="S345" s="57"/>
      <c r="T345" s="58"/>
      <c r="U345" s="31"/>
      <c r="V345" s="31"/>
      <c r="W345" s="31"/>
      <c r="X345" s="31"/>
      <c r="Y345" s="31"/>
      <c r="Z345" s="31"/>
      <c r="AA345" s="31"/>
      <c r="AB345" s="31"/>
      <c r="AC345" s="31"/>
      <c r="AD345" s="31"/>
      <c r="AE345" s="31"/>
      <c r="AT345" s="15" t="s">
        <v>202</v>
      </c>
      <c r="AU345" s="15" t="s">
        <v>150</v>
      </c>
    </row>
    <row r="346" spans="2:51" s="13" customFormat="1" ht="12">
      <c r="B346" s="160"/>
      <c r="C346" s="186"/>
      <c r="D346" s="201" t="s">
        <v>257</v>
      </c>
      <c r="E346" s="203" t="s">
        <v>1</v>
      </c>
      <c r="F346" s="204" t="s">
        <v>1094</v>
      </c>
      <c r="G346" s="186"/>
      <c r="H346" s="205">
        <v>3.8</v>
      </c>
      <c r="I346" s="162"/>
      <c r="J346" s="186"/>
      <c r="L346" s="160"/>
      <c r="M346" s="163"/>
      <c r="N346" s="164"/>
      <c r="O346" s="164"/>
      <c r="P346" s="164"/>
      <c r="Q346" s="164"/>
      <c r="R346" s="164"/>
      <c r="S346" s="164"/>
      <c r="T346" s="165"/>
      <c r="AT346" s="161" t="s">
        <v>257</v>
      </c>
      <c r="AU346" s="161" t="s">
        <v>150</v>
      </c>
      <c r="AV346" s="13" t="s">
        <v>96</v>
      </c>
      <c r="AW346" s="13" t="s">
        <v>40</v>
      </c>
      <c r="AX346" s="13" t="s">
        <v>93</v>
      </c>
      <c r="AY346" s="161" t="s">
        <v>195</v>
      </c>
    </row>
    <row r="347" spans="1:65" s="2" customFormat="1" ht="24.2" customHeight="1">
      <c r="A347" s="31"/>
      <c r="B347" s="148"/>
      <c r="C347" s="196" t="s">
        <v>650</v>
      </c>
      <c r="D347" s="196" t="s">
        <v>196</v>
      </c>
      <c r="E347" s="197" t="s">
        <v>714</v>
      </c>
      <c r="F347" s="198" t="s">
        <v>715</v>
      </c>
      <c r="G347" s="199" t="s">
        <v>330</v>
      </c>
      <c r="H347" s="200">
        <v>13.455</v>
      </c>
      <c r="I347" s="149"/>
      <c r="J347" s="183">
        <f>ROUND(I347*H347,2)</f>
        <v>0</v>
      </c>
      <c r="K347" s="150"/>
      <c r="L347" s="32"/>
      <c r="M347" s="151" t="s">
        <v>1</v>
      </c>
      <c r="N347" s="152" t="s">
        <v>50</v>
      </c>
      <c r="O347" s="57"/>
      <c r="P347" s="153">
        <f>O347*H347</f>
        <v>0</v>
      </c>
      <c r="Q347" s="153">
        <v>0</v>
      </c>
      <c r="R347" s="153">
        <f>Q347*H347</f>
        <v>0</v>
      </c>
      <c r="S347" s="153">
        <v>0</v>
      </c>
      <c r="T347" s="154">
        <f>S347*H347</f>
        <v>0</v>
      </c>
      <c r="U347" s="31"/>
      <c r="V347" s="31"/>
      <c r="W347" s="31"/>
      <c r="X347" s="31"/>
      <c r="Y347" s="31"/>
      <c r="Z347" s="31"/>
      <c r="AA347" s="31"/>
      <c r="AB347" s="31"/>
      <c r="AC347" s="31"/>
      <c r="AD347" s="31"/>
      <c r="AE347" s="31"/>
      <c r="AR347" s="155" t="s">
        <v>208</v>
      </c>
      <c r="AT347" s="155" t="s">
        <v>196</v>
      </c>
      <c r="AU347" s="155" t="s">
        <v>150</v>
      </c>
      <c r="AY347" s="15" t="s">
        <v>195</v>
      </c>
      <c r="BE347" s="156">
        <f>IF(N347="základní",J347,0)</f>
        <v>0</v>
      </c>
      <c r="BF347" s="156">
        <f>IF(N347="snížená",J347,0)</f>
        <v>0</v>
      </c>
      <c r="BG347" s="156">
        <f>IF(N347="zákl. přenesená",J347,0)</f>
        <v>0</v>
      </c>
      <c r="BH347" s="156">
        <f>IF(N347="sníž. přenesená",J347,0)</f>
        <v>0</v>
      </c>
      <c r="BI347" s="156">
        <f>IF(N347="nulová",J347,0)</f>
        <v>0</v>
      </c>
      <c r="BJ347" s="15" t="s">
        <v>93</v>
      </c>
      <c r="BK347" s="156">
        <f>ROUND(I347*H347,2)</f>
        <v>0</v>
      </c>
      <c r="BL347" s="15" t="s">
        <v>208</v>
      </c>
      <c r="BM347" s="155" t="s">
        <v>716</v>
      </c>
    </row>
    <row r="348" spans="1:47" s="2" customFormat="1" ht="19.5">
      <c r="A348" s="31"/>
      <c r="B348" s="32"/>
      <c r="C348" s="184"/>
      <c r="D348" s="201" t="s">
        <v>202</v>
      </c>
      <c r="E348" s="184"/>
      <c r="F348" s="202" t="s">
        <v>717</v>
      </c>
      <c r="G348" s="184"/>
      <c r="H348" s="184"/>
      <c r="I348" s="157"/>
      <c r="J348" s="184"/>
      <c r="K348" s="31"/>
      <c r="L348" s="32"/>
      <c r="M348" s="158"/>
      <c r="N348" s="159"/>
      <c r="O348" s="57"/>
      <c r="P348" s="57"/>
      <c r="Q348" s="57"/>
      <c r="R348" s="57"/>
      <c r="S348" s="57"/>
      <c r="T348" s="58"/>
      <c r="U348" s="31"/>
      <c r="V348" s="31"/>
      <c r="W348" s="31"/>
      <c r="X348" s="31"/>
      <c r="Y348" s="31"/>
      <c r="Z348" s="31"/>
      <c r="AA348" s="31"/>
      <c r="AB348" s="31"/>
      <c r="AC348" s="31"/>
      <c r="AD348" s="31"/>
      <c r="AE348" s="31"/>
      <c r="AT348" s="15" t="s">
        <v>202</v>
      </c>
      <c r="AU348" s="15" t="s">
        <v>150</v>
      </c>
    </row>
    <row r="349" spans="2:51" s="13" customFormat="1" ht="12">
      <c r="B349" s="160"/>
      <c r="C349" s="186"/>
      <c r="D349" s="201" t="s">
        <v>257</v>
      </c>
      <c r="E349" s="203" t="s">
        <v>1</v>
      </c>
      <c r="F349" s="204" t="s">
        <v>1096</v>
      </c>
      <c r="G349" s="186"/>
      <c r="H349" s="205">
        <v>0.855</v>
      </c>
      <c r="I349" s="162"/>
      <c r="J349" s="186"/>
      <c r="L349" s="160"/>
      <c r="M349" s="163"/>
      <c r="N349" s="164"/>
      <c r="O349" s="164"/>
      <c r="P349" s="164"/>
      <c r="Q349" s="164"/>
      <c r="R349" s="164"/>
      <c r="S349" s="164"/>
      <c r="T349" s="165"/>
      <c r="AT349" s="161" t="s">
        <v>257</v>
      </c>
      <c r="AU349" s="161" t="s">
        <v>150</v>
      </c>
      <c r="AV349" s="13" t="s">
        <v>96</v>
      </c>
      <c r="AW349" s="13" t="s">
        <v>40</v>
      </c>
      <c r="AX349" s="13" t="s">
        <v>85</v>
      </c>
      <c r="AY349" s="161" t="s">
        <v>195</v>
      </c>
    </row>
    <row r="350" spans="2:51" s="13" customFormat="1" ht="12">
      <c r="B350" s="160"/>
      <c r="C350" s="186"/>
      <c r="D350" s="201" t="s">
        <v>257</v>
      </c>
      <c r="E350" s="203" t="s">
        <v>1</v>
      </c>
      <c r="F350" s="204" t="s">
        <v>972</v>
      </c>
      <c r="G350" s="186"/>
      <c r="H350" s="205">
        <v>12.6</v>
      </c>
      <c r="I350" s="162"/>
      <c r="J350" s="186"/>
      <c r="L350" s="160"/>
      <c r="M350" s="163"/>
      <c r="N350" s="164"/>
      <c r="O350" s="164"/>
      <c r="P350" s="164"/>
      <c r="Q350" s="164"/>
      <c r="R350" s="164"/>
      <c r="S350" s="164"/>
      <c r="T350" s="165"/>
      <c r="AT350" s="161" t="s">
        <v>257</v>
      </c>
      <c r="AU350" s="161" t="s">
        <v>150</v>
      </c>
      <c r="AV350" s="13" t="s">
        <v>96</v>
      </c>
      <c r="AW350" s="13" t="s">
        <v>40</v>
      </c>
      <c r="AX350" s="13" t="s">
        <v>85</v>
      </c>
      <c r="AY350" s="161" t="s">
        <v>195</v>
      </c>
    </row>
    <row r="351" spans="1:65" s="2" customFormat="1" ht="24.2" customHeight="1">
      <c r="A351" s="31"/>
      <c r="B351" s="148"/>
      <c r="C351" s="196" t="s">
        <v>655</v>
      </c>
      <c r="D351" s="196" t="s">
        <v>196</v>
      </c>
      <c r="E351" s="197" t="s">
        <v>721</v>
      </c>
      <c r="F351" s="198" t="s">
        <v>722</v>
      </c>
      <c r="G351" s="199" t="s">
        <v>330</v>
      </c>
      <c r="H351" s="200">
        <v>228.735</v>
      </c>
      <c r="I351" s="149"/>
      <c r="J351" s="183">
        <f>ROUND(I351*H351,2)</f>
        <v>0</v>
      </c>
      <c r="K351" s="150"/>
      <c r="L351" s="32"/>
      <c r="M351" s="151" t="s">
        <v>1</v>
      </c>
      <c r="N351" s="152" t="s">
        <v>50</v>
      </c>
      <c r="O351" s="57"/>
      <c r="P351" s="153">
        <f>O351*H351</f>
        <v>0</v>
      </c>
      <c r="Q351" s="153">
        <v>0</v>
      </c>
      <c r="R351" s="153">
        <f>Q351*H351</f>
        <v>0</v>
      </c>
      <c r="S351" s="153">
        <v>0</v>
      </c>
      <c r="T351" s="154">
        <f>S351*H351</f>
        <v>0</v>
      </c>
      <c r="U351" s="31"/>
      <c r="V351" s="31"/>
      <c r="W351" s="31"/>
      <c r="X351" s="31"/>
      <c r="Y351" s="31"/>
      <c r="Z351" s="31"/>
      <c r="AA351" s="31"/>
      <c r="AB351" s="31"/>
      <c r="AC351" s="31"/>
      <c r="AD351" s="31"/>
      <c r="AE351" s="31"/>
      <c r="AR351" s="155" t="s">
        <v>208</v>
      </c>
      <c r="AT351" s="155" t="s">
        <v>196</v>
      </c>
      <c r="AU351" s="155" t="s">
        <v>150</v>
      </c>
      <c r="AY351" s="15" t="s">
        <v>195</v>
      </c>
      <c r="BE351" s="156">
        <f>IF(N351="základní",J351,0)</f>
        <v>0</v>
      </c>
      <c r="BF351" s="156">
        <f>IF(N351="snížená",J351,0)</f>
        <v>0</v>
      </c>
      <c r="BG351" s="156">
        <f>IF(N351="zákl. přenesená",J351,0)</f>
        <v>0</v>
      </c>
      <c r="BH351" s="156">
        <f>IF(N351="sníž. přenesená",J351,0)</f>
        <v>0</v>
      </c>
      <c r="BI351" s="156">
        <f>IF(N351="nulová",J351,0)</f>
        <v>0</v>
      </c>
      <c r="BJ351" s="15" t="s">
        <v>93</v>
      </c>
      <c r="BK351" s="156">
        <f>ROUND(I351*H351,2)</f>
        <v>0</v>
      </c>
      <c r="BL351" s="15" t="s">
        <v>208</v>
      </c>
      <c r="BM351" s="155" t="s">
        <v>723</v>
      </c>
    </row>
    <row r="352" spans="1:47" s="2" customFormat="1" ht="19.5">
      <c r="A352" s="31"/>
      <c r="B352" s="32"/>
      <c r="C352" s="184"/>
      <c r="D352" s="201" t="s">
        <v>202</v>
      </c>
      <c r="E352" s="184"/>
      <c r="F352" s="202" t="s">
        <v>722</v>
      </c>
      <c r="G352" s="184"/>
      <c r="H352" s="184"/>
      <c r="I352" s="157"/>
      <c r="J352" s="184"/>
      <c r="K352" s="31"/>
      <c r="L352" s="32"/>
      <c r="M352" s="158"/>
      <c r="N352" s="159"/>
      <c r="O352" s="57"/>
      <c r="P352" s="57"/>
      <c r="Q352" s="57"/>
      <c r="R352" s="57"/>
      <c r="S352" s="57"/>
      <c r="T352" s="58"/>
      <c r="U352" s="31"/>
      <c r="V352" s="31"/>
      <c r="W352" s="31"/>
      <c r="X352" s="31"/>
      <c r="Y352" s="31"/>
      <c r="Z352" s="31"/>
      <c r="AA352" s="31"/>
      <c r="AB352" s="31"/>
      <c r="AC352" s="31"/>
      <c r="AD352" s="31"/>
      <c r="AE352" s="31"/>
      <c r="AT352" s="15" t="s">
        <v>202</v>
      </c>
      <c r="AU352" s="15" t="s">
        <v>150</v>
      </c>
    </row>
    <row r="353" spans="2:51" s="13" customFormat="1" ht="12">
      <c r="B353" s="160"/>
      <c r="C353" s="186"/>
      <c r="D353" s="201" t="s">
        <v>257</v>
      </c>
      <c r="E353" s="203" t="s">
        <v>1</v>
      </c>
      <c r="F353" s="204" t="s">
        <v>1097</v>
      </c>
      <c r="G353" s="186"/>
      <c r="H353" s="205">
        <v>14.535</v>
      </c>
      <c r="I353" s="162"/>
      <c r="J353" s="186"/>
      <c r="L353" s="160"/>
      <c r="M353" s="163"/>
      <c r="N353" s="164"/>
      <c r="O353" s="164"/>
      <c r="P353" s="164"/>
      <c r="Q353" s="164"/>
      <c r="R353" s="164"/>
      <c r="S353" s="164"/>
      <c r="T353" s="165"/>
      <c r="AT353" s="161" t="s">
        <v>257</v>
      </c>
      <c r="AU353" s="161" t="s">
        <v>150</v>
      </c>
      <c r="AV353" s="13" t="s">
        <v>96</v>
      </c>
      <c r="AW353" s="13" t="s">
        <v>40</v>
      </c>
      <c r="AX353" s="13" t="s">
        <v>85</v>
      </c>
      <c r="AY353" s="161" t="s">
        <v>195</v>
      </c>
    </row>
    <row r="354" spans="2:51" s="13" customFormat="1" ht="12">
      <c r="B354" s="160"/>
      <c r="C354" s="186"/>
      <c r="D354" s="201" t="s">
        <v>257</v>
      </c>
      <c r="E354" s="203" t="s">
        <v>1</v>
      </c>
      <c r="F354" s="204" t="s">
        <v>973</v>
      </c>
      <c r="G354" s="186"/>
      <c r="H354" s="205">
        <v>214.2</v>
      </c>
      <c r="I354" s="162"/>
      <c r="J354" s="186"/>
      <c r="L354" s="160"/>
      <c r="M354" s="163"/>
      <c r="N354" s="164"/>
      <c r="O354" s="164"/>
      <c r="P354" s="164"/>
      <c r="Q354" s="164"/>
      <c r="R354" s="164"/>
      <c r="S354" s="164"/>
      <c r="T354" s="165"/>
      <c r="AT354" s="161" t="s">
        <v>257</v>
      </c>
      <c r="AU354" s="161" t="s">
        <v>150</v>
      </c>
      <c r="AV354" s="13" t="s">
        <v>96</v>
      </c>
      <c r="AW354" s="13" t="s">
        <v>40</v>
      </c>
      <c r="AX354" s="13" t="s">
        <v>85</v>
      </c>
      <c r="AY354" s="161" t="s">
        <v>195</v>
      </c>
    </row>
    <row r="355" spans="1:65" s="2" customFormat="1" ht="24.2" customHeight="1">
      <c r="A355" s="31"/>
      <c r="B355" s="148"/>
      <c r="C355" s="196" t="s">
        <v>660</v>
      </c>
      <c r="D355" s="196" t="s">
        <v>196</v>
      </c>
      <c r="E355" s="197" t="s">
        <v>726</v>
      </c>
      <c r="F355" s="198" t="s">
        <v>727</v>
      </c>
      <c r="G355" s="199" t="s">
        <v>330</v>
      </c>
      <c r="H355" s="200">
        <v>13.455</v>
      </c>
      <c r="I355" s="149"/>
      <c r="J355" s="183">
        <f>ROUND(I355*H355,2)</f>
        <v>0</v>
      </c>
      <c r="K355" s="150"/>
      <c r="L355" s="32"/>
      <c r="M355" s="151" t="s">
        <v>1</v>
      </c>
      <c r="N355" s="152" t="s">
        <v>50</v>
      </c>
      <c r="O355" s="57"/>
      <c r="P355" s="153">
        <f>O355*H355</f>
        <v>0</v>
      </c>
      <c r="Q355" s="153">
        <v>0</v>
      </c>
      <c r="R355" s="153">
        <f>Q355*H355</f>
        <v>0</v>
      </c>
      <c r="S355" s="153">
        <v>0</v>
      </c>
      <c r="T355" s="154">
        <f>S355*H355</f>
        <v>0</v>
      </c>
      <c r="U355" s="31"/>
      <c r="V355" s="31"/>
      <c r="W355" s="31"/>
      <c r="X355" s="31"/>
      <c r="Y355" s="31"/>
      <c r="Z355" s="31"/>
      <c r="AA355" s="31"/>
      <c r="AB355" s="31"/>
      <c r="AC355" s="31"/>
      <c r="AD355" s="31"/>
      <c r="AE355" s="31"/>
      <c r="AR355" s="155" t="s">
        <v>208</v>
      </c>
      <c r="AT355" s="155" t="s">
        <v>196</v>
      </c>
      <c r="AU355" s="155" t="s">
        <v>150</v>
      </c>
      <c r="AY355" s="15" t="s">
        <v>195</v>
      </c>
      <c r="BE355" s="156">
        <f>IF(N355="základní",J355,0)</f>
        <v>0</v>
      </c>
      <c r="BF355" s="156">
        <f>IF(N355="snížená",J355,0)</f>
        <v>0</v>
      </c>
      <c r="BG355" s="156">
        <f>IF(N355="zákl. přenesená",J355,0)</f>
        <v>0</v>
      </c>
      <c r="BH355" s="156">
        <f>IF(N355="sníž. přenesená",J355,0)</f>
        <v>0</v>
      </c>
      <c r="BI355" s="156">
        <f>IF(N355="nulová",J355,0)</f>
        <v>0</v>
      </c>
      <c r="BJ355" s="15" t="s">
        <v>93</v>
      </c>
      <c r="BK355" s="156">
        <f>ROUND(I355*H355,2)</f>
        <v>0</v>
      </c>
      <c r="BL355" s="15" t="s">
        <v>208</v>
      </c>
      <c r="BM355" s="155" t="s">
        <v>728</v>
      </c>
    </row>
    <row r="356" spans="1:47" s="2" customFormat="1" ht="19.5">
      <c r="A356" s="31"/>
      <c r="B356" s="32"/>
      <c r="C356" s="184"/>
      <c r="D356" s="201" t="s">
        <v>202</v>
      </c>
      <c r="E356" s="184"/>
      <c r="F356" s="202" t="s">
        <v>729</v>
      </c>
      <c r="G356" s="184"/>
      <c r="H356" s="184"/>
      <c r="I356" s="157"/>
      <c r="J356" s="184"/>
      <c r="K356" s="31"/>
      <c r="L356" s="32"/>
      <c r="M356" s="158"/>
      <c r="N356" s="159"/>
      <c r="O356" s="57"/>
      <c r="P356" s="57"/>
      <c r="Q356" s="57"/>
      <c r="R356" s="57"/>
      <c r="S356" s="57"/>
      <c r="T356" s="58"/>
      <c r="U356" s="31"/>
      <c r="V356" s="31"/>
      <c r="W356" s="31"/>
      <c r="X356" s="31"/>
      <c r="Y356" s="31"/>
      <c r="Z356" s="31"/>
      <c r="AA356" s="31"/>
      <c r="AB356" s="31"/>
      <c r="AC356" s="31"/>
      <c r="AD356" s="31"/>
      <c r="AE356" s="31"/>
      <c r="AT356" s="15" t="s">
        <v>202</v>
      </c>
      <c r="AU356" s="15" t="s">
        <v>150</v>
      </c>
    </row>
    <row r="357" spans="2:51" s="13" customFormat="1" ht="12">
      <c r="B357" s="160"/>
      <c r="C357" s="186"/>
      <c r="D357" s="201" t="s">
        <v>257</v>
      </c>
      <c r="E357" s="203" t="s">
        <v>1</v>
      </c>
      <c r="F357" s="204" t="s">
        <v>1096</v>
      </c>
      <c r="G357" s="186"/>
      <c r="H357" s="205">
        <v>0.855</v>
      </c>
      <c r="I357" s="162"/>
      <c r="J357" s="186"/>
      <c r="L357" s="160"/>
      <c r="M357" s="163"/>
      <c r="N357" s="164"/>
      <c r="O357" s="164"/>
      <c r="P357" s="164"/>
      <c r="Q357" s="164"/>
      <c r="R357" s="164"/>
      <c r="S357" s="164"/>
      <c r="T357" s="165"/>
      <c r="AT357" s="161" t="s">
        <v>257</v>
      </c>
      <c r="AU357" s="161" t="s">
        <v>150</v>
      </c>
      <c r="AV357" s="13" t="s">
        <v>96</v>
      </c>
      <c r="AW357" s="13" t="s">
        <v>40</v>
      </c>
      <c r="AX357" s="13" t="s">
        <v>85</v>
      </c>
      <c r="AY357" s="161" t="s">
        <v>195</v>
      </c>
    </row>
    <row r="358" spans="2:51" s="13" customFormat="1" ht="12">
      <c r="B358" s="160"/>
      <c r="C358" s="186"/>
      <c r="D358" s="201" t="s">
        <v>257</v>
      </c>
      <c r="E358" s="203" t="s">
        <v>1</v>
      </c>
      <c r="F358" s="204" t="s">
        <v>972</v>
      </c>
      <c r="G358" s="186"/>
      <c r="H358" s="205">
        <v>12.6</v>
      </c>
      <c r="I358" s="162"/>
      <c r="J358" s="186"/>
      <c r="L358" s="160"/>
      <c r="M358" s="163"/>
      <c r="N358" s="164"/>
      <c r="O358" s="164"/>
      <c r="P358" s="164"/>
      <c r="Q358" s="164"/>
      <c r="R358" s="164"/>
      <c r="S358" s="164"/>
      <c r="T358" s="165"/>
      <c r="AT358" s="161" t="s">
        <v>257</v>
      </c>
      <c r="AU358" s="161" t="s">
        <v>150</v>
      </c>
      <c r="AV358" s="13" t="s">
        <v>96</v>
      </c>
      <c r="AW358" s="13" t="s">
        <v>40</v>
      </c>
      <c r="AX358" s="13" t="s">
        <v>85</v>
      </c>
      <c r="AY358" s="161" t="s">
        <v>195</v>
      </c>
    </row>
    <row r="359" spans="1:65" s="2" customFormat="1" ht="33" customHeight="1">
      <c r="A359" s="31"/>
      <c r="B359" s="148"/>
      <c r="C359" s="196" t="s">
        <v>664</v>
      </c>
      <c r="D359" s="196" t="s">
        <v>196</v>
      </c>
      <c r="E359" s="197" t="s">
        <v>731</v>
      </c>
      <c r="F359" s="198" t="s">
        <v>732</v>
      </c>
      <c r="G359" s="199" t="s">
        <v>330</v>
      </c>
      <c r="H359" s="200">
        <v>13.835</v>
      </c>
      <c r="I359" s="149"/>
      <c r="J359" s="183">
        <f>ROUND(I359*H359,2)</f>
        <v>0</v>
      </c>
      <c r="K359" s="150"/>
      <c r="L359" s="32"/>
      <c r="M359" s="151" t="s">
        <v>1</v>
      </c>
      <c r="N359" s="152" t="s">
        <v>50</v>
      </c>
      <c r="O359" s="57"/>
      <c r="P359" s="153">
        <f>O359*H359</f>
        <v>0</v>
      </c>
      <c r="Q359" s="153">
        <v>0</v>
      </c>
      <c r="R359" s="153">
        <f>Q359*H359</f>
        <v>0</v>
      </c>
      <c r="S359" s="153">
        <v>0</v>
      </c>
      <c r="T359" s="154">
        <f>S359*H359</f>
        <v>0</v>
      </c>
      <c r="U359" s="31"/>
      <c r="V359" s="31"/>
      <c r="W359" s="31"/>
      <c r="X359" s="31"/>
      <c r="Y359" s="31"/>
      <c r="Z359" s="31"/>
      <c r="AA359" s="31"/>
      <c r="AB359" s="31"/>
      <c r="AC359" s="31"/>
      <c r="AD359" s="31"/>
      <c r="AE359" s="31"/>
      <c r="AR359" s="155" t="s">
        <v>208</v>
      </c>
      <c r="AT359" s="155" t="s">
        <v>196</v>
      </c>
      <c r="AU359" s="155" t="s">
        <v>150</v>
      </c>
      <c r="AY359" s="15" t="s">
        <v>195</v>
      </c>
      <c r="BE359" s="156">
        <f>IF(N359="základní",J359,0)</f>
        <v>0</v>
      </c>
      <c r="BF359" s="156">
        <f>IF(N359="snížená",J359,0)</f>
        <v>0</v>
      </c>
      <c r="BG359" s="156">
        <f>IF(N359="zákl. přenesená",J359,0)</f>
        <v>0</v>
      </c>
      <c r="BH359" s="156">
        <f>IF(N359="sníž. přenesená",J359,0)</f>
        <v>0</v>
      </c>
      <c r="BI359" s="156">
        <f>IF(N359="nulová",J359,0)</f>
        <v>0</v>
      </c>
      <c r="BJ359" s="15" t="s">
        <v>93</v>
      </c>
      <c r="BK359" s="156">
        <f>ROUND(I359*H359,2)</f>
        <v>0</v>
      </c>
      <c r="BL359" s="15" t="s">
        <v>208</v>
      </c>
      <c r="BM359" s="155" t="s">
        <v>733</v>
      </c>
    </row>
    <row r="360" spans="1:47" s="2" customFormat="1" ht="29.25">
      <c r="A360" s="31"/>
      <c r="B360" s="32"/>
      <c r="C360" s="184"/>
      <c r="D360" s="201" t="s">
        <v>202</v>
      </c>
      <c r="E360" s="184"/>
      <c r="F360" s="202" t="s">
        <v>734</v>
      </c>
      <c r="G360" s="184"/>
      <c r="H360" s="184"/>
      <c r="I360" s="157"/>
      <c r="J360" s="184"/>
      <c r="K360" s="31"/>
      <c r="L360" s="32"/>
      <c r="M360" s="158"/>
      <c r="N360" s="159"/>
      <c r="O360" s="57"/>
      <c r="P360" s="57"/>
      <c r="Q360" s="57"/>
      <c r="R360" s="57"/>
      <c r="S360" s="57"/>
      <c r="T360" s="58"/>
      <c r="U360" s="31"/>
      <c r="V360" s="31"/>
      <c r="W360" s="31"/>
      <c r="X360" s="31"/>
      <c r="Y360" s="31"/>
      <c r="Z360" s="31"/>
      <c r="AA360" s="31"/>
      <c r="AB360" s="31"/>
      <c r="AC360" s="31"/>
      <c r="AD360" s="31"/>
      <c r="AE360" s="31"/>
      <c r="AT360" s="15" t="s">
        <v>202</v>
      </c>
      <c r="AU360" s="15" t="s">
        <v>150</v>
      </c>
    </row>
    <row r="361" spans="2:51" s="13" customFormat="1" ht="12">
      <c r="B361" s="160"/>
      <c r="C361" s="186"/>
      <c r="D361" s="201" t="s">
        <v>257</v>
      </c>
      <c r="E361" s="203" t="s">
        <v>1</v>
      </c>
      <c r="F361" s="204" t="s">
        <v>1098</v>
      </c>
      <c r="G361" s="186"/>
      <c r="H361" s="205">
        <v>1.235</v>
      </c>
      <c r="I361" s="162"/>
      <c r="J361" s="186"/>
      <c r="L361" s="160"/>
      <c r="M361" s="163"/>
      <c r="N361" s="164"/>
      <c r="O361" s="164"/>
      <c r="P361" s="164"/>
      <c r="Q361" s="164"/>
      <c r="R361" s="164"/>
      <c r="S361" s="164"/>
      <c r="T361" s="165"/>
      <c r="AT361" s="161" t="s">
        <v>257</v>
      </c>
      <c r="AU361" s="161" t="s">
        <v>150</v>
      </c>
      <c r="AV361" s="13" t="s">
        <v>96</v>
      </c>
      <c r="AW361" s="13" t="s">
        <v>40</v>
      </c>
      <c r="AX361" s="13" t="s">
        <v>85</v>
      </c>
      <c r="AY361" s="161" t="s">
        <v>195</v>
      </c>
    </row>
    <row r="362" spans="2:51" s="13" customFormat="1" ht="12">
      <c r="B362" s="160"/>
      <c r="C362" s="186"/>
      <c r="D362" s="201" t="s">
        <v>257</v>
      </c>
      <c r="E362" s="203" t="s">
        <v>1</v>
      </c>
      <c r="F362" s="204" t="s">
        <v>972</v>
      </c>
      <c r="G362" s="186"/>
      <c r="H362" s="205">
        <v>12.6</v>
      </c>
      <c r="I362" s="162"/>
      <c r="J362" s="186"/>
      <c r="L362" s="160"/>
      <c r="M362" s="163"/>
      <c r="N362" s="164"/>
      <c r="O362" s="164"/>
      <c r="P362" s="164"/>
      <c r="Q362" s="164"/>
      <c r="R362" s="164"/>
      <c r="S362" s="164"/>
      <c r="T362" s="165"/>
      <c r="AT362" s="161" t="s">
        <v>257</v>
      </c>
      <c r="AU362" s="161" t="s">
        <v>150</v>
      </c>
      <c r="AV362" s="13" t="s">
        <v>96</v>
      </c>
      <c r="AW362" s="13" t="s">
        <v>40</v>
      </c>
      <c r="AX362" s="13" t="s">
        <v>85</v>
      </c>
      <c r="AY362" s="161" t="s">
        <v>195</v>
      </c>
    </row>
    <row r="363" spans="1:65" s="2" customFormat="1" ht="24.2" customHeight="1">
      <c r="A363" s="31"/>
      <c r="B363" s="148"/>
      <c r="C363" s="196" t="s">
        <v>668</v>
      </c>
      <c r="D363" s="196" t="s">
        <v>196</v>
      </c>
      <c r="E363" s="197" t="s">
        <v>736</v>
      </c>
      <c r="F363" s="198" t="s">
        <v>737</v>
      </c>
      <c r="G363" s="199" t="s">
        <v>330</v>
      </c>
      <c r="H363" s="200">
        <v>3</v>
      </c>
      <c r="I363" s="149"/>
      <c r="J363" s="183">
        <f>ROUND(I363*H363,2)</f>
        <v>0</v>
      </c>
      <c r="K363" s="150"/>
      <c r="L363" s="32"/>
      <c r="M363" s="151" t="s">
        <v>1</v>
      </c>
      <c r="N363" s="152" t="s">
        <v>50</v>
      </c>
      <c r="O363" s="57"/>
      <c r="P363" s="153">
        <f>O363*H363</f>
        <v>0</v>
      </c>
      <c r="Q363" s="153">
        <v>0</v>
      </c>
      <c r="R363" s="153">
        <f>Q363*H363</f>
        <v>0</v>
      </c>
      <c r="S363" s="153">
        <v>0</v>
      </c>
      <c r="T363" s="154">
        <f>S363*H363</f>
        <v>0</v>
      </c>
      <c r="U363" s="31"/>
      <c r="V363" s="31"/>
      <c r="W363" s="31"/>
      <c r="X363" s="31"/>
      <c r="Y363" s="31"/>
      <c r="Z363" s="31"/>
      <c r="AA363" s="31"/>
      <c r="AB363" s="31"/>
      <c r="AC363" s="31"/>
      <c r="AD363" s="31"/>
      <c r="AE363" s="31"/>
      <c r="AR363" s="155" t="s">
        <v>208</v>
      </c>
      <c r="AT363" s="155" t="s">
        <v>196</v>
      </c>
      <c r="AU363" s="155" t="s">
        <v>150</v>
      </c>
      <c r="AY363" s="15" t="s">
        <v>195</v>
      </c>
      <c r="BE363" s="156">
        <f>IF(N363="základní",J363,0)</f>
        <v>0</v>
      </c>
      <c r="BF363" s="156">
        <f>IF(N363="snížená",J363,0)</f>
        <v>0</v>
      </c>
      <c r="BG363" s="156">
        <f>IF(N363="zákl. přenesená",J363,0)</f>
        <v>0</v>
      </c>
      <c r="BH363" s="156">
        <f>IF(N363="sníž. přenesená",J363,0)</f>
        <v>0</v>
      </c>
      <c r="BI363" s="156">
        <f>IF(N363="nulová",J363,0)</f>
        <v>0</v>
      </c>
      <c r="BJ363" s="15" t="s">
        <v>93</v>
      </c>
      <c r="BK363" s="156">
        <f>ROUND(I363*H363,2)</f>
        <v>0</v>
      </c>
      <c r="BL363" s="15" t="s">
        <v>208</v>
      </c>
      <c r="BM363" s="155" t="s">
        <v>1074</v>
      </c>
    </row>
    <row r="364" spans="1:47" s="2" customFormat="1" ht="29.25">
      <c r="A364" s="31"/>
      <c r="B364" s="32"/>
      <c r="C364" s="184"/>
      <c r="D364" s="201" t="s">
        <v>202</v>
      </c>
      <c r="E364" s="184"/>
      <c r="F364" s="202" t="s">
        <v>739</v>
      </c>
      <c r="G364" s="184"/>
      <c r="H364" s="184"/>
      <c r="I364" s="157"/>
      <c r="J364" s="184"/>
      <c r="K364" s="31"/>
      <c r="L364" s="32"/>
      <c r="M364" s="158"/>
      <c r="N364" s="159"/>
      <c r="O364" s="57"/>
      <c r="P364" s="57"/>
      <c r="Q364" s="57"/>
      <c r="R364" s="57"/>
      <c r="S364" s="57"/>
      <c r="T364" s="58"/>
      <c r="U364" s="31"/>
      <c r="V364" s="31"/>
      <c r="W364" s="31"/>
      <c r="X364" s="31"/>
      <c r="Y364" s="31"/>
      <c r="Z364" s="31"/>
      <c r="AA364" s="31"/>
      <c r="AB364" s="31"/>
      <c r="AC364" s="31"/>
      <c r="AD364" s="31"/>
      <c r="AE364" s="31"/>
      <c r="AT364" s="15" t="s">
        <v>202</v>
      </c>
      <c r="AU364" s="15" t="s">
        <v>150</v>
      </c>
    </row>
    <row r="365" spans="2:51" s="13" customFormat="1" ht="12">
      <c r="B365" s="160"/>
      <c r="C365" s="186"/>
      <c r="D365" s="201" t="s">
        <v>257</v>
      </c>
      <c r="E365" s="203" t="s">
        <v>1</v>
      </c>
      <c r="F365" s="204" t="s">
        <v>1075</v>
      </c>
      <c r="G365" s="186"/>
      <c r="H365" s="205">
        <v>3</v>
      </c>
      <c r="I365" s="162"/>
      <c r="J365" s="186"/>
      <c r="L365" s="160"/>
      <c r="M365" s="163"/>
      <c r="N365" s="164"/>
      <c r="O365" s="164"/>
      <c r="P365" s="164"/>
      <c r="Q365" s="164"/>
      <c r="R365" s="164"/>
      <c r="S365" s="164"/>
      <c r="T365" s="165"/>
      <c r="AT365" s="161" t="s">
        <v>257</v>
      </c>
      <c r="AU365" s="161" t="s">
        <v>150</v>
      </c>
      <c r="AV365" s="13" t="s">
        <v>96</v>
      </c>
      <c r="AW365" s="13" t="s">
        <v>40</v>
      </c>
      <c r="AX365" s="13" t="s">
        <v>93</v>
      </c>
      <c r="AY365" s="161" t="s">
        <v>195</v>
      </c>
    </row>
    <row r="366" spans="1:65" s="2" customFormat="1" ht="24.2" customHeight="1">
      <c r="A366" s="31"/>
      <c r="B366" s="148"/>
      <c r="C366" s="196" t="s">
        <v>673</v>
      </c>
      <c r="D366" s="196" t="s">
        <v>196</v>
      </c>
      <c r="E366" s="197" t="s">
        <v>742</v>
      </c>
      <c r="F366" s="198" t="s">
        <v>743</v>
      </c>
      <c r="G366" s="199" t="s">
        <v>330</v>
      </c>
      <c r="H366" s="200">
        <v>1.3</v>
      </c>
      <c r="I366" s="149"/>
      <c r="J366" s="183">
        <f>ROUND(I366*H366,2)</f>
        <v>0</v>
      </c>
      <c r="K366" s="150"/>
      <c r="L366" s="32"/>
      <c r="M366" s="151" t="s">
        <v>1</v>
      </c>
      <c r="N366" s="152" t="s">
        <v>50</v>
      </c>
      <c r="O366" s="57"/>
      <c r="P366" s="153">
        <f>O366*H366</f>
        <v>0</v>
      </c>
      <c r="Q366" s="153">
        <v>0</v>
      </c>
      <c r="R366" s="153">
        <f>Q366*H366</f>
        <v>0</v>
      </c>
      <c r="S366" s="153">
        <v>0</v>
      </c>
      <c r="T366" s="154">
        <f>S366*H366</f>
        <v>0</v>
      </c>
      <c r="U366" s="31"/>
      <c r="V366" s="31"/>
      <c r="W366" s="31"/>
      <c r="X366" s="31"/>
      <c r="Y366" s="31"/>
      <c r="Z366" s="31"/>
      <c r="AA366" s="31"/>
      <c r="AB366" s="31"/>
      <c r="AC366" s="31"/>
      <c r="AD366" s="31"/>
      <c r="AE366" s="31"/>
      <c r="AR366" s="155" t="s">
        <v>208</v>
      </c>
      <c r="AT366" s="155" t="s">
        <v>196</v>
      </c>
      <c r="AU366" s="155" t="s">
        <v>150</v>
      </c>
      <c r="AY366" s="15" t="s">
        <v>195</v>
      </c>
      <c r="BE366" s="156">
        <f>IF(N366="základní",J366,0)</f>
        <v>0</v>
      </c>
      <c r="BF366" s="156">
        <f>IF(N366="snížená",J366,0)</f>
        <v>0</v>
      </c>
      <c r="BG366" s="156">
        <f>IF(N366="zákl. přenesená",J366,0)</f>
        <v>0</v>
      </c>
      <c r="BH366" s="156">
        <f>IF(N366="sníž. přenesená",J366,0)</f>
        <v>0</v>
      </c>
      <c r="BI366" s="156">
        <f>IF(N366="nulová",J366,0)</f>
        <v>0</v>
      </c>
      <c r="BJ366" s="15" t="s">
        <v>93</v>
      </c>
      <c r="BK366" s="156">
        <f>ROUND(I366*H366,2)</f>
        <v>0</v>
      </c>
      <c r="BL366" s="15" t="s">
        <v>208</v>
      </c>
      <c r="BM366" s="155" t="s">
        <v>744</v>
      </c>
    </row>
    <row r="367" spans="1:47" s="2" customFormat="1" ht="29.25">
      <c r="A367" s="31"/>
      <c r="B367" s="32"/>
      <c r="C367" s="184"/>
      <c r="D367" s="201" t="s">
        <v>202</v>
      </c>
      <c r="E367" s="184"/>
      <c r="F367" s="202" t="s">
        <v>745</v>
      </c>
      <c r="G367" s="184"/>
      <c r="H367" s="184"/>
      <c r="I367" s="157"/>
      <c r="J367" s="184"/>
      <c r="K367" s="31"/>
      <c r="L367" s="32"/>
      <c r="M367" s="158"/>
      <c r="N367" s="159"/>
      <c r="O367" s="57"/>
      <c r="P367" s="57"/>
      <c r="Q367" s="57"/>
      <c r="R367" s="57"/>
      <c r="S367" s="57"/>
      <c r="T367" s="58"/>
      <c r="U367" s="31"/>
      <c r="V367" s="31"/>
      <c r="W367" s="31"/>
      <c r="X367" s="31"/>
      <c r="Y367" s="31"/>
      <c r="Z367" s="31"/>
      <c r="AA367" s="31"/>
      <c r="AB367" s="31"/>
      <c r="AC367" s="31"/>
      <c r="AD367" s="31"/>
      <c r="AE367" s="31"/>
      <c r="AT367" s="15" t="s">
        <v>202</v>
      </c>
      <c r="AU367" s="15" t="s">
        <v>150</v>
      </c>
    </row>
    <row r="368" spans="2:51" s="13" customFormat="1" ht="12">
      <c r="B368" s="160"/>
      <c r="C368" s="186"/>
      <c r="D368" s="201" t="s">
        <v>257</v>
      </c>
      <c r="E368" s="203" t="s">
        <v>1</v>
      </c>
      <c r="F368" s="204" t="s">
        <v>933</v>
      </c>
      <c r="G368" s="186"/>
      <c r="H368" s="205">
        <v>1.3</v>
      </c>
      <c r="I368" s="162"/>
      <c r="J368" s="186"/>
      <c r="L368" s="160"/>
      <c r="M368" s="163"/>
      <c r="N368" s="164"/>
      <c r="O368" s="164"/>
      <c r="P368" s="164"/>
      <c r="Q368" s="164"/>
      <c r="R368" s="164"/>
      <c r="S368" s="164"/>
      <c r="T368" s="165"/>
      <c r="AT368" s="161" t="s">
        <v>257</v>
      </c>
      <c r="AU368" s="161" t="s">
        <v>150</v>
      </c>
      <c r="AV368" s="13" t="s">
        <v>96</v>
      </c>
      <c r="AW368" s="13" t="s">
        <v>40</v>
      </c>
      <c r="AX368" s="13" t="s">
        <v>93</v>
      </c>
      <c r="AY368" s="161" t="s">
        <v>195</v>
      </c>
    </row>
    <row r="369" spans="2:63" s="12" customFormat="1" ht="22.9" customHeight="1">
      <c r="B369" s="135"/>
      <c r="C369" s="192"/>
      <c r="D369" s="193" t="s">
        <v>84</v>
      </c>
      <c r="E369" s="195" t="s">
        <v>746</v>
      </c>
      <c r="F369" s="195" t="s">
        <v>747</v>
      </c>
      <c r="G369" s="192"/>
      <c r="H369" s="192"/>
      <c r="I369" s="138"/>
      <c r="J369" s="185">
        <f>BK369</f>
        <v>0</v>
      </c>
      <c r="L369" s="135"/>
      <c r="M369" s="140"/>
      <c r="N369" s="141"/>
      <c r="O369" s="141"/>
      <c r="P369" s="142">
        <f>SUM(P370:P375)</f>
        <v>0</v>
      </c>
      <c r="Q369" s="141"/>
      <c r="R369" s="142">
        <f>SUM(R370:R375)</f>
        <v>0</v>
      </c>
      <c r="S369" s="141"/>
      <c r="T369" s="143">
        <f>SUM(T370:T375)</f>
        <v>0</v>
      </c>
      <c r="AR369" s="136" t="s">
        <v>93</v>
      </c>
      <c r="AT369" s="144" t="s">
        <v>84</v>
      </c>
      <c r="AU369" s="144" t="s">
        <v>93</v>
      </c>
      <c r="AY369" s="136" t="s">
        <v>195</v>
      </c>
      <c r="BK369" s="145">
        <f>SUM(BK370:BK375)</f>
        <v>0</v>
      </c>
    </row>
    <row r="370" spans="1:65" s="2" customFormat="1" ht="24.2" customHeight="1">
      <c r="A370" s="31"/>
      <c r="B370" s="148"/>
      <c r="C370" s="196" t="s">
        <v>678</v>
      </c>
      <c r="D370" s="196" t="s">
        <v>196</v>
      </c>
      <c r="E370" s="197" t="s">
        <v>872</v>
      </c>
      <c r="F370" s="198" t="s">
        <v>873</v>
      </c>
      <c r="G370" s="199" t="s">
        <v>330</v>
      </c>
      <c r="H370" s="200">
        <v>12.6</v>
      </c>
      <c r="I370" s="149"/>
      <c r="J370" s="183">
        <f>ROUND(I370*H370,2)</f>
        <v>0</v>
      </c>
      <c r="K370" s="150"/>
      <c r="L370" s="32"/>
      <c r="M370" s="151" t="s">
        <v>1</v>
      </c>
      <c r="N370" s="152" t="s">
        <v>50</v>
      </c>
      <c r="O370" s="57"/>
      <c r="P370" s="153">
        <f>O370*H370</f>
        <v>0</v>
      </c>
      <c r="Q370" s="153">
        <v>0</v>
      </c>
      <c r="R370" s="153">
        <f>Q370*H370</f>
        <v>0</v>
      </c>
      <c r="S370" s="153">
        <v>0</v>
      </c>
      <c r="T370" s="154">
        <f>S370*H370</f>
        <v>0</v>
      </c>
      <c r="U370" s="31"/>
      <c r="V370" s="31"/>
      <c r="W370" s="31"/>
      <c r="X370" s="31"/>
      <c r="Y370" s="31"/>
      <c r="Z370" s="31"/>
      <c r="AA370" s="31"/>
      <c r="AB370" s="31"/>
      <c r="AC370" s="31"/>
      <c r="AD370" s="31"/>
      <c r="AE370" s="31"/>
      <c r="AR370" s="155" t="s">
        <v>208</v>
      </c>
      <c r="AT370" s="155" t="s">
        <v>196</v>
      </c>
      <c r="AU370" s="155" t="s">
        <v>96</v>
      </c>
      <c r="AY370" s="15" t="s">
        <v>195</v>
      </c>
      <c r="BE370" s="156">
        <f>IF(N370="základní",J370,0)</f>
        <v>0</v>
      </c>
      <c r="BF370" s="156">
        <f>IF(N370="snížená",J370,0)</f>
        <v>0</v>
      </c>
      <c r="BG370" s="156">
        <f>IF(N370="zákl. přenesená",J370,0)</f>
        <v>0</v>
      </c>
      <c r="BH370" s="156">
        <f>IF(N370="sníž. přenesená",J370,0)</f>
        <v>0</v>
      </c>
      <c r="BI370" s="156">
        <f>IF(N370="nulová",J370,0)</f>
        <v>0</v>
      </c>
      <c r="BJ370" s="15" t="s">
        <v>93</v>
      </c>
      <c r="BK370" s="156">
        <f>ROUND(I370*H370,2)</f>
        <v>0</v>
      </c>
      <c r="BL370" s="15" t="s">
        <v>208</v>
      </c>
      <c r="BM370" s="155" t="s">
        <v>874</v>
      </c>
    </row>
    <row r="371" spans="1:47" s="2" customFormat="1" ht="29.25">
      <c r="A371" s="31"/>
      <c r="B371" s="32"/>
      <c r="C371" s="184"/>
      <c r="D371" s="201" t="s">
        <v>202</v>
      </c>
      <c r="E371" s="184"/>
      <c r="F371" s="202" t="s">
        <v>875</v>
      </c>
      <c r="G371" s="184"/>
      <c r="H371" s="184"/>
      <c r="I371" s="157"/>
      <c r="J371" s="184"/>
      <c r="K371" s="31"/>
      <c r="L371" s="32"/>
      <c r="M371" s="158"/>
      <c r="N371" s="159"/>
      <c r="O371" s="57"/>
      <c r="P371" s="57"/>
      <c r="Q371" s="57"/>
      <c r="R371" s="57"/>
      <c r="S371" s="57"/>
      <c r="T371" s="58"/>
      <c r="U371" s="31"/>
      <c r="V371" s="31"/>
      <c r="W371" s="31"/>
      <c r="X371" s="31"/>
      <c r="Y371" s="31"/>
      <c r="Z371" s="31"/>
      <c r="AA371" s="31"/>
      <c r="AB371" s="31"/>
      <c r="AC371" s="31"/>
      <c r="AD371" s="31"/>
      <c r="AE371" s="31"/>
      <c r="AT371" s="15" t="s">
        <v>202</v>
      </c>
      <c r="AU371" s="15" t="s">
        <v>96</v>
      </c>
    </row>
    <row r="372" spans="2:51" s="13" customFormat="1" ht="12">
      <c r="B372" s="160"/>
      <c r="C372" s="186"/>
      <c r="D372" s="201" t="s">
        <v>257</v>
      </c>
      <c r="E372" s="203" t="s">
        <v>1</v>
      </c>
      <c r="F372" s="204" t="s">
        <v>972</v>
      </c>
      <c r="G372" s="186"/>
      <c r="H372" s="205">
        <v>12.6</v>
      </c>
      <c r="I372" s="162"/>
      <c r="J372" s="186"/>
      <c r="L372" s="160"/>
      <c r="M372" s="163"/>
      <c r="N372" s="164"/>
      <c r="O372" s="164"/>
      <c r="P372" s="164"/>
      <c r="Q372" s="164"/>
      <c r="R372" s="164"/>
      <c r="S372" s="164"/>
      <c r="T372" s="165"/>
      <c r="AT372" s="161" t="s">
        <v>257</v>
      </c>
      <c r="AU372" s="161" t="s">
        <v>96</v>
      </c>
      <c r="AV372" s="13" t="s">
        <v>96</v>
      </c>
      <c r="AW372" s="13" t="s">
        <v>40</v>
      </c>
      <c r="AX372" s="13" t="s">
        <v>93</v>
      </c>
      <c r="AY372" s="161" t="s">
        <v>195</v>
      </c>
    </row>
    <row r="373" spans="1:65" s="2" customFormat="1" ht="44.25" customHeight="1">
      <c r="A373" s="31"/>
      <c r="B373" s="148"/>
      <c r="C373" s="196" t="s">
        <v>684</v>
      </c>
      <c r="D373" s="196" t="s">
        <v>196</v>
      </c>
      <c r="E373" s="197" t="s">
        <v>754</v>
      </c>
      <c r="F373" s="198" t="s">
        <v>755</v>
      </c>
      <c r="G373" s="199" t="s">
        <v>330</v>
      </c>
      <c r="H373" s="200">
        <v>0.855</v>
      </c>
      <c r="I373" s="149"/>
      <c r="J373" s="183">
        <f>ROUND(I373*H373,2)</f>
        <v>0</v>
      </c>
      <c r="K373" s="150"/>
      <c r="L373" s="32"/>
      <c r="M373" s="151" t="s">
        <v>1</v>
      </c>
      <c r="N373" s="152" t="s">
        <v>50</v>
      </c>
      <c r="O373" s="57"/>
      <c r="P373" s="153">
        <f>O373*H373</f>
        <v>0</v>
      </c>
      <c r="Q373" s="153">
        <v>0</v>
      </c>
      <c r="R373" s="153">
        <f>Q373*H373</f>
        <v>0</v>
      </c>
      <c r="S373" s="153">
        <v>0</v>
      </c>
      <c r="T373" s="154">
        <f>S373*H373</f>
        <v>0</v>
      </c>
      <c r="U373" s="31"/>
      <c r="V373" s="31"/>
      <c r="W373" s="31"/>
      <c r="X373" s="31"/>
      <c r="Y373" s="31"/>
      <c r="Z373" s="31"/>
      <c r="AA373" s="31"/>
      <c r="AB373" s="31"/>
      <c r="AC373" s="31"/>
      <c r="AD373" s="31"/>
      <c r="AE373" s="31"/>
      <c r="AR373" s="155" t="s">
        <v>208</v>
      </c>
      <c r="AT373" s="155" t="s">
        <v>196</v>
      </c>
      <c r="AU373" s="155" t="s">
        <v>96</v>
      </c>
      <c r="AY373" s="15" t="s">
        <v>195</v>
      </c>
      <c r="BE373" s="156">
        <f>IF(N373="základní",J373,0)</f>
        <v>0</v>
      </c>
      <c r="BF373" s="156">
        <f>IF(N373="snížená",J373,0)</f>
        <v>0</v>
      </c>
      <c r="BG373" s="156">
        <f>IF(N373="zákl. přenesená",J373,0)</f>
        <v>0</v>
      </c>
      <c r="BH373" s="156">
        <f>IF(N373="sníž. přenesená",J373,0)</f>
        <v>0</v>
      </c>
      <c r="BI373" s="156">
        <f>IF(N373="nulová",J373,0)</f>
        <v>0</v>
      </c>
      <c r="BJ373" s="15" t="s">
        <v>93</v>
      </c>
      <c r="BK373" s="156">
        <f>ROUND(I373*H373,2)</f>
        <v>0</v>
      </c>
      <c r="BL373" s="15" t="s">
        <v>208</v>
      </c>
      <c r="BM373" s="155" t="s">
        <v>756</v>
      </c>
    </row>
    <row r="374" spans="1:47" s="2" customFormat="1" ht="29.25">
      <c r="A374" s="31"/>
      <c r="B374" s="32"/>
      <c r="C374" s="184"/>
      <c r="D374" s="201" t="s">
        <v>202</v>
      </c>
      <c r="E374" s="184"/>
      <c r="F374" s="202" t="s">
        <v>755</v>
      </c>
      <c r="G374" s="184"/>
      <c r="H374" s="184"/>
      <c r="I374" s="157"/>
      <c r="J374" s="184"/>
      <c r="K374" s="31"/>
      <c r="L374" s="32"/>
      <c r="M374" s="158"/>
      <c r="N374" s="159"/>
      <c r="O374" s="57"/>
      <c r="P374" s="57"/>
      <c r="Q374" s="57"/>
      <c r="R374" s="57"/>
      <c r="S374" s="57"/>
      <c r="T374" s="58"/>
      <c r="U374" s="31"/>
      <c r="V374" s="31"/>
      <c r="W374" s="31"/>
      <c r="X374" s="31"/>
      <c r="Y374" s="31"/>
      <c r="Z374" s="31"/>
      <c r="AA374" s="31"/>
      <c r="AB374" s="31"/>
      <c r="AC374" s="31"/>
      <c r="AD374" s="31"/>
      <c r="AE374" s="31"/>
      <c r="AT374" s="15" t="s">
        <v>202</v>
      </c>
      <c r="AU374" s="15" t="s">
        <v>96</v>
      </c>
    </row>
    <row r="375" spans="2:51" s="13" customFormat="1" ht="12">
      <c r="B375" s="160"/>
      <c r="C375" s="186"/>
      <c r="D375" s="201" t="s">
        <v>257</v>
      </c>
      <c r="E375" s="203" t="s">
        <v>1</v>
      </c>
      <c r="F375" s="204" t="s">
        <v>1096</v>
      </c>
      <c r="G375" s="186"/>
      <c r="H375" s="205">
        <v>0.855</v>
      </c>
      <c r="I375" s="162"/>
      <c r="J375" s="186"/>
      <c r="L375" s="160"/>
      <c r="M375" s="163"/>
      <c r="N375" s="164"/>
      <c r="O375" s="164"/>
      <c r="P375" s="164"/>
      <c r="Q375" s="164"/>
      <c r="R375" s="164"/>
      <c r="S375" s="164"/>
      <c r="T375" s="165"/>
      <c r="AT375" s="161" t="s">
        <v>257</v>
      </c>
      <c r="AU375" s="161" t="s">
        <v>96</v>
      </c>
      <c r="AV375" s="13" t="s">
        <v>96</v>
      </c>
      <c r="AW375" s="13" t="s">
        <v>40</v>
      </c>
      <c r="AX375" s="13" t="s">
        <v>93</v>
      </c>
      <c r="AY375" s="161" t="s">
        <v>195</v>
      </c>
    </row>
    <row r="376" spans="2:63" s="12" customFormat="1" ht="25.9" customHeight="1">
      <c r="B376" s="135"/>
      <c r="C376" s="192"/>
      <c r="D376" s="193" t="s">
        <v>84</v>
      </c>
      <c r="E376" s="194" t="s">
        <v>757</v>
      </c>
      <c r="F376" s="194" t="s">
        <v>758</v>
      </c>
      <c r="G376" s="192"/>
      <c r="H376" s="192"/>
      <c r="I376" s="138"/>
      <c r="J376" s="188">
        <f>BK376</f>
        <v>0</v>
      </c>
      <c r="L376" s="135"/>
      <c r="M376" s="140"/>
      <c r="N376" s="141"/>
      <c r="O376" s="141"/>
      <c r="P376" s="142">
        <f>P377</f>
        <v>0</v>
      </c>
      <c r="Q376" s="141"/>
      <c r="R376" s="142">
        <f>R377</f>
        <v>0</v>
      </c>
      <c r="S376" s="141"/>
      <c r="T376" s="143">
        <f>T377</f>
        <v>0</v>
      </c>
      <c r="AR376" s="136" t="s">
        <v>96</v>
      </c>
      <c r="AT376" s="144" t="s">
        <v>84</v>
      </c>
      <c r="AU376" s="144" t="s">
        <v>85</v>
      </c>
      <c r="AY376" s="136" t="s">
        <v>195</v>
      </c>
      <c r="BK376" s="145">
        <f>BK377</f>
        <v>0</v>
      </c>
    </row>
    <row r="377" spans="2:63" s="12" customFormat="1" ht="22.9" customHeight="1">
      <c r="B377" s="135"/>
      <c r="C377" s="192"/>
      <c r="D377" s="193" t="s">
        <v>84</v>
      </c>
      <c r="E377" s="195" t="s">
        <v>759</v>
      </c>
      <c r="F377" s="195" t="s">
        <v>760</v>
      </c>
      <c r="G377" s="192"/>
      <c r="H377" s="192"/>
      <c r="I377" s="138"/>
      <c r="J377" s="185">
        <f>BK377</f>
        <v>0</v>
      </c>
      <c r="L377" s="135"/>
      <c r="M377" s="140"/>
      <c r="N377" s="141"/>
      <c r="O377" s="141"/>
      <c r="P377" s="142">
        <f>SUM(P378:P380)</f>
        <v>0</v>
      </c>
      <c r="Q377" s="141"/>
      <c r="R377" s="142">
        <f>SUM(R378:R380)</f>
        <v>0</v>
      </c>
      <c r="S377" s="141"/>
      <c r="T377" s="143">
        <f>SUM(T378:T380)</f>
        <v>0</v>
      </c>
      <c r="AR377" s="136" t="s">
        <v>96</v>
      </c>
      <c r="AT377" s="144" t="s">
        <v>84</v>
      </c>
      <c r="AU377" s="144" t="s">
        <v>93</v>
      </c>
      <c r="AY377" s="136" t="s">
        <v>195</v>
      </c>
      <c r="BK377" s="145">
        <f>SUM(BK378:BK380)</f>
        <v>0</v>
      </c>
    </row>
    <row r="378" spans="1:65" s="2" customFormat="1" ht="24.2" customHeight="1">
      <c r="A378" s="31"/>
      <c r="B378" s="148"/>
      <c r="C378" s="196" t="s">
        <v>690</v>
      </c>
      <c r="D378" s="196" t="s">
        <v>196</v>
      </c>
      <c r="E378" s="197" t="s">
        <v>762</v>
      </c>
      <c r="F378" s="198" t="s">
        <v>763</v>
      </c>
      <c r="G378" s="199" t="s">
        <v>312</v>
      </c>
      <c r="H378" s="200">
        <v>21</v>
      </c>
      <c r="I378" s="149"/>
      <c r="J378" s="183">
        <f>ROUND(I378*H378,2)</f>
        <v>0</v>
      </c>
      <c r="K378" s="150"/>
      <c r="L378" s="32"/>
      <c r="M378" s="151" t="s">
        <v>1</v>
      </c>
      <c r="N378" s="152" t="s">
        <v>50</v>
      </c>
      <c r="O378" s="57"/>
      <c r="P378" s="153">
        <f>O378*H378</f>
        <v>0</v>
      </c>
      <c r="Q378" s="153">
        <v>0</v>
      </c>
      <c r="R378" s="153">
        <f>Q378*H378</f>
        <v>0</v>
      </c>
      <c r="S378" s="153">
        <v>0</v>
      </c>
      <c r="T378" s="154">
        <f>S378*H378</f>
        <v>0</v>
      </c>
      <c r="U378" s="31"/>
      <c r="V378" s="31"/>
      <c r="W378" s="31"/>
      <c r="X378" s="31"/>
      <c r="Y378" s="31"/>
      <c r="Z378" s="31"/>
      <c r="AA378" s="31"/>
      <c r="AB378" s="31"/>
      <c r="AC378" s="31"/>
      <c r="AD378" s="31"/>
      <c r="AE378" s="31"/>
      <c r="AR378" s="155" t="s">
        <v>269</v>
      </c>
      <c r="AT378" s="155" t="s">
        <v>196</v>
      </c>
      <c r="AU378" s="155" t="s">
        <v>96</v>
      </c>
      <c r="AY378" s="15" t="s">
        <v>195</v>
      </c>
      <c r="BE378" s="156">
        <f>IF(N378="základní",J378,0)</f>
        <v>0</v>
      </c>
      <c r="BF378" s="156">
        <f>IF(N378="snížená",J378,0)</f>
        <v>0</v>
      </c>
      <c r="BG378" s="156">
        <f>IF(N378="zákl. přenesená",J378,0)</f>
        <v>0</v>
      </c>
      <c r="BH378" s="156">
        <f>IF(N378="sníž. přenesená",J378,0)</f>
        <v>0</v>
      </c>
      <c r="BI378" s="156">
        <f>IF(N378="nulová",J378,0)</f>
        <v>0</v>
      </c>
      <c r="BJ378" s="15" t="s">
        <v>93</v>
      </c>
      <c r="BK378" s="156">
        <f>ROUND(I378*H378,2)</f>
        <v>0</v>
      </c>
      <c r="BL378" s="15" t="s">
        <v>269</v>
      </c>
      <c r="BM378" s="155" t="s">
        <v>764</v>
      </c>
    </row>
    <row r="379" spans="1:47" s="2" customFormat="1" ht="19.5">
      <c r="A379" s="31"/>
      <c r="B379" s="32"/>
      <c r="C379" s="184"/>
      <c r="D379" s="201" t="s">
        <v>202</v>
      </c>
      <c r="E379" s="184"/>
      <c r="F379" s="202" t="s">
        <v>763</v>
      </c>
      <c r="G379" s="184"/>
      <c r="H379" s="184"/>
      <c r="I379" s="157"/>
      <c r="J379" s="184"/>
      <c r="K379" s="31"/>
      <c r="L379" s="32"/>
      <c r="M379" s="158"/>
      <c r="N379" s="159"/>
      <c r="O379" s="57"/>
      <c r="P379" s="57"/>
      <c r="Q379" s="57"/>
      <c r="R379" s="57"/>
      <c r="S379" s="57"/>
      <c r="T379" s="58"/>
      <c r="U379" s="31"/>
      <c r="V379" s="31"/>
      <c r="W379" s="31"/>
      <c r="X379" s="31"/>
      <c r="Y379" s="31"/>
      <c r="Z379" s="31"/>
      <c r="AA379" s="31"/>
      <c r="AB379" s="31"/>
      <c r="AC379" s="31"/>
      <c r="AD379" s="31"/>
      <c r="AE379" s="31"/>
      <c r="AT379" s="15" t="s">
        <v>202</v>
      </c>
      <c r="AU379" s="15" t="s">
        <v>96</v>
      </c>
    </row>
    <row r="380" spans="2:51" s="13" customFormat="1" ht="12">
      <c r="B380" s="160"/>
      <c r="C380" s="186"/>
      <c r="D380" s="201" t="s">
        <v>257</v>
      </c>
      <c r="E380" s="203" t="s">
        <v>1</v>
      </c>
      <c r="F380" s="204" t="s">
        <v>7</v>
      </c>
      <c r="G380" s="186"/>
      <c r="H380" s="205">
        <v>21</v>
      </c>
      <c r="I380" s="162"/>
      <c r="J380" s="186"/>
      <c r="L380" s="160"/>
      <c r="M380" s="163"/>
      <c r="N380" s="164"/>
      <c r="O380" s="164"/>
      <c r="P380" s="164"/>
      <c r="Q380" s="164"/>
      <c r="R380" s="164"/>
      <c r="S380" s="164"/>
      <c r="T380" s="165"/>
      <c r="AT380" s="161" t="s">
        <v>257</v>
      </c>
      <c r="AU380" s="161" t="s">
        <v>96</v>
      </c>
      <c r="AV380" s="13" t="s">
        <v>96</v>
      </c>
      <c r="AW380" s="13" t="s">
        <v>40</v>
      </c>
      <c r="AX380" s="13" t="s">
        <v>93</v>
      </c>
      <c r="AY380" s="161" t="s">
        <v>195</v>
      </c>
    </row>
    <row r="381" spans="2:63" s="12" customFormat="1" ht="25.9" customHeight="1">
      <c r="B381" s="135"/>
      <c r="C381" s="192"/>
      <c r="D381" s="193" t="s">
        <v>84</v>
      </c>
      <c r="E381" s="194" t="s">
        <v>327</v>
      </c>
      <c r="F381" s="194" t="s">
        <v>765</v>
      </c>
      <c r="G381" s="192"/>
      <c r="H381" s="192"/>
      <c r="I381" s="138"/>
      <c r="J381" s="188">
        <f>BK381</f>
        <v>0</v>
      </c>
      <c r="L381" s="135"/>
      <c r="M381" s="140"/>
      <c r="N381" s="141"/>
      <c r="O381" s="141"/>
      <c r="P381" s="142">
        <f>P382</f>
        <v>0</v>
      </c>
      <c r="Q381" s="141"/>
      <c r="R381" s="142">
        <f>R382</f>
        <v>0</v>
      </c>
      <c r="S381" s="141"/>
      <c r="T381" s="143">
        <f>T382</f>
        <v>0</v>
      </c>
      <c r="AR381" s="136" t="s">
        <v>150</v>
      </c>
      <c r="AT381" s="144" t="s">
        <v>84</v>
      </c>
      <c r="AU381" s="144" t="s">
        <v>85</v>
      </c>
      <c r="AY381" s="136" t="s">
        <v>195</v>
      </c>
      <c r="BK381" s="145">
        <f>BK382</f>
        <v>0</v>
      </c>
    </row>
    <row r="382" spans="2:63" s="12" customFormat="1" ht="22.9" customHeight="1">
      <c r="B382" s="135"/>
      <c r="C382" s="192"/>
      <c r="D382" s="193" t="s">
        <v>84</v>
      </c>
      <c r="E382" s="195" t="s">
        <v>772</v>
      </c>
      <c r="F382" s="195" t="s">
        <v>773</v>
      </c>
      <c r="G382" s="192"/>
      <c r="H382" s="192"/>
      <c r="I382" s="138"/>
      <c r="J382" s="185">
        <f>BK382</f>
        <v>0</v>
      </c>
      <c r="L382" s="135"/>
      <c r="M382" s="140"/>
      <c r="N382" s="141"/>
      <c r="O382" s="141"/>
      <c r="P382" s="142">
        <f>SUM(P383:P386)</f>
        <v>0</v>
      </c>
      <c r="Q382" s="141"/>
      <c r="R382" s="142">
        <f>SUM(R383:R386)</f>
        <v>0</v>
      </c>
      <c r="S382" s="141"/>
      <c r="T382" s="143">
        <f>SUM(T383:T386)</f>
        <v>0</v>
      </c>
      <c r="AR382" s="136" t="s">
        <v>150</v>
      </c>
      <c r="AT382" s="144" t="s">
        <v>84</v>
      </c>
      <c r="AU382" s="144" t="s">
        <v>93</v>
      </c>
      <c r="AY382" s="136" t="s">
        <v>195</v>
      </c>
      <c r="BK382" s="145">
        <f>SUM(BK383:BK386)</f>
        <v>0</v>
      </c>
    </row>
    <row r="383" spans="1:65" s="2" customFormat="1" ht="24.2" customHeight="1">
      <c r="A383" s="31"/>
      <c r="B383" s="148"/>
      <c r="C383" s="196" t="s">
        <v>695</v>
      </c>
      <c r="D383" s="196" t="s">
        <v>196</v>
      </c>
      <c r="E383" s="197" t="s">
        <v>775</v>
      </c>
      <c r="F383" s="198" t="s">
        <v>776</v>
      </c>
      <c r="G383" s="199" t="s">
        <v>347</v>
      </c>
      <c r="H383" s="200">
        <v>46.87</v>
      </c>
      <c r="I383" s="149"/>
      <c r="J383" s="183">
        <f>ROUND(I383*H383,2)</f>
        <v>0</v>
      </c>
      <c r="K383" s="150"/>
      <c r="L383" s="32"/>
      <c r="M383" s="151" t="s">
        <v>1</v>
      </c>
      <c r="N383" s="152" t="s">
        <v>50</v>
      </c>
      <c r="O383" s="57"/>
      <c r="P383" s="153">
        <f>O383*H383</f>
        <v>0</v>
      </c>
      <c r="Q383" s="153">
        <v>0</v>
      </c>
      <c r="R383" s="153">
        <f>Q383*H383</f>
        <v>0</v>
      </c>
      <c r="S383" s="153">
        <v>0</v>
      </c>
      <c r="T383" s="154">
        <f>S383*H383</f>
        <v>0</v>
      </c>
      <c r="U383" s="31"/>
      <c r="V383" s="31"/>
      <c r="W383" s="31"/>
      <c r="X383" s="31"/>
      <c r="Y383" s="31"/>
      <c r="Z383" s="31"/>
      <c r="AA383" s="31"/>
      <c r="AB383" s="31"/>
      <c r="AC383" s="31"/>
      <c r="AD383" s="31"/>
      <c r="AE383" s="31"/>
      <c r="AR383" s="155" t="s">
        <v>631</v>
      </c>
      <c r="AT383" s="155" t="s">
        <v>196</v>
      </c>
      <c r="AU383" s="155" t="s">
        <v>96</v>
      </c>
      <c r="AY383" s="15" t="s">
        <v>195</v>
      </c>
      <c r="BE383" s="156">
        <f>IF(N383="základní",J383,0)</f>
        <v>0</v>
      </c>
      <c r="BF383" s="156">
        <f>IF(N383="snížená",J383,0)</f>
        <v>0</v>
      </c>
      <c r="BG383" s="156">
        <f>IF(N383="zákl. přenesená",J383,0)</f>
        <v>0</v>
      </c>
      <c r="BH383" s="156">
        <f>IF(N383="sníž. přenesená",J383,0)</f>
        <v>0</v>
      </c>
      <c r="BI383" s="156">
        <f>IF(N383="nulová",J383,0)</f>
        <v>0</v>
      </c>
      <c r="BJ383" s="15" t="s">
        <v>93</v>
      </c>
      <c r="BK383" s="156">
        <f>ROUND(I383*H383,2)</f>
        <v>0</v>
      </c>
      <c r="BL383" s="15" t="s">
        <v>631</v>
      </c>
      <c r="BM383" s="155" t="s">
        <v>876</v>
      </c>
    </row>
    <row r="384" spans="1:47" s="2" customFormat="1" ht="12">
      <c r="A384" s="31"/>
      <c r="B384" s="32"/>
      <c r="C384" s="184"/>
      <c r="D384" s="201" t="s">
        <v>202</v>
      </c>
      <c r="E384" s="184"/>
      <c r="F384" s="202" t="s">
        <v>778</v>
      </c>
      <c r="G384" s="184"/>
      <c r="H384" s="184"/>
      <c r="I384" s="157"/>
      <c r="J384" s="184"/>
      <c r="K384" s="31"/>
      <c r="L384" s="32"/>
      <c r="M384" s="158"/>
      <c r="N384" s="159"/>
      <c r="O384" s="57"/>
      <c r="P384" s="57"/>
      <c r="Q384" s="57"/>
      <c r="R384" s="57"/>
      <c r="S384" s="57"/>
      <c r="T384" s="58"/>
      <c r="U384" s="31"/>
      <c r="V384" s="31"/>
      <c r="W384" s="31"/>
      <c r="X384" s="31"/>
      <c r="Y384" s="31"/>
      <c r="Z384" s="31"/>
      <c r="AA384" s="31"/>
      <c r="AB384" s="31"/>
      <c r="AC384" s="31"/>
      <c r="AD384" s="31"/>
      <c r="AE384" s="31"/>
      <c r="AT384" s="15" t="s">
        <v>202</v>
      </c>
      <c r="AU384" s="15" t="s">
        <v>96</v>
      </c>
    </row>
    <row r="385" spans="2:51" s="13" customFormat="1" ht="12">
      <c r="B385" s="160"/>
      <c r="C385" s="186"/>
      <c r="D385" s="201" t="s">
        <v>257</v>
      </c>
      <c r="E385" s="203" t="s">
        <v>1</v>
      </c>
      <c r="F385" s="204" t="s">
        <v>1099</v>
      </c>
      <c r="G385" s="186"/>
      <c r="H385" s="205">
        <v>51.45</v>
      </c>
      <c r="I385" s="162"/>
      <c r="J385" s="186"/>
      <c r="L385" s="160"/>
      <c r="M385" s="163"/>
      <c r="N385" s="164"/>
      <c r="O385" s="164"/>
      <c r="P385" s="164"/>
      <c r="Q385" s="164"/>
      <c r="R385" s="164"/>
      <c r="S385" s="164"/>
      <c r="T385" s="165"/>
      <c r="AT385" s="161" t="s">
        <v>257</v>
      </c>
      <c r="AU385" s="161" t="s">
        <v>96</v>
      </c>
      <c r="AV385" s="13" t="s">
        <v>96</v>
      </c>
      <c r="AW385" s="13" t="s">
        <v>40</v>
      </c>
      <c r="AX385" s="13" t="s">
        <v>85</v>
      </c>
      <c r="AY385" s="161" t="s">
        <v>195</v>
      </c>
    </row>
    <row r="386" spans="2:51" s="13" customFormat="1" ht="12">
      <c r="B386" s="160"/>
      <c r="C386" s="186"/>
      <c r="D386" s="201" t="s">
        <v>257</v>
      </c>
      <c r="E386" s="203" t="s">
        <v>1</v>
      </c>
      <c r="F386" s="204" t="s">
        <v>1100</v>
      </c>
      <c r="G386" s="186"/>
      <c r="H386" s="205">
        <v>-4.58</v>
      </c>
      <c r="I386" s="162"/>
      <c r="J386" s="186"/>
      <c r="L386" s="160"/>
      <c r="M386" s="175"/>
      <c r="N386" s="176"/>
      <c r="O386" s="176"/>
      <c r="P386" s="176"/>
      <c r="Q386" s="176"/>
      <c r="R386" s="176"/>
      <c r="S386" s="176"/>
      <c r="T386" s="177"/>
      <c r="AT386" s="161" t="s">
        <v>257</v>
      </c>
      <c r="AU386" s="161" t="s">
        <v>96</v>
      </c>
      <c r="AV386" s="13" t="s">
        <v>96</v>
      </c>
      <c r="AW386" s="13" t="s">
        <v>40</v>
      </c>
      <c r="AX386" s="13" t="s">
        <v>85</v>
      </c>
      <c r="AY386" s="161" t="s">
        <v>195</v>
      </c>
    </row>
    <row r="387" spans="1:31" s="2" customFormat="1" ht="6.95" customHeight="1">
      <c r="A387" s="31"/>
      <c r="B387" s="46"/>
      <c r="C387" s="189"/>
      <c r="D387" s="189"/>
      <c r="E387" s="189"/>
      <c r="F387" s="189"/>
      <c r="G387" s="189"/>
      <c r="H387" s="189"/>
      <c r="I387" s="47"/>
      <c r="J387" s="189"/>
      <c r="K387" s="47"/>
      <c r="L387" s="32"/>
      <c r="M387" s="31"/>
      <c r="O387" s="31"/>
      <c r="P387" s="31"/>
      <c r="Q387" s="31"/>
      <c r="R387" s="31"/>
      <c r="S387" s="31"/>
      <c r="T387" s="31"/>
      <c r="U387" s="31"/>
      <c r="V387" s="31"/>
      <c r="W387" s="31"/>
      <c r="X387" s="31"/>
      <c r="Y387" s="31"/>
      <c r="Z387" s="31"/>
      <c r="AA387" s="31"/>
      <c r="AB387" s="31"/>
      <c r="AC387" s="31"/>
      <c r="AD387" s="31"/>
      <c r="AE387" s="31"/>
    </row>
    <row r="388" spans="3:8" ht="12">
      <c r="C388" s="190"/>
      <c r="D388" s="190"/>
      <c r="E388" s="190"/>
      <c r="F388" s="190"/>
      <c r="G388" s="190"/>
      <c r="H388" s="190"/>
    </row>
  </sheetData>
  <sheetProtection sheet="1" objects="1" scenarios="1"/>
  <autoFilter ref="C128:K386"/>
  <mergeCells count="9">
    <mergeCell ref="E86:H86"/>
    <mergeCell ref="E119:H119"/>
    <mergeCell ref="E121:H121"/>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4"/>
  <sheetViews>
    <sheetView showGridLines="0" workbookViewId="0" topLeftCell="A115">
      <selection activeCell="J129" sqref="J129:J38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124</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1101</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19</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ROUND(J129,2)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ROUND((SUM(BE129:BE383)),2)</f>
        <v>0</v>
      </c>
      <c r="G33" s="31"/>
      <c r="H33" s="31"/>
      <c r="I33" s="104">
        <v>0.21</v>
      </c>
      <c r="J33" s="103">
        <f>ROUND(((SUM(BE129:BE383))*I33),2)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ROUND((SUM(BF129:BF383)),2)</f>
        <v>0</v>
      </c>
      <c r="G34" s="31"/>
      <c r="H34" s="31"/>
      <c r="I34" s="104">
        <v>0.15</v>
      </c>
      <c r="J34" s="103">
        <f>ROUND(((SUM(BF129:BF383))*I34),2)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ROUND((SUM(BG129:BG383)),2)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ROUND((SUM(BH129:BH383)),2)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ROUND((SUM(BI129:BI383)),2)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2021_2.9 - IO 09 Stoka A8</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J129</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J130</f>
        <v>0</v>
      </c>
      <c r="L96" s="116"/>
    </row>
    <row r="97" spans="2:12" s="10" customFormat="1" ht="19.9" customHeight="1">
      <c r="B97" s="120"/>
      <c r="D97" s="121" t="s">
        <v>276</v>
      </c>
      <c r="E97" s="122"/>
      <c r="F97" s="122"/>
      <c r="G97" s="122"/>
      <c r="H97" s="122"/>
      <c r="I97" s="122"/>
      <c r="J97" s="123">
        <f>J131</f>
        <v>0</v>
      </c>
      <c r="L97" s="120"/>
    </row>
    <row r="98" spans="2:12" s="10" customFormat="1" ht="19.9" customHeight="1">
      <c r="B98" s="120"/>
      <c r="D98" s="121" t="s">
        <v>277</v>
      </c>
      <c r="E98" s="122"/>
      <c r="F98" s="122"/>
      <c r="G98" s="122"/>
      <c r="H98" s="122"/>
      <c r="I98" s="122"/>
      <c r="J98" s="123">
        <f>J222</f>
        <v>0</v>
      </c>
      <c r="L98" s="120"/>
    </row>
    <row r="99" spans="2:12" s="10" customFormat="1" ht="19.9" customHeight="1">
      <c r="B99" s="120"/>
      <c r="D99" s="121" t="s">
        <v>278</v>
      </c>
      <c r="E99" s="122"/>
      <c r="F99" s="122"/>
      <c r="G99" s="122"/>
      <c r="H99" s="122"/>
      <c r="I99" s="122"/>
      <c r="J99" s="123">
        <f>J226</f>
        <v>0</v>
      </c>
      <c r="L99" s="120"/>
    </row>
    <row r="100" spans="2:12" s="10" customFormat="1" ht="19.9" customHeight="1">
      <c r="B100" s="120"/>
      <c r="D100" s="121" t="s">
        <v>279</v>
      </c>
      <c r="E100" s="122"/>
      <c r="F100" s="122"/>
      <c r="G100" s="122"/>
      <c r="H100" s="122"/>
      <c r="I100" s="122"/>
      <c r="J100" s="123">
        <f>J230</f>
        <v>0</v>
      </c>
      <c r="L100" s="120"/>
    </row>
    <row r="101" spans="2:12" s="10" customFormat="1" ht="19.9" customHeight="1">
      <c r="B101" s="120"/>
      <c r="D101" s="121" t="s">
        <v>280</v>
      </c>
      <c r="E101" s="122"/>
      <c r="F101" s="122"/>
      <c r="G101" s="122"/>
      <c r="H101" s="122"/>
      <c r="I101" s="122"/>
      <c r="J101" s="123">
        <f>J240</f>
        <v>0</v>
      </c>
      <c r="L101" s="120"/>
    </row>
    <row r="102" spans="2:12" s="10" customFormat="1" ht="19.9" customHeight="1">
      <c r="B102" s="120"/>
      <c r="D102" s="121" t="s">
        <v>282</v>
      </c>
      <c r="E102" s="122"/>
      <c r="F102" s="122"/>
      <c r="G102" s="122"/>
      <c r="H102" s="122"/>
      <c r="I102" s="122"/>
      <c r="J102" s="123">
        <f>J265</f>
        <v>0</v>
      </c>
      <c r="L102" s="120"/>
    </row>
    <row r="103" spans="2:12" s="10" customFormat="1" ht="19.9" customHeight="1">
      <c r="B103" s="120"/>
      <c r="D103" s="121" t="s">
        <v>283</v>
      </c>
      <c r="E103" s="122"/>
      <c r="F103" s="122"/>
      <c r="G103" s="122"/>
      <c r="H103" s="122"/>
      <c r="I103" s="122"/>
      <c r="J103" s="123">
        <f>J327</f>
        <v>0</v>
      </c>
      <c r="L103" s="120"/>
    </row>
    <row r="104" spans="2:12" s="10" customFormat="1" ht="14.85" customHeight="1">
      <c r="B104" s="120"/>
      <c r="D104" s="121" t="s">
        <v>284</v>
      </c>
      <c r="E104" s="122"/>
      <c r="F104" s="122"/>
      <c r="G104" s="122"/>
      <c r="H104" s="122"/>
      <c r="I104" s="122"/>
      <c r="J104" s="123">
        <f>J340</f>
        <v>0</v>
      </c>
      <c r="L104" s="120"/>
    </row>
    <row r="105" spans="2:12" s="10" customFormat="1" ht="19.9" customHeight="1">
      <c r="B105" s="120"/>
      <c r="D105" s="121" t="s">
        <v>285</v>
      </c>
      <c r="E105" s="122"/>
      <c r="F105" s="122"/>
      <c r="G105" s="122"/>
      <c r="H105" s="122"/>
      <c r="I105" s="122"/>
      <c r="J105" s="123">
        <f>J366</f>
        <v>0</v>
      </c>
      <c r="L105" s="120"/>
    </row>
    <row r="106" spans="2:12" s="9" customFormat="1" ht="24.95" customHeight="1">
      <c r="B106" s="116"/>
      <c r="D106" s="117" t="s">
        <v>286</v>
      </c>
      <c r="E106" s="118"/>
      <c r="F106" s="118"/>
      <c r="G106" s="118"/>
      <c r="H106" s="118"/>
      <c r="I106" s="118"/>
      <c r="J106" s="119">
        <f>J373</f>
        <v>0</v>
      </c>
      <c r="L106" s="116"/>
    </row>
    <row r="107" spans="2:12" s="10" customFormat="1" ht="19.9" customHeight="1">
      <c r="B107" s="120"/>
      <c r="D107" s="121" t="s">
        <v>287</v>
      </c>
      <c r="E107" s="122"/>
      <c r="F107" s="122"/>
      <c r="G107" s="122"/>
      <c r="H107" s="122"/>
      <c r="I107" s="122"/>
      <c r="J107" s="123">
        <f>J374</f>
        <v>0</v>
      </c>
      <c r="L107" s="120"/>
    </row>
    <row r="108" spans="2:12" s="9" customFormat="1" ht="24.95" customHeight="1">
      <c r="B108" s="116"/>
      <c r="D108" s="117" t="s">
        <v>288</v>
      </c>
      <c r="E108" s="118"/>
      <c r="F108" s="118"/>
      <c r="G108" s="118"/>
      <c r="H108" s="118"/>
      <c r="I108" s="118"/>
      <c r="J108" s="119">
        <f>J378</f>
        <v>0</v>
      </c>
      <c r="L108" s="116"/>
    </row>
    <row r="109" spans="2:12" s="10" customFormat="1" ht="19.9" customHeight="1">
      <c r="B109" s="120"/>
      <c r="D109" s="121" t="s">
        <v>290</v>
      </c>
      <c r="E109" s="122"/>
      <c r="F109" s="122"/>
      <c r="G109" s="122"/>
      <c r="H109" s="122"/>
      <c r="I109" s="122"/>
      <c r="J109" s="123">
        <f>J379</f>
        <v>0</v>
      </c>
      <c r="L109" s="120"/>
    </row>
    <row r="110" spans="1:31" s="2" customFormat="1" ht="21.75" customHeight="1">
      <c r="A110" s="31"/>
      <c r="B110" s="32"/>
      <c r="C110" s="31"/>
      <c r="D110" s="31"/>
      <c r="E110" s="31"/>
      <c r="F110" s="31"/>
      <c r="G110" s="31"/>
      <c r="H110" s="31"/>
      <c r="I110" s="31"/>
      <c r="J110" s="31"/>
      <c r="K110" s="31"/>
      <c r="L110" s="41"/>
      <c r="S110" s="31"/>
      <c r="T110" s="31"/>
      <c r="U110" s="31"/>
      <c r="V110" s="31"/>
      <c r="W110" s="31"/>
      <c r="X110" s="31"/>
      <c r="Y110" s="31"/>
      <c r="Z110" s="31"/>
      <c r="AA110" s="31"/>
      <c r="AB110" s="31"/>
      <c r="AC110" s="31"/>
      <c r="AD110" s="31"/>
      <c r="AE110" s="31"/>
    </row>
    <row r="111" spans="1:31" s="2" customFormat="1" ht="6.95" customHeight="1">
      <c r="A111" s="31"/>
      <c r="B111" s="46"/>
      <c r="C111" s="47"/>
      <c r="D111" s="47"/>
      <c r="E111" s="47"/>
      <c r="F111" s="47"/>
      <c r="G111" s="47"/>
      <c r="H111" s="47"/>
      <c r="I111" s="47"/>
      <c r="J111" s="47"/>
      <c r="K111" s="47"/>
      <c r="L111" s="41"/>
      <c r="S111" s="31"/>
      <c r="T111" s="31"/>
      <c r="U111" s="31"/>
      <c r="V111" s="31"/>
      <c r="W111" s="31"/>
      <c r="X111" s="31"/>
      <c r="Y111" s="31"/>
      <c r="Z111" s="31"/>
      <c r="AA111" s="31"/>
      <c r="AB111" s="31"/>
      <c r="AC111" s="31"/>
      <c r="AD111" s="31"/>
      <c r="AE111" s="31"/>
    </row>
    <row r="115" spans="1:31" s="2" customFormat="1" ht="6.95" customHeight="1">
      <c r="A115" s="31"/>
      <c r="B115" s="48"/>
      <c r="C115" s="49"/>
      <c r="D115" s="49"/>
      <c r="E115" s="49"/>
      <c r="F115" s="49"/>
      <c r="G115" s="49"/>
      <c r="H115" s="49"/>
      <c r="I115" s="49"/>
      <c r="J115" s="49"/>
      <c r="K115" s="49"/>
      <c r="L115" s="41"/>
      <c r="S115" s="31"/>
      <c r="T115" s="31"/>
      <c r="U115" s="31"/>
      <c r="V115" s="31"/>
      <c r="W115" s="31"/>
      <c r="X115" s="31"/>
      <c r="Y115" s="31"/>
      <c r="Z115" s="31"/>
      <c r="AA115" s="31"/>
      <c r="AB115" s="31"/>
      <c r="AC115" s="31"/>
      <c r="AD115" s="31"/>
      <c r="AE115" s="31"/>
    </row>
    <row r="116" spans="1:31" s="2" customFormat="1" ht="24.95" customHeight="1">
      <c r="A116" s="31"/>
      <c r="B116" s="32"/>
      <c r="C116" s="19" t="s">
        <v>179</v>
      </c>
      <c r="D116" s="31"/>
      <c r="E116" s="31"/>
      <c r="F116" s="31"/>
      <c r="G116" s="31"/>
      <c r="H116" s="31"/>
      <c r="I116" s="31"/>
      <c r="J116" s="31"/>
      <c r="K116" s="31"/>
      <c r="L116" s="41"/>
      <c r="S116" s="31"/>
      <c r="T116" s="31"/>
      <c r="U116" s="31"/>
      <c r="V116" s="31"/>
      <c r="W116" s="31"/>
      <c r="X116" s="31"/>
      <c r="Y116" s="31"/>
      <c r="Z116" s="31"/>
      <c r="AA116" s="31"/>
      <c r="AB116" s="31"/>
      <c r="AC116" s="31"/>
      <c r="AD116" s="31"/>
      <c r="AE116" s="31"/>
    </row>
    <row r="117" spans="1:31" s="2" customFormat="1" ht="6.95" customHeight="1">
      <c r="A117" s="31"/>
      <c r="B117" s="32"/>
      <c r="C117" s="31"/>
      <c r="D117" s="31"/>
      <c r="E117" s="31"/>
      <c r="F117" s="31"/>
      <c r="G117" s="31"/>
      <c r="H117" s="31"/>
      <c r="I117" s="31"/>
      <c r="J117" s="31"/>
      <c r="K117" s="31"/>
      <c r="L117" s="41"/>
      <c r="S117" s="31"/>
      <c r="T117" s="31"/>
      <c r="U117" s="31"/>
      <c r="V117" s="31"/>
      <c r="W117" s="31"/>
      <c r="X117" s="31"/>
      <c r="Y117" s="31"/>
      <c r="Z117" s="31"/>
      <c r="AA117" s="31"/>
      <c r="AB117" s="31"/>
      <c r="AC117" s="31"/>
      <c r="AD117" s="31"/>
      <c r="AE117" s="31"/>
    </row>
    <row r="118" spans="1:31" s="2" customFormat="1" ht="12" customHeight="1">
      <c r="A118" s="31"/>
      <c r="B118" s="32"/>
      <c r="C118" s="25" t="s">
        <v>16</v>
      </c>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16.5" customHeight="1">
      <c r="A119" s="31"/>
      <c r="B119" s="32"/>
      <c r="C119" s="31"/>
      <c r="D119" s="31"/>
      <c r="E119" s="298" t="str">
        <f>E7</f>
        <v>Odkanalizování lokality sídliště Gigant</v>
      </c>
      <c r="F119" s="299"/>
      <c r="G119" s="299"/>
      <c r="H119" s="299"/>
      <c r="I119" s="31"/>
      <c r="J119" s="31"/>
      <c r="K119" s="31"/>
      <c r="L119" s="41"/>
      <c r="S119" s="31"/>
      <c r="T119" s="31"/>
      <c r="U119" s="31"/>
      <c r="V119" s="31"/>
      <c r="W119" s="31"/>
      <c r="X119" s="31"/>
      <c r="Y119" s="31"/>
      <c r="Z119" s="31"/>
      <c r="AA119" s="31"/>
      <c r="AB119" s="31"/>
      <c r="AC119" s="31"/>
      <c r="AD119" s="31"/>
      <c r="AE119" s="31"/>
    </row>
    <row r="120" spans="1:31" s="2" customFormat="1" ht="12" customHeight="1">
      <c r="A120" s="31"/>
      <c r="B120" s="32"/>
      <c r="C120" s="25" t="s">
        <v>162</v>
      </c>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2" customFormat="1" ht="16.5" customHeight="1">
      <c r="A121" s="31"/>
      <c r="B121" s="32"/>
      <c r="C121" s="31"/>
      <c r="D121" s="31"/>
      <c r="E121" s="294" t="str">
        <f>E9</f>
        <v>2021_2.9 - IO 09 Stoka A8</v>
      </c>
      <c r="F121" s="297"/>
      <c r="G121" s="297"/>
      <c r="H121" s="297"/>
      <c r="I121" s="31"/>
      <c r="J121" s="31"/>
      <c r="K121" s="31"/>
      <c r="L121" s="41"/>
      <c r="S121" s="31"/>
      <c r="T121" s="31"/>
      <c r="U121" s="31"/>
      <c r="V121" s="31"/>
      <c r="W121" s="31"/>
      <c r="X121" s="31"/>
      <c r="Y121" s="31"/>
      <c r="Z121" s="31"/>
      <c r="AA121" s="31"/>
      <c r="AB121" s="31"/>
      <c r="AC121" s="31"/>
      <c r="AD121" s="31"/>
      <c r="AE121" s="31"/>
    </row>
    <row r="122" spans="1:31" s="2" customFormat="1" ht="6.95" customHeight="1">
      <c r="A122" s="31"/>
      <c r="B122" s="32"/>
      <c r="C122" s="31"/>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2" customHeight="1">
      <c r="A123" s="31"/>
      <c r="B123" s="32"/>
      <c r="C123" s="25" t="s">
        <v>22</v>
      </c>
      <c r="D123" s="31"/>
      <c r="E123" s="31"/>
      <c r="F123" s="23" t="str">
        <f>F12</f>
        <v>Břilice - Gigant</v>
      </c>
      <c r="G123" s="31"/>
      <c r="H123" s="31"/>
      <c r="I123" s="25" t="s">
        <v>24</v>
      </c>
      <c r="J123" s="54" t="str">
        <f>IF(J12="","",J12)</f>
        <v>15. 3. 2021</v>
      </c>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25.7" customHeight="1">
      <c r="A125" s="31"/>
      <c r="B125" s="32"/>
      <c r="C125" s="25" t="s">
        <v>30</v>
      </c>
      <c r="D125" s="31"/>
      <c r="E125" s="31"/>
      <c r="F125" s="23" t="str">
        <f>E15</f>
        <v>Město Třeboň</v>
      </c>
      <c r="G125" s="31"/>
      <c r="H125" s="31"/>
      <c r="I125" s="25" t="s">
        <v>36</v>
      </c>
      <c r="J125" s="29" t="str">
        <f>E21</f>
        <v>Vodohospodářský rozvoj a výstavba a.s.</v>
      </c>
      <c r="K125" s="31"/>
      <c r="L125" s="41"/>
      <c r="S125" s="31"/>
      <c r="T125" s="31"/>
      <c r="U125" s="31"/>
      <c r="V125" s="31"/>
      <c r="W125" s="31"/>
      <c r="X125" s="31"/>
      <c r="Y125" s="31"/>
      <c r="Z125" s="31"/>
      <c r="AA125" s="31"/>
      <c r="AB125" s="31"/>
      <c r="AC125" s="31"/>
      <c r="AD125" s="31"/>
      <c r="AE125" s="31"/>
    </row>
    <row r="126" spans="1:31" s="2" customFormat="1" ht="15.2" customHeight="1">
      <c r="A126" s="31"/>
      <c r="B126" s="32"/>
      <c r="C126" s="25" t="s">
        <v>34</v>
      </c>
      <c r="D126" s="31"/>
      <c r="E126" s="31"/>
      <c r="F126" s="23" t="str">
        <f>IF(E18="","",E18)</f>
        <v>Vyplň údaj</v>
      </c>
      <c r="G126" s="31"/>
      <c r="H126" s="31"/>
      <c r="I126" s="25" t="s">
        <v>41</v>
      </c>
      <c r="J126" s="29" t="str">
        <f>E24</f>
        <v>Dvořák</v>
      </c>
      <c r="K126" s="31"/>
      <c r="L126" s="41"/>
      <c r="S126" s="31"/>
      <c r="T126" s="31"/>
      <c r="U126" s="31"/>
      <c r="V126" s="31"/>
      <c r="W126" s="31"/>
      <c r="X126" s="31"/>
      <c r="Y126" s="31"/>
      <c r="Z126" s="31"/>
      <c r="AA126" s="31"/>
      <c r="AB126" s="31"/>
      <c r="AC126" s="31"/>
      <c r="AD126" s="31"/>
      <c r="AE126" s="31"/>
    </row>
    <row r="127" spans="1:31" s="2" customFormat="1" ht="10.35" customHeight="1">
      <c r="A127" s="31"/>
      <c r="B127" s="32"/>
      <c r="C127" s="31"/>
      <c r="D127" s="31"/>
      <c r="E127" s="31"/>
      <c r="F127" s="31"/>
      <c r="G127" s="31"/>
      <c r="H127" s="31"/>
      <c r="I127" s="31"/>
      <c r="J127" s="31"/>
      <c r="K127" s="31"/>
      <c r="L127" s="41"/>
      <c r="S127" s="31"/>
      <c r="T127" s="31"/>
      <c r="U127" s="31"/>
      <c r="V127" s="31"/>
      <c r="W127" s="31"/>
      <c r="X127" s="31"/>
      <c r="Y127" s="31"/>
      <c r="Z127" s="31"/>
      <c r="AA127" s="31"/>
      <c r="AB127" s="31"/>
      <c r="AC127" s="31"/>
      <c r="AD127" s="31"/>
      <c r="AE127" s="31"/>
    </row>
    <row r="128" spans="1:31" s="11" customFormat="1" ht="29.25" customHeight="1">
      <c r="A128" s="124"/>
      <c r="B128" s="125"/>
      <c r="C128" s="126" t="s">
        <v>180</v>
      </c>
      <c r="D128" s="127" t="s">
        <v>70</v>
      </c>
      <c r="E128" s="127" t="s">
        <v>66</v>
      </c>
      <c r="F128" s="127" t="s">
        <v>67</v>
      </c>
      <c r="G128" s="127" t="s">
        <v>181</v>
      </c>
      <c r="H128" s="127" t="s">
        <v>182</v>
      </c>
      <c r="I128" s="127" t="s">
        <v>183</v>
      </c>
      <c r="J128" s="128" t="s">
        <v>170</v>
      </c>
      <c r="K128" s="129" t="s">
        <v>184</v>
      </c>
      <c r="L128" s="130"/>
      <c r="M128" s="61" t="s">
        <v>1</v>
      </c>
      <c r="N128" s="62" t="s">
        <v>49</v>
      </c>
      <c r="O128" s="62" t="s">
        <v>185</v>
      </c>
      <c r="P128" s="62" t="s">
        <v>186</v>
      </c>
      <c r="Q128" s="62" t="s">
        <v>187</v>
      </c>
      <c r="R128" s="62" t="s">
        <v>188</v>
      </c>
      <c r="S128" s="62" t="s">
        <v>189</v>
      </c>
      <c r="T128" s="63" t="s">
        <v>190</v>
      </c>
      <c r="U128" s="124"/>
      <c r="V128" s="124"/>
      <c r="W128" s="124"/>
      <c r="X128" s="124"/>
      <c r="Y128" s="124"/>
      <c r="Z128" s="124"/>
      <c r="AA128" s="124"/>
      <c r="AB128" s="124"/>
      <c r="AC128" s="124"/>
      <c r="AD128" s="124"/>
      <c r="AE128" s="124"/>
    </row>
    <row r="129" spans="1:63" s="2" customFormat="1" ht="22.9" customHeight="1">
      <c r="A129" s="31"/>
      <c r="B129" s="32"/>
      <c r="C129" s="191" t="s">
        <v>191</v>
      </c>
      <c r="D129" s="184"/>
      <c r="E129" s="184"/>
      <c r="F129" s="184"/>
      <c r="G129" s="184"/>
      <c r="H129" s="184"/>
      <c r="I129" s="31"/>
      <c r="J129" s="211">
        <f>BK129</f>
        <v>0</v>
      </c>
      <c r="K129" s="31"/>
      <c r="L129" s="32"/>
      <c r="M129" s="64"/>
      <c r="N129" s="55"/>
      <c r="O129" s="65"/>
      <c r="P129" s="132">
        <f>P130+P373+P378</f>
        <v>0</v>
      </c>
      <c r="Q129" s="65"/>
      <c r="R129" s="132">
        <f>R130+R373+R378</f>
        <v>47.0376207</v>
      </c>
      <c r="S129" s="65"/>
      <c r="T129" s="133">
        <f>T130+T373+T378</f>
        <v>3.0156</v>
      </c>
      <c r="U129" s="31"/>
      <c r="V129" s="31"/>
      <c r="W129" s="31"/>
      <c r="X129" s="31"/>
      <c r="Y129" s="31"/>
      <c r="Z129" s="31"/>
      <c r="AA129" s="31"/>
      <c r="AB129" s="31"/>
      <c r="AC129" s="31"/>
      <c r="AD129" s="31"/>
      <c r="AE129" s="31"/>
      <c r="AT129" s="15" t="s">
        <v>84</v>
      </c>
      <c r="AU129" s="15" t="s">
        <v>172</v>
      </c>
      <c r="BK129" s="134">
        <f>BK130+BK373+BK378</f>
        <v>0</v>
      </c>
    </row>
    <row r="130" spans="2:63" s="12" customFormat="1" ht="25.9" customHeight="1">
      <c r="B130" s="135"/>
      <c r="C130" s="192"/>
      <c r="D130" s="193" t="s">
        <v>84</v>
      </c>
      <c r="E130" s="194" t="s">
        <v>291</v>
      </c>
      <c r="F130" s="194" t="s">
        <v>292</v>
      </c>
      <c r="G130" s="192"/>
      <c r="H130" s="192"/>
      <c r="I130" s="138"/>
      <c r="J130" s="188">
        <f>BK130</f>
        <v>0</v>
      </c>
      <c r="L130" s="135"/>
      <c r="M130" s="140"/>
      <c r="N130" s="141"/>
      <c r="O130" s="141"/>
      <c r="P130" s="142">
        <f>P131+P222+P226+P230+P240+P265+P327+P366</f>
        <v>0</v>
      </c>
      <c r="Q130" s="141"/>
      <c r="R130" s="142">
        <f>R131+R222+R226+R230+R240+R265+R327+R366</f>
        <v>47.0376207</v>
      </c>
      <c r="S130" s="141"/>
      <c r="T130" s="143">
        <f>T131+T222+T226+T230+T240+T265+T327+T366</f>
        <v>3.0156</v>
      </c>
      <c r="AR130" s="136" t="s">
        <v>93</v>
      </c>
      <c r="AT130" s="144" t="s">
        <v>84</v>
      </c>
      <c r="AU130" s="144" t="s">
        <v>85</v>
      </c>
      <c r="AY130" s="136" t="s">
        <v>195</v>
      </c>
      <c r="BK130" s="145">
        <f>BK131+BK222+BK226+BK230+BK240+BK265+BK327+BK366</f>
        <v>0</v>
      </c>
    </row>
    <row r="131" spans="2:63" s="12" customFormat="1" ht="22.9" customHeight="1">
      <c r="B131" s="135"/>
      <c r="C131" s="192"/>
      <c r="D131" s="193" t="s">
        <v>84</v>
      </c>
      <c r="E131" s="195" t="s">
        <v>93</v>
      </c>
      <c r="F131" s="195" t="s">
        <v>293</v>
      </c>
      <c r="G131" s="192"/>
      <c r="H131" s="192"/>
      <c r="I131" s="138"/>
      <c r="J131" s="185">
        <f>BK131</f>
        <v>0</v>
      </c>
      <c r="L131" s="135"/>
      <c r="M131" s="140"/>
      <c r="N131" s="141"/>
      <c r="O131" s="141"/>
      <c r="P131" s="142">
        <f>SUM(P132:P221)</f>
        <v>0</v>
      </c>
      <c r="Q131" s="141"/>
      <c r="R131" s="142">
        <f>SUM(R132:R221)</f>
        <v>34.653074</v>
      </c>
      <c r="S131" s="141"/>
      <c r="T131" s="143">
        <f>SUM(T132:T221)</f>
        <v>2.9436</v>
      </c>
      <c r="AR131" s="136" t="s">
        <v>93</v>
      </c>
      <c r="AT131" s="144" t="s">
        <v>84</v>
      </c>
      <c r="AU131" s="144" t="s">
        <v>93</v>
      </c>
      <c r="AY131" s="136" t="s">
        <v>195</v>
      </c>
      <c r="BK131" s="145">
        <f>SUM(BK132:BK221)</f>
        <v>0</v>
      </c>
    </row>
    <row r="132" spans="1:65" s="2" customFormat="1" ht="24.2" customHeight="1">
      <c r="A132" s="31"/>
      <c r="B132" s="148"/>
      <c r="C132" s="196" t="s">
        <v>93</v>
      </c>
      <c r="D132" s="196" t="s">
        <v>196</v>
      </c>
      <c r="E132" s="197" t="s">
        <v>785</v>
      </c>
      <c r="F132" s="198" t="s">
        <v>786</v>
      </c>
      <c r="G132" s="199" t="s">
        <v>296</v>
      </c>
      <c r="H132" s="200">
        <v>2.4</v>
      </c>
      <c r="I132" s="149"/>
      <c r="J132" s="183">
        <f>ROUND(I132*H132,2)</f>
        <v>0</v>
      </c>
      <c r="K132" s="150"/>
      <c r="L132" s="32"/>
      <c r="M132" s="151" t="s">
        <v>1</v>
      </c>
      <c r="N132" s="152" t="s">
        <v>50</v>
      </c>
      <c r="O132" s="57"/>
      <c r="P132" s="153">
        <f>O132*H132</f>
        <v>0</v>
      </c>
      <c r="Q132" s="153">
        <v>0</v>
      </c>
      <c r="R132" s="153">
        <f>Q132*H132</f>
        <v>0</v>
      </c>
      <c r="S132" s="153">
        <v>0.58</v>
      </c>
      <c r="T132" s="154">
        <f>S132*H132</f>
        <v>1.392</v>
      </c>
      <c r="U132" s="31"/>
      <c r="V132" s="31"/>
      <c r="W132" s="31"/>
      <c r="X132" s="31"/>
      <c r="Y132" s="31"/>
      <c r="Z132" s="31"/>
      <c r="AA132" s="31"/>
      <c r="AB132" s="31"/>
      <c r="AC132" s="31"/>
      <c r="AD132" s="31"/>
      <c r="AE132" s="31"/>
      <c r="AR132" s="155" t="s">
        <v>208</v>
      </c>
      <c r="AT132" s="155" t="s">
        <v>196</v>
      </c>
      <c r="AU132" s="155" t="s">
        <v>96</v>
      </c>
      <c r="AY132" s="15" t="s">
        <v>195</v>
      </c>
      <c r="BE132" s="156">
        <f>IF(N132="základní",J132,0)</f>
        <v>0</v>
      </c>
      <c r="BF132" s="156">
        <f>IF(N132="snížená",J132,0)</f>
        <v>0</v>
      </c>
      <c r="BG132" s="156">
        <f>IF(N132="zákl. přenesená",J132,0)</f>
        <v>0</v>
      </c>
      <c r="BH132" s="156">
        <f>IF(N132="sníž. přenesená",J132,0)</f>
        <v>0</v>
      </c>
      <c r="BI132" s="156">
        <f>IF(N132="nulová",J132,0)</f>
        <v>0</v>
      </c>
      <c r="BJ132" s="15" t="s">
        <v>93</v>
      </c>
      <c r="BK132" s="156">
        <f>ROUND(I132*H132,2)</f>
        <v>0</v>
      </c>
      <c r="BL132" s="15" t="s">
        <v>208</v>
      </c>
      <c r="BM132" s="155" t="s">
        <v>787</v>
      </c>
    </row>
    <row r="133" spans="1:47" s="2" customFormat="1" ht="39">
      <c r="A133" s="31"/>
      <c r="B133" s="32"/>
      <c r="C133" s="184"/>
      <c r="D133" s="201" t="s">
        <v>202</v>
      </c>
      <c r="E133" s="184"/>
      <c r="F133" s="202" t="s">
        <v>788</v>
      </c>
      <c r="G133" s="184"/>
      <c r="H133" s="184"/>
      <c r="I133" s="157"/>
      <c r="J133" s="184"/>
      <c r="K133" s="31"/>
      <c r="L133" s="32"/>
      <c r="M133" s="158"/>
      <c r="N133" s="159"/>
      <c r="O133" s="57"/>
      <c r="P133" s="57"/>
      <c r="Q133" s="57"/>
      <c r="R133" s="57"/>
      <c r="S133" s="57"/>
      <c r="T133" s="58"/>
      <c r="U133" s="31"/>
      <c r="V133" s="31"/>
      <c r="W133" s="31"/>
      <c r="X133" s="31"/>
      <c r="Y133" s="31"/>
      <c r="Z133" s="31"/>
      <c r="AA133" s="31"/>
      <c r="AB133" s="31"/>
      <c r="AC133" s="31"/>
      <c r="AD133" s="31"/>
      <c r="AE133" s="31"/>
      <c r="AT133" s="15" t="s">
        <v>202</v>
      </c>
      <c r="AU133" s="15" t="s">
        <v>96</v>
      </c>
    </row>
    <row r="134" spans="2:51" s="13" customFormat="1" ht="12">
      <c r="B134" s="160"/>
      <c r="C134" s="186"/>
      <c r="D134" s="201" t="s">
        <v>257</v>
      </c>
      <c r="E134" s="203" t="s">
        <v>1</v>
      </c>
      <c r="F134" s="204" t="s">
        <v>1102</v>
      </c>
      <c r="G134" s="186"/>
      <c r="H134" s="205">
        <v>2.4</v>
      </c>
      <c r="I134" s="162"/>
      <c r="J134" s="186"/>
      <c r="L134" s="160"/>
      <c r="M134" s="163"/>
      <c r="N134" s="164"/>
      <c r="O134" s="164"/>
      <c r="P134" s="164"/>
      <c r="Q134" s="164"/>
      <c r="R134" s="164"/>
      <c r="S134" s="164"/>
      <c r="T134" s="165"/>
      <c r="AT134" s="161" t="s">
        <v>257</v>
      </c>
      <c r="AU134" s="161" t="s">
        <v>96</v>
      </c>
      <c r="AV134" s="13" t="s">
        <v>96</v>
      </c>
      <c r="AW134" s="13" t="s">
        <v>40</v>
      </c>
      <c r="AX134" s="13" t="s">
        <v>93</v>
      </c>
      <c r="AY134" s="161" t="s">
        <v>195</v>
      </c>
    </row>
    <row r="135" spans="1:65" s="2" customFormat="1" ht="24.2" customHeight="1">
      <c r="A135" s="31"/>
      <c r="B135" s="148"/>
      <c r="C135" s="196" t="s">
        <v>96</v>
      </c>
      <c r="D135" s="196" t="s">
        <v>196</v>
      </c>
      <c r="E135" s="197" t="s">
        <v>790</v>
      </c>
      <c r="F135" s="198" t="s">
        <v>791</v>
      </c>
      <c r="G135" s="199" t="s">
        <v>296</v>
      </c>
      <c r="H135" s="200">
        <v>3.6</v>
      </c>
      <c r="I135" s="149"/>
      <c r="J135" s="183">
        <f>ROUND(I135*H135,2)</f>
        <v>0</v>
      </c>
      <c r="K135" s="150"/>
      <c r="L135" s="32"/>
      <c r="M135" s="151" t="s">
        <v>1</v>
      </c>
      <c r="N135" s="152" t="s">
        <v>50</v>
      </c>
      <c r="O135" s="57"/>
      <c r="P135" s="153">
        <f>O135*H135</f>
        <v>0</v>
      </c>
      <c r="Q135" s="153">
        <v>0</v>
      </c>
      <c r="R135" s="153">
        <f>Q135*H135</f>
        <v>0</v>
      </c>
      <c r="S135" s="153">
        <v>0.316</v>
      </c>
      <c r="T135" s="154">
        <f>S135*H135</f>
        <v>1.1376</v>
      </c>
      <c r="U135" s="31"/>
      <c r="V135" s="31"/>
      <c r="W135" s="31"/>
      <c r="X135" s="31"/>
      <c r="Y135" s="31"/>
      <c r="Z135" s="31"/>
      <c r="AA135" s="31"/>
      <c r="AB135" s="31"/>
      <c r="AC135" s="31"/>
      <c r="AD135" s="31"/>
      <c r="AE135" s="31"/>
      <c r="AR135" s="155" t="s">
        <v>208</v>
      </c>
      <c r="AT135" s="155" t="s">
        <v>196</v>
      </c>
      <c r="AU135" s="155" t="s">
        <v>96</v>
      </c>
      <c r="AY135" s="15" t="s">
        <v>195</v>
      </c>
      <c r="BE135" s="156">
        <f>IF(N135="základní",J135,0)</f>
        <v>0</v>
      </c>
      <c r="BF135" s="156">
        <f>IF(N135="snížená",J135,0)</f>
        <v>0</v>
      </c>
      <c r="BG135" s="156">
        <f>IF(N135="zákl. přenesená",J135,0)</f>
        <v>0</v>
      </c>
      <c r="BH135" s="156">
        <f>IF(N135="sníž. přenesená",J135,0)</f>
        <v>0</v>
      </c>
      <c r="BI135" s="156">
        <f>IF(N135="nulová",J135,0)</f>
        <v>0</v>
      </c>
      <c r="BJ135" s="15" t="s">
        <v>93</v>
      </c>
      <c r="BK135" s="156">
        <f>ROUND(I135*H135,2)</f>
        <v>0</v>
      </c>
      <c r="BL135" s="15" t="s">
        <v>208</v>
      </c>
      <c r="BM135" s="155" t="s">
        <v>792</v>
      </c>
    </row>
    <row r="136" spans="1:47" s="2" customFormat="1" ht="39">
      <c r="A136" s="31"/>
      <c r="B136" s="32"/>
      <c r="C136" s="184"/>
      <c r="D136" s="201" t="s">
        <v>202</v>
      </c>
      <c r="E136" s="184"/>
      <c r="F136" s="202" t="s">
        <v>793</v>
      </c>
      <c r="G136" s="184"/>
      <c r="H136" s="184"/>
      <c r="I136" s="157"/>
      <c r="J136" s="184"/>
      <c r="K136" s="31"/>
      <c r="L136" s="32"/>
      <c r="M136" s="158"/>
      <c r="N136" s="159"/>
      <c r="O136" s="57"/>
      <c r="P136" s="57"/>
      <c r="Q136" s="57"/>
      <c r="R136" s="57"/>
      <c r="S136" s="57"/>
      <c r="T136" s="58"/>
      <c r="U136" s="31"/>
      <c r="V136" s="31"/>
      <c r="W136" s="31"/>
      <c r="X136" s="31"/>
      <c r="Y136" s="31"/>
      <c r="Z136" s="31"/>
      <c r="AA136" s="31"/>
      <c r="AB136" s="31"/>
      <c r="AC136" s="31"/>
      <c r="AD136" s="31"/>
      <c r="AE136" s="31"/>
      <c r="AT136" s="15" t="s">
        <v>202</v>
      </c>
      <c r="AU136" s="15" t="s">
        <v>96</v>
      </c>
    </row>
    <row r="137" spans="2:51" s="13" customFormat="1" ht="12">
      <c r="B137" s="160"/>
      <c r="C137" s="186"/>
      <c r="D137" s="201" t="s">
        <v>257</v>
      </c>
      <c r="E137" s="203" t="s">
        <v>1</v>
      </c>
      <c r="F137" s="204" t="s">
        <v>1103</v>
      </c>
      <c r="G137" s="186"/>
      <c r="H137" s="205">
        <v>3.6</v>
      </c>
      <c r="I137" s="162"/>
      <c r="J137" s="186"/>
      <c r="L137" s="160"/>
      <c r="M137" s="163"/>
      <c r="N137" s="164"/>
      <c r="O137" s="164"/>
      <c r="P137" s="164"/>
      <c r="Q137" s="164"/>
      <c r="R137" s="164"/>
      <c r="S137" s="164"/>
      <c r="T137" s="165"/>
      <c r="AT137" s="161" t="s">
        <v>257</v>
      </c>
      <c r="AU137" s="161" t="s">
        <v>96</v>
      </c>
      <c r="AV137" s="13" t="s">
        <v>96</v>
      </c>
      <c r="AW137" s="13" t="s">
        <v>40</v>
      </c>
      <c r="AX137" s="13" t="s">
        <v>93</v>
      </c>
      <c r="AY137" s="161" t="s">
        <v>195</v>
      </c>
    </row>
    <row r="138" spans="1:65" s="2" customFormat="1" ht="24.2" customHeight="1">
      <c r="A138" s="31"/>
      <c r="B138" s="148"/>
      <c r="C138" s="196" t="s">
        <v>150</v>
      </c>
      <c r="D138" s="196" t="s">
        <v>196</v>
      </c>
      <c r="E138" s="197" t="s">
        <v>305</v>
      </c>
      <c r="F138" s="198" t="s">
        <v>306</v>
      </c>
      <c r="G138" s="199" t="s">
        <v>296</v>
      </c>
      <c r="H138" s="200">
        <v>3.6</v>
      </c>
      <c r="I138" s="149"/>
      <c r="J138" s="183">
        <f>ROUND(I138*H138,2)</f>
        <v>0</v>
      </c>
      <c r="K138" s="150"/>
      <c r="L138" s="32"/>
      <c r="M138" s="151" t="s">
        <v>1</v>
      </c>
      <c r="N138" s="152" t="s">
        <v>50</v>
      </c>
      <c r="O138" s="57"/>
      <c r="P138" s="153">
        <f>O138*H138</f>
        <v>0</v>
      </c>
      <c r="Q138" s="153">
        <v>9E-05</v>
      </c>
      <c r="R138" s="153">
        <f>Q138*H138</f>
        <v>0.000324</v>
      </c>
      <c r="S138" s="153">
        <v>0.115</v>
      </c>
      <c r="T138" s="154">
        <f>S138*H138</f>
        <v>0.41400000000000003</v>
      </c>
      <c r="U138" s="31"/>
      <c r="V138" s="31"/>
      <c r="W138" s="31"/>
      <c r="X138" s="31"/>
      <c r="Y138" s="31"/>
      <c r="Z138" s="31"/>
      <c r="AA138" s="31"/>
      <c r="AB138" s="31"/>
      <c r="AC138" s="31"/>
      <c r="AD138" s="31"/>
      <c r="AE138" s="31"/>
      <c r="AR138" s="155" t="s">
        <v>208</v>
      </c>
      <c r="AT138" s="155" t="s">
        <v>196</v>
      </c>
      <c r="AU138" s="155" t="s">
        <v>96</v>
      </c>
      <c r="AY138" s="15" t="s">
        <v>195</v>
      </c>
      <c r="BE138" s="156">
        <f>IF(N138="základní",J138,0)</f>
        <v>0</v>
      </c>
      <c r="BF138" s="156">
        <f>IF(N138="snížená",J138,0)</f>
        <v>0</v>
      </c>
      <c r="BG138" s="156">
        <f>IF(N138="zákl. přenesená",J138,0)</f>
        <v>0</v>
      </c>
      <c r="BH138" s="156">
        <f>IF(N138="sníž. přenesená",J138,0)</f>
        <v>0</v>
      </c>
      <c r="BI138" s="156">
        <f>IF(N138="nulová",J138,0)</f>
        <v>0</v>
      </c>
      <c r="BJ138" s="15" t="s">
        <v>93</v>
      </c>
      <c r="BK138" s="156">
        <f>ROUND(I138*H138,2)</f>
        <v>0</v>
      </c>
      <c r="BL138" s="15" t="s">
        <v>208</v>
      </c>
      <c r="BM138" s="155" t="s">
        <v>307</v>
      </c>
    </row>
    <row r="139" spans="1:47" s="2" customFormat="1" ht="29.25">
      <c r="A139" s="31"/>
      <c r="B139" s="32"/>
      <c r="C139" s="184"/>
      <c r="D139" s="201" t="s">
        <v>202</v>
      </c>
      <c r="E139" s="184"/>
      <c r="F139" s="202" t="s">
        <v>308</v>
      </c>
      <c r="G139" s="184"/>
      <c r="H139" s="184"/>
      <c r="I139" s="157"/>
      <c r="J139" s="184"/>
      <c r="K139" s="31"/>
      <c r="L139" s="32"/>
      <c r="M139" s="158"/>
      <c r="N139" s="159"/>
      <c r="O139" s="57"/>
      <c r="P139" s="57"/>
      <c r="Q139" s="57"/>
      <c r="R139" s="57"/>
      <c r="S139" s="57"/>
      <c r="T139" s="58"/>
      <c r="U139" s="31"/>
      <c r="V139" s="31"/>
      <c r="W139" s="31"/>
      <c r="X139" s="31"/>
      <c r="Y139" s="31"/>
      <c r="Z139" s="31"/>
      <c r="AA139" s="31"/>
      <c r="AB139" s="31"/>
      <c r="AC139" s="31"/>
      <c r="AD139" s="31"/>
      <c r="AE139" s="31"/>
      <c r="AT139" s="15" t="s">
        <v>202</v>
      </c>
      <c r="AU139" s="15" t="s">
        <v>96</v>
      </c>
    </row>
    <row r="140" spans="2:51" s="13" customFormat="1" ht="12">
      <c r="B140" s="160"/>
      <c r="C140" s="186"/>
      <c r="D140" s="201" t="s">
        <v>257</v>
      </c>
      <c r="E140" s="203" t="s">
        <v>1</v>
      </c>
      <c r="F140" s="204" t="s">
        <v>1103</v>
      </c>
      <c r="G140" s="186"/>
      <c r="H140" s="205">
        <v>3.6</v>
      </c>
      <c r="I140" s="162"/>
      <c r="J140" s="186"/>
      <c r="L140" s="160"/>
      <c r="M140" s="163"/>
      <c r="N140" s="164"/>
      <c r="O140" s="164"/>
      <c r="P140" s="164"/>
      <c r="Q140" s="164"/>
      <c r="R140" s="164"/>
      <c r="S140" s="164"/>
      <c r="T140" s="165"/>
      <c r="AT140" s="161" t="s">
        <v>257</v>
      </c>
      <c r="AU140" s="161" t="s">
        <v>96</v>
      </c>
      <c r="AV140" s="13" t="s">
        <v>96</v>
      </c>
      <c r="AW140" s="13" t="s">
        <v>40</v>
      </c>
      <c r="AX140" s="13" t="s">
        <v>93</v>
      </c>
      <c r="AY140" s="161" t="s">
        <v>195</v>
      </c>
    </row>
    <row r="141" spans="1:65" s="2" customFormat="1" ht="16.5" customHeight="1">
      <c r="A141" s="31"/>
      <c r="B141" s="148"/>
      <c r="C141" s="196" t="s">
        <v>208</v>
      </c>
      <c r="D141" s="196" t="s">
        <v>196</v>
      </c>
      <c r="E141" s="197" t="s">
        <v>310</v>
      </c>
      <c r="F141" s="198" t="s">
        <v>311</v>
      </c>
      <c r="G141" s="199" t="s">
        <v>312</v>
      </c>
      <c r="H141" s="200">
        <v>5</v>
      </c>
      <c r="I141" s="149"/>
      <c r="J141" s="183">
        <f>ROUND(I141*H141,2)</f>
        <v>0</v>
      </c>
      <c r="K141" s="150"/>
      <c r="L141" s="32"/>
      <c r="M141" s="151" t="s">
        <v>1</v>
      </c>
      <c r="N141" s="152" t="s">
        <v>50</v>
      </c>
      <c r="O141" s="57"/>
      <c r="P141" s="153">
        <f>O141*H141</f>
        <v>0</v>
      </c>
      <c r="Q141" s="153">
        <v>0.00719</v>
      </c>
      <c r="R141" s="153">
        <f>Q141*H141</f>
        <v>0.03595</v>
      </c>
      <c r="S141" s="153">
        <v>0</v>
      </c>
      <c r="T141" s="154">
        <f>S141*H141</f>
        <v>0</v>
      </c>
      <c r="U141" s="31"/>
      <c r="V141" s="31"/>
      <c r="W141" s="31"/>
      <c r="X141" s="31"/>
      <c r="Y141" s="31"/>
      <c r="Z141" s="31"/>
      <c r="AA141" s="31"/>
      <c r="AB141" s="31"/>
      <c r="AC141" s="31"/>
      <c r="AD141" s="31"/>
      <c r="AE141" s="31"/>
      <c r="AR141" s="155" t="s">
        <v>208</v>
      </c>
      <c r="AT141" s="155" t="s">
        <v>196</v>
      </c>
      <c r="AU141" s="155" t="s">
        <v>96</v>
      </c>
      <c r="AY141" s="15" t="s">
        <v>195</v>
      </c>
      <c r="BE141" s="156">
        <f>IF(N141="základní",J141,0)</f>
        <v>0</v>
      </c>
      <c r="BF141" s="156">
        <f>IF(N141="snížená",J141,0)</f>
        <v>0</v>
      </c>
      <c r="BG141" s="156">
        <f>IF(N141="zákl. přenesená",J141,0)</f>
        <v>0</v>
      </c>
      <c r="BH141" s="156">
        <f>IF(N141="sníž. přenesená",J141,0)</f>
        <v>0</v>
      </c>
      <c r="BI141" s="156">
        <f>IF(N141="nulová",J141,0)</f>
        <v>0</v>
      </c>
      <c r="BJ141" s="15" t="s">
        <v>93</v>
      </c>
      <c r="BK141" s="156">
        <f>ROUND(I141*H141,2)</f>
        <v>0</v>
      </c>
      <c r="BL141" s="15" t="s">
        <v>208</v>
      </c>
      <c r="BM141" s="155" t="s">
        <v>313</v>
      </c>
    </row>
    <row r="142" spans="1:47" s="2" customFormat="1" ht="12">
      <c r="A142" s="31"/>
      <c r="B142" s="32"/>
      <c r="C142" s="184"/>
      <c r="D142" s="201" t="s">
        <v>202</v>
      </c>
      <c r="E142" s="184"/>
      <c r="F142" s="202" t="s">
        <v>314</v>
      </c>
      <c r="G142" s="184"/>
      <c r="H142" s="184"/>
      <c r="I142" s="157"/>
      <c r="J142" s="184"/>
      <c r="K142" s="31"/>
      <c r="L142" s="32"/>
      <c r="M142" s="158"/>
      <c r="N142" s="159"/>
      <c r="O142" s="57"/>
      <c r="P142" s="57"/>
      <c r="Q142" s="57"/>
      <c r="R142" s="57"/>
      <c r="S142" s="57"/>
      <c r="T142" s="58"/>
      <c r="U142" s="31"/>
      <c r="V142" s="31"/>
      <c r="W142" s="31"/>
      <c r="X142" s="31"/>
      <c r="Y142" s="31"/>
      <c r="Z142" s="31"/>
      <c r="AA142" s="31"/>
      <c r="AB142" s="31"/>
      <c r="AC142" s="31"/>
      <c r="AD142" s="31"/>
      <c r="AE142" s="31"/>
      <c r="AT142" s="15" t="s">
        <v>202</v>
      </c>
      <c r="AU142" s="15" t="s">
        <v>96</v>
      </c>
    </row>
    <row r="143" spans="2:51" s="13" customFormat="1" ht="12">
      <c r="B143" s="160"/>
      <c r="C143" s="186"/>
      <c r="D143" s="201" t="s">
        <v>257</v>
      </c>
      <c r="E143" s="203" t="s">
        <v>1</v>
      </c>
      <c r="F143" s="204" t="s">
        <v>194</v>
      </c>
      <c r="G143" s="186"/>
      <c r="H143" s="205">
        <v>5</v>
      </c>
      <c r="I143" s="162"/>
      <c r="J143" s="186"/>
      <c r="L143" s="160"/>
      <c r="M143" s="163"/>
      <c r="N143" s="164"/>
      <c r="O143" s="164"/>
      <c r="P143" s="164"/>
      <c r="Q143" s="164"/>
      <c r="R143" s="164"/>
      <c r="S143" s="164"/>
      <c r="T143" s="165"/>
      <c r="AT143" s="161" t="s">
        <v>257</v>
      </c>
      <c r="AU143" s="161" t="s">
        <v>96</v>
      </c>
      <c r="AV143" s="13" t="s">
        <v>96</v>
      </c>
      <c r="AW143" s="13" t="s">
        <v>40</v>
      </c>
      <c r="AX143" s="13" t="s">
        <v>93</v>
      </c>
      <c r="AY143" s="161" t="s">
        <v>195</v>
      </c>
    </row>
    <row r="144" spans="1:65" s="2" customFormat="1" ht="24.2" customHeight="1">
      <c r="A144" s="31"/>
      <c r="B144" s="148"/>
      <c r="C144" s="196" t="s">
        <v>194</v>
      </c>
      <c r="D144" s="196" t="s">
        <v>196</v>
      </c>
      <c r="E144" s="197" t="s">
        <v>316</v>
      </c>
      <c r="F144" s="198" t="s">
        <v>317</v>
      </c>
      <c r="G144" s="199" t="s">
        <v>318</v>
      </c>
      <c r="H144" s="200">
        <v>16</v>
      </c>
      <c r="I144" s="149"/>
      <c r="J144" s="183">
        <f>ROUND(I144*H144,2)</f>
        <v>0</v>
      </c>
      <c r="K144" s="150"/>
      <c r="L144" s="32"/>
      <c r="M144" s="151" t="s">
        <v>1</v>
      </c>
      <c r="N144" s="152" t="s">
        <v>50</v>
      </c>
      <c r="O144" s="57"/>
      <c r="P144" s="153">
        <f>O144*H144</f>
        <v>0</v>
      </c>
      <c r="Q144" s="153">
        <v>4E-05</v>
      </c>
      <c r="R144" s="153">
        <f>Q144*H144</f>
        <v>0.00064</v>
      </c>
      <c r="S144" s="153">
        <v>0</v>
      </c>
      <c r="T144" s="154">
        <f>S144*H144</f>
        <v>0</v>
      </c>
      <c r="U144" s="31"/>
      <c r="V144" s="31"/>
      <c r="W144" s="31"/>
      <c r="X144" s="31"/>
      <c r="Y144" s="31"/>
      <c r="Z144" s="31"/>
      <c r="AA144" s="31"/>
      <c r="AB144" s="31"/>
      <c r="AC144" s="31"/>
      <c r="AD144" s="31"/>
      <c r="AE144" s="31"/>
      <c r="AR144" s="155" t="s">
        <v>208</v>
      </c>
      <c r="AT144" s="155" t="s">
        <v>196</v>
      </c>
      <c r="AU144" s="155" t="s">
        <v>96</v>
      </c>
      <c r="AY144" s="15" t="s">
        <v>195</v>
      </c>
      <c r="BE144" s="156">
        <f>IF(N144="základní",J144,0)</f>
        <v>0</v>
      </c>
      <c r="BF144" s="156">
        <f>IF(N144="snížená",J144,0)</f>
        <v>0</v>
      </c>
      <c r="BG144" s="156">
        <f>IF(N144="zákl. přenesená",J144,0)</f>
        <v>0</v>
      </c>
      <c r="BH144" s="156">
        <f>IF(N144="sníž. přenesená",J144,0)</f>
        <v>0</v>
      </c>
      <c r="BI144" s="156">
        <f>IF(N144="nulová",J144,0)</f>
        <v>0</v>
      </c>
      <c r="BJ144" s="15" t="s">
        <v>93</v>
      </c>
      <c r="BK144" s="156">
        <f>ROUND(I144*H144,2)</f>
        <v>0</v>
      </c>
      <c r="BL144" s="15" t="s">
        <v>208</v>
      </c>
      <c r="BM144" s="155" t="s">
        <v>319</v>
      </c>
    </row>
    <row r="145" spans="1:47" s="2" customFormat="1" ht="19.5">
      <c r="A145" s="31"/>
      <c r="B145" s="32"/>
      <c r="C145" s="184"/>
      <c r="D145" s="201" t="s">
        <v>202</v>
      </c>
      <c r="E145" s="184"/>
      <c r="F145" s="202" t="s">
        <v>320</v>
      </c>
      <c r="G145" s="184"/>
      <c r="H145" s="184"/>
      <c r="I145" s="157"/>
      <c r="J145" s="184"/>
      <c r="K145" s="31"/>
      <c r="L145" s="32"/>
      <c r="M145" s="158"/>
      <c r="N145" s="159"/>
      <c r="O145" s="57"/>
      <c r="P145" s="57"/>
      <c r="Q145" s="57"/>
      <c r="R145" s="57"/>
      <c r="S145" s="57"/>
      <c r="T145" s="58"/>
      <c r="U145" s="31"/>
      <c r="V145" s="31"/>
      <c r="W145" s="31"/>
      <c r="X145" s="31"/>
      <c r="Y145" s="31"/>
      <c r="Z145" s="31"/>
      <c r="AA145" s="31"/>
      <c r="AB145" s="31"/>
      <c r="AC145" s="31"/>
      <c r="AD145" s="31"/>
      <c r="AE145" s="31"/>
      <c r="AT145" s="15" t="s">
        <v>202</v>
      </c>
      <c r="AU145" s="15" t="s">
        <v>96</v>
      </c>
    </row>
    <row r="146" spans="2:51" s="13" customFormat="1" ht="12">
      <c r="B146" s="160"/>
      <c r="C146" s="186"/>
      <c r="D146" s="201" t="s">
        <v>257</v>
      </c>
      <c r="E146" s="203" t="s">
        <v>1</v>
      </c>
      <c r="F146" s="204" t="s">
        <v>796</v>
      </c>
      <c r="G146" s="186"/>
      <c r="H146" s="205">
        <v>16</v>
      </c>
      <c r="I146" s="162"/>
      <c r="J146" s="186"/>
      <c r="L146" s="160"/>
      <c r="M146" s="163"/>
      <c r="N146" s="164"/>
      <c r="O146" s="164"/>
      <c r="P146" s="164"/>
      <c r="Q146" s="164"/>
      <c r="R146" s="164"/>
      <c r="S146" s="164"/>
      <c r="T146" s="165"/>
      <c r="AT146" s="161" t="s">
        <v>257</v>
      </c>
      <c r="AU146" s="161" t="s">
        <v>96</v>
      </c>
      <c r="AV146" s="13" t="s">
        <v>96</v>
      </c>
      <c r="AW146" s="13" t="s">
        <v>40</v>
      </c>
      <c r="AX146" s="13" t="s">
        <v>93</v>
      </c>
      <c r="AY146" s="161" t="s">
        <v>195</v>
      </c>
    </row>
    <row r="147" spans="1:65" s="2" customFormat="1" ht="24.2" customHeight="1">
      <c r="A147" s="31"/>
      <c r="B147" s="148"/>
      <c r="C147" s="196" t="s">
        <v>216</v>
      </c>
      <c r="D147" s="196" t="s">
        <v>196</v>
      </c>
      <c r="E147" s="197" t="s">
        <v>322</v>
      </c>
      <c r="F147" s="198" t="s">
        <v>323</v>
      </c>
      <c r="G147" s="199" t="s">
        <v>324</v>
      </c>
      <c r="H147" s="200">
        <v>2</v>
      </c>
      <c r="I147" s="149"/>
      <c r="J147" s="183">
        <f>ROUND(I147*H147,2)</f>
        <v>0</v>
      </c>
      <c r="K147" s="150"/>
      <c r="L147" s="32"/>
      <c r="M147" s="151" t="s">
        <v>1</v>
      </c>
      <c r="N147" s="152" t="s">
        <v>50</v>
      </c>
      <c r="O147" s="57"/>
      <c r="P147" s="153">
        <f>O147*H147</f>
        <v>0</v>
      </c>
      <c r="Q147" s="153">
        <v>0</v>
      </c>
      <c r="R147" s="153">
        <f>Q147*H147</f>
        <v>0</v>
      </c>
      <c r="S147" s="153">
        <v>0</v>
      </c>
      <c r="T147" s="154">
        <f>S147*H147</f>
        <v>0</v>
      </c>
      <c r="U147" s="31"/>
      <c r="V147" s="31"/>
      <c r="W147" s="31"/>
      <c r="X147" s="31"/>
      <c r="Y147" s="31"/>
      <c r="Z147" s="31"/>
      <c r="AA147" s="31"/>
      <c r="AB147" s="31"/>
      <c r="AC147" s="31"/>
      <c r="AD147" s="31"/>
      <c r="AE147" s="31"/>
      <c r="AR147" s="155" t="s">
        <v>208</v>
      </c>
      <c r="AT147" s="155" t="s">
        <v>196</v>
      </c>
      <c r="AU147" s="155" t="s">
        <v>96</v>
      </c>
      <c r="AY147" s="15" t="s">
        <v>195</v>
      </c>
      <c r="BE147" s="156">
        <f>IF(N147="základní",J147,0)</f>
        <v>0</v>
      </c>
      <c r="BF147" s="156">
        <f>IF(N147="snížená",J147,0)</f>
        <v>0</v>
      </c>
      <c r="BG147" s="156">
        <f>IF(N147="zákl. přenesená",J147,0)</f>
        <v>0</v>
      </c>
      <c r="BH147" s="156">
        <f>IF(N147="sníž. přenesená",J147,0)</f>
        <v>0</v>
      </c>
      <c r="BI147" s="156">
        <f>IF(N147="nulová",J147,0)</f>
        <v>0</v>
      </c>
      <c r="BJ147" s="15" t="s">
        <v>93</v>
      </c>
      <c r="BK147" s="156">
        <f>ROUND(I147*H147,2)</f>
        <v>0</v>
      </c>
      <c r="BL147" s="15" t="s">
        <v>208</v>
      </c>
      <c r="BM147" s="155" t="s">
        <v>325</v>
      </c>
    </row>
    <row r="148" spans="1:47" s="2" customFormat="1" ht="19.5">
      <c r="A148" s="31"/>
      <c r="B148" s="32"/>
      <c r="C148" s="184"/>
      <c r="D148" s="201" t="s">
        <v>202</v>
      </c>
      <c r="E148" s="184"/>
      <c r="F148" s="202" t="s">
        <v>326</v>
      </c>
      <c r="G148" s="184"/>
      <c r="H148" s="184"/>
      <c r="I148" s="157"/>
      <c r="J148" s="184"/>
      <c r="K148" s="31"/>
      <c r="L148" s="32"/>
      <c r="M148" s="158"/>
      <c r="N148" s="159"/>
      <c r="O148" s="57"/>
      <c r="P148" s="57"/>
      <c r="Q148" s="57"/>
      <c r="R148" s="57"/>
      <c r="S148" s="57"/>
      <c r="T148" s="58"/>
      <c r="U148" s="31"/>
      <c r="V148" s="31"/>
      <c r="W148" s="31"/>
      <c r="X148" s="31"/>
      <c r="Y148" s="31"/>
      <c r="Z148" s="31"/>
      <c r="AA148" s="31"/>
      <c r="AB148" s="31"/>
      <c r="AC148" s="31"/>
      <c r="AD148" s="31"/>
      <c r="AE148" s="31"/>
      <c r="AT148" s="15" t="s">
        <v>202</v>
      </c>
      <c r="AU148" s="15" t="s">
        <v>96</v>
      </c>
    </row>
    <row r="149" spans="2:51" s="13" customFormat="1" ht="12">
      <c r="B149" s="160"/>
      <c r="C149" s="186"/>
      <c r="D149" s="201" t="s">
        <v>257</v>
      </c>
      <c r="E149" s="203" t="s">
        <v>1</v>
      </c>
      <c r="F149" s="204" t="s">
        <v>96</v>
      </c>
      <c r="G149" s="186"/>
      <c r="H149" s="205">
        <v>2</v>
      </c>
      <c r="I149" s="162"/>
      <c r="J149" s="186"/>
      <c r="L149" s="160"/>
      <c r="M149" s="163"/>
      <c r="N149" s="164"/>
      <c r="O149" s="164"/>
      <c r="P149" s="164"/>
      <c r="Q149" s="164"/>
      <c r="R149" s="164"/>
      <c r="S149" s="164"/>
      <c r="T149" s="165"/>
      <c r="AT149" s="161" t="s">
        <v>257</v>
      </c>
      <c r="AU149" s="161" t="s">
        <v>96</v>
      </c>
      <c r="AV149" s="13" t="s">
        <v>96</v>
      </c>
      <c r="AW149" s="13" t="s">
        <v>40</v>
      </c>
      <c r="AX149" s="13" t="s">
        <v>93</v>
      </c>
      <c r="AY149" s="161" t="s">
        <v>195</v>
      </c>
    </row>
    <row r="150" spans="1:65" s="2" customFormat="1" ht="16.5" customHeight="1">
      <c r="A150" s="31"/>
      <c r="B150" s="148"/>
      <c r="C150" s="206" t="s">
        <v>220</v>
      </c>
      <c r="D150" s="206" t="s">
        <v>327</v>
      </c>
      <c r="E150" s="207" t="s">
        <v>797</v>
      </c>
      <c r="F150" s="208" t="s">
        <v>798</v>
      </c>
      <c r="G150" s="209" t="s">
        <v>330</v>
      </c>
      <c r="H150" s="210">
        <v>34.376</v>
      </c>
      <c r="I150" s="170"/>
      <c r="J150" s="187">
        <f>ROUND(I150*H150,2)</f>
        <v>0</v>
      </c>
      <c r="K150" s="171"/>
      <c r="L150" s="172"/>
      <c r="M150" s="173" t="s">
        <v>1</v>
      </c>
      <c r="N150" s="174" t="s">
        <v>50</v>
      </c>
      <c r="O150" s="57"/>
      <c r="P150" s="153">
        <f>O150*H150</f>
        <v>0</v>
      </c>
      <c r="Q150" s="153">
        <v>1</v>
      </c>
      <c r="R150" s="153">
        <f>Q150*H150</f>
        <v>34.376</v>
      </c>
      <c r="S150" s="153">
        <v>0</v>
      </c>
      <c r="T150" s="154">
        <f>S150*H150</f>
        <v>0</v>
      </c>
      <c r="U150" s="31"/>
      <c r="V150" s="31"/>
      <c r="W150" s="31"/>
      <c r="X150" s="31"/>
      <c r="Y150" s="31"/>
      <c r="Z150" s="31"/>
      <c r="AA150" s="31"/>
      <c r="AB150" s="31"/>
      <c r="AC150" s="31"/>
      <c r="AD150" s="31"/>
      <c r="AE150" s="31"/>
      <c r="AR150" s="155" t="s">
        <v>224</v>
      </c>
      <c r="AT150" s="155" t="s">
        <v>327</v>
      </c>
      <c r="AU150" s="155" t="s">
        <v>96</v>
      </c>
      <c r="AY150" s="15" t="s">
        <v>195</v>
      </c>
      <c r="BE150" s="156">
        <f>IF(N150="základní",J150,0)</f>
        <v>0</v>
      </c>
      <c r="BF150" s="156">
        <f>IF(N150="snížená",J150,0)</f>
        <v>0</v>
      </c>
      <c r="BG150" s="156">
        <f>IF(N150="zákl. přenesená",J150,0)</f>
        <v>0</v>
      </c>
      <c r="BH150" s="156">
        <f>IF(N150="sníž. přenesená",J150,0)</f>
        <v>0</v>
      </c>
      <c r="BI150" s="156">
        <f>IF(N150="nulová",J150,0)</f>
        <v>0</v>
      </c>
      <c r="BJ150" s="15" t="s">
        <v>93</v>
      </c>
      <c r="BK150" s="156">
        <f>ROUND(I150*H150,2)</f>
        <v>0</v>
      </c>
      <c r="BL150" s="15" t="s">
        <v>208</v>
      </c>
      <c r="BM150" s="155" t="s">
        <v>799</v>
      </c>
    </row>
    <row r="151" spans="1:47" s="2" customFormat="1" ht="12">
      <c r="A151" s="31"/>
      <c r="B151" s="32"/>
      <c r="C151" s="184"/>
      <c r="D151" s="201" t="s">
        <v>202</v>
      </c>
      <c r="E151" s="184"/>
      <c r="F151" s="202" t="s">
        <v>798</v>
      </c>
      <c r="G151" s="184"/>
      <c r="H151" s="184"/>
      <c r="I151" s="157"/>
      <c r="J151" s="184"/>
      <c r="K151" s="31"/>
      <c r="L151" s="32"/>
      <c r="M151" s="158"/>
      <c r="N151" s="159"/>
      <c r="O151" s="57"/>
      <c r="P151" s="57"/>
      <c r="Q151" s="57"/>
      <c r="R151" s="57"/>
      <c r="S151" s="57"/>
      <c r="T151" s="58"/>
      <c r="U151" s="31"/>
      <c r="V151" s="31"/>
      <c r="W151" s="31"/>
      <c r="X151" s="31"/>
      <c r="Y151" s="31"/>
      <c r="Z151" s="31"/>
      <c r="AA151" s="31"/>
      <c r="AB151" s="31"/>
      <c r="AC151" s="31"/>
      <c r="AD151" s="31"/>
      <c r="AE151" s="31"/>
      <c r="AT151" s="15" t="s">
        <v>202</v>
      </c>
      <c r="AU151" s="15" t="s">
        <v>96</v>
      </c>
    </row>
    <row r="152" spans="2:51" s="13" customFormat="1" ht="12">
      <c r="B152" s="160"/>
      <c r="C152" s="186"/>
      <c r="D152" s="201" t="s">
        <v>257</v>
      </c>
      <c r="E152" s="203" t="s">
        <v>1</v>
      </c>
      <c r="F152" s="204" t="s">
        <v>1104</v>
      </c>
      <c r="G152" s="186"/>
      <c r="H152" s="205">
        <v>-5.884</v>
      </c>
      <c r="I152" s="162"/>
      <c r="J152" s="186"/>
      <c r="L152" s="160"/>
      <c r="M152" s="163"/>
      <c r="N152" s="164"/>
      <c r="O152" s="164"/>
      <c r="P152" s="164"/>
      <c r="Q152" s="164"/>
      <c r="R152" s="164"/>
      <c r="S152" s="164"/>
      <c r="T152" s="165"/>
      <c r="AT152" s="161" t="s">
        <v>257</v>
      </c>
      <c r="AU152" s="161" t="s">
        <v>96</v>
      </c>
      <c r="AV152" s="13" t="s">
        <v>96</v>
      </c>
      <c r="AW152" s="13" t="s">
        <v>40</v>
      </c>
      <c r="AX152" s="13" t="s">
        <v>85</v>
      </c>
      <c r="AY152" s="161" t="s">
        <v>195</v>
      </c>
    </row>
    <row r="153" spans="2:51" s="13" customFormat="1" ht="12">
      <c r="B153" s="160"/>
      <c r="C153" s="186"/>
      <c r="D153" s="201" t="s">
        <v>257</v>
      </c>
      <c r="E153" s="203" t="s">
        <v>1</v>
      </c>
      <c r="F153" s="204" t="s">
        <v>1105</v>
      </c>
      <c r="G153" s="186"/>
      <c r="H153" s="205">
        <v>40.26</v>
      </c>
      <c r="I153" s="162"/>
      <c r="J153" s="186"/>
      <c r="L153" s="160"/>
      <c r="M153" s="163"/>
      <c r="N153" s="164"/>
      <c r="O153" s="164"/>
      <c r="P153" s="164"/>
      <c r="Q153" s="164"/>
      <c r="R153" s="164"/>
      <c r="S153" s="164"/>
      <c r="T153" s="165"/>
      <c r="AT153" s="161" t="s">
        <v>257</v>
      </c>
      <c r="AU153" s="161" t="s">
        <v>96</v>
      </c>
      <c r="AV153" s="13" t="s">
        <v>96</v>
      </c>
      <c r="AW153" s="13" t="s">
        <v>40</v>
      </c>
      <c r="AX153" s="13" t="s">
        <v>85</v>
      </c>
      <c r="AY153" s="161" t="s">
        <v>195</v>
      </c>
    </row>
    <row r="154" spans="1:65" s="2" customFormat="1" ht="24.2" customHeight="1">
      <c r="A154" s="31"/>
      <c r="B154" s="148"/>
      <c r="C154" s="196" t="s">
        <v>224</v>
      </c>
      <c r="D154" s="196" t="s">
        <v>196</v>
      </c>
      <c r="E154" s="197" t="s">
        <v>335</v>
      </c>
      <c r="F154" s="198" t="s">
        <v>336</v>
      </c>
      <c r="G154" s="199" t="s">
        <v>312</v>
      </c>
      <c r="H154" s="200">
        <v>1</v>
      </c>
      <c r="I154" s="149"/>
      <c r="J154" s="183">
        <f>ROUND(I154*H154,2)</f>
        <v>0</v>
      </c>
      <c r="K154" s="150"/>
      <c r="L154" s="32"/>
      <c r="M154" s="151" t="s">
        <v>1</v>
      </c>
      <c r="N154" s="152" t="s">
        <v>50</v>
      </c>
      <c r="O154" s="57"/>
      <c r="P154" s="153">
        <f>O154*H154</f>
        <v>0</v>
      </c>
      <c r="Q154" s="153">
        <v>0.00868</v>
      </c>
      <c r="R154" s="153">
        <f>Q154*H154</f>
        <v>0.00868</v>
      </c>
      <c r="S154" s="153">
        <v>0</v>
      </c>
      <c r="T154" s="154">
        <f>S154*H154</f>
        <v>0</v>
      </c>
      <c r="U154" s="31"/>
      <c r="V154" s="31"/>
      <c r="W154" s="31"/>
      <c r="X154" s="31"/>
      <c r="Y154" s="31"/>
      <c r="Z154" s="31"/>
      <c r="AA154" s="31"/>
      <c r="AB154" s="31"/>
      <c r="AC154" s="31"/>
      <c r="AD154" s="31"/>
      <c r="AE154" s="31"/>
      <c r="AR154" s="155" t="s">
        <v>208</v>
      </c>
      <c r="AT154" s="155" t="s">
        <v>196</v>
      </c>
      <c r="AU154" s="155" t="s">
        <v>96</v>
      </c>
      <c r="AY154" s="15" t="s">
        <v>195</v>
      </c>
      <c r="BE154" s="156">
        <f>IF(N154="základní",J154,0)</f>
        <v>0</v>
      </c>
      <c r="BF154" s="156">
        <f>IF(N154="snížená",J154,0)</f>
        <v>0</v>
      </c>
      <c r="BG154" s="156">
        <f>IF(N154="zákl. přenesená",J154,0)</f>
        <v>0</v>
      </c>
      <c r="BH154" s="156">
        <f>IF(N154="sníž. přenesená",J154,0)</f>
        <v>0</v>
      </c>
      <c r="BI154" s="156">
        <f>IF(N154="nulová",J154,0)</f>
        <v>0</v>
      </c>
      <c r="BJ154" s="15" t="s">
        <v>93</v>
      </c>
      <c r="BK154" s="156">
        <f>ROUND(I154*H154,2)</f>
        <v>0</v>
      </c>
      <c r="BL154" s="15" t="s">
        <v>208</v>
      </c>
      <c r="BM154" s="155" t="s">
        <v>337</v>
      </c>
    </row>
    <row r="155" spans="1:47" s="2" customFormat="1" ht="58.5">
      <c r="A155" s="31"/>
      <c r="B155" s="32"/>
      <c r="C155" s="184"/>
      <c r="D155" s="201" t="s">
        <v>202</v>
      </c>
      <c r="E155" s="184"/>
      <c r="F155" s="202" t="s">
        <v>338</v>
      </c>
      <c r="G155" s="184"/>
      <c r="H155" s="184"/>
      <c r="I155" s="157"/>
      <c r="J155" s="184"/>
      <c r="K155" s="31"/>
      <c r="L155" s="32"/>
      <c r="M155" s="158"/>
      <c r="N155" s="159"/>
      <c r="O155" s="57"/>
      <c r="P155" s="57"/>
      <c r="Q155" s="57"/>
      <c r="R155" s="57"/>
      <c r="S155" s="57"/>
      <c r="T155" s="58"/>
      <c r="U155" s="31"/>
      <c r="V155" s="31"/>
      <c r="W155" s="31"/>
      <c r="X155" s="31"/>
      <c r="Y155" s="31"/>
      <c r="Z155" s="31"/>
      <c r="AA155" s="31"/>
      <c r="AB155" s="31"/>
      <c r="AC155" s="31"/>
      <c r="AD155" s="31"/>
      <c r="AE155" s="31"/>
      <c r="AT155" s="15" t="s">
        <v>202</v>
      </c>
      <c r="AU155" s="15" t="s">
        <v>96</v>
      </c>
    </row>
    <row r="156" spans="2:51" s="13" customFormat="1" ht="12">
      <c r="B156" s="160"/>
      <c r="C156" s="186"/>
      <c r="D156" s="201" t="s">
        <v>257</v>
      </c>
      <c r="E156" s="203" t="s">
        <v>1</v>
      </c>
      <c r="F156" s="204" t="s">
        <v>93</v>
      </c>
      <c r="G156" s="186"/>
      <c r="H156" s="205">
        <v>1</v>
      </c>
      <c r="I156" s="162"/>
      <c r="J156" s="186"/>
      <c r="L156" s="160"/>
      <c r="M156" s="163"/>
      <c r="N156" s="164"/>
      <c r="O156" s="164"/>
      <c r="P156" s="164"/>
      <c r="Q156" s="164"/>
      <c r="R156" s="164"/>
      <c r="S156" s="164"/>
      <c r="T156" s="165"/>
      <c r="AT156" s="161" t="s">
        <v>257</v>
      </c>
      <c r="AU156" s="161" t="s">
        <v>96</v>
      </c>
      <c r="AV156" s="13" t="s">
        <v>96</v>
      </c>
      <c r="AW156" s="13" t="s">
        <v>40</v>
      </c>
      <c r="AX156" s="13" t="s">
        <v>93</v>
      </c>
      <c r="AY156" s="161" t="s">
        <v>195</v>
      </c>
    </row>
    <row r="157" spans="1:65" s="2" customFormat="1" ht="24.2" customHeight="1">
      <c r="A157" s="31"/>
      <c r="B157" s="148"/>
      <c r="C157" s="196" t="s">
        <v>229</v>
      </c>
      <c r="D157" s="196" t="s">
        <v>196</v>
      </c>
      <c r="E157" s="197" t="s">
        <v>340</v>
      </c>
      <c r="F157" s="198" t="s">
        <v>341</v>
      </c>
      <c r="G157" s="199" t="s">
        <v>312</v>
      </c>
      <c r="H157" s="200">
        <v>2</v>
      </c>
      <c r="I157" s="149"/>
      <c r="J157" s="183">
        <f>ROUND(I157*H157,2)</f>
        <v>0</v>
      </c>
      <c r="K157" s="150"/>
      <c r="L157" s="32"/>
      <c r="M157" s="151" t="s">
        <v>1</v>
      </c>
      <c r="N157" s="152" t="s">
        <v>50</v>
      </c>
      <c r="O157" s="57"/>
      <c r="P157" s="153">
        <f>O157*H157</f>
        <v>0</v>
      </c>
      <c r="Q157" s="153">
        <v>0.0369</v>
      </c>
      <c r="R157" s="153">
        <f>Q157*H157</f>
        <v>0.0738</v>
      </c>
      <c r="S157" s="153">
        <v>0</v>
      </c>
      <c r="T157" s="154">
        <f>S157*H157</f>
        <v>0</v>
      </c>
      <c r="U157" s="31"/>
      <c r="V157" s="31"/>
      <c r="W157" s="31"/>
      <c r="X157" s="31"/>
      <c r="Y157" s="31"/>
      <c r="Z157" s="31"/>
      <c r="AA157" s="31"/>
      <c r="AB157" s="31"/>
      <c r="AC157" s="31"/>
      <c r="AD157" s="31"/>
      <c r="AE157" s="31"/>
      <c r="AR157" s="155" t="s">
        <v>208</v>
      </c>
      <c r="AT157" s="155" t="s">
        <v>196</v>
      </c>
      <c r="AU157" s="155" t="s">
        <v>96</v>
      </c>
      <c r="AY157" s="15" t="s">
        <v>195</v>
      </c>
      <c r="BE157" s="156">
        <f>IF(N157="základní",J157,0)</f>
        <v>0</v>
      </c>
      <c r="BF157" s="156">
        <f>IF(N157="snížená",J157,0)</f>
        <v>0</v>
      </c>
      <c r="BG157" s="156">
        <f>IF(N157="zákl. přenesená",J157,0)</f>
        <v>0</v>
      </c>
      <c r="BH157" s="156">
        <f>IF(N157="sníž. přenesená",J157,0)</f>
        <v>0</v>
      </c>
      <c r="BI157" s="156">
        <f>IF(N157="nulová",J157,0)</f>
        <v>0</v>
      </c>
      <c r="BJ157" s="15" t="s">
        <v>93</v>
      </c>
      <c r="BK157" s="156">
        <f>ROUND(I157*H157,2)</f>
        <v>0</v>
      </c>
      <c r="BL157" s="15" t="s">
        <v>208</v>
      </c>
      <c r="BM157" s="155" t="s">
        <v>342</v>
      </c>
    </row>
    <row r="158" spans="1:47" s="2" customFormat="1" ht="58.5">
      <c r="A158" s="31"/>
      <c r="B158" s="32"/>
      <c r="C158" s="184"/>
      <c r="D158" s="201" t="s">
        <v>202</v>
      </c>
      <c r="E158" s="184"/>
      <c r="F158" s="202" t="s">
        <v>343</v>
      </c>
      <c r="G158" s="184"/>
      <c r="H158" s="184"/>
      <c r="I158" s="157"/>
      <c r="J158" s="184"/>
      <c r="K158" s="31"/>
      <c r="L158" s="32"/>
      <c r="M158" s="158"/>
      <c r="N158" s="159"/>
      <c r="O158" s="57"/>
      <c r="P158" s="57"/>
      <c r="Q158" s="57"/>
      <c r="R158" s="57"/>
      <c r="S158" s="57"/>
      <c r="T158" s="58"/>
      <c r="U158" s="31"/>
      <c r="V158" s="31"/>
      <c r="W158" s="31"/>
      <c r="X158" s="31"/>
      <c r="Y158" s="31"/>
      <c r="Z158" s="31"/>
      <c r="AA158" s="31"/>
      <c r="AB158" s="31"/>
      <c r="AC158" s="31"/>
      <c r="AD158" s="31"/>
      <c r="AE158" s="31"/>
      <c r="AT158" s="15" t="s">
        <v>202</v>
      </c>
      <c r="AU158" s="15" t="s">
        <v>96</v>
      </c>
    </row>
    <row r="159" spans="2:51" s="13" customFormat="1" ht="12">
      <c r="B159" s="160"/>
      <c r="C159" s="186"/>
      <c r="D159" s="201" t="s">
        <v>257</v>
      </c>
      <c r="E159" s="203" t="s">
        <v>1</v>
      </c>
      <c r="F159" s="204" t="s">
        <v>96</v>
      </c>
      <c r="G159" s="186"/>
      <c r="H159" s="205">
        <v>2</v>
      </c>
      <c r="I159" s="162"/>
      <c r="J159" s="186"/>
      <c r="L159" s="160"/>
      <c r="M159" s="163"/>
      <c r="N159" s="164"/>
      <c r="O159" s="164"/>
      <c r="P159" s="164"/>
      <c r="Q159" s="164"/>
      <c r="R159" s="164"/>
      <c r="S159" s="164"/>
      <c r="T159" s="165"/>
      <c r="AT159" s="161" t="s">
        <v>257</v>
      </c>
      <c r="AU159" s="161" t="s">
        <v>96</v>
      </c>
      <c r="AV159" s="13" t="s">
        <v>96</v>
      </c>
      <c r="AW159" s="13" t="s">
        <v>40</v>
      </c>
      <c r="AX159" s="13" t="s">
        <v>93</v>
      </c>
      <c r="AY159" s="161" t="s">
        <v>195</v>
      </c>
    </row>
    <row r="160" spans="1:65" s="2" customFormat="1" ht="24.2" customHeight="1">
      <c r="A160" s="31"/>
      <c r="B160" s="148"/>
      <c r="C160" s="196" t="s">
        <v>234</v>
      </c>
      <c r="D160" s="196" t="s">
        <v>196</v>
      </c>
      <c r="E160" s="197" t="s">
        <v>345</v>
      </c>
      <c r="F160" s="198" t="s">
        <v>346</v>
      </c>
      <c r="G160" s="199" t="s">
        <v>347</v>
      </c>
      <c r="H160" s="200">
        <v>5</v>
      </c>
      <c r="I160" s="149"/>
      <c r="J160" s="183">
        <f>ROUND(I160*H160,2)</f>
        <v>0</v>
      </c>
      <c r="K160" s="150"/>
      <c r="L160" s="32"/>
      <c r="M160" s="151" t="s">
        <v>1</v>
      </c>
      <c r="N160" s="152" t="s">
        <v>50</v>
      </c>
      <c r="O160" s="57"/>
      <c r="P160" s="153">
        <f>O160*H160</f>
        <v>0</v>
      </c>
      <c r="Q160" s="153">
        <v>0</v>
      </c>
      <c r="R160" s="153">
        <f>Q160*H160</f>
        <v>0</v>
      </c>
      <c r="S160" s="153">
        <v>0</v>
      </c>
      <c r="T160" s="154">
        <f>S160*H160</f>
        <v>0</v>
      </c>
      <c r="U160" s="31"/>
      <c r="V160" s="31"/>
      <c r="W160" s="31"/>
      <c r="X160" s="31"/>
      <c r="Y160" s="31"/>
      <c r="Z160" s="31"/>
      <c r="AA160" s="31"/>
      <c r="AB160" s="31"/>
      <c r="AC160" s="31"/>
      <c r="AD160" s="31"/>
      <c r="AE160" s="31"/>
      <c r="AR160" s="155" t="s">
        <v>208</v>
      </c>
      <c r="AT160" s="155" t="s">
        <v>196</v>
      </c>
      <c r="AU160" s="155" t="s">
        <v>96</v>
      </c>
      <c r="AY160" s="15" t="s">
        <v>195</v>
      </c>
      <c r="BE160" s="156">
        <f>IF(N160="základní",J160,0)</f>
        <v>0</v>
      </c>
      <c r="BF160" s="156">
        <f>IF(N160="snížená",J160,0)</f>
        <v>0</v>
      </c>
      <c r="BG160" s="156">
        <f>IF(N160="zákl. přenesená",J160,0)</f>
        <v>0</v>
      </c>
      <c r="BH160" s="156">
        <f>IF(N160="sníž. přenesená",J160,0)</f>
        <v>0</v>
      </c>
      <c r="BI160" s="156">
        <f>IF(N160="nulová",J160,0)</f>
        <v>0</v>
      </c>
      <c r="BJ160" s="15" t="s">
        <v>93</v>
      </c>
      <c r="BK160" s="156">
        <f>ROUND(I160*H160,2)</f>
        <v>0</v>
      </c>
      <c r="BL160" s="15" t="s">
        <v>208</v>
      </c>
      <c r="BM160" s="155" t="s">
        <v>348</v>
      </c>
    </row>
    <row r="161" spans="1:47" s="2" customFormat="1" ht="19.5">
      <c r="A161" s="31"/>
      <c r="B161" s="32"/>
      <c r="C161" s="184"/>
      <c r="D161" s="201" t="s">
        <v>202</v>
      </c>
      <c r="E161" s="184"/>
      <c r="F161" s="202" t="s">
        <v>349</v>
      </c>
      <c r="G161" s="184"/>
      <c r="H161" s="184"/>
      <c r="I161" s="157"/>
      <c r="J161" s="184"/>
      <c r="K161" s="31"/>
      <c r="L161" s="32"/>
      <c r="M161" s="158"/>
      <c r="N161" s="159"/>
      <c r="O161" s="57"/>
      <c r="P161" s="57"/>
      <c r="Q161" s="57"/>
      <c r="R161" s="57"/>
      <c r="S161" s="57"/>
      <c r="T161" s="58"/>
      <c r="U161" s="31"/>
      <c r="V161" s="31"/>
      <c r="W161" s="31"/>
      <c r="X161" s="31"/>
      <c r="Y161" s="31"/>
      <c r="Z161" s="31"/>
      <c r="AA161" s="31"/>
      <c r="AB161" s="31"/>
      <c r="AC161" s="31"/>
      <c r="AD161" s="31"/>
      <c r="AE161" s="31"/>
      <c r="AT161" s="15" t="s">
        <v>202</v>
      </c>
      <c r="AU161" s="15" t="s">
        <v>96</v>
      </c>
    </row>
    <row r="162" spans="2:51" s="13" customFormat="1" ht="12">
      <c r="B162" s="160"/>
      <c r="C162" s="186"/>
      <c r="D162" s="201" t="s">
        <v>257</v>
      </c>
      <c r="E162" s="203" t="s">
        <v>1</v>
      </c>
      <c r="F162" s="204" t="s">
        <v>1106</v>
      </c>
      <c r="G162" s="186"/>
      <c r="H162" s="205">
        <v>5</v>
      </c>
      <c r="I162" s="162"/>
      <c r="J162" s="186"/>
      <c r="L162" s="160"/>
      <c r="M162" s="163"/>
      <c r="N162" s="164"/>
      <c r="O162" s="164"/>
      <c r="P162" s="164"/>
      <c r="Q162" s="164"/>
      <c r="R162" s="164"/>
      <c r="S162" s="164"/>
      <c r="T162" s="165"/>
      <c r="AT162" s="161" t="s">
        <v>257</v>
      </c>
      <c r="AU162" s="161" t="s">
        <v>96</v>
      </c>
      <c r="AV162" s="13" t="s">
        <v>96</v>
      </c>
      <c r="AW162" s="13" t="s">
        <v>40</v>
      </c>
      <c r="AX162" s="13" t="s">
        <v>93</v>
      </c>
      <c r="AY162" s="161" t="s">
        <v>195</v>
      </c>
    </row>
    <row r="163" spans="1:65" s="2" customFormat="1" ht="24.2" customHeight="1">
      <c r="A163" s="31"/>
      <c r="B163" s="148"/>
      <c r="C163" s="196" t="s">
        <v>239</v>
      </c>
      <c r="D163" s="196" t="s">
        <v>196</v>
      </c>
      <c r="E163" s="197" t="s">
        <v>351</v>
      </c>
      <c r="F163" s="198" t="s">
        <v>352</v>
      </c>
      <c r="G163" s="199" t="s">
        <v>296</v>
      </c>
      <c r="H163" s="200">
        <v>67.2</v>
      </c>
      <c r="I163" s="149"/>
      <c r="J163" s="183">
        <f>ROUND(I163*H163,2)</f>
        <v>0</v>
      </c>
      <c r="K163" s="150"/>
      <c r="L163" s="32"/>
      <c r="M163" s="151" t="s">
        <v>1</v>
      </c>
      <c r="N163" s="152" t="s">
        <v>50</v>
      </c>
      <c r="O163" s="57"/>
      <c r="P163" s="153">
        <f>O163*H163</f>
        <v>0</v>
      </c>
      <c r="Q163" s="153">
        <v>0</v>
      </c>
      <c r="R163" s="153">
        <f>Q163*H163</f>
        <v>0</v>
      </c>
      <c r="S163" s="153">
        <v>0</v>
      </c>
      <c r="T163" s="154">
        <f>S163*H163</f>
        <v>0</v>
      </c>
      <c r="U163" s="31"/>
      <c r="V163" s="31"/>
      <c r="W163" s="31"/>
      <c r="X163" s="31"/>
      <c r="Y163" s="31"/>
      <c r="Z163" s="31"/>
      <c r="AA163" s="31"/>
      <c r="AB163" s="31"/>
      <c r="AC163" s="31"/>
      <c r="AD163" s="31"/>
      <c r="AE163" s="31"/>
      <c r="AR163" s="155" t="s">
        <v>208</v>
      </c>
      <c r="AT163" s="155" t="s">
        <v>196</v>
      </c>
      <c r="AU163" s="155" t="s">
        <v>96</v>
      </c>
      <c r="AY163" s="15" t="s">
        <v>195</v>
      </c>
      <c r="BE163" s="156">
        <f>IF(N163="základní",J163,0)</f>
        <v>0</v>
      </c>
      <c r="BF163" s="156">
        <f>IF(N163="snížená",J163,0)</f>
        <v>0</v>
      </c>
      <c r="BG163" s="156">
        <f>IF(N163="zákl. přenesená",J163,0)</f>
        <v>0</v>
      </c>
      <c r="BH163" s="156">
        <f>IF(N163="sníž. přenesená",J163,0)</f>
        <v>0</v>
      </c>
      <c r="BI163" s="156">
        <f>IF(N163="nulová",J163,0)</f>
        <v>0</v>
      </c>
      <c r="BJ163" s="15" t="s">
        <v>93</v>
      </c>
      <c r="BK163" s="156">
        <f>ROUND(I163*H163,2)</f>
        <v>0</v>
      </c>
      <c r="BL163" s="15" t="s">
        <v>208</v>
      </c>
      <c r="BM163" s="155" t="s">
        <v>1107</v>
      </c>
    </row>
    <row r="164" spans="1:47" s="2" customFormat="1" ht="19.5">
      <c r="A164" s="31"/>
      <c r="B164" s="32"/>
      <c r="C164" s="184"/>
      <c r="D164" s="201" t="s">
        <v>202</v>
      </c>
      <c r="E164" s="184"/>
      <c r="F164" s="202" t="s">
        <v>354</v>
      </c>
      <c r="G164" s="184"/>
      <c r="H164" s="184"/>
      <c r="I164" s="157"/>
      <c r="J164" s="184"/>
      <c r="K164" s="31"/>
      <c r="L164" s="32"/>
      <c r="M164" s="158"/>
      <c r="N164" s="159"/>
      <c r="O164" s="57"/>
      <c r="P164" s="57"/>
      <c r="Q164" s="57"/>
      <c r="R164" s="57"/>
      <c r="S164" s="57"/>
      <c r="T164" s="58"/>
      <c r="U164" s="31"/>
      <c r="V164" s="31"/>
      <c r="W164" s="31"/>
      <c r="X164" s="31"/>
      <c r="Y164" s="31"/>
      <c r="Z164" s="31"/>
      <c r="AA164" s="31"/>
      <c r="AB164" s="31"/>
      <c r="AC164" s="31"/>
      <c r="AD164" s="31"/>
      <c r="AE164" s="31"/>
      <c r="AT164" s="15" t="s">
        <v>202</v>
      </c>
      <c r="AU164" s="15" t="s">
        <v>96</v>
      </c>
    </row>
    <row r="165" spans="2:51" s="13" customFormat="1" ht="12">
      <c r="B165" s="160"/>
      <c r="C165" s="186"/>
      <c r="D165" s="201" t="s">
        <v>257</v>
      </c>
      <c r="E165" s="203" t="s">
        <v>1</v>
      </c>
      <c r="F165" s="204" t="s">
        <v>1108</v>
      </c>
      <c r="G165" s="186"/>
      <c r="H165" s="205">
        <v>67.2</v>
      </c>
      <c r="I165" s="162"/>
      <c r="J165" s="186"/>
      <c r="L165" s="160"/>
      <c r="M165" s="163"/>
      <c r="N165" s="164"/>
      <c r="O165" s="164"/>
      <c r="P165" s="164"/>
      <c r="Q165" s="164"/>
      <c r="R165" s="164"/>
      <c r="S165" s="164"/>
      <c r="T165" s="165"/>
      <c r="AT165" s="161" t="s">
        <v>257</v>
      </c>
      <c r="AU165" s="161" t="s">
        <v>96</v>
      </c>
      <c r="AV165" s="13" t="s">
        <v>96</v>
      </c>
      <c r="AW165" s="13" t="s">
        <v>40</v>
      </c>
      <c r="AX165" s="13" t="s">
        <v>93</v>
      </c>
      <c r="AY165" s="161" t="s">
        <v>195</v>
      </c>
    </row>
    <row r="166" spans="1:65" s="2" customFormat="1" ht="33" customHeight="1">
      <c r="A166" s="31"/>
      <c r="B166" s="148"/>
      <c r="C166" s="196" t="s">
        <v>245</v>
      </c>
      <c r="D166" s="196" t="s">
        <v>196</v>
      </c>
      <c r="E166" s="197" t="s">
        <v>803</v>
      </c>
      <c r="F166" s="198" t="s">
        <v>804</v>
      </c>
      <c r="G166" s="199" t="s">
        <v>347</v>
      </c>
      <c r="H166" s="200">
        <v>34.368</v>
      </c>
      <c r="I166" s="149"/>
      <c r="J166" s="183">
        <f>ROUND(I166*H166,2)</f>
        <v>0</v>
      </c>
      <c r="K166" s="150"/>
      <c r="L166" s="32"/>
      <c r="M166" s="151" t="s">
        <v>1</v>
      </c>
      <c r="N166" s="152" t="s">
        <v>50</v>
      </c>
      <c r="O166" s="57"/>
      <c r="P166" s="153">
        <f>O166*H166</f>
        <v>0</v>
      </c>
      <c r="Q166" s="153">
        <v>0</v>
      </c>
      <c r="R166" s="153">
        <f>Q166*H166</f>
        <v>0</v>
      </c>
      <c r="S166" s="153">
        <v>0</v>
      </c>
      <c r="T166" s="154">
        <f>S166*H166</f>
        <v>0</v>
      </c>
      <c r="U166" s="31"/>
      <c r="V166" s="31"/>
      <c r="W166" s="31"/>
      <c r="X166" s="31"/>
      <c r="Y166" s="31"/>
      <c r="Z166" s="31"/>
      <c r="AA166" s="31"/>
      <c r="AB166" s="31"/>
      <c r="AC166" s="31"/>
      <c r="AD166" s="31"/>
      <c r="AE166" s="31"/>
      <c r="AR166" s="155" t="s">
        <v>208</v>
      </c>
      <c r="AT166" s="155" t="s">
        <v>196</v>
      </c>
      <c r="AU166" s="155" t="s">
        <v>96</v>
      </c>
      <c r="AY166" s="15" t="s">
        <v>195</v>
      </c>
      <c r="BE166" s="156">
        <f>IF(N166="základní",J166,0)</f>
        <v>0</v>
      </c>
      <c r="BF166" s="156">
        <f>IF(N166="snížená",J166,0)</f>
        <v>0</v>
      </c>
      <c r="BG166" s="156">
        <f>IF(N166="zákl. přenesená",J166,0)</f>
        <v>0</v>
      </c>
      <c r="BH166" s="156">
        <f>IF(N166="sníž. přenesená",J166,0)</f>
        <v>0</v>
      </c>
      <c r="BI166" s="156">
        <f>IF(N166="nulová",J166,0)</f>
        <v>0</v>
      </c>
      <c r="BJ166" s="15" t="s">
        <v>93</v>
      </c>
      <c r="BK166" s="156">
        <f>ROUND(I166*H166,2)</f>
        <v>0</v>
      </c>
      <c r="BL166" s="15" t="s">
        <v>208</v>
      </c>
      <c r="BM166" s="155" t="s">
        <v>805</v>
      </c>
    </row>
    <row r="167" spans="1:47" s="2" customFormat="1" ht="29.25">
      <c r="A167" s="31"/>
      <c r="B167" s="32"/>
      <c r="C167" s="184"/>
      <c r="D167" s="201" t="s">
        <v>202</v>
      </c>
      <c r="E167" s="184"/>
      <c r="F167" s="202" t="s">
        <v>806</v>
      </c>
      <c r="G167" s="184"/>
      <c r="H167" s="184"/>
      <c r="I167" s="157"/>
      <c r="J167" s="184"/>
      <c r="K167" s="31"/>
      <c r="L167" s="32"/>
      <c r="M167" s="158"/>
      <c r="N167" s="159"/>
      <c r="O167" s="57"/>
      <c r="P167" s="57"/>
      <c r="Q167" s="57"/>
      <c r="R167" s="57"/>
      <c r="S167" s="57"/>
      <c r="T167" s="58"/>
      <c r="U167" s="31"/>
      <c r="V167" s="31"/>
      <c r="W167" s="31"/>
      <c r="X167" s="31"/>
      <c r="Y167" s="31"/>
      <c r="Z167" s="31"/>
      <c r="AA167" s="31"/>
      <c r="AB167" s="31"/>
      <c r="AC167" s="31"/>
      <c r="AD167" s="31"/>
      <c r="AE167" s="31"/>
      <c r="AT167" s="15" t="s">
        <v>202</v>
      </c>
      <c r="AU167" s="15" t="s">
        <v>96</v>
      </c>
    </row>
    <row r="168" spans="2:51" s="13" customFormat="1" ht="12">
      <c r="B168" s="160"/>
      <c r="C168" s="186"/>
      <c r="D168" s="201" t="s">
        <v>257</v>
      </c>
      <c r="E168" s="203" t="s">
        <v>1</v>
      </c>
      <c r="F168" s="204" t="s">
        <v>1109</v>
      </c>
      <c r="G168" s="186"/>
      <c r="H168" s="205">
        <v>37.44</v>
      </c>
      <c r="I168" s="162"/>
      <c r="J168" s="186"/>
      <c r="L168" s="160"/>
      <c r="M168" s="163"/>
      <c r="N168" s="164"/>
      <c r="O168" s="164"/>
      <c r="P168" s="164"/>
      <c r="Q168" s="164"/>
      <c r="R168" s="164"/>
      <c r="S168" s="164"/>
      <c r="T168" s="165"/>
      <c r="AT168" s="161" t="s">
        <v>257</v>
      </c>
      <c r="AU168" s="161" t="s">
        <v>96</v>
      </c>
      <c r="AV168" s="13" t="s">
        <v>96</v>
      </c>
      <c r="AW168" s="13" t="s">
        <v>40</v>
      </c>
      <c r="AX168" s="13" t="s">
        <v>85</v>
      </c>
      <c r="AY168" s="161" t="s">
        <v>195</v>
      </c>
    </row>
    <row r="169" spans="2:51" s="13" customFormat="1" ht="12">
      <c r="B169" s="160"/>
      <c r="C169" s="186"/>
      <c r="D169" s="201" t="s">
        <v>257</v>
      </c>
      <c r="E169" s="203" t="s">
        <v>1</v>
      </c>
      <c r="F169" s="204" t="s">
        <v>1110</v>
      </c>
      <c r="G169" s="186"/>
      <c r="H169" s="205">
        <v>-3.072</v>
      </c>
      <c r="I169" s="162"/>
      <c r="J169" s="186"/>
      <c r="L169" s="160"/>
      <c r="M169" s="163"/>
      <c r="N169" s="164"/>
      <c r="O169" s="164"/>
      <c r="P169" s="164"/>
      <c r="Q169" s="164"/>
      <c r="R169" s="164"/>
      <c r="S169" s="164"/>
      <c r="T169" s="165"/>
      <c r="AT169" s="161" t="s">
        <v>257</v>
      </c>
      <c r="AU169" s="161" t="s">
        <v>96</v>
      </c>
      <c r="AV169" s="13" t="s">
        <v>96</v>
      </c>
      <c r="AW169" s="13" t="s">
        <v>40</v>
      </c>
      <c r="AX169" s="13" t="s">
        <v>85</v>
      </c>
      <c r="AY169" s="161" t="s">
        <v>195</v>
      </c>
    </row>
    <row r="170" spans="1:65" s="2" customFormat="1" ht="37.9" customHeight="1">
      <c r="A170" s="31"/>
      <c r="B170" s="148"/>
      <c r="C170" s="196" t="s">
        <v>253</v>
      </c>
      <c r="D170" s="196" t="s">
        <v>196</v>
      </c>
      <c r="E170" s="197" t="s">
        <v>362</v>
      </c>
      <c r="F170" s="198" t="s">
        <v>363</v>
      </c>
      <c r="G170" s="199" t="s">
        <v>347</v>
      </c>
      <c r="H170" s="200">
        <v>2</v>
      </c>
      <c r="I170" s="149"/>
      <c r="J170" s="183">
        <f>ROUND(I170*H170,2)</f>
        <v>0</v>
      </c>
      <c r="K170" s="150"/>
      <c r="L170" s="32"/>
      <c r="M170" s="151" t="s">
        <v>1</v>
      </c>
      <c r="N170" s="152" t="s">
        <v>50</v>
      </c>
      <c r="O170" s="57"/>
      <c r="P170" s="153">
        <f>O170*H170</f>
        <v>0</v>
      </c>
      <c r="Q170" s="153">
        <v>0</v>
      </c>
      <c r="R170" s="153">
        <f>Q170*H170</f>
        <v>0</v>
      </c>
      <c r="S170" s="153">
        <v>0</v>
      </c>
      <c r="T170" s="154">
        <f>S170*H170</f>
        <v>0</v>
      </c>
      <c r="U170" s="31"/>
      <c r="V170" s="31"/>
      <c r="W170" s="31"/>
      <c r="X170" s="31"/>
      <c r="Y170" s="31"/>
      <c r="Z170" s="31"/>
      <c r="AA170" s="31"/>
      <c r="AB170" s="31"/>
      <c r="AC170" s="31"/>
      <c r="AD170" s="31"/>
      <c r="AE170" s="31"/>
      <c r="AR170" s="155" t="s">
        <v>208</v>
      </c>
      <c r="AT170" s="155" t="s">
        <v>196</v>
      </c>
      <c r="AU170" s="155" t="s">
        <v>96</v>
      </c>
      <c r="AY170" s="15" t="s">
        <v>195</v>
      </c>
      <c r="BE170" s="156">
        <f>IF(N170="základní",J170,0)</f>
        <v>0</v>
      </c>
      <c r="BF170" s="156">
        <f>IF(N170="snížená",J170,0)</f>
        <v>0</v>
      </c>
      <c r="BG170" s="156">
        <f>IF(N170="zákl. přenesená",J170,0)</f>
        <v>0</v>
      </c>
      <c r="BH170" s="156">
        <f>IF(N170="sníž. přenesená",J170,0)</f>
        <v>0</v>
      </c>
      <c r="BI170" s="156">
        <f>IF(N170="nulová",J170,0)</f>
        <v>0</v>
      </c>
      <c r="BJ170" s="15" t="s">
        <v>93</v>
      </c>
      <c r="BK170" s="156">
        <f>ROUND(I170*H170,2)</f>
        <v>0</v>
      </c>
      <c r="BL170" s="15" t="s">
        <v>208</v>
      </c>
      <c r="BM170" s="155" t="s">
        <v>364</v>
      </c>
    </row>
    <row r="171" spans="1:47" s="2" customFormat="1" ht="39">
      <c r="A171" s="31"/>
      <c r="B171" s="32"/>
      <c r="C171" s="184"/>
      <c r="D171" s="201" t="s">
        <v>202</v>
      </c>
      <c r="E171" s="184"/>
      <c r="F171" s="202" t="s">
        <v>365</v>
      </c>
      <c r="G171" s="184"/>
      <c r="H171" s="184"/>
      <c r="I171" s="157"/>
      <c r="J171" s="184"/>
      <c r="K171" s="31"/>
      <c r="L171" s="32"/>
      <c r="M171" s="158"/>
      <c r="N171" s="159"/>
      <c r="O171" s="57"/>
      <c r="P171" s="57"/>
      <c r="Q171" s="57"/>
      <c r="R171" s="57"/>
      <c r="S171" s="57"/>
      <c r="T171" s="58"/>
      <c r="U171" s="31"/>
      <c r="V171" s="31"/>
      <c r="W171" s="31"/>
      <c r="X171" s="31"/>
      <c r="Y171" s="31"/>
      <c r="Z171" s="31"/>
      <c r="AA171" s="31"/>
      <c r="AB171" s="31"/>
      <c r="AC171" s="31"/>
      <c r="AD171" s="31"/>
      <c r="AE171" s="31"/>
      <c r="AT171" s="15" t="s">
        <v>202</v>
      </c>
      <c r="AU171" s="15" t="s">
        <v>96</v>
      </c>
    </row>
    <row r="172" spans="2:51" s="13" customFormat="1" ht="12">
      <c r="B172" s="160"/>
      <c r="C172" s="186"/>
      <c r="D172" s="201" t="s">
        <v>257</v>
      </c>
      <c r="E172" s="203" t="s">
        <v>1</v>
      </c>
      <c r="F172" s="204" t="s">
        <v>96</v>
      </c>
      <c r="G172" s="186"/>
      <c r="H172" s="205">
        <v>2</v>
      </c>
      <c r="I172" s="162"/>
      <c r="J172" s="186"/>
      <c r="L172" s="160"/>
      <c r="M172" s="163"/>
      <c r="N172" s="164"/>
      <c r="O172" s="164"/>
      <c r="P172" s="164"/>
      <c r="Q172" s="164"/>
      <c r="R172" s="164"/>
      <c r="S172" s="164"/>
      <c r="T172" s="165"/>
      <c r="AT172" s="161" t="s">
        <v>257</v>
      </c>
      <c r="AU172" s="161" t="s">
        <v>96</v>
      </c>
      <c r="AV172" s="13" t="s">
        <v>96</v>
      </c>
      <c r="AW172" s="13" t="s">
        <v>40</v>
      </c>
      <c r="AX172" s="13" t="s">
        <v>93</v>
      </c>
      <c r="AY172" s="161" t="s">
        <v>195</v>
      </c>
    </row>
    <row r="173" spans="1:65" s="2" customFormat="1" ht="33" customHeight="1">
      <c r="A173" s="31"/>
      <c r="B173" s="148"/>
      <c r="C173" s="196" t="s">
        <v>260</v>
      </c>
      <c r="D173" s="196" t="s">
        <v>196</v>
      </c>
      <c r="E173" s="197" t="s">
        <v>809</v>
      </c>
      <c r="F173" s="198" t="s">
        <v>810</v>
      </c>
      <c r="G173" s="199" t="s">
        <v>347</v>
      </c>
      <c r="H173" s="200">
        <v>50.302</v>
      </c>
      <c r="I173" s="149"/>
      <c r="J173" s="183">
        <f>ROUND(I173*H173,2)</f>
        <v>0</v>
      </c>
      <c r="K173" s="150"/>
      <c r="L173" s="32"/>
      <c r="M173" s="151" t="s">
        <v>1</v>
      </c>
      <c r="N173" s="152" t="s">
        <v>50</v>
      </c>
      <c r="O173" s="57"/>
      <c r="P173" s="153">
        <f>O173*H173</f>
        <v>0</v>
      </c>
      <c r="Q173" s="153">
        <v>0</v>
      </c>
      <c r="R173" s="153">
        <f>Q173*H173</f>
        <v>0</v>
      </c>
      <c r="S173" s="153">
        <v>0</v>
      </c>
      <c r="T173" s="154">
        <f>S173*H173</f>
        <v>0</v>
      </c>
      <c r="U173" s="31"/>
      <c r="V173" s="31"/>
      <c r="W173" s="31"/>
      <c r="X173" s="31"/>
      <c r="Y173" s="31"/>
      <c r="Z173" s="31"/>
      <c r="AA173" s="31"/>
      <c r="AB173" s="31"/>
      <c r="AC173" s="31"/>
      <c r="AD173" s="31"/>
      <c r="AE173" s="31"/>
      <c r="AR173" s="155" t="s">
        <v>208</v>
      </c>
      <c r="AT173" s="155" t="s">
        <v>196</v>
      </c>
      <c r="AU173" s="155" t="s">
        <v>96</v>
      </c>
      <c r="AY173" s="15" t="s">
        <v>195</v>
      </c>
      <c r="BE173" s="156">
        <f>IF(N173="základní",J173,0)</f>
        <v>0</v>
      </c>
      <c r="BF173" s="156">
        <f>IF(N173="snížená",J173,0)</f>
        <v>0</v>
      </c>
      <c r="BG173" s="156">
        <f>IF(N173="zákl. přenesená",J173,0)</f>
        <v>0</v>
      </c>
      <c r="BH173" s="156">
        <f>IF(N173="sníž. přenesená",J173,0)</f>
        <v>0</v>
      </c>
      <c r="BI173" s="156">
        <f>IF(N173="nulová",J173,0)</f>
        <v>0</v>
      </c>
      <c r="BJ173" s="15" t="s">
        <v>93</v>
      </c>
      <c r="BK173" s="156">
        <f>ROUND(I173*H173,2)</f>
        <v>0</v>
      </c>
      <c r="BL173" s="15" t="s">
        <v>208</v>
      </c>
      <c r="BM173" s="155" t="s">
        <v>811</v>
      </c>
    </row>
    <row r="174" spans="1:47" s="2" customFormat="1" ht="29.25">
      <c r="A174" s="31"/>
      <c r="B174" s="32"/>
      <c r="C174" s="184"/>
      <c r="D174" s="201" t="s">
        <v>202</v>
      </c>
      <c r="E174" s="184"/>
      <c r="F174" s="202" t="s">
        <v>812</v>
      </c>
      <c r="G174" s="184"/>
      <c r="H174" s="184"/>
      <c r="I174" s="157"/>
      <c r="J174" s="184"/>
      <c r="K174" s="31"/>
      <c r="L174" s="32"/>
      <c r="M174" s="158"/>
      <c r="N174" s="159"/>
      <c r="O174" s="57"/>
      <c r="P174" s="57"/>
      <c r="Q174" s="57"/>
      <c r="R174" s="57"/>
      <c r="S174" s="57"/>
      <c r="T174" s="58"/>
      <c r="U174" s="31"/>
      <c r="V174" s="31"/>
      <c r="W174" s="31"/>
      <c r="X174" s="31"/>
      <c r="Y174" s="31"/>
      <c r="Z174" s="31"/>
      <c r="AA174" s="31"/>
      <c r="AB174" s="31"/>
      <c r="AC174" s="31"/>
      <c r="AD174" s="31"/>
      <c r="AE174" s="31"/>
      <c r="AT174" s="15" t="s">
        <v>202</v>
      </c>
      <c r="AU174" s="15" t="s">
        <v>96</v>
      </c>
    </row>
    <row r="175" spans="2:51" s="13" customFormat="1" ht="22.5">
      <c r="B175" s="160"/>
      <c r="C175" s="186"/>
      <c r="D175" s="201" t="s">
        <v>257</v>
      </c>
      <c r="E175" s="203" t="s">
        <v>1</v>
      </c>
      <c r="F175" s="204" t="s">
        <v>1111</v>
      </c>
      <c r="G175" s="186"/>
      <c r="H175" s="205">
        <v>54.91</v>
      </c>
      <c r="I175" s="162"/>
      <c r="J175" s="186"/>
      <c r="L175" s="160"/>
      <c r="M175" s="163"/>
      <c r="N175" s="164"/>
      <c r="O175" s="164"/>
      <c r="P175" s="164"/>
      <c r="Q175" s="164"/>
      <c r="R175" s="164"/>
      <c r="S175" s="164"/>
      <c r="T175" s="165"/>
      <c r="AT175" s="161" t="s">
        <v>257</v>
      </c>
      <c r="AU175" s="161" t="s">
        <v>96</v>
      </c>
      <c r="AV175" s="13" t="s">
        <v>96</v>
      </c>
      <c r="AW175" s="13" t="s">
        <v>40</v>
      </c>
      <c r="AX175" s="13" t="s">
        <v>85</v>
      </c>
      <c r="AY175" s="161" t="s">
        <v>195</v>
      </c>
    </row>
    <row r="176" spans="2:51" s="13" customFormat="1" ht="12">
      <c r="B176" s="160"/>
      <c r="C176" s="186"/>
      <c r="D176" s="201" t="s">
        <v>257</v>
      </c>
      <c r="E176" s="203" t="s">
        <v>1</v>
      </c>
      <c r="F176" s="204" t="s">
        <v>1112</v>
      </c>
      <c r="G176" s="186"/>
      <c r="H176" s="205">
        <v>-4.608</v>
      </c>
      <c r="I176" s="162"/>
      <c r="J176" s="186"/>
      <c r="L176" s="160"/>
      <c r="M176" s="163"/>
      <c r="N176" s="164"/>
      <c r="O176" s="164"/>
      <c r="P176" s="164"/>
      <c r="Q176" s="164"/>
      <c r="R176" s="164"/>
      <c r="S176" s="164"/>
      <c r="T176" s="165"/>
      <c r="AT176" s="161" t="s">
        <v>257</v>
      </c>
      <c r="AU176" s="161" t="s">
        <v>96</v>
      </c>
      <c r="AV176" s="13" t="s">
        <v>96</v>
      </c>
      <c r="AW176" s="13" t="s">
        <v>40</v>
      </c>
      <c r="AX176" s="13" t="s">
        <v>85</v>
      </c>
      <c r="AY176" s="161" t="s">
        <v>195</v>
      </c>
    </row>
    <row r="177" spans="1:65" s="2" customFormat="1" ht="21.75" customHeight="1">
      <c r="A177" s="31"/>
      <c r="B177" s="148"/>
      <c r="C177" s="196" t="s">
        <v>8</v>
      </c>
      <c r="D177" s="196" t="s">
        <v>196</v>
      </c>
      <c r="E177" s="197" t="s">
        <v>815</v>
      </c>
      <c r="F177" s="198" t="s">
        <v>816</v>
      </c>
      <c r="G177" s="199" t="s">
        <v>296</v>
      </c>
      <c r="H177" s="200">
        <v>144</v>
      </c>
      <c r="I177" s="149"/>
      <c r="J177" s="183">
        <f>ROUND(I177*H177,2)</f>
        <v>0</v>
      </c>
      <c r="K177" s="150"/>
      <c r="L177" s="32"/>
      <c r="M177" s="151" t="s">
        <v>1</v>
      </c>
      <c r="N177" s="152" t="s">
        <v>50</v>
      </c>
      <c r="O177" s="57"/>
      <c r="P177" s="153">
        <f>O177*H177</f>
        <v>0</v>
      </c>
      <c r="Q177" s="153">
        <v>0.00084</v>
      </c>
      <c r="R177" s="153">
        <f>Q177*H177</f>
        <v>0.12096000000000001</v>
      </c>
      <c r="S177" s="153">
        <v>0</v>
      </c>
      <c r="T177" s="154">
        <f>S177*H177</f>
        <v>0</v>
      </c>
      <c r="U177" s="31"/>
      <c r="V177" s="31"/>
      <c r="W177" s="31"/>
      <c r="X177" s="31"/>
      <c r="Y177" s="31"/>
      <c r="Z177" s="31"/>
      <c r="AA177" s="31"/>
      <c r="AB177" s="31"/>
      <c r="AC177" s="31"/>
      <c r="AD177" s="31"/>
      <c r="AE177" s="31"/>
      <c r="AR177" s="155" t="s">
        <v>208</v>
      </c>
      <c r="AT177" s="155" t="s">
        <v>196</v>
      </c>
      <c r="AU177" s="155" t="s">
        <v>96</v>
      </c>
      <c r="AY177" s="15" t="s">
        <v>195</v>
      </c>
      <c r="BE177" s="156">
        <f>IF(N177="základní",J177,0)</f>
        <v>0</v>
      </c>
      <c r="BF177" s="156">
        <f>IF(N177="snížená",J177,0)</f>
        <v>0</v>
      </c>
      <c r="BG177" s="156">
        <f>IF(N177="zákl. přenesená",J177,0)</f>
        <v>0</v>
      </c>
      <c r="BH177" s="156">
        <f>IF(N177="sníž. přenesená",J177,0)</f>
        <v>0</v>
      </c>
      <c r="BI177" s="156">
        <f>IF(N177="nulová",J177,0)</f>
        <v>0</v>
      </c>
      <c r="BJ177" s="15" t="s">
        <v>93</v>
      </c>
      <c r="BK177" s="156">
        <f>ROUND(I177*H177,2)</f>
        <v>0</v>
      </c>
      <c r="BL177" s="15" t="s">
        <v>208</v>
      </c>
      <c r="BM177" s="155" t="s">
        <v>817</v>
      </c>
    </row>
    <row r="178" spans="1:47" s="2" customFormat="1" ht="29.25">
      <c r="A178" s="31"/>
      <c r="B178" s="32"/>
      <c r="C178" s="184"/>
      <c r="D178" s="201" t="s">
        <v>202</v>
      </c>
      <c r="E178" s="184"/>
      <c r="F178" s="202" t="s">
        <v>818</v>
      </c>
      <c r="G178" s="184"/>
      <c r="H178" s="184"/>
      <c r="I178" s="157"/>
      <c r="J178" s="184"/>
      <c r="K178" s="31"/>
      <c r="L178" s="32"/>
      <c r="M178" s="158"/>
      <c r="N178" s="159"/>
      <c r="O178" s="57"/>
      <c r="P178" s="57"/>
      <c r="Q178" s="57"/>
      <c r="R178" s="57"/>
      <c r="S178" s="57"/>
      <c r="T178" s="58"/>
      <c r="U178" s="31"/>
      <c r="V178" s="31"/>
      <c r="W178" s="31"/>
      <c r="X178" s="31"/>
      <c r="Y178" s="31"/>
      <c r="Z178" s="31"/>
      <c r="AA178" s="31"/>
      <c r="AB178" s="31"/>
      <c r="AC178" s="31"/>
      <c r="AD178" s="31"/>
      <c r="AE178" s="31"/>
      <c r="AT178" s="15" t="s">
        <v>202</v>
      </c>
      <c r="AU178" s="15" t="s">
        <v>96</v>
      </c>
    </row>
    <row r="179" spans="2:51" s="13" customFormat="1" ht="12">
      <c r="B179" s="160"/>
      <c r="C179" s="186"/>
      <c r="D179" s="201" t="s">
        <v>257</v>
      </c>
      <c r="E179" s="203" t="s">
        <v>1</v>
      </c>
      <c r="F179" s="204" t="s">
        <v>1113</v>
      </c>
      <c r="G179" s="186"/>
      <c r="H179" s="205">
        <v>144</v>
      </c>
      <c r="I179" s="162"/>
      <c r="J179" s="186"/>
      <c r="L179" s="160"/>
      <c r="M179" s="163"/>
      <c r="N179" s="164"/>
      <c r="O179" s="164"/>
      <c r="P179" s="164"/>
      <c r="Q179" s="164"/>
      <c r="R179" s="164"/>
      <c r="S179" s="164"/>
      <c r="T179" s="165"/>
      <c r="AT179" s="161" t="s">
        <v>257</v>
      </c>
      <c r="AU179" s="161" t="s">
        <v>96</v>
      </c>
      <c r="AV179" s="13" t="s">
        <v>96</v>
      </c>
      <c r="AW179" s="13" t="s">
        <v>40</v>
      </c>
      <c r="AX179" s="13" t="s">
        <v>93</v>
      </c>
      <c r="AY179" s="161" t="s">
        <v>195</v>
      </c>
    </row>
    <row r="180" spans="1:65" s="2" customFormat="1" ht="21.75" customHeight="1">
      <c r="A180" s="31"/>
      <c r="B180" s="148"/>
      <c r="C180" s="196" t="s">
        <v>269</v>
      </c>
      <c r="D180" s="196" t="s">
        <v>196</v>
      </c>
      <c r="E180" s="197" t="s">
        <v>985</v>
      </c>
      <c r="F180" s="198" t="s">
        <v>986</v>
      </c>
      <c r="G180" s="199" t="s">
        <v>296</v>
      </c>
      <c r="H180" s="200">
        <v>43.2</v>
      </c>
      <c r="I180" s="149"/>
      <c r="J180" s="183">
        <f>ROUND(I180*H180,2)</f>
        <v>0</v>
      </c>
      <c r="K180" s="150"/>
      <c r="L180" s="32"/>
      <c r="M180" s="151" t="s">
        <v>1</v>
      </c>
      <c r="N180" s="152" t="s">
        <v>50</v>
      </c>
      <c r="O180" s="57"/>
      <c r="P180" s="153">
        <f>O180*H180</f>
        <v>0</v>
      </c>
      <c r="Q180" s="153">
        <v>0.00085</v>
      </c>
      <c r="R180" s="153">
        <f>Q180*H180</f>
        <v>0.03672</v>
      </c>
      <c r="S180" s="153">
        <v>0</v>
      </c>
      <c r="T180" s="154">
        <f>S180*H180</f>
        <v>0</v>
      </c>
      <c r="U180" s="31"/>
      <c r="V180" s="31"/>
      <c r="W180" s="31"/>
      <c r="X180" s="31"/>
      <c r="Y180" s="31"/>
      <c r="Z180" s="31"/>
      <c r="AA180" s="31"/>
      <c r="AB180" s="31"/>
      <c r="AC180" s="31"/>
      <c r="AD180" s="31"/>
      <c r="AE180" s="31"/>
      <c r="AR180" s="155" t="s">
        <v>208</v>
      </c>
      <c r="AT180" s="155" t="s">
        <v>196</v>
      </c>
      <c r="AU180" s="155" t="s">
        <v>96</v>
      </c>
      <c r="AY180" s="15" t="s">
        <v>195</v>
      </c>
      <c r="BE180" s="156">
        <f>IF(N180="základní",J180,0)</f>
        <v>0</v>
      </c>
      <c r="BF180" s="156">
        <f>IF(N180="snížená",J180,0)</f>
        <v>0</v>
      </c>
      <c r="BG180" s="156">
        <f>IF(N180="zákl. přenesená",J180,0)</f>
        <v>0</v>
      </c>
      <c r="BH180" s="156">
        <f>IF(N180="sníž. přenesená",J180,0)</f>
        <v>0</v>
      </c>
      <c r="BI180" s="156">
        <f>IF(N180="nulová",J180,0)</f>
        <v>0</v>
      </c>
      <c r="BJ180" s="15" t="s">
        <v>93</v>
      </c>
      <c r="BK180" s="156">
        <f>ROUND(I180*H180,2)</f>
        <v>0</v>
      </c>
      <c r="BL180" s="15" t="s">
        <v>208</v>
      </c>
      <c r="BM180" s="155" t="s">
        <v>1024</v>
      </c>
    </row>
    <row r="181" spans="1:47" s="2" customFormat="1" ht="29.25">
      <c r="A181" s="31"/>
      <c r="B181" s="32"/>
      <c r="C181" s="184"/>
      <c r="D181" s="201" t="s">
        <v>202</v>
      </c>
      <c r="E181" s="184"/>
      <c r="F181" s="202" t="s">
        <v>988</v>
      </c>
      <c r="G181" s="184"/>
      <c r="H181" s="184"/>
      <c r="I181" s="157"/>
      <c r="J181" s="184"/>
      <c r="K181" s="31"/>
      <c r="L181" s="32"/>
      <c r="M181" s="158"/>
      <c r="N181" s="159"/>
      <c r="O181" s="57"/>
      <c r="P181" s="57"/>
      <c r="Q181" s="57"/>
      <c r="R181" s="57"/>
      <c r="S181" s="57"/>
      <c r="T181" s="58"/>
      <c r="U181" s="31"/>
      <c r="V181" s="31"/>
      <c r="W181" s="31"/>
      <c r="X181" s="31"/>
      <c r="Y181" s="31"/>
      <c r="Z181" s="31"/>
      <c r="AA181" s="31"/>
      <c r="AB181" s="31"/>
      <c r="AC181" s="31"/>
      <c r="AD181" s="31"/>
      <c r="AE181" s="31"/>
      <c r="AT181" s="15" t="s">
        <v>202</v>
      </c>
      <c r="AU181" s="15" t="s">
        <v>96</v>
      </c>
    </row>
    <row r="182" spans="2:51" s="13" customFormat="1" ht="12">
      <c r="B182" s="160"/>
      <c r="C182" s="186"/>
      <c r="D182" s="201" t="s">
        <v>257</v>
      </c>
      <c r="E182" s="203" t="s">
        <v>1</v>
      </c>
      <c r="F182" s="204" t="s">
        <v>1114</v>
      </c>
      <c r="G182" s="186"/>
      <c r="H182" s="205">
        <v>43.2</v>
      </c>
      <c r="I182" s="162"/>
      <c r="J182" s="186"/>
      <c r="L182" s="160"/>
      <c r="M182" s="163"/>
      <c r="N182" s="164"/>
      <c r="O182" s="164"/>
      <c r="P182" s="164"/>
      <c r="Q182" s="164"/>
      <c r="R182" s="164"/>
      <c r="S182" s="164"/>
      <c r="T182" s="165"/>
      <c r="AT182" s="161" t="s">
        <v>257</v>
      </c>
      <c r="AU182" s="161" t="s">
        <v>96</v>
      </c>
      <c r="AV182" s="13" t="s">
        <v>96</v>
      </c>
      <c r="AW182" s="13" t="s">
        <v>40</v>
      </c>
      <c r="AX182" s="13" t="s">
        <v>93</v>
      </c>
      <c r="AY182" s="161" t="s">
        <v>195</v>
      </c>
    </row>
    <row r="183" spans="1:65" s="2" customFormat="1" ht="24.2" customHeight="1">
      <c r="A183" s="31"/>
      <c r="B183" s="148"/>
      <c r="C183" s="196" t="s">
        <v>383</v>
      </c>
      <c r="D183" s="196" t="s">
        <v>196</v>
      </c>
      <c r="E183" s="197" t="s">
        <v>820</v>
      </c>
      <c r="F183" s="198" t="s">
        <v>821</v>
      </c>
      <c r="G183" s="199" t="s">
        <v>296</v>
      </c>
      <c r="H183" s="200">
        <v>144</v>
      </c>
      <c r="I183" s="149"/>
      <c r="J183" s="183">
        <f>ROUND(I183*H183,2)</f>
        <v>0</v>
      </c>
      <c r="K183" s="150"/>
      <c r="L183" s="32"/>
      <c r="M183" s="151" t="s">
        <v>1</v>
      </c>
      <c r="N183" s="152" t="s">
        <v>50</v>
      </c>
      <c r="O183" s="57"/>
      <c r="P183" s="153">
        <f>O183*H183</f>
        <v>0</v>
      </c>
      <c r="Q183" s="153">
        <v>0</v>
      </c>
      <c r="R183" s="153">
        <f>Q183*H183</f>
        <v>0</v>
      </c>
      <c r="S183" s="153">
        <v>0</v>
      </c>
      <c r="T183" s="154">
        <f>S183*H183</f>
        <v>0</v>
      </c>
      <c r="U183" s="31"/>
      <c r="V183" s="31"/>
      <c r="W183" s="31"/>
      <c r="X183" s="31"/>
      <c r="Y183" s="31"/>
      <c r="Z183" s="31"/>
      <c r="AA183" s="31"/>
      <c r="AB183" s="31"/>
      <c r="AC183" s="31"/>
      <c r="AD183" s="31"/>
      <c r="AE183" s="31"/>
      <c r="AR183" s="155" t="s">
        <v>208</v>
      </c>
      <c r="AT183" s="155" t="s">
        <v>196</v>
      </c>
      <c r="AU183" s="155" t="s">
        <v>96</v>
      </c>
      <c r="AY183" s="15" t="s">
        <v>195</v>
      </c>
      <c r="BE183" s="156">
        <f>IF(N183="základní",J183,0)</f>
        <v>0</v>
      </c>
      <c r="BF183" s="156">
        <f>IF(N183="snížená",J183,0)</f>
        <v>0</v>
      </c>
      <c r="BG183" s="156">
        <f>IF(N183="zákl. přenesená",J183,0)</f>
        <v>0</v>
      </c>
      <c r="BH183" s="156">
        <f>IF(N183="sníž. přenesená",J183,0)</f>
        <v>0</v>
      </c>
      <c r="BI183" s="156">
        <f>IF(N183="nulová",J183,0)</f>
        <v>0</v>
      </c>
      <c r="BJ183" s="15" t="s">
        <v>93</v>
      </c>
      <c r="BK183" s="156">
        <f>ROUND(I183*H183,2)</f>
        <v>0</v>
      </c>
      <c r="BL183" s="15" t="s">
        <v>208</v>
      </c>
      <c r="BM183" s="155" t="s">
        <v>822</v>
      </c>
    </row>
    <row r="184" spans="1:47" s="2" customFormat="1" ht="29.25">
      <c r="A184" s="31"/>
      <c r="B184" s="32"/>
      <c r="C184" s="184"/>
      <c r="D184" s="201" t="s">
        <v>202</v>
      </c>
      <c r="E184" s="184"/>
      <c r="F184" s="202" t="s">
        <v>823</v>
      </c>
      <c r="G184" s="184"/>
      <c r="H184" s="184"/>
      <c r="I184" s="157"/>
      <c r="J184" s="184"/>
      <c r="K184" s="31"/>
      <c r="L184" s="32"/>
      <c r="M184" s="158"/>
      <c r="N184" s="159"/>
      <c r="O184" s="57"/>
      <c r="P184" s="57"/>
      <c r="Q184" s="57"/>
      <c r="R184" s="57"/>
      <c r="S184" s="57"/>
      <c r="T184" s="58"/>
      <c r="U184" s="31"/>
      <c r="V184" s="31"/>
      <c r="W184" s="31"/>
      <c r="X184" s="31"/>
      <c r="Y184" s="31"/>
      <c r="Z184" s="31"/>
      <c r="AA184" s="31"/>
      <c r="AB184" s="31"/>
      <c r="AC184" s="31"/>
      <c r="AD184" s="31"/>
      <c r="AE184" s="31"/>
      <c r="AT184" s="15" t="s">
        <v>202</v>
      </c>
      <c r="AU184" s="15" t="s">
        <v>96</v>
      </c>
    </row>
    <row r="185" spans="2:51" s="13" customFormat="1" ht="12">
      <c r="B185" s="160"/>
      <c r="C185" s="186"/>
      <c r="D185" s="201" t="s">
        <v>257</v>
      </c>
      <c r="E185" s="203" t="s">
        <v>1</v>
      </c>
      <c r="F185" s="204" t="s">
        <v>1113</v>
      </c>
      <c r="G185" s="186"/>
      <c r="H185" s="205">
        <v>144</v>
      </c>
      <c r="I185" s="162"/>
      <c r="J185" s="186"/>
      <c r="L185" s="160"/>
      <c r="M185" s="163"/>
      <c r="N185" s="164"/>
      <c r="O185" s="164"/>
      <c r="P185" s="164"/>
      <c r="Q185" s="164"/>
      <c r="R185" s="164"/>
      <c r="S185" s="164"/>
      <c r="T185" s="165"/>
      <c r="AT185" s="161" t="s">
        <v>257</v>
      </c>
      <c r="AU185" s="161" t="s">
        <v>96</v>
      </c>
      <c r="AV185" s="13" t="s">
        <v>96</v>
      </c>
      <c r="AW185" s="13" t="s">
        <v>40</v>
      </c>
      <c r="AX185" s="13" t="s">
        <v>93</v>
      </c>
      <c r="AY185" s="161" t="s">
        <v>195</v>
      </c>
    </row>
    <row r="186" spans="1:65" s="2" customFormat="1" ht="24.2" customHeight="1">
      <c r="A186" s="31"/>
      <c r="B186" s="148"/>
      <c r="C186" s="196" t="s">
        <v>388</v>
      </c>
      <c r="D186" s="196" t="s">
        <v>196</v>
      </c>
      <c r="E186" s="197" t="s">
        <v>990</v>
      </c>
      <c r="F186" s="198" t="s">
        <v>991</v>
      </c>
      <c r="G186" s="199" t="s">
        <v>296</v>
      </c>
      <c r="H186" s="200">
        <v>43.2</v>
      </c>
      <c r="I186" s="149"/>
      <c r="J186" s="183">
        <f>ROUND(I186*H186,2)</f>
        <v>0</v>
      </c>
      <c r="K186" s="150"/>
      <c r="L186" s="32"/>
      <c r="M186" s="151" t="s">
        <v>1</v>
      </c>
      <c r="N186" s="152" t="s">
        <v>50</v>
      </c>
      <c r="O186" s="57"/>
      <c r="P186" s="153">
        <f>O186*H186</f>
        <v>0</v>
      </c>
      <c r="Q186" s="153">
        <v>0</v>
      </c>
      <c r="R186" s="153">
        <f>Q186*H186</f>
        <v>0</v>
      </c>
      <c r="S186" s="153">
        <v>0</v>
      </c>
      <c r="T186" s="154">
        <f>S186*H186</f>
        <v>0</v>
      </c>
      <c r="U186" s="31"/>
      <c r="V186" s="31"/>
      <c r="W186" s="31"/>
      <c r="X186" s="31"/>
      <c r="Y186" s="31"/>
      <c r="Z186" s="31"/>
      <c r="AA186" s="31"/>
      <c r="AB186" s="31"/>
      <c r="AC186" s="31"/>
      <c r="AD186" s="31"/>
      <c r="AE186" s="31"/>
      <c r="AR186" s="155" t="s">
        <v>208</v>
      </c>
      <c r="AT186" s="155" t="s">
        <v>196</v>
      </c>
      <c r="AU186" s="155" t="s">
        <v>96</v>
      </c>
      <c r="AY186" s="15" t="s">
        <v>195</v>
      </c>
      <c r="BE186" s="156">
        <f>IF(N186="základní",J186,0)</f>
        <v>0</v>
      </c>
      <c r="BF186" s="156">
        <f>IF(N186="snížená",J186,0)</f>
        <v>0</v>
      </c>
      <c r="BG186" s="156">
        <f>IF(N186="zákl. přenesená",J186,0)</f>
        <v>0</v>
      </c>
      <c r="BH186" s="156">
        <f>IF(N186="sníž. přenesená",J186,0)</f>
        <v>0</v>
      </c>
      <c r="BI186" s="156">
        <f>IF(N186="nulová",J186,0)</f>
        <v>0</v>
      </c>
      <c r="BJ186" s="15" t="s">
        <v>93</v>
      </c>
      <c r="BK186" s="156">
        <f>ROUND(I186*H186,2)</f>
        <v>0</v>
      </c>
      <c r="BL186" s="15" t="s">
        <v>208</v>
      </c>
      <c r="BM186" s="155" t="s">
        <v>1026</v>
      </c>
    </row>
    <row r="187" spans="1:47" s="2" customFormat="1" ht="29.25">
      <c r="A187" s="31"/>
      <c r="B187" s="32"/>
      <c r="C187" s="184"/>
      <c r="D187" s="201" t="s">
        <v>202</v>
      </c>
      <c r="E187" s="184"/>
      <c r="F187" s="202" t="s">
        <v>993</v>
      </c>
      <c r="G187" s="184"/>
      <c r="H187" s="184"/>
      <c r="I187" s="157"/>
      <c r="J187" s="184"/>
      <c r="K187" s="31"/>
      <c r="L187" s="32"/>
      <c r="M187" s="158"/>
      <c r="N187" s="159"/>
      <c r="O187" s="57"/>
      <c r="P187" s="57"/>
      <c r="Q187" s="57"/>
      <c r="R187" s="57"/>
      <c r="S187" s="57"/>
      <c r="T187" s="58"/>
      <c r="U187" s="31"/>
      <c r="V187" s="31"/>
      <c r="W187" s="31"/>
      <c r="X187" s="31"/>
      <c r="Y187" s="31"/>
      <c r="Z187" s="31"/>
      <c r="AA187" s="31"/>
      <c r="AB187" s="31"/>
      <c r="AC187" s="31"/>
      <c r="AD187" s="31"/>
      <c r="AE187" s="31"/>
      <c r="AT187" s="15" t="s">
        <v>202</v>
      </c>
      <c r="AU187" s="15" t="s">
        <v>96</v>
      </c>
    </row>
    <row r="188" spans="2:51" s="13" customFormat="1" ht="12">
      <c r="B188" s="160"/>
      <c r="C188" s="186"/>
      <c r="D188" s="201" t="s">
        <v>257</v>
      </c>
      <c r="E188" s="203" t="s">
        <v>1</v>
      </c>
      <c r="F188" s="204" t="s">
        <v>1114</v>
      </c>
      <c r="G188" s="186"/>
      <c r="H188" s="205">
        <v>43.2</v>
      </c>
      <c r="I188" s="162"/>
      <c r="J188" s="186"/>
      <c r="L188" s="160"/>
      <c r="M188" s="163"/>
      <c r="N188" s="164"/>
      <c r="O188" s="164"/>
      <c r="P188" s="164"/>
      <c r="Q188" s="164"/>
      <c r="R188" s="164"/>
      <c r="S188" s="164"/>
      <c r="T188" s="165"/>
      <c r="AT188" s="161" t="s">
        <v>257</v>
      </c>
      <c r="AU188" s="161" t="s">
        <v>96</v>
      </c>
      <c r="AV188" s="13" t="s">
        <v>96</v>
      </c>
      <c r="AW188" s="13" t="s">
        <v>40</v>
      </c>
      <c r="AX188" s="13" t="s">
        <v>93</v>
      </c>
      <c r="AY188" s="161" t="s">
        <v>195</v>
      </c>
    </row>
    <row r="189" spans="1:65" s="2" customFormat="1" ht="24.2" customHeight="1">
      <c r="A189" s="31"/>
      <c r="B189" s="148"/>
      <c r="C189" s="196" t="s">
        <v>395</v>
      </c>
      <c r="D189" s="196" t="s">
        <v>196</v>
      </c>
      <c r="E189" s="197" t="s">
        <v>389</v>
      </c>
      <c r="F189" s="198" t="s">
        <v>390</v>
      </c>
      <c r="G189" s="199" t="s">
        <v>347</v>
      </c>
      <c r="H189" s="200">
        <v>186.24</v>
      </c>
      <c r="I189" s="149"/>
      <c r="J189" s="183">
        <f>ROUND(I189*H189,2)</f>
        <v>0</v>
      </c>
      <c r="K189" s="150"/>
      <c r="L189" s="32"/>
      <c r="M189" s="151" t="s">
        <v>1</v>
      </c>
      <c r="N189" s="152" t="s">
        <v>50</v>
      </c>
      <c r="O189" s="57"/>
      <c r="P189" s="153">
        <f>O189*H189</f>
        <v>0</v>
      </c>
      <c r="Q189" s="153">
        <v>0</v>
      </c>
      <c r="R189" s="153">
        <f>Q189*H189</f>
        <v>0</v>
      </c>
      <c r="S189" s="153">
        <v>0</v>
      </c>
      <c r="T189" s="154">
        <f>S189*H189</f>
        <v>0</v>
      </c>
      <c r="U189" s="31"/>
      <c r="V189" s="31"/>
      <c r="W189" s="31"/>
      <c r="X189" s="31"/>
      <c r="Y189" s="31"/>
      <c r="Z189" s="31"/>
      <c r="AA189" s="31"/>
      <c r="AB189" s="31"/>
      <c r="AC189" s="31"/>
      <c r="AD189" s="31"/>
      <c r="AE189" s="31"/>
      <c r="AR189" s="155" t="s">
        <v>208</v>
      </c>
      <c r="AT189" s="155" t="s">
        <v>196</v>
      </c>
      <c r="AU189" s="155" t="s">
        <v>96</v>
      </c>
      <c r="AY189" s="15" t="s">
        <v>195</v>
      </c>
      <c r="BE189" s="156">
        <f>IF(N189="základní",J189,0)</f>
        <v>0</v>
      </c>
      <c r="BF189" s="156">
        <f>IF(N189="snížená",J189,0)</f>
        <v>0</v>
      </c>
      <c r="BG189" s="156">
        <f>IF(N189="zákl. přenesená",J189,0)</f>
        <v>0</v>
      </c>
      <c r="BH189" s="156">
        <f>IF(N189="sníž. přenesená",J189,0)</f>
        <v>0</v>
      </c>
      <c r="BI189" s="156">
        <f>IF(N189="nulová",J189,0)</f>
        <v>0</v>
      </c>
      <c r="BJ189" s="15" t="s">
        <v>93</v>
      </c>
      <c r="BK189" s="156">
        <f>ROUND(I189*H189,2)</f>
        <v>0</v>
      </c>
      <c r="BL189" s="15" t="s">
        <v>208</v>
      </c>
      <c r="BM189" s="155" t="s">
        <v>391</v>
      </c>
    </row>
    <row r="190" spans="1:47" s="2" customFormat="1" ht="39">
      <c r="A190" s="31"/>
      <c r="B190" s="32"/>
      <c r="C190" s="184"/>
      <c r="D190" s="201" t="s">
        <v>202</v>
      </c>
      <c r="E190" s="184"/>
      <c r="F190" s="202" t="s">
        <v>392</v>
      </c>
      <c r="G190" s="184"/>
      <c r="H190" s="184"/>
      <c r="I190" s="157"/>
      <c r="J190" s="184"/>
      <c r="K190" s="31"/>
      <c r="L190" s="32"/>
      <c r="M190" s="158"/>
      <c r="N190" s="159"/>
      <c r="O190" s="57"/>
      <c r="P190" s="57"/>
      <c r="Q190" s="57"/>
      <c r="R190" s="57"/>
      <c r="S190" s="57"/>
      <c r="T190" s="58"/>
      <c r="U190" s="31"/>
      <c r="V190" s="31"/>
      <c r="W190" s="31"/>
      <c r="X190" s="31"/>
      <c r="Y190" s="31"/>
      <c r="Z190" s="31"/>
      <c r="AA190" s="31"/>
      <c r="AB190" s="31"/>
      <c r="AC190" s="31"/>
      <c r="AD190" s="31"/>
      <c r="AE190" s="31"/>
      <c r="AT190" s="15" t="s">
        <v>202</v>
      </c>
      <c r="AU190" s="15" t="s">
        <v>96</v>
      </c>
    </row>
    <row r="191" spans="2:51" s="13" customFormat="1" ht="12">
      <c r="B191" s="160"/>
      <c r="C191" s="186"/>
      <c r="D191" s="201" t="s">
        <v>257</v>
      </c>
      <c r="E191" s="203" t="s">
        <v>1</v>
      </c>
      <c r="F191" s="204" t="s">
        <v>1115</v>
      </c>
      <c r="G191" s="186"/>
      <c r="H191" s="205">
        <v>187.2</v>
      </c>
      <c r="I191" s="162"/>
      <c r="J191" s="186"/>
      <c r="L191" s="160"/>
      <c r="M191" s="163"/>
      <c r="N191" s="164"/>
      <c r="O191" s="164"/>
      <c r="P191" s="164"/>
      <c r="Q191" s="164"/>
      <c r="R191" s="164"/>
      <c r="S191" s="164"/>
      <c r="T191" s="165"/>
      <c r="AT191" s="161" t="s">
        <v>257</v>
      </c>
      <c r="AU191" s="161" t="s">
        <v>96</v>
      </c>
      <c r="AV191" s="13" t="s">
        <v>96</v>
      </c>
      <c r="AW191" s="13" t="s">
        <v>40</v>
      </c>
      <c r="AX191" s="13" t="s">
        <v>85</v>
      </c>
      <c r="AY191" s="161" t="s">
        <v>195</v>
      </c>
    </row>
    <row r="192" spans="2:51" s="13" customFormat="1" ht="12">
      <c r="B192" s="160"/>
      <c r="C192" s="186"/>
      <c r="D192" s="201" t="s">
        <v>257</v>
      </c>
      <c r="E192" s="203" t="s">
        <v>1</v>
      </c>
      <c r="F192" s="204" t="s">
        <v>1116</v>
      </c>
      <c r="G192" s="186"/>
      <c r="H192" s="205">
        <v>-0.96</v>
      </c>
      <c r="I192" s="162"/>
      <c r="J192" s="186"/>
      <c r="L192" s="160"/>
      <c r="M192" s="163"/>
      <c r="N192" s="164"/>
      <c r="O192" s="164"/>
      <c r="P192" s="164"/>
      <c r="Q192" s="164"/>
      <c r="R192" s="164"/>
      <c r="S192" s="164"/>
      <c r="T192" s="165"/>
      <c r="AT192" s="161" t="s">
        <v>257</v>
      </c>
      <c r="AU192" s="161" t="s">
        <v>96</v>
      </c>
      <c r="AV192" s="13" t="s">
        <v>96</v>
      </c>
      <c r="AW192" s="13" t="s">
        <v>40</v>
      </c>
      <c r="AX192" s="13" t="s">
        <v>85</v>
      </c>
      <c r="AY192" s="161" t="s">
        <v>195</v>
      </c>
    </row>
    <row r="193" spans="1:65" s="2" customFormat="1" ht="33" customHeight="1">
      <c r="A193" s="31"/>
      <c r="B193" s="148"/>
      <c r="C193" s="196" t="s">
        <v>402</v>
      </c>
      <c r="D193" s="196" t="s">
        <v>196</v>
      </c>
      <c r="E193" s="197" t="s">
        <v>403</v>
      </c>
      <c r="F193" s="198" t="s">
        <v>404</v>
      </c>
      <c r="G193" s="199" t="s">
        <v>347</v>
      </c>
      <c r="H193" s="200">
        <v>121.54</v>
      </c>
      <c r="I193" s="149"/>
      <c r="J193" s="183">
        <f>ROUND(I193*H193,2)</f>
        <v>0</v>
      </c>
      <c r="K193" s="150"/>
      <c r="L193" s="32"/>
      <c r="M193" s="151" t="s">
        <v>1</v>
      </c>
      <c r="N193" s="152" t="s">
        <v>50</v>
      </c>
      <c r="O193" s="57"/>
      <c r="P193" s="153">
        <f>O193*H193</f>
        <v>0</v>
      </c>
      <c r="Q193" s="153">
        <v>0</v>
      </c>
      <c r="R193" s="153">
        <f>Q193*H193</f>
        <v>0</v>
      </c>
      <c r="S193" s="153">
        <v>0</v>
      </c>
      <c r="T193" s="154">
        <f>S193*H193</f>
        <v>0</v>
      </c>
      <c r="U193" s="31"/>
      <c r="V193" s="31"/>
      <c r="W193" s="31"/>
      <c r="X193" s="31"/>
      <c r="Y193" s="31"/>
      <c r="Z193" s="31"/>
      <c r="AA193" s="31"/>
      <c r="AB193" s="31"/>
      <c r="AC193" s="31"/>
      <c r="AD193" s="31"/>
      <c r="AE193" s="31"/>
      <c r="AR193" s="155" t="s">
        <v>208</v>
      </c>
      <c r="AT193" s="155" t="s">
        <v>196</v>
      </c>
      <c r="AU193" s="155" t="s">
        <v>96</v>
      </c>
      <c r="AY193" s="15" t="s">
        <v>195</v>
      </c>
      <c r="BE193" s="156">
        <f>IF(N193="základní",J193,0)</f>
        <v>0</v>
      </c>
      <c r="BF193" s="156">
        <f>IF(N193="snížená",J193,0)</f>
        <v>0</v>
      </c>
      <c r="BG193" s="156">
        <f>IF(N193="zákl. přenesená",J193,0)</f>
        <v>0</v>
      </c>
      <c r="BH193" s="156">
        <f>IF(N193="sníž. přenesená",J193,0)</f>
        <v>0</v>
      </c>
      <c r="BI193" s="156">
        <f>IF(N193="nulová",J193,0)</f>
        <v>0</v>
      </c>
      <c r="BJ193" s="15" t="s">
        <v>93</v>
      </c>
      <c r="BK193" s="156">
        <f>ROUND(I193*H193,2)</f>
        <v>0</v>
      </c>
      <c r="BL193" s="15" t="s">
        <v>208</v>
      </c>
      <c r="BM193" s="155" t="s">
        <v>405</v>
      </c>
    </row>
    <row r="194" spans="1:47" s="2" customFormat="1" ht="39">
      <c r="A194" s="31"/>
      <c r="B194" s="32"/>
      <c r="C194" s="184"/>
      <c r="D194" s="201" t="s">
        <v>202</v>
      </c>
      <c r="E194" s="184"/>
      <c r="F194" s="202" t="s">
        <v>406</v>
      </c>
      <c r="G194" s="184"/>
      <c r="H194" s="184"/>
      <c r="I194" s="157"/>
      <c r="J194" s="184"/>
      <c r="K194" s="31"/>
      <c r="L194" s="32"/>
      <c r="M194" s="158"/>
      <c r="N194" s="159"/>
      <c r="O194" s="57"/>
      <c r="P194" s="57"/>
      <c r="Q194" s="57"/>
      <c r="R194" s="57"/>
      <c r="S194" s="57"/>
      <c r="T194" s="58"/>
      <c r="U194" s="31"/>
      <c r="V194" s="31"/>
      <c r="W194" s="31"/>
      <c r="X194" s="31"/>
      <c r="Y194" s="31"/>
      <c r="Z194" s="31"/>
      <c r="AA194" s="31"/>
      <c r="AB194" s="31"/>
      <c r="AC194" s="31"/>
      <c r="AD194" s="31"/>
      <c r="AE194" s="31"/>
      <c r="AT194" s="15" t="s">
        <v>202</v>
      </c>
      <c r="AU194" s="15" t="s">
        <v>96</v>
      </c>
    </row>
    <row r="195" spans="2:51" s="13" customFormat="1" ht="12">
      <c r="B195" s="160"/>
      <c r="C195" s="186"/>
      <c r="D195" s="201" t="s">
        <v>257</v>
      </c>
      <c r="E195" s="203" t="s">
        <v>1</v>
      </c>
      <c r="F195" s="204" t="s">
        <v>1117</v>
      </c>
      <c r="G195" s="186"/>
      <c r="H195" s="205">
        <v>-50.3</v>
      </c>
      <c r="I195" s="162"/>
      <c r="J195" s="186"/>
      <c r="L195" s="160"/>
      <c r="M195" s="163"/>
      <c r="N195" s="164"/>
      <c r="O195" s="164"/>
      <c r="P195" s="164"/>
      <c r="Q195" s="164"/>
      <c r="R195" s="164"/>
      <c r="S195" s="164"/>
      <c r="T195" s="165"/>
      <c r="AT195" s="161" t="s">
        <v>257</v>
      </c>
      <c r="AU195" s="161" t="s">
        <v>96</v>
      </c>
      <c r="AV195" s="13" t="s">
        <v>96</v>
      </c>
      <c r="AW195" s="13" t="s">
        <v>40</v>
      </c>
      <c r="AX195" s="13" t="s">
        <v>85</v>
      </c>
      <c r="AY195" s="161" t="s">
        <v>195</v>
      </c>
    </row>
    <row r="196" spans="2:51" s="13" customFormat="1" ht="12">
      <c r="B196" s="160"/>
      <c r="C196" s="186"/>
      <c r="D196" s="201" t="s">
        <v>257</v>
      </c>
      <c r="E196" s="203" t="s">
        <v>1</v>
      </c>
      <c r="F196" s="204" t="s">
        <v>1115</v>
      </c>
      <c r="G196" s="186"/>
      <c r="H196" s="205">
        <v>187.2</v>
      </c>
      <c r="I196" s="162"/>
      <c r="J196" s="186"/>
      <c r="L196" s="160"/>
      <c r="M196" s="163"/>
      <c r="N196" s="164"/>
      <c r="O196" s="164"/>
      <c r="P196" s="164"/>
      <c r="Q196" s="164"/>
      <c r="R196" s="164"/>
      <c r="S196" s="164"/>
      <c r="T196" s="165"/>
      <c r="AT196" s="161" t="s">
        <v>257</v>
      </c>
      <c r="AU196" s="161" t="s">
        <v>96</v>
      </c>
      <c r="AV196" s="13" t="s">
        <v>96</v>
      </c>
      <c r="AW196" s="13" t="s">
        <v>40</v>
      </c>
      <c r="AX196" s="13" t="s">
        <v>85</v>
      </c>
      <c r="AY196" s="161" t="s">
        <v>195</v>
      </c>
    </row>
    <row r="197" spans="2:51" s="13" customFormat="1" ht="12">
      <c r="B197" s="160"/>
      <c r="C197" s="186"/>
      <c r="D197" s="201" t="s">
        <v>257</v>
      </c>
      <c r="E197" s="203" t="s">
        <v>1</v>
      </c>
      <c r="F197" s="204" t="s">
        <v>1118</v>
      </c>
      <c r="G197" s="186"/>
      <c r="H197" s="205">
        <v>-15.36</v>
      </c>
      <c r="I197" s="162"/>
      <c r="J197" s="186"/>
      <c r="L197" s="160"/>
      <c r="M197" s="163"/>
      <c r="N197" s="164"/>
      <c r="O197" s="164"/>
      <c r="P197" s="164"/>
      <c r="Q197" s="164"/>
      <c r="R197" s="164"/>
      <c r="S197" s="164"/>
      <c r="T197" s="165"/>
      <c r="AT197" s="161" t="s">
        <v>257</v>
      </c>
      <c r="AU197" s="161" t="s">
        <v>96</v>
      </c>
      <c r="AV197" s="13" t="s">
        <v>96</v>
      </c>
      <c r="AW197" s="13" t="s">
        <v>40</v>
      </c>
      <c r="AX197" s="13" t="s">
        <v>85</v>
      </c>
      <c r="AY197" s="161" t="s">
        <v>195</v>
      </c>
    </row>
    <row r="198" spans="1:65" s="2" customFormat="1" ht="33" customHeight="1">
      <c r="A198" s="31"/>
      <c r="B198" s="148"/>
      <c r="C198" s="196" t="s">
        <v>7</v>
      </c>
      <c r="D198" s="196" t="s">
        <v>196</v>
      </c>
      <c r="E198" s="197" t="s">
        <v>415</v>
      </c>
      <c r="F198" s="198" t="s">
        <v>416</v>
      </c>
      <c r="G198" s="199" t="s">
        <v>347</v>
      </c>
      <c r="H198" s="200">
        <v>25.15</v>
      </c>
      <c r="I198" s="149"/>
      <c r="J198" s="183">
        <f>ROUND(I198*H198,2)</f>
        <v>0</v>
      </c>
      <c r="K198" s="150"/>
      <c r="L198" s="32"/>
      <c r="M198" s="151" t="s">
        <v>1</v>
      </c>
      <c r="N198" s="152" t="s">
        <v>50</v>
      </c>
      <c r="O198" s="57"/>
      <c r="P198" s="153">
        <f>O198*H198</f>
        <v>0</v>
      </c>
      <c r="Q198" s="153">
        <v>0</v>
      </c>
      <c r="R198" s="153">
        <f>Q198*H198</f>
        <v>0</v>
      </c>
      <c r="S198" s="153">
        <v>0</v>
      </c>
      <c r="T198" s="154">
        <f>S198*H198</f>
        <v>0</v>
      </c>
      <c r="U198" s="31"/>
      <c r="V198" s="31"/>
      <c r="W198" s="31"/>
      <c r="X198" s="31"/>
      <c r="Y198" s="31"/>
      <c r="Z198" s="31"/>
      <c r="AA198" s="31"/>
      <c r="AB198" s="31"/>
      <c r="AC198" s="31"/>
      <c r="AD198" s="31"/>
      <c r="AE198" s="31"/>
      <c r="AR198" s="155" t="s">
        <v>208</v>
      </c>
      <c r="AT198" s="155" t="s">
        <v>196</v>
      </c>
      <c r="AU198" s="155" t="s">
        <v>96</v>
      </c>
      <c r="AY198" s="15" t="s">
        <v>195</v>
      </c>
      <c r="BE198" s="156">
        <f>IF(N198="základní",J198,0)</f>
        <v>0</v>
      </c>
      <c r="BF198" s="156">
        <f>IF(N198="snížená",J198,0)</f>
        <v>0</v>
      </c>
      <c r="BG198" s="156">
        <f>IF(N198="zákl. přenesená",J198,0)</f>
        <v>0</v>
      </c>
      <c r="BH198" s="156">
        <f>IF(N198="sníž. přenesená",J198,0)</f>
        <v>0</v>
      </c>
      <c r="BI198" s="156">
        <f>IF(N198="nulová",J198,0)</f>
        <v>0</v>
      </c>
      <c r="BJ198" s="15" t="s">
        <v>93</v>
      </c>
      <c r="BK198" s="156">
        <f>ROUND(I198*H198,2)</f>
        <v>0</v>
      </c>
      <c r="BL198" s="15" t="s">
        <v>208</v>
      </c>
      <c r="BM198" s="155" t="s">
        <v>417</v>
      </c>
    </row>
    <row r="199" spans="1:47" s="2" customFormat="1" ht="39">
      <c r="A199" s="31"/>
      <c r="B199" s="32"/>
      <c r="C199" s="184"/>
      <c r="D199" s="201" t="s">
        <v>202</v>
      </c>
      <c r="E199" s="184"/>
      <c r="F199" s="202" t="s">
        <v>418</v>
      </c>
      <c r="G199" s="184"/>
      <c r="H199" s="184"/>
      <c r="I199" s="157"/>
      <c r="J199" s="184"/>
      <c r="K199" s="31"/>
      <c r="L199" s="32"/>
      <c r="M199" s="158"/>
      <c r="N199" s="159"/>
      <c r="O199" s="57"/>
      <c r="P199" s="57"/>
      <c r="Q199" s="57"/>
      <c r="R199" s="57"/>
      <c r="S199" s="57"/>
      <c r="T199" s="58"/>
      <c r="U199" s="31"/>
      <c r="V199" s="31"/>
      <c r="W199" s="31"/>
      <c r="X199" s="31"/>
      <c r="Y199" s="31"/>
      <c r="Z199" s="31"/>
      <c r="AA199" s="31"/>
      <c r="AB199" s="31"/>
      <c r="AC199" s="31"/>
      <c r="AD199" s="31"/>
      <c r="AE199" s="31"/>
      <c r="AT199" s="15" t="s">
        <v>202</v>
      </c>
      <c r="AU199" s="15" t="s">
        <v>96</v>
      </c>
    </row>
    <row r="200" spans="2:51" s="13" customFormat="1" ht="12">
      <c r="B200" s="160"/>
      <c r="C200" s="186"/>
      <c r="D200" s="201" t="s">
        <v>257</v>
      </c>
      <c r="E200" s="203" t="s">
        <v>1</v>
      </c>
      <c r="F200" s="204" t="s">
        <v>1119</v>
      </c>
      <c r="G200" s="186"/>
      <c r="H200" s="205">
        <v>25.15</v>
      </c>
      <c r="I200" s="162"/>
      <c r="J200" s="186"/>
      <c r="L200" s="160"/>
      <c r="M200" s="163"/>
      <c r="N200" s="164"/>
      <c r="O200" s="164"/>
      <c r="P200" s="164"/>
      <c r="Q200" s="164"/>
      <c r="R200" s="164"/>
      <c r="S200" s="164"/>
      <c r="T200" s="165"/>
      <c r="AT200" s="161" t="s">
        <v>257</v>
      </c>
      <c r="AU200" s="161" t="s">
        <v>96</v>
      </c>
      <c r="AV200" s="13" t="s">
        <v>96</v>
      </c>
      <c r="AW200" s="13" t="s">
        <v>40</v>
      </c>
      <c r="AX200" s="13" t="s">
        <v>93</v>
      </c>
      <c r="AY200" s="161" t="s">
        <v>195</v>
      </c>
    </row>
    <row r="201" spans="1:65" s="2" customFormat="1" ht="37.9" customHeight="1">
      <c r="A201" s="31"/>
      <c r="B201" s="148"/>
      <c r="C201" s="196" t="s">
        <v>414</v>
      </c>
      <c r="D201" s="196" t="s">
        <v>196</v>
      </c>
      <c r="E201" s="197" t="s">
        <v>421</v>
      </c>
      <c r="F201" s="198" t="s">
        <v>422</v>
      </c>
      <c r="G201" s="199" t="s">
        <v>347</v>
      </c>
      <c r="H201" s="200">
        <v>201.2</v>
      </c>
      <c r="I201" s="149"/>
      <c r="J201" s="183">
        <f>ROUND(I201*H201,2)</f>
        <v>0</v>
      </c>
      <c r="K201" s="150"/>
      <c r="L201" s="32"/>
      <c r="M201" s="151" t="s">
        <v>1</v>
      </c>
      <c r="N201" s="152" t="s">
        <v>50</v>
      </c>
      <c r="O201" s="57"/>
      <c r="P201" s="153">
        <f>O201*H201</f>
        <v>0</v>
      </c>
      <c r="Q201" s="153">
        <v>0</v>
      </c>
      <c r="R201" s="153">
        <f>Q201*H201</f>
        <v>0</v>
      </c>
      <c r="S201" s="153">
        <v>0</v>
      </c>
      <c r="T201" s="154">
        <f>S201*H201</f>
        <v>0</v>
      </c>
      <c r="U201" s="31"/>
      <c r="V201" s="31"/>
      <c r="W201" s="31"/>
      <c r="X201" s="31"/>
      <c r="Y201" s="31"/>
      <c r="Z201" s="31"/>
      <c r="AA201" s="31"/>
      <c r="AB201" s="31"/>
      <c r="AC201" s="31"/>
      <c r="AD201" s="31"/>
      <c r="AE201" s="31"/>
      <c r="AR201" s="155" t="s">
        <v>208</v>
      </c>
      <c r="AT201" s="155" t="s">
        <v>196</v>
      </c>
      <c r="AU201" s="155" t="s">
        <v>96</v>
      </c>
      <c r="AY201" s="15" t="s">
        <v>195</v>
      </c>
      <c r="BE201" s="156">
        <f>IF(N201="základní",J201,0)</f>
        <v>0</v>
      </c>
      <c r="BF201" s="156">
        <f>IF(N201="snížená",J201,0)</f>
        <v>0</v>
      </c>
      <c r="BG201" s="156">
        <f>IF(N201="zákl. přenesená",J201,0)</f>
        <v>0</v>
      </c>
      <c r="BH201" s="156">
        <f>IF(N201="sníž. přenesená",J201,0)</f>
        <v>0</v>
      </c>
      <c r="BI201" s="156">
        <f>IF(N201="nulová",J201,0)</f>
        <v>0</v>
      </c>
      <c r="BJ201" s="15" t="s">
        <v>93</v>
      </c>
      <c r="BK201" s="156">
        <f>ROUND(I201*H201,2)</f>
        <v>0</v>
      </c>
      <c r="BL201" s="15" t="s">
        <v>208</v>
      </c>
      <c r="BM201" s="155" t="s">
        <v>423</v>
      </c>
    </row>
    <row r="202" spans="1:47" s="2" customFormat="1" ht="48.75">
      <c r="A202" s="31"/>
      <c r="B202" s="32"/>
      <c r="C202" s="184"/>
      <c r="D202" s="201" t="s">
        <v>202</v>
      </c>
      <c r="E202" s="184"/>
      <c r="F202" s="202" t="s">
        <v>424</v>
      </c>
      <c r="G202" s="184"/>
      <c r="H202" s="184"/>
      <c r="I202" s="157"/>
      <c r="J202" s="184"/>
      <c r="K202" s="31"/>
      <c r="L202" s="32"/>
      <c r="M202" s="158"/>
      <c r="N202" s="159"/>
      <c r="O202" s="57"/>
      <c r="P202" s="57"/>
      <c r="Q202" s="57"/>
      <c r="R202" s="57"/>
      <c r="S202" s="57"/>
      <c r="T202" s="58"/>
      <c r="U202" s="31"/>
      <c r="V202" s="31"/>
      <c r="W202" s="31"/>
      <c r="X202" s="31"/>
      <c r="Y202" s="31"/>
      <c r="Z202" s="31"/>
      <c r="AA202" s="31"/>
      <c r="AB202" s="31"/>
      <c r="AC202" s="31"/>
      <c r="AD202" s="31"/>
      <c r="AE202" s="31"/>
      <c r="AT202" s="15" t="s">
        <v>202</v>
      </c>
      <c r="AU202" s="15" t="s">
        <v>96</v>
      </c>
    </row>
    <row r="203" spans="2:51" s="13" customFormat="1" ht="12">
      <c r="B203" s="160"/>
      <c r="C203" s="186"/>
      <c r="D203" s="201" t="s">
        <v>257</v>
      </c>
      <c r="E203" s="203" t="s">
        <v>1</v>
      </c>
      <c r="F203" s="204" t="s">
        <v>1120</v>
      </c>
      <c r="G203" s="186"/>
      <c r="H203" s="205">
        <v>201.2</v>
      </c>
      <c r="I203" s="162"/>
      <c r="J203" s="186"/>
      <c r="L203" s="160"/>
      <c r="M203" s="163"/>
      <c r="N203" s="164"/>
      <c r="O203" s="164"/>
      <c r="P203" s="164"/>
      <c r="Q203" s="164"/>
      <c r="R203" s="164"/>
      <c r="S203" s="164"/>
      <c r="T203" s="165"/>
      <c r="AT203" s="161" t="s">
        <v>257</v>
      </c>
      <c r="AU203" s="161" t="s">
        <v>96</v>
      </c>
      <c r="AV203" s="13" t="s">
        <v>96</v>
      </c>
      <c r="AW203" s="13" t="s">
        <v>40</v>
      </c>
      <c r="AX203" s="13" t="s">
        <v>93</v>
      </c>
      <c r="AY203" s="161" t="s">
        <v>195</v>
      </c>
    </row>
    <row r="204" spans="1:65" s="2" customFormat="1" ht="16.5" customHeight="1">
      <c r="A204" s="31"/>
      <c r="B204" s="148"/>
      <c r="C204" s="196" t="s">
        <v>420</v>
      </c>
      <c r="D204" s="196" t="s">
        <v>196</v>
      </c>
      <c r="E204" s="197" t="s">
        <v>427</v>
      </c>
      <c r="F204" s="198" t="s">
        <v>428</v>
      </c>
      <c r="G204" s="199" t="s">
        <v>347</v>
      </c>
      <c r="H204" s="200">
        <v>25.15</v>
      </c>
      <c r="I204" s="149"/>
      <c r="J204" s="183">
        <f>ROUND(I204*H204,2)</f>
        <v>0</v>
      </c>
      <c r="K204" s="150"/>
      <c r="L204" s="32"/>
      <c r="M204" s="151" t="s">
        <v>1</v>
      </c>
      <c r="N204" s="152" t="s">
        <v>50</v>
      </c>
      <c r="O204" s="57"/>
      <c r="P204" s="153">
        <f>O204*H204</f>
        <v>0</v>
      </c>
      <c r="Q204" s="153">
        <v>0</v>
      </c>
      <c r="R204" s="153">
        <f>Q204*H204</f>
        <v>0</v>
      </c>
      <c r="S204" s="153">
        <v>0</v>
      </c>
      <c r="T204" s="154">
        <f>S204*H204</f>
        <v>0</v>
      </c>
      <c r="U204" s="31"/>
      <c r="V204" s="31"/>
      <c r="W204" s="31"/>
      <c r="X204" s="31"/>
      <c r="Y204" s="31"/>
      <c r="Z204" s="31"/>
      <c r="AA204" s="31"/>
      <c r="AB204" s="31"/>
      <c r="AC204" s="31"/>
      <c r="AD204" s="31"/>
      <c r="AE204" s="31"/>
      <c r="AR204" s="155" t="s">
        <v>208</v>
      </c>
      <c r="AT204" s="155" t="s">
        <v>196</v>
      </c>
      <c r="AU204" s="155" t="s">
        <v>96</v>
      </c>
      <c r="AY204" s="15" t="s">
        <v>195</v>
      </c>
      <c r="BE204" s="156">
        <f>IF(N204="základní",J204,0)</f>
        <v>0</v>
      </c>
      <c r="BF204" s="156">
        <f>IF(N204="snížená",J204,0)</f>
        <v>0</v>
      </c>
      <c r="BG204" s="156">
        <f>IF(N204="zákl. přenesená",J204,0)</f>
        <v>0</v>
      </c>
      <c r="BH204" s="156">
        <f>IF(N204="sníž. přenesená",J204,0)</f>
        <v>0</v>
      </c>
      <c r="BI204" s="156">
        <f>IF(N204="nulová",J204,0)</f>
        <v>0</v>
      </c>
      <c r="BJ204" s="15" t="s">
        <v>93</v>
      </c>
      <c r="BK204" s="156">
        <f>ROUND(I204*H204,2)</f>
        <v>0</v>
      </c>
      <c r="BL204" s="15" t="s">
        <v>208</v>
      </c>
      <c r="BM204" s="155" t="s">
        <v>1121</v>
      </c>
    </row>
    <row r="205" spans="1:47" s="2" customFormat="1" ht="19.5">
      <c r="A205" s="31"/>
      <c r="B205" s="32"/>
      <c r="C205" s="184"/>
      <c r="D205" s="201" t="s">
        <v>202</v>
      </c>
      <c r="E205" s="184"/>
      <c r="F205" s="202" t="s">
        <v>430</v>
      </c>
      <c r="G205" s="184"/>
      <c r="H205" s="184"/>
      <c r="I205" s="157"/>
      <c r="J205" s="184"/>
      <c r="K205" s="31"/>
      <c r="L205" s="32"/>
      <c r="M205" s="158"/>
      <c r="N205" s="159"/>
      <c r="O205" s="57"/>
      <c r="P205" s="57"/>
      <c r="Q205" s="57"/>
      <c r="R205" s="57"/>
      <c r="S205" s="57"/>
      <c r="T205" s="58"/>
      <c r="U205" s="31"/>
      <c r="V205" s="31"/>
      <c r="W205" s="31"/>
      <c r="X205" s="31"/>
      <c r="Y205" s="31"/>
      <c r="Z205" s="31"/>
      <c r="AA205" s="31"/>
      <c r="AB205" s="31"/>
      <c r="AC205" s="31"/>
      <c r="AD205" s="31"/>
      <c r="AE205" s="31"/>
      <c r="AT205" s="15" t="s">
        <v>202</v>
      </c>
      <c r="AU205" s="15" t="s">
        <v>96</v>
      </c>
    </row>
    <row r="206" spans="2:51" s="13" customFormat="1" ht="12">
      <c r="B206" s="160"/>
      <c r="C206" s="186"/>
      <c r="D206" s="201" t="s">
        <v>257</v>
      </c>
      <c r="E206" s="203" t="s">
        <v>1</v>
      </c>
      <c r="F206" s="204" t="s">
        <v>1119</v>
      </c>
      <c r="G206" s="186"/>
      <c r="H206" s="205">
        <v>25.15</v>
      </c>
      <c r="I206" s="162"/>
      <c r="J206" s="186"/>
      <c r="L206" s="160"/>
      <c r="M206" s="163"/>
      <c r="N206" s="164"/>
      <c r="O206" s="164"/>
      <c r="P206" s="164"/>
      <c r="Q206" s="164"/>
      <c r="R206" s="164"/>
      <c r="S206" s="164"/>
      <c r="T206" s="165"/>
      <c r="AT206" s="161" t="s">
        <v>257</v>
      </c>
      <c r="AU206" s="161" t="s">
        <v>96</v>
      </c>
      <c r="AV206" s="13" t="s">
        <v>96</v>
      </c>
      <c r="AW206" s="13" t="s">
        <v>40</v>
      </c>
      <c r="AX206" s="13" t="s">
        <v>93</v>
      </c>
      <c r="AY206" s="161" t="s">
        <v>195</v>
      </c>
    </row>
    <row r="207" spans="1:65" s="2" customFormat="1" ht="33" customHeight="1">
      <c r="A207" s="31"/>
      <c r="B207" s="148"/>
      <c r="C207" s="196" t="s">
        <v>426</v>
      </c>
      <c r="D207" s="196" t="s">
        <v>196</v>
      </c>
      <c r="E207" s="197" t="s">
        <v>433</v>
      </c>
      <c r="F207" s="198" t="s">
        <v>434</v>
      </c>
      <c r="G207" s="199" t="s">
        <v>330</v>
      </c>
      <c r="H207" s="200">
        <v>50.3</v>
      </c>
      <c r="I207" s="149"/>
      <c r="J207" s="183">
        <f>ROUND(I207*H207,2)</f>
        <v>0</v>
      </c>
      <c r="K207" s="150"/>
      <c r="L207" s="32"/>
      <c r="M207" s="151" t="s">
        <v>1</v>
      </c>
      <c r="N207" s="152" t="s">
        <v>50</v>
      </c>
      <c r="O207" s="57"/>
      <c r="P207" s="153">
        <f>O207*H207</f>
        <v>0</v>
      </c>
      <c r="Q207" s="153">
        <v>0</v>
      </c>
      <c r="R207" s="153">
        <f>Q207*H207</f>
        <v>0</v>
      </c>
      <c r="S207" s="153">
        <v>0</v>
      </c>
      <c r="T207" s="154">
        <f>S207*H207</f>
        <v>0</v>
      </c>
      <c r="U207" s="31"/>
      <c r="V207" s="31"/>
      <c r="W207" s="31"/>
      <c r="X207" s="31"/>
      <c r="Y207" s="31"/>
      <c r="Z207" s="31"/>
      <c r="AA207" s="31"/>
      <c r="AB207" s="31"/>
      <c r="AC207" s="31"/>
      <c r="AD207" s="31"/>
      <c r="AE207" s="31"/>
      <c r="AR207" s="155" t="s">
        <v>208</v>
      </c>
      <c r="AT207" s="155" t="s">
        <v>196</v>
      </c>
      <c r="AU207" s="155" t="s">
        <v>96</v>
      </c>
      <c r="AY207" s="15" t="s">
        <v>195</v>
      </c>
      <c r="BE207" s="156">
        <f>IF(N207="základní",J207,0)</f>
        <v>0</v>
      </c>
      <c r="BF207" s="156">
        <f>IF(N207="snížená",J207,0)</f>
        <v>0</v>
      </c>
      <c r="BG207" s="156">
        <f>IF(N207="zákl. přenesená",J207,0)</f>
        <v>0</v>
      </c>
      <c r="BH207" s="156">
        <f>IF(N207="sníž. přenesená",J207,0)</f>
        <v>0</v>
      </c>
      <c r="BI207" s="156">
        <f>IF(N207="nulová",J207,0)</f>
        <v>0</v>
      </c>
      <c r="BJ207" s="15" t="s">
        <v>93</v>
      </c>
      <c r="BK207" s="156">
        <f>ROUND(I207*H207,2)</f>
        <v>0</v>
      </c>
      <c r="BL207" s="15" t="s">
        <v>208</v>
      </c>
      <c r="BM207" s="155" t="s">
        <v>435</v>
      </c>
    </row>
    <row r="208" spans="1:47" s="2" customFormat="1" ht="29.25">
      <c r="A208" s="31"/>
      <c r="B208" s="32"/>
      <c r="C208" s="184"/>
      <c r="D208" s="201" t="s">
        <v>202</v>
      </c>
      <c r="E208" s="184"/>
      <c r="F208" s="202" t="s">
        <v>436</v>
      </c>
      <c r="G208" s="184"/>
      <c r="H208" s="184"/>
      <c r="I208" s="157"/>
      <c r="J208" s="184"/>
      <c r="K208" s="31"/>
      <c r="L208" s="32"/>
      <c r="M208" s="158"/>
      <c r="N208" s="159"/>
      <c r="O208" s="57"/>
      <c r="P208" s="57"/>
      <c r="Q208" s="57"/>
      <c r="R208" s="57"/>
      <c r="S208" s="57"/>
      <c r="T208" s="58"/>
      <c r="U208" s="31"/>
      <c r="V208" s="31"/>
      <c r="W208" s="31"/>
      <c r="X208" s="31"/>
      <c r="Y208" s="31"/>
      <c r="Z208" s="31"/>
      <c r="AA208" s="31"/>
      <c r="AB208" s="31"/>
      <c r="AC208" s="31"/>
      <c r="AD208" s="31"/>
      <c r="AE208" s="31"/>
      <c r="AT208" s="15" t="s">
        <v>202</v>
      </c>
      <c r="AU208" s="15" t="s">
        <v>96</v>
      </c>
    </row>
    <row r="209" spans="2:51" s="13" customFormat="1" ht="12">
      <c r="B209" s="160"/>
      <c r="C209" s="186"/>
      <c r="D209" s="201" t="s">
        <v>257</v>
      </c>
      <c r="E209" s="203" t="s">
        <v>1</v>
      </c>
      <c r="F209" s="204" t="s">
        <v>1122</v>
      </c>
      <c r="G209" s="186"/>
      <c r="H209" s="205">
        <v>50.3</v>
      </c>
      <c r="I209" s="162"/>
      <c r="J209" s="186"/>
      <c r="L209" s="160"/>
      <c r="M209" s="163"/>
      <c r="N209" s="164"/>
      <c r="O209" s="164"/>
      <c r="P209" s="164"/>
      <c r="Q209" s="164"/>
      <c r="R209" s="164"/>
      <c r="S209" s="164"/>
      <c r="T209" s="165"/>
      <c r="AT209" s="161" t="s">
        <v>257</v>
      </c>
      <c r="AU209" s="161" t="s">
        <v>96</v>
      </c>
      <c r="AV209" s="13" t="s">
        <v>96</v>
      </c>
      <c r="AW209" s="13" t="s">
        <v>40</v>
      </c>
      <c r="AX209" s="13" t="s">
        <v>93</v>
      </c>
      <c r="AY209" s="161" t="s">
        <v>195</v>
      </c>
    </row>
    <row r="210" spans="1:65" s="2" customFormat="1" ht="24.2" customHeight="1">
      <c r="A210" s="31"/>
      <c r="B210" s="148"/>
      <c r="C210" s="196" t="s">
        <v>432</v>
      </c>
      <c r="D210" s="196" t="s">
        <v>196</v>
      </c>
      <c r="E210" s="197" t="s">
        <v>439</v>
      </c>
      <c r="F210" s="198" t="s">
        <v>440</v>
      </c>
      <c r="G210" s="199" t="s">
        <v>347</v>
      </c>
      <c r="H210" s="200">
        <v>62.02</v>
      </c>
      <c r="I210" s="149"/>
      <c r="J210" s="183">
        <f>ROUND(I210*H210,2)</f>
        <v>0</v>
      </c>
      <c r="K210" s="150"/>
      <c r="L210" s="32"/>
      <c r="M210" s="151" t="s">
        <v>1</v>
      </c>
      <c r="N210" s="152" t="s">
        <v>50</v>
      </c>
      <c r="O210" s="57"/>
      <c r="P210" s="153">
        <f>O210*H210</f>
        <v>0</v>
      </c>
      <c r="Q210" s="153">
        <v>0</v>
      </c>
      <c r="R210" s="153">
        <f>Q210*H210</f>
        <v>0</v>
      </c>
      <c r="S210" s="153">
        <v>0</v>
      </c>
      <c r="T210" s="154">
        <f>S210*H210</f>
        <v>0</v>
      </c>
      <c r="U210" s="31"/>
      <c r="V210" s="31"/>
      <c r="W210" s="31"/>
      <c r="X210" s="31"/>
      <c r="Y210" s="31"/>
      <c r="Z210" s="31"/>
      <c r="AA210" s="31"/>
      <c r="AB210" s="31"/>
      <c r="AC210" s="31"/>
      <c r="AD210" s="31"/>
      <c r="AE210" s="31"/>
      <c r="AR210" s="155" t="s">
        <v>208</v>
      </c>
      <c r="AT210" s="155" t="s">
        <v>196</v>
      </c>
      <c r="AU210" s="155" t="s">
        <v>96</v>
      </c>
      <c r="AY210" s="15" t="s">
        <v>195</v>
      </c>
      <c r="BE210" s="156">
        <f>IF(N210="základní",J210,0)</f>
        <v>0</v>
      </c>
      <c r="BF210" s="156">
        <f>IF(N210="snížená",J210,0)</f>
        <v>0</v>
      </c>
      <c r="BG210" s="156">
        <f>IF(N210="zákl. přenesená",J210,0)</f>
        <v>0</v>
      </c>
      <c r="BH210" s="156">
        <f>IF(N210="sníž. přenesená",J210,0)</f>
        <v>0</v>
      </c>
      <c r="BI210" s="156">
        <f>IF(N210="nulová",J210,0)</f>
        <v>0</v>
      </c>
      <c r="BJ210" s="15" t="s">
        <v>93</v>
      </c>
      <c r="BK210" s="156">
        <f>ROUND(I210*H210,2)</f>
        <v>0</v>
      </c>
      <c r="BL210" s="15" t="s">
        <v>208</v>
      </c>
      <c r="BM210" s="155" t="s">
        <v>441</v>
      </c>
    </row>
    <row r="211" spans="1:47" s="2" customFormat="1" ht="29.25">
      <c r="A211" s="31"/>
      <c r="B211" s="32"/>
      <c r="C211" s="184"/>
      <c r="D211" s="201" t="s">
        <v>202</v>
      </c>
      <c r="E211" s="184"/>
      <c r="F211" s="202" t="s">
        <v>442</v>
      </c>
      <c r="G211" s="184"/>
      <c r="H211" s="184"/>
      <c r="I211" s="157"/>
      <c r="J211" s="184"/>
      <c r="K211" s="31"/>
      <c r="L211" s="32"/>
      <c r="M211" s="158"/>
      <c r="N211" s="159"/>
      <c r="O211" s="57"/>
      <c r="P211" s="57"/>
      <c r="Q211" s="57"/>
      <c r="R211" s="57"/>
      <c r="S211" s="57"/>
      <c r="T211" s="58"/>
      <c r="U211" s="31"/>
      <c r="V211" s="31"/>
      <c r="W211" s="31"/>
      <c r="X211" s="31"/>
      <c r="Y211" s="31"/>
      <c r="Z211" s="31"/>
      <c r="AA211" s="31"/>
      <c r="AB211" s="31"/>
      <c r="AC211" s="31"/>
      <c r="AD211" s="31"/>
      <c r="AE211" s="31"/>
      <c r="AT211" s="15" t="s">
        <v>202</v>
      </c>
      <c r="AU211" s="15" t="s">
        <v>96</v>
      </c>
    </row>
    <row r="212" spans="2:51" s="13" customFormat="1" ht="12">
      <c r="B212" s="160"/>
      <c r="C212" s="186"/>
      <c r="D212" s="201" t="s">
        <v>257</v>
      </c>
      <c r="E212" s="203" t="s">
        <v>1</v>
      </c>
      <c r="F212" s="204" t="s">
        <v>1123</v>
      </c>
      <c r="G212" s="186"/>
      <c r="H212" s="205">
        <v>93.6</v>
      </c>
      <c r="I212" s="162"/>
      <c r="J212" s="186"/>
      <c r="L212" s="160"/>
      <c r="M212" s="163"/>
      <c r="N212" s="164"/>
      <c r="O212" s="164"/>
      <c r="P212" s="164"/>
      <c r="Q212" s="164"/>
      <c r="R212" s="164"/>
      <c r="S212" s="164"/>
      <c r="T212" s="165"/>
      <c r="AT212" s="161" t="s">
        <v>257</v>
      </c>
      <c r="AU212" s="161" t="s">
        <v>96</v>
      </c>
      <c r="AV212" s="13" t="s">
        <v>96</v>
      </c>
      <c r="AW212" s="13" t="s">
        <v>40</v>
      </c>
      <c r="AX212" s="13" t="s">
        <v>85</v>
      </c>
      <c r="AY212" s="161" t="s">
        <v>195</v>
      </c>
    </row>
    <row r="213" spans="2:51" s="13" customFormat="1" ht="12">
      <c r="B213" s="160"/>
      <c r="C213" s="186"/>
      <c r="D213" s="201" t="s">
        <v>257</v>
      </c>
      <c r="E213" s="203" t="s">
        <v>1</v>
      </c>
      <c r="F213" s="204" t="s">
        <v>1124</v>
      </c>
      <c r="G213" s="186"/>
      <c r="H213" s="205">
        <v>-7.68</v>
      </c>
      <c r="I213" s="162"/>
      <c r="J213" s="186"/>
      <c r="L213" s="160"/>
      <c r="M213" s="163"/>
      <c r="N213" s="164"/>
      <c r="O213" s="164"/>
      <c r="P213" s="164"/>
      <c r="Q213" s="164"/>
      <c r="R213" s="164"/>
      <c r="S213" s="164"/>
      <c r="T213" s="165"/>
      <c r="AT213" s="161" t="s">
        <v>257</v>
      </c>
      <c r="AU213" s="161" t="s">
        <v>96</v>
      </c>
      <c r="AV213" s="13" t="s">
        <v>96</v>
      </c>
      <c r="AW213" s="13" t="s">
        <v>40</v>
      </c>
      <c r="AX213" s="13" t="s">
        <v>85</v>
      </c>
      <c r="AY213" s="161" t="s">
        <v>195</v>
      </c>
    </row>
    <row r="214" spans="2:51" s="13" customFormat="1" ht="12">
      <c r="B214" s="160"/>
      <c r="C214" s="186"/>
      <c r="D214" s="201" t="s">
        <v>257</v>
      </c>
      <c r="E214" s="203" t="s">
        <v>1</v>
      </c>
      <c r="F214" s="204" t="s">
        <v>1125</v>
      </c>
      <c r="G214" s="186"/>
      <c r="H214" s="205">
        <v>-23.4</v>
      </c>
      <c r="I214" s="162"/>
      <c r="J214" s="186"/>
      <c r="L214" s="160"/>
      <c r="M214" s="163"/>
      <c r="N214" s="164"/>
      <c r="O214" s="164"/>
      <c r="P214" s="164"/>
      <c r="Q214" s="164"/>
      <c r="R214" s="164"/>
      <c r="S214" s="164"/>
      <c r="T214" s="165"/>
      <c r="AT214" s="161" t="s">
        <v>257</v>
      </c>
      <c r="AU214" s="161" t="s">
        <v>96</v>
      </c>
      <c r="AV214" s="13" t="s">
        <v>96</v>
      </c>
      <c r="AW214" s="13" t="s">
        <v>40</v>
      </c>
      <c r="AX214" s="13" t="s">
        <v>85</v>
      </c>
      <c r="AY214" s="161" t="s">
        <v>195</v>
      </c>
    </row>
    <row r="215" spans="2:51" s="13" customFormat="1" ht="12">
      <c r="B215" s="160"/>
      <c r="C215" s="186"/>
      <c r="D215" s="201" t="s">
        <v>257</v>
      </c>
      <c r="E215" s="203" t="s">
        <v>1</v>
      </c>
      <c r="F215" s="204" t="s">
        <v>834</v>
      </c>
      <c r="G215" s="186"/>
      <c r="H215" s="205">
        <v>-0.5</v>
      </c>
      <c r="I215" s="162"/>
      <c r="J215" s="186"/>
      <c r="L215" s="160"/>
      <c r="M215" s="163"/>
      <c r="N215" s="164"/>
      <c r="O215" s="164"/>
      <c r="P215" s="164"/>
      <c r="Q215" s="164"/>
      <c r="R215" s="164"/>
      <c r="S215" s="164"/>
      <c r="T215" s="165"/>
      <c r="AT215" s="161" t="s">
        <v>257</v>
      </c>
      <c r="AU215" s="161" t="s">
        <v>96</v>
      </c>
      <c r="AV215" s="13" t="s">
        <v>96</v>
      </c>
      <c r="AW215" s="13" t="s">
        <v>40</v>
      </c>
      <c r="AX215" s="13" t="s">
        <v>85</v>
      </c>
      <c r="AY215" s="161" t="s">
        <v>195</v>
      </c>
    </row>
    <row r="216" spans="1:65" s="2" customFormat="1" ht="33" customHeight="1">
      <c r="A216" s="31"/>
      <c r="B216" s="148"/>
      <c r="C216" s="196" t="s">
        <v>438</v>
      </c>
      <c r="D216" s="196" t="s">
        <v>196</v>
      </c>
      <c r="E216" s="197" t="s">
        <v>448</v>
      </c>
      <c r="F216" s="198" t="s">
        <v>449</v>
      </c>
      <c r="G216" s="199" t="s">
        <v>347</v>
      </c>
      <c r="H216" s="200">
        <v>17.39</v>
      </c>
      <c r="I216" s="149"/>
      <c r="J216" s="183">
        <f>ROUND(I216*H216,2)</f>
        <v>0</v>
      </c>
      <c r="K216" s="150"/>
      <c r="L216" s="32"/>
      <c r="M216" s="151" t="s">
        <v>1</v>
      </c>
      <c r="N216" s="152" t="s">
        <v>50</v>
      </c>
      <c r="O216" s="57"/>
      <c r="P216" s="153">
        <f>O216*H216</f>
        <v>0</v>
      </c>
      <c r="Q216" s="153">
        <v>0</v>
      </c>
      <c r="R216" s="153">
        <f>Q216*H216</f>
        <v>0</v>
      </c>
      <c r="S216" s="153">
        <v>0</v>
      </c>
      <c r="T216" s="154">
        <f>S216*H216</f>
        <v>0</v>
      </c>
      <c r="U216" s="31"/>
      <c r="V216" s="31"/>
      <c r="W216" s="31"/>
      <c r="X216" s="31"/>
      <c r="Y216" s="31"/>
      <c r="Z216" s="31"/>
      <c r="AA216" s="31"/>
      <c r="AB216" s="31"/>
      <c r="AC216" s="31"/>
      <c r="AD216" s="31"/>
      <c r="AE216" s="31"/>
      <c r="AR216" s="155" t="s">
        <v>208</v>
      </c>
      <c r="AT216" s="155" t="s">
        <v>196</v>
      </c>
      <c r="AU216" s="155" t="s">
        <v>96</v>
      </c>
      <c r="AY216" s="15" t="s">
        <v>195</v>
      </c>
      <c r="BE216" s="156">
        <f>IF(N216="základní",J216,0)</f>
        <v>0</v>
      </c>
      <c r="BF216" s="156">
        <f>IF(N216="snížená",J216,0)</f>
        <v>0</v>
      </c>
      <c r="BG216" s="156">
        <f>IF(N216="zákl. přenesená",J216,0)</f>
        <v>0</v>
      </c>
      <c r="BH216" s="156">
        <f>IF(N216="sníž. přenesená",J216,0)</f>
        <v>0</v>
      </c>
      <c r="BI216" s="156">
        <f>IF(N216="nulová",J216,0)</f>
        <v>0</v>
      </c>
      <c r="BJ216" s="15" t="s">
        <v>93</v>
      </c>
      <c r="BK216" s="156">
        <f>ROUND(I216*H216,2)</f>
        <v>0</v>
      </c>
      <c r="BL216" s="15" t="s">
        <v>208</v>
      </c>
      <c r="BM216" s="155" t="s">
        <v>450</v>
      </c>
    </row>
    <row r="217" spans="1:47" s="2" customFormat="1" ht="39">
      <c r="A217" s="31"/>
      <c r="B217" s="32"/>
      <c r="C217" s="184"/>
      <c r="D217" s="201" t="s">
        <v>202</v>
      </c>
      <c r="E217" s="184"/>
      <c r="F217" s="202" t="s">
        <v>451</v>
      </c>
      <c r="G217" s="184"/>
      <c r="H217" s="184"/>
      <c r="I217" s="157"/>
      <c r="J217" s="184"/>
      <c r="K217" s="31"/>
      <c r="L217" s="32"/>
      <c r="M217" s="158"/>
      <c r="N217" s="159"/>
      <c r="O217" s="57"/>
      <c r="P217" s="57"/>
      <c r="Q217" s="57"/>
      <c r="R217" s="57"/>
      <c r="S217" s="57"/>
      <c r="T217" s="58"/>
      <c r="U217" s="31"/>
      <c r="V217" s="31"/>
      <c r="W217" s="31"/>
      <c r="X217" s="31"/>
      <c r="Y217" s="31"/>
      <c r="Z217" s="31"/>
      <c r="AA217" s="31"/>
      <c r="AB217" s="31"/>
      <c r="AC217" s="31"/>
      <c r="AD217" s="31"/>
      <c r="AE217" s="31"/>
      <c r="AT217" s="15" t="s">
        <v>202</v>
      </c>
      <c r="AU217" s="15" t="s">
        <v>96</v>
      </c>
    </row>
    <row r="218" spans="2:51" s="13" customFormat="1" ht="12">
      <c r="B218" s="160"/>
      <c r="C218" s="186"/>
      <c r="D218" s="201" t="s">
        <v>257</v>
      </c>
      <c r="E218" s="203" t="s">
        <v>1</v>
      </c>
      <c r="F218" s="204" t="s">
        <v>1126</v>
      </c>
      <c r="G218" s="186"/>
      <c r="H218" s="205">
        <v>-2.41</v>
      </c>
      <c r="I218" s="162"/>
      <c r="J218" s="186"/>
      <c r="L218" s="160"/>
      <c r="M218" s="163"/>
      <c r="N218" s="164"/>
      <c r="O218" s="164"/>
      <c r="P218" s="164"/>
      <c r="Q218" s="164"/>
      <c r="R218" s="164"/>
      <c r="S218" s="164"/>
      <c r="T218" s="165"/>
      <c r="AT218" s="161" t="s">
        <v>257</v>
      </c>
      <c r="AU218" s="161" t="s">
        <v>96</v>
      </c>
      <c r="AV218" s="13" t="s">
        <v>96</v>
      </c>
      <c r="AW218" s="13" t="s">
        <v>40</v>
      </c>
      <c r="AX218" s="13" t="s">
        <v>85</v>
      </c>
      <c r="AY218" s="161" t="s">
        <v>195</v>
      </c>
    </row>
    <row r="219" spans="2:51" s="13" customFormat="1" ht="12">
      <c r="B219" s="160"/>
      <c r="C219" s="186"/>
      <c r="D219" s="201" t="s">
        <v>257</v>
      </c>
      <c r="E219" s="203" t="s">
        <v>1</v>
      </c>
      <c r="F219" s="204" t="s">
        <v>1127</v>
      </c>
      <c r="G219" s="186"/>
      <c r="H219" s="205">
        <v>19.8</v>
      </c>
      <c r="I219" s="162"/>
      <c r="J219" s="186"/>
      <c r="L219" s="160"/>
      <c r="M219" s="163"/>
      <c r="N219" s="164"/>
      <c r="O219" s="164"/>
      <c r="P219" s="164"/>
      <c r="Q219" s="164"/>
      <c r="R219" s="164"/>
      <c r="S219" s="164"/>
      <c r="T219" s="165"/>
      <c r="AT219" s="161" t="s">
        <v>257</v>
      </c>
      <c r="AU219" s="161" t="s">
        <v>96</v>
      </c>
      <c r="AV219" s="13" t="s">
        <v>96</v>
      </c>
      <c r="AW219" s="13" t="s">
        <v>40</v>
      </c>
      <c r="AX219" s="13" t="s">
        <v>85</v>
      </c>
      <c r="AY219" s="161" t="s">
        <v>195</v>
      </c>
    </row>
    <row r="220" spans="1:65" s="2" customFormat="1" ht="24.2" customHeight="1">
      <c r="A220" s="31"/>
      <c r="B220" s="148"/>
      <c r="C220" s="196" t="s">
        <v>447</v>
      </c>
      <c r="D220" s="196" t="s">
        <v>196</v>
      </c>
      <c r="E220" s="197" t="s">
        <v>1128</v>
      </c>
      <c r="F220" s="198" t="s">
        <v>1129</v>
      </c>
      <c r="G220" s="199" t="s">
        <v>296</v>
      </c>
      <c r="H220" s="200">
        <v>2</v>
      </c>
      <c r="I220" s="149"/>
      <c r="J220" s="183">
        <f>ROUND(I220*H220,2)</f>
        <v>0</v>
      </c>
      <c r="K220" s="150"/>
      <c r="L220" s="32"/>
      <c r="M220" s="151" t="s">
        <v>1</v>
      </c>
      <c r="N220" s="152" t="s">
        <v>50</v>
      </c>
      <c r="O220" s="57"/>
      <c r="P220" s="153">
        <f>O220*H220</f>
        <v>0</v>
      </c>
      <c r="Q220" s="153">
        <v>0</v>
      </c>
      <c r="R220" s="153">
        <f>Q220*H220</f>
        <v>0</v>
      </c>
      <c r="S220" s="153">
        <v>0</v>
      </c>
      <c r="T220" s="154">
        <f>S220*H220</f>
        <v>0</v>
      </c>
      <c r="U220" s="31"/>
      <c r="V220" s="31"/>
      <c r="W220" s="31"/>
      <c r="X220" s="31"/>
      <c r="Y220" s="31"/>
      <c r="Z220" s="31"/>
      <c r="AA220" s="31"/>
      <c r="AB220" s="31"/>
      <c r="AC220" s="31"/>
      <c r="AD220" s="31"/>
      <c r="AE220" s="31"/>
      <c r="AR220" s="155" t="s">
        <v>208</v>
      </c>
      <c r="AT220" s="155" t="s">
        <v>196</v>
      </c>
      <c r="AU220" s="155" t="s">
        <v>96</v>
      </c>
      <c r="AY220" s="15" t="s">
        <v>195</v>
      </c>
      <c r="BE220" s="156">
        <f>IF(N220="základní",J220,0)</f>
        <v>0</v>
      </c>
      <c r="BF220" s="156">
        <f>IF(N220="snížená",J220,0)</f>
        <v>0</v>
      </c>
      <c r="BG220" s="156">
        <f>IF(N220="zákl. přenesená",J220,0)</f>
        <v>0</v>
      </c>
      <c r="BH220" s="156">
        <f>IF(N220="sníž. přenesená",J220,0)</f>
        <v>0</v>
      </c>
      <c r="BI220" s="156">
        <f>IF(N220="nulová",J220,0)</f>
        <v>0</v>
      </c>
      <c r="BJ220" s="15" t="s">
        <v>93</v>
      </c>
      <c r="BK220" s="156">
        <f>ROUND(I220*H220,2)</f>
        <v>0</v>
      </c>
      <c r="BL220" s="15" t="s">
        <v>208</v>
      </c>
      <c r="BM220" s="155" t="s">
        <v>1130</v>
      </c>
    </row>
    <row r="221" spans="1:47" s="2" customFormat="1" ht="19.5">
      <c r="A221" s="31"/>
      <c r="B221" s="32"/>
      <c r="C221" s="184"/>
      <c r="D221" s="201" t="s">
        <v>202</v>
      </c>
      <c r="E221" s="184"/>
      <c r="F221" s="202" t="s">
        <v>1131</v>
      </c>
      <c r="G221" s="184"/>
      <c r="H221" s="184"/>
      <c r="I221" s="157"/>
      <c r="J221" s="184"/>
      <c r="K221" s="31"/>
      <c r="L221" s="32"/>
      <c r="M221" s="158"/>
      <c r="N221" s="159"/>
      <c r="O221" s="57"/>
      <c r="P221" s="57"/>
      <c r="Q221" s="57"/>
      <c r="R221" s="57"/>
      <c r="S221" s="57"/>
      <c r="T221" s="58"/>
      <c r="U221" s="31"/>
      <c r="V221" s="31"/>
      <c r="W221" s="31"/>
      <c r="X221" s="31"/>
      <c r="Y221" s="31"/>
      <c r="Z221" s="31"/>
      <c r="AA221" s="31"/>
      <c r="AB221" s="31"/>
      <c r="AC221" s="31"/>
      <c r="AD221" s="31"/>
      <c r="AE221" s="31"/>
      <c r="AT221" s="15" t="s">
        <v>202</v>
      </c>
      <c r="AU221" s="15" t="s">
        <v>96</v>
      </c>
    </row>
    <row r="222" spans="2:63" s="12" customFormat="1" ht="22.9" customHeight="1">
      <c r="B222" s="135"/>
      <c r="C222" s="192"/>
      <c r="D222" s="193" t="s">
        <v>84</v>
      </c>
      <c r="E222" s="195" t="s">
        <v>96</v>
      </c>
      <c r="F222" s="195" t="s">
        <v>454</v>
      </c>
      <c r="G222" s="192"/>
      <c r="H222" s="192"/>
      <c r="I222" s="138"/>
      <c r="J222" s="185">
        <f>BK222</f>
        <v>0</v>
      </c>
      <c r="L222" s="135"/>
      <c r="M222" s="140"/>
      <c r="N222" s="141"/>
      <c r="O222" s="141"/>
      <c r="P222" s="142">
        <f>SUM(P223:P225)</f>
        <v>0</v>
      </c>
      <c r="Q222" s="141"/>
      <c r="R222" s="142">
        <f>SUM(R223:R225)</f>
        <v>0</v>
      </c>
      <c r="S222" s="141"/>
      <c r="T222" s="143">
        <f>SUM(T223:T225)</f>
        <v>0</v>
      </c>
      <c r="AR222" s="136" t="s">
        <v>93</v>
      </c>
      <c r="AT222" s="144" t="s">
        <v>84</v>
      </c>
      <c r="AU222" s="144" t="s">
        <v>93</v>
      </c>
      <c r="AY222" s="136" t="s">
        <v>195</v>
      </c>
      <c r="BK222" s="145">
        <f>SUM(BK223:BK225)</f>
        <v>0</v>
      </c>
    </row>
    <row r="223" spans="1:65" s="2" customFormat="1" ht="16.5" customHeight="1">
      <c r="A223" s="31"/>
      <c r="B223" s="148"/>
      <c r="C223" s="196" t="s">
        <v>455</v>
      </c>
      <c r="D223" s="196" t="s">
        <v>196</v>
      </c>
      <c r="E223" s="197" t="s">
        <v>456</v>
      </c>
      <c r="F223" s="198" t="s">
        <v>457</v>
      </c>
      <c r="G223" s="199" t="s">
        <v>347</v>
      </c>
      <c r="H223" s="200">
        <v>0.1</v>
      </c>
      <c r="I223" s="149"/>
      <c r="J223" s="183">
        <f>ROUND(I223*H223,2)</f>
        <v>0</v>
      </c>
      <c r="K223" s="150"/>
      <c r="L223" s="32"/>
      <c r="M223" s="151" t="s">
        <v>1</v>
      </c>
      <c r="N223" s="152" t="s">
        <v>50</v>
      </c>
      <c r="O223" s="57"/>
      <c r="P223" s="153">
        <f>O223*H223</f>
        <v>0</v>
      </c>
      <c r="Q223" s="153">
        <v>0</v>
      </c>
      <c r="R223" s="153">
        <f>Q223*H223</f>
        <v>0</v>
      </c>
      <c r="S223" s="153">
        <v>0</v>
      </c>
      <c r="T223" s="154">
        <f>S223*H223</f>
        <v>0</v>
      </c>
      <c r="U223" s="31"/>
      <c r="V223" s="31"/>
      <c r="W223" s="31"/>
      <c r="X223" s="31"/>
      <c r="Y223" s="31"/>
      <c r="Z223" s="31"/>
      <c r="AA223" s="31"/>
      <c r="AB223" s="31"/>
      <c r="AC223" s="31"/>
      <c r="AD223" s="31"/>
      <c r="AE223" s="31"/>
      <c r="AR223" s="155" t="s">
        <v>208</v>
      </c>
      <c r="AT223" s="155" t="s">
        <v>196</v>
      </c>
      <c r="AU223" s="155" t="s">
        <v>96</v>
      </c>
      <c r="AY223" s="15" t="s">
        <v>195</v>
      </c>
      <c r="BE223" s="156">
        <f>IF(N223="základní",J223,0)</f>
        <v>0</v>
      </c>
      <c r="BF223" s="156">
        <f>IF(N223="snížená",J223,0)</f>
        <v>0</v>
      </c>
      <c r="BG223" s="156">
        <f>IF(N223="zákl. přenesená",J223,0)</f>
        <v>0</v>
      </c>
      <c r="BH223" s="156">
        <f>IF(N223="sníž. přenesená",J223,0)</f>
        <v>0</v>
      </c>
      <c r="BI223" s="156">
        <f>IF(N223="nulová",J223,0)</f>
        <v>0</v>
      </c>
      <c r="BJ223" s="15" t="s">
        <v>93</v>
      </c>
      <c r="BK223" s="156">
        <f>ROUND(I223*H223,2)</f>
        <v>0</v>
      </c>
      <c r="BL223" s="15" t="s">
        <v>208</v>
      </c>
      <c r="BM223" s="155" t="s">
        <v>458</v>
      </c>
    </row>
    <row r="224" spans="1:47" s="2" customFormat="1" ht="12">
      <c r="A224" s="31"/>
      <c r="B224" s="32"/>
      <c r="C224" s="184"/>
      <c r="D224" s="201" t="s">
        <v>202</v>
      </c>
      <c r="E224" s="184"/>
      <c r="F224" s="202" t="s">
        <v>459</v>
      </c>
      <c r="G224" s="184"/>
      <c r="H224" s="184"/>
      <c r="I224" s="157"/>
      <c r="J224" s="184"/>
      <c r="K224" s="31"/>
      <c r="L224" s="32"/>
      <c r="M224" s="158"/>
      <c r="N224" s="159"/>
      <c r="O224" s="57"/>
      <c r="P224" s="57"/>
      <c r="Q224" s="57"/>
      <c r="R224" s="57"/>
      <c r="S224" s="57"/>
      <c r="T224" s="58"/>
      <c r="U224" s="31"/>
      <c r="V224" s="31"/>
      <c r="W224" s="31"/>
      <c r="X224" s="31"/>
      <c r="Y224" s="31"/>
      <c r="Z224" s="31"/>
      <c r="AA224" s="31"/>
      <c r="AB224" s="31"/>
      <c r="AC224" s="31"/>
      <c r="AD224" s="31"/>
      <c r="AE224" s="31"/>
      <c r="AT224" s="15" t="s">
        <v>202</v>
      </c>
      <c r="AU224" s="15" t="s">
        <v>96</v>
      </c>
    </row>
    <row r="225" spans="2:51" s="13" customFormat="1" ht="12">
      <c r="B225" s="160"/>
      <c r="C225" s="186"/>
      <c r="D225" s="201" t="s">
        <v>257</v>
      </c>
      <c r="E225" s="203" t="s">
        <v>1</v>
      </c>
      <c r="F225" s="204" t="s">
        <v>837</v>
      </c>
      <c r="G225" s="186"/>
      <c r="H225" s="205">
        <v>0.1</v>
      </c>
      <c r="I225" s="162"/>
      <c r="J225" s="186"/>
      <c r="L225" s="160"/>
      <c r="M225" s="163"/>
      <c r="N225" s="164"/>
      <c r="O225" s="164"/>
      <c r="P225" s="164"/>
      <c r="Q225" s="164"/>
      <c r="R225" s="164"/>
      <c r="S225" s="164"/>
      <c r="T225" s="165"/>
      <c r="AT225" s="161" t="s">
        <v>257</v>
      </c>
      <c r="AU225" s="161" t="s">
        <v>96</v>
      </c>
      <c r="AV225" s="13" t="s">
        <v>96</v>
      </c>
      <c r="AW225" s="13" t="s">
        <v>40</v>
      </c>
      <c r="AX225" s="13" t="s">
        <v>93</v>
      </c>
      <c r="AY225" s="161" t="s">
        <v>195</v>
      </c>
    </row>
    <row r="226" spans="2:63" s="12" customFormat="1" ht="22.9" customHeight="1">
      <c r="B226" s="135"/>
      <c r="C226" s="192"/>
      <c r="D226" s="193" t="s">
        <v>84</v>
      </c>
      <c r="E226" s="195" t="s">
        <v>150</v>
      </c>
      <c r="F226" s="195" t="s">
        <v>461</v>
      </c>
      <c r="G226" s="192"/>
      <c r="H226" s="192"/>
      <c r="I226" s="138"/>
      <c r="J226" s="185">
        <f>BK226</f>
        <v>0</v>
      </c>
      <c r="L226" s="135"/>
      <c r="M226" s="140"/>
      <c r="N226" s="141"/>
      <c r="O226" s="141"/>
      <c r="P226" s="142">
        <f>SUM(P227:P229)</f>
        <v>0</v>
      </c>
      <c r="Q226" s="141"/>
      <c r="R226" s="142">
        <f>SUM(R227:R229)</f>
        <v>0</v>
      </c>
      <c r="S226" s="141"/>
      <c r="T226" s="143">
        <f>SUM(T227:T229)</f>
        <v>0</v>
      </c>
      <c r="AR226" s="136" t="s">
        <v>93</v>
      </c>
      <c r="AT226" s="144" t="s">
        <v>84</v>
      </c>
      <c r="AU226" s="144" t="s">
        <v>93</v>
      </c>
      <c r="AY226" s="136" t="s">
        <v>195</v>
      </c>
      <c r="BK226" s="145">
        <f>SUM(BK227:BK229)</f>
        <v>0</v>
      </c>
    </row>
    <row r="227" spans="1:65" s="2" customFormat="1" ht="21.75" customHeight="1">
      <c r="A227" s="31"/>
      <c r="B227" s="148"/>
      <c r="C227" s="196" t="s">
        <v>462</v>
      </c>
      <c r="D227" s="196" t="s">
        <v>196</v>
      </c>
      <c r="E227" s="197" t="s">
        <v>463</v>
      </c>
      <c r="F227" s="198" t="s">
        <v>464</v>
      </c>
      <c r="G227" s="199" t="s">
        <v>312</v>
      </c>
      <c r="H227" s="200">
        <v>36</v>
      </c>
      <c r="I227" s="149"/>
      <c r="J227" s="183">
        <f>ROUND(I227*H227,2)</f>
        <v>0</v>
      </c>
      <c r="K227" s="150"/>
      <c r="L227" s="32"/>
      <c r="M227" s="151" t="s">
        <v>1</v>
      </c>
      <c r="N227" s="152" t="s">
        <v>50</v>
      </c>
      <c r="O227" s="57"/>
      <c r="P227" s="153">
        <f>O227*H227</f>
        <v>0</v>
      </c>
      <c r="Q227" s="153">
        <v>0</v>
      </c>
      <c r="R227" s="153">
        <f>Q227*H227</f>
        <v>0</v>
      </c>
      <c r="S227" s="153">
        <v>0</v>
      </c>
      <c r="T227" s="154">
        <f>S227*H227</f>
        <v>0</v>
      </c>
      <c r="U227" s="31"/>
      <c r="V227" s="31"/>
      <c r="W227" s="31"/>
      <c r="X227" s="31"/>
      <c r="Y227" s="31"/>
      <c r="Z227" s="31"/>
      <c r="AA227" s="31"/>
      <c r="AB227" s="31"/>
      <c r="AC227" s="31"/>
      <c r="AD227" s="31"/>
      <c r="AE227" s="31"/>
      <c r="AR227" s="155" t="s">
        <v>208</v>
      </c>
      <c r="AT227" s="155" t="s">
        <v>196</v>
      </c>
      <c r="AU227" s="155" t="s">
        <v>96</v>
      </c>
      <c r="AY227" s="15" t="s">
        <v>195</v>
      </c>
      <c r="BE227" s="156">
        <f>IF(N227="základní",J227,0)</f>
        <v>0</v>
      </c>
      <c r="BF227" s="156">
        <f>IF(N227="snížená",J227,0)</f>
        <v>0</v>
      </c>
      <c r="BG227" s="156">
        <f>IF(N227="zákl. přenesená",J227,0)</f>
        <v>0</v>
      </c>
      <c r="BH227" s="156">
        <f>IF(N227="sníž. přenesená",J227,0)</f>
        <v>0</v>
      </c>
      <c r="BI227" s="156">
        <f>IF(N227="nulová",J227,0)</f>
        <v>0</v>
      </c>
      <c r="BJ227" s="15" t="s">
        <v>93</v>
      </c>
      <c r="BK227" s="156">
        <f>ROUND(I227*H227,2)</f>
        <v>0</v>
      </c>
      <c r="BL227" s="15" t="s">
        <v>208</v>
      </c>
      <c r="BM227" s="155" t="s">
        <v>465</v>
      </c>
    </row>
    <row r="228" spans="1:47" s="2" customFormat="1" ht="12">
      <c r="A228" s="31"/>
      <c r="B228" s="32"/>
      <c r="C228" s="184"/>
      <c r="D228" s="201" t="s">
        <v>202</v>
      </c>
      <c r="E228" s="184"/>
      <c r="F228" s="202" t="s">
        <v>466</v>
      </c>
      <c r="G228" s="184"/>
      <c r="H228" s="184"/>
      <c r="I228" s="157"/>
      <c r="J228" s="184"/>
      <c r="K228" s="31"/>
      <c r="L228" s="32"/>
      <c r="M228" s="158"/>
      <c r="N228" s="159"/>
      <c r="O228" s="57"/>
      <c r="P228" s="57"/>
      <c r="Q228" s="57"/>
      <c r="R228" s="57"/>
      <c r="S228" s="57"/>
      <c r="T228" s="58"/>
      <c r="U228" s="31"/>
      <c r="V228" s="31"/>
      <c r="W228" s="31"/>
      <c r="X228" s="31"/>
      <c r="Y228" s="31"/>
      <c r="Z228" s="31"/>
      <c r="AA228" s="31"/>
      <c r="AB228" s="31"/>
      <c r="AC228" s="31"/>
      <c r="AD228" s="31"/>
      <c r="AE228" s="31"/>
      <c r="AT228" s="15" t="s">
        <v>202</v>
      </c>
      <c r="AU228" s="15" t="s">
        <v>96</v>
      </c>
    </row>
    <row r="229" spans="2:51" s="13" customFormat="1" ht="12">
      <c r="B229" s="160"/>
      <c r="C229" s="186"/>
      <c r="D229" s="201" t="s">
        <v>257</v>
      </c>
      <c r="E229" s="203" t="s">
        <v>1</v>
      </c>
      <c r="F229" s="204" t="s">
        <v>502</v>
      </c>
      <c r="G229" s="186"/>
      <c r="H229" s="205">
        <v>36</v>
      </c>
      <c r="I229" s="162"/>
      <c r="J229" s="186"/>
      <c r="L229" s="160"/>
      <c r="M229" s="163"/>
      <c r="N229" s="164"/>
      <c r="O229" s="164"/>
      <c r="P229" s="164"/>
      <c r="Q229" s="164"/>
      <c r="R229" s="164"/>
      <c r="S229" s="164"/>
      <c r="T229" s="165"/>
      <c r="AT229" s="161" t="s">
        <v>257</v>
      </c>
      <c r="AU229" s="161" t="s">
        <v>96</v>
      </c>
      <c r="AV229" s="13" t="s">
        <v>96</v>
      </c>
      <c r="AW229" s="13" t="s">
        <v>40</v>
      </c>
      <c r="AX229" s="13" t="s">
        <v>93</v>
      </c>
      <c r="AY229" s="161" t="s">
        <v>195</v>
      </c>
    </row>
    <row r="230" spans="2:63" s="12" customFormat="1" ht="22.9" customHeight="1">
      <c r="B230" s="135"/>
      <c r="C230" s="192"/>
      <c r="D230" s="193" t="s">
        <v>84</v>
      </c>
      <c r="E230" s="195" t="s">
        <v>208</v>
      </c>
      <c r="F230" s="195" t="s">
        <v>468</v>
      </c>
      <c r="G230" s="192"/>
      <c r="H230" s="192"/>
      <c r="I230" s="138"/>
      <c r="J230" s="185">
        <f>BK230</f>
        <v>0</v>
      </c>
      <c r="L230" s="135"/>
      <c r="M230" s="140"/>
      <c r="N230" s="141"/>
      <c r="O230" s="141"/>
      <c r="P230" s="142">
        <f>SUM(P231:P239)</f>
        <v>0</v>
      </c>
      <c r="Q230" s="141"/>
      <c r="R230" s="142">
        <f>SUM(R231:R239)</f>
        <v>8.5622357</v>
      </c>
      <c r="S230" s="141"/>
      <c r="T230" s="143">
        <f>SUM(T231:T239)</f>
        <v>0</v>
      </c>
      <c r="AR230" s="136" t="s">
        <v>93</v>
      </c>
      <c r="AT230" s="144" t="s">
        <v>84</v>
      </c>
      <c r="AU230" s="144" t="s">
        <v>93</v>
      </c>
      <c r="AY230" s="136" t="s">
        <v>195</v>
      </c>
      <c r="BK230" s="145">
        <f>SUM(BK231:BK239)</f>
        <v>0</v>
      </c>
    </row>
    <row r="231" spans="1:65" s="2" customFormat="1" ht="16.5" customHeight="1">
      <c r="A231" s="31"/>
      <c r="B231" s="148"/>
      <c r="C231" s="196" t="s">
        <v>339</v>
      </c>
      <c r="D231" s="196" t="s">
        <v>196</v>
      </c>
      <c r="E231" s="197" t="s">
        <v>469</v>
      </c>
      <c r="F231" s="198" t="s">
        <v>470</v>
      </c>
      <c r="G231" s="199" t="s">
        <v>312</v>
      </c>
      <c r="H231" s="200">
        <v>36</v>
      </c>
      <c r="I231" s="149"/>
      <c r="J231" s="183">
        <f>ROUND(I231*H231,2)</f>
        <v>0</v>
      </c>
      <c r="K231" s="150"/>
      <c r="L231" s="32"/>
      <c r="M231" s="151" t="s">
        <v>1</v>
      </c>
      <c r="N231" s="152" t="s">
        <v>50</v>
      </c>
      <c r="O231" s="57"/>
      <c r="P231" s="153">
        <f>O231*H231</f>
        <v>0</v>
      </c>
      <c r="Q231" s="153">
        <v>0</v>
      </c>
      <c r="R231" s="153">
        <f>Q231*H231</f>
        <v>0</v>
      </c>
      <c r="S231" s="153">
        <v>0</v>
      </c>
      <c r="T231" s="154">
        <f>S231*H231</f>
        <v>0</v>
      </c>
      <c r="U231" s="31"/>
      <c r="V231" s="31"/>
      <c r="W231" s="31"/>
      <c r="X231" s="31"/>
      <c r="Y231" s="31"/>
      <c r="Z231" s="31"/>
      <c r="AA231" s="31"/>
      <c r="AB231" s="31"/>
      <c r="AC231" s="31"/>
      <c r="AD231" s="31"/>
      <c r="AE231" s="31"/>
      <c r="AR231" s="155" t="s">
        <v>208</v>
      </c>
      <c r="AT231" s="155" t="s">
        <v>196</v>
      </c>
      <c r="AU231" s="155" t="s">
        <v>96</v>
      </c>
      <c r="AY231" s="15" t="s">
        <v>195</v>
      </c>
      <c r="BE231" s="156">
        <f>IF(N231="základní",J231,0)</f>
        <v>0</v>
      </c>
      <c r="BF231" s="156">
        <f>IF(N231="snížená",J231,0)</f>
        <v>0</v>
      </c>
      <c r="BG231" s="156">
        <f>IF(N231="zákl. přenesená",J231,0)</f>
        <v>0</v>
      </c>
      <c r="BH231" s="156">
        <f>IF(N231="sníž. přenesená",J231,0)</f>
        <v>0</v>
      </c>
      <c r="BI231" s="156">
        <f>IF(N231="nulová",J231,0)</f>
        <v>0</v>
      </c>
      <c r="BJ231" s="15" t="s">
        <v>93</v>
      </c>
      <c r="BK231" s="156">
        <f>ROUND(I231*H231,2)</f>
        <v>0</v>
      </c>
      <c r="BL231" s="15" t="s">
        <v>208</v>
      </c>
      <c r="BM231" s="155" t="s">
        <v>471</v>
      </c>
    </row>
    <row r="232" spans="1:47" s="2" customFormat="1" ht="12">
      <c r="A232" s="31"/>
      <c r="B232" s="32"/>
      <c r="C232" s="184"/>
      <c r="D232" s="201" t="s">
        <v>202</v>
      </c>
      <c r="E232" s="184"/>
      <c r="F232" s="202" t="s">
        <v>472</v>
      </c>
      <c r="G232" s="184"/>
      <c r="H232" s="184"/>
      <c r="I232" s="157"/>
      <c r="J232" s="184"/>
      <c r="K232" s="31"/>
      <c r="L232" s="32"/>
      <c r="M232" s="158"/>
      <c r="N232" s="159"/>
      <c r="O232" s="57"/>
      <c r="P232" s="57"/>
      <c r="Q232" s="57"/>
      <c r="R232" s="57"/>
      <c r="S232" s="57"/>
      <c r="T232" s="58"/>
      <c r="U232" s="31"/>
      <c r="V232" s="31"/>
      <c r="W232" s="31"/>
      <c r="X232" s="31"/>
      <c r="Y232" s="31"/>
      <c r="Z232" s="31"/>
      <c r="AA232" s="31"/>
      <c r="AB232" s="31"/>
      <c r="AC232" s="31"/>
      <c r="AD232" s="31"/>
      <c r="AE232" s="31"/>
      <c r="AT232" s="15" t="s">
        <v>202</v>
      </c>
      <c r="AU232" s="15" t="s">
        <v>96</v>
      </c>
    </row>
    <row r="233" spans="2:51" s="13" customFormat="1" ht="12">
      <c r="B233" s="160"/>
      <c r="C233" s="186"/>
      <c r="D233" s="201" t="s">
        <v>257</v>
      </c>
      <c r="E233" s="203" t="s">
        <v>1</v>
      </c>
      <c r="F233" s="204" t="s">
        <v>502</v>
      </c>
      <c r="G233" s="186"/>
      <c r="H233" s="205">
        <v>36</v>
      </c>
      <c r="I233" s="162"/>
      <c r="J233" s="186"/>
      <c r="L233" s="160"/>
      <c r="M233" s="163"/>
      <c r="N233" s="164"/>
      <c r="O233" s="164"/>
      <c r="P233" s="164"/>
      <c r="Q233" s="164"/>
      <c r="R233" s="164"/>
      <c r="S233" s="164"/>
      <c r="T233" s="165"/>
      <c r="AT233" s="161" t="s">
        <v>257</v>
      </c>
      <c r="AU233" s="161" t="s">
        <v>96</v>
      </c>
      <c r="AV233" s="13" t="s">
        <v>96</v>
      </c>
      <c r="AW233" s="13" t="s">
        <v>40</v>
      </c>
      <c r="AX233" s="13" t="s">
        <v>93</v>
      </c>
      <c r="AY233" s="161" t="s">
        <v>195</v>
      </c>
    </row>
    <row r="234" spans="1:65" s="2" customFormat="1" ht="16.5" customHeight="1">
      <c r="A234" s="31"/>
      <c r="B234" s="148"/>
      <c r="C234" s="196" t="s">
        <v>473</v>
      </c>
      <c r="D234" s="196" t="s">
        <v>196</v>
      </c>
      <c r="E234" s="197" t="s">
        <v>474</v>
      </c>
      <c r="F234" s="198" t="s">
        <v>475</v>
      </c>
      <c r="G234" s="199" t="s">
        <v>347</v>
      </c>
      <c r="H234" s="200">
        <v>4.41</v>
      </c>
      <c r="I234" s="149"/>
      <c r="J234" s="183">
        <f>ROUND(I234*H234,2)</f>
        <v>0</v>
      </c>
      <c r="K234" s="150"/>
      <c r="L234" s="32"/>
      <c r="M234" s="151" t="s">
        <v>1</v>
      </c>
      <c r="N234" s="152" t="s">
        <v>50</v>
      </c>
      <c r="O234" s="57"/>
      <c r="P234" s="153">
        <f>O234*H234</f>
        <v>0</v>
      </c>
      <c r="Q234" s="153">
        <v>1.89077</v>
      </c>
      <c r="R234" s="153">
        <f>Q234*H234</f>
        <v>8.3382957</v>
      </c>
      <c r="S234" s="153">
        <v>0</v>
      </c>
      <c r="T234" s="154">
        <f>S234*H234</f>
        <v>0</v>
      </c>
      <c r="U234" s="31"/>
      <c r="V234" s="31"/>
      <c r="W234" s="31"/>
      <c r="X234" s="31"/>
      <c r="Y234" s="31"/>
      <c r="Z234" s="31"/>
      <c r="AA234" s="31"/>
      <c r="AB234" s="31"/>
      <c r="AC234" s="31"/>
      <c r="AD234" s="31"/>
      <c r="AE234" s="31"/>
      <c r="AR234" s="155" t="s">
        <v>208</v>
      </c>
      <c r="AT234" s="155" t="s">
        <v>196</v>
      </c>
      <c r="AU234" s="155" t="s">
        <v>96</v>
      </c>
      <c r="AY234" s="15" t="s">
        <v>195</v>
      </c>
      <c r="BE234" s="156">
        <f>IF(N234="základní",J234,0)</f>
        <v>0</v>
      </c>
      <c r="BF234" s="156">
        <f>IF(N234="snížená",J234,0)</f>
        <v>0</v>
      </c>
      <c r="BG234" s="156">
        <f>IF(N234="zákl. přenesená",J234,0)</f>
        <v>0</v>
      </c>
      <c r="BH234" s="156">
        <f>IF(N234="sníž. přenesená",J234,0)</f>
        <v>0</v>
      </c>
      <c r="BI234" s="156">
        <f>IF(N234="nulová",J234,0)</f>
        <v>0</v>
      </c>
      <c r="BJ234" s="15" t="s">
        <v>93</v>
      </c>
      <c r="BK234" s="156">
        <f>ROUND(I234*H234,2)</f>
        <v>0</v>
      </c>
      <c r="BL234" s="15" t="s">
        <v>208</v>
      </c>
      <c r="BM234" s="155" t="s">
        <v>476</v>
      </c>
    </row>
    <row r="235" spans="1:47" s="2" customFormat="1" ht="19.5">
      <c r="A235" s="31"/>
      <c r="B235" s="32"/>
      <c r="C235" s="184"/>
      <c r="D235" s="201" t="s">
        <v>202</v>
      </c>
      <c r="E235" s="184"/>
      <c r="F235" s="202" t="s">
        <v>477</v>
      </c>
      <c r="G235" s="184"/>
      <c r="H235" s="184"/>
      <c r="I235" s="157"/>
      <c r="J235" s="184"/>
      <c r="K235" s="31"/>
      <c r="L235" s="32"/>
      <c r="M235" s="158"/>
      <c r="N235" s="159"/>
      <c r="O235" s="57"/>
      <c r="P235" s="57"/>
      <c r="Q235" s="57"/>
      <c r="R235" s="57"/>
      <c r="S235" s="57"/>
      <c r="T235" s="58"/>
      <c r="U235" s="31"/>
      <c r="V235" s="31"/>
      <c r="W235" s="31"/>
      <c r="X235" s="31"/>
      <c r="Y235" s="31"/>
      <c r="Z235" s="31"/>
      <c r="AA235" s="31"/>
      <c r="AB235" s="31"/>
      <c r="AC235" s="31"/>
      <c r="AD235" s="31"/>
      <c r="AE235" s="31"/>
      <c r="AT235" s="15" t="s">
        <v>202</v>
      </c>
      <c r="AU235" s="15" t="s">
        <v>96</v>
      </c>
    </row>
    <row r="236" spans="2:51" s="13" customFormat="1" ht="12">
      <c r="B236" s="160"/>
      <c r="C236" s="186"/>
      <c r="D236" s="201" t="s">
        <v>257</v>
      </c>
      <c r="E236" s="203" t="s">
        <v>1</v>
      </c>
      <c r="F236" s="204" t="s">
        <v>1132</v>
      </c>
      <c r="G236" s="186"/>
      <c r="H236" s="205">
        <v>4.41</v>
      </c>
      <c r="I236" s="162"/>
      <c r="J236" s="186"/>
      <c r="L236" s="160"/>
      <c r="M236" s="163"/>
      <c r="N236" s="164"/>
      <c r="O236" s="164"/>
      <c r="P236" s="164"/>
      <c r="Q236" s="164"/>
      <c r="R236" s="164"/>
      <c r="S236" s="164"/>
      <c r="T236" s="165"/>
      <c r="AT236" s="161" t="s">
        <v>257</v>
      </c>
      <c r="AU236" s="161" t="s">
        <v>96</v>
      </c>
      <c r="AV236" s="13" t="s">
        <v>96</v>
      </c>
      <c r="AW236" s="13" t="s">
        <v>40</v>
      </c>
      <c r="AX236" s="13" t="s">
        <v>93</v>
      </c>
      <c r="AY236" s="161" t="s">
        <v>195</v>
      </c>
    </row>
    <row r="237" spans="1:65" s="2" customFormat="1" ht="21.75" customHeight="1">
      <c r="A237" s="31"/>
      <c r="B237" s="148"/>
      <c r="C237" s="196" t="s">
        <v>479</v>
      </c>
      <c r="D237" s="196" t="s">
        <v>196</v>
      </c>
      <c r="E237" s="197" t="s">
        <v>480</v>
      </c>
      <c r="F237" s="198" t="s">
        <v>481</v>
      </c>
      <c r="G237" s="199" t="s">
        <v>482</v>
      </c>
      <c r="H237" s="200">
        <v>1</v>
      </c>
      <c r="I237" s="149"/>
      <c r="J237" s="183">
        <f>ROUND(I237*H237,2)</f>
        <v>0</v>
      </c>
      <c r="K237" s="150"/>
      <c r="L237" s="32"/>
      <c r="M237" s="151" t="s">
        <v>1</v>
      </c>
      <c r="N237" s="152" t="s">
        <v>50</v>
      </c>
      <c r="O237" s="57"/>
      <c r="P237" s="153">
        <f>O237*H237</f>
        <v>0</v>
      </c>
      <c r="Q237" s="153">
        <v>0.22394</v>
      </c>
      <c r="R237" s="153">
        <f>Q237*H237</f>
        <v>0.22394</v>
      </c>
      <c r="S237" s="153">
        <v>0</v>
      </c>
      <c r="T237" s="154">
        <f>S237*H237</f>
        <v>0</v>
      </c>
      <c r="U237" s="31"/>
      <c r="V237" s="31"/>
      <c r="W237" s="31"/>
      <c r="X237" s="31"/>
      <c r="Y237" s="31"/>
      <c r="Z237" s="31"/>
      <c r="AA237" s="31"/>
      <c r="AB237" s="31"/>
      <c r="AC237" s="31"/>
      <c r="AD237" s="31"/>
      <c r="AE237" s="31"/>
      <c r="AR237" s="155" t="s">
        <v>208</v>
      </c>
      <c r="AT237" s="155" t="s">
        <v>196</v>
      </c>
      <c r="AU237" s="155" t="s">
        <v>96</v>
      </c>
      <c r="AY237" s="15" t="s">
        <v>195</v>
      </c>
      <c r="BE237" s="156">
        <f>IF(N237="základní",J237,0)</f>
        <v>0</v>
      </c>
      <c r="BF237" s="156">
        <f>IF(N237="snížená",J237,0)</f>
        <v>0</v>
      </c>
      <c r="BG237" s="156">
        <f>IF(N237="zákl. přenesená",J237,0)</f>
        <v>0</v>
      </c>
      <c r="BH237" s="156">
        <f>IF(N237="sníž. přenesená",J237,0)</f>
        <v>0</v>
      </c>
      <c r="BI237" s="156">
        <f>IF(N237="nulová",J237,0)</f>
        <v>0</v>
      </c>
      <c r="BJ237" s="15" t="s">
        <v>93</v>
      </c>
      <c r="BK237" s="156">
        <f>ROUND(I237*H237,2)</f>
        <v>0</v>
      </c>
      <c r="BL237" s="15" t="s">
        <v>208</v>
      </c>
      <c r="BM237" s="155" t="s">
        <v>1060</v>
      </c>
    </row>
    <row r="238" spans="1:47" s="2" customFormat="1" ht="19.5">
      <c r="A238" s="31"/>
      <c r="B238" s="32"/>
      <c r="C238" s="184"/>
      <c r="D238" s="201" t="s">
        <v>202</v>
      </c>
      <c r="E238" s="184"/>
      <c r="F238" s="202" t="s">
        <v>484</v>
      </c>
      <c r="G238" s="184"/>
      <c r="H238" s="184"/>
      <c r="I238" s="157"/>
      <c r="J238" s="184"/>
      <c r="K238" s="31"/>
      <c r="L238" s="32"/>
      <c r="M238" s="158"/>
      <c r="N238" s="159"/>
      <c r="O238" s="57"/>
      <c r="P238" s="57"/>
      <c r="Q238" s="57"/>
      <c r="R238" s="57"/>
      <c r="S238" s="57"/>
      <c r="T238" s="58"/>
      <c r="U238" s="31"/>
      <c r="V238" s="31"/>
      <c r="W238" s="31"/>
      <c r="X238" s="31"/>
      <c r="Y238" s="31"/>
      <c r="Z238" s="31"/>
      <c r="AA238" s="31"/>
      <c r="AB238" s="31"/>
      <c r="AC238" s="31"/>
      <c r="AD238" s="31"/>
      <c r="AE238" s="31"/>
      <c r="AT238" s="15" t="s">
        <v>202</v>
      </c>
      <c r="AU238" s="15" t="s">
        <v>96</v>
      </c>
    </row>
    <row r="239" spans="2:51" s="13" customFormat="1" ht="12">
      <c r="B239" s="160"/>
      <c r="C239" s="186"/>
      <c r="D239" s="201" t="s">
        <v>257</v>
      </c>
      <c r="E239" s="203" t="s">
        <v>1</v>
      </c>
      <c r="F239" s="204" t="s">
        <v>93</v>
      </c>
      <c r="G239" s="186"/>
      <c r="H239" s="205">
        <v>1</v>
      </c>
      <c r="I239" s="162"/>
      <c r="J239" s="186"/>
      <c r="L239" s="160"/>
      <c r="M239" s="163"/>
      <c r="N239" s="164"/>
      <c r="O239" s="164"/>
      <c r="P239" s="164"/>
      <c r="Q239" s="164"/>
      <c r="R239" s="164"/>
      <c r="S239" s="164"/>
      <c r="T239" s="165"/>
      <c r="AT239" s="161" t="s">
        <v>257</v>
      </c>
      <c r="AU239" s="161" t="s">
        <v>96</v>
      </c>
      <c r="AV239" s="13" t="s">
        <v>96</v>
      </c>
      <c r="AW239" s="13" t="s">
        <v>40</v>
      </c>
      <c r="AX239" s="13" t="s">
        <v>93</v>
      </c>
      <c r="AY239" s="161" t="s">
        <v>195</v>
      </c>
    </row>
    <row r="240" spans="2:63" s="12" customFormat="1" ht="22.9" customHeight="1">
      <c r="B240" s="135"/>
      <c r="C240" s="192"/>
      <c r="D240" s="193" t="s">
        <v>84</v>
      </c>
      <c r="E240" s="195" t="s">
        <v>194</v>
      </c>
      <c r="F240" s="195" t="s">
        <v>485</v>
      </c>
      <c r="G240" s="192"/>
      <c r="H240" s="192"/>
      <c r="I240" s="138"/>
      <c r="J240" s="185">
        <f>BK240</f>
        <v>0</v>
      </c>
      <c r="L240" s="135"/>
      <c r="M240" s="140"/>
      <c r="N240" s="141"/>
      <c r="O240" s="141"/>
      <c r="P240" s="142">
        <f>SUM(P241:P264)</f>
        <v>0</v>
      </c>
      <c r="Q240" s="141"/>
      <c r="R240" s="142">
        <f>SUM(R241:R264)</f>
        <v>0.018036</v>
      </c>
      <c r="S240" s="141"/>
      <c r="T240" s="143">
        <f>SUM(T241:T264)</f>
        <v>0</v>
      </c>
      <c r="AR240" s="136" t="s">
        <v>93</v>
      </c>
      <c r="AT240" s="144" t="s">
        <v>84</v>
      </c>
      <c r="AU240" s="144" t="s">
        <v>93</v>
      </c>
      <c r="AY240" s="136" t="s">
        <v>195</v>
      </c>
      <c r="BK240" s="145">
        <f>SUM(BK241:BK264)</f>
        <v>0</v>
      </c>
    </row>
    <row r="241" spans="1:65" s="2" customFormat="1" ht="16.5" customHeight="1">
      <c r="A241" s="31"/>
      <c r="B241" s="148"/>
      <c r="C241" s="196" t="s">
        <v>486</v>
      </c>
      <c r="D241" s="196" t="s">
        <v>196</v>
      </c>
      <c r="E241" s="197" t="s">
        <v>487</v>
      </c>
      <c r="F241" s="198" t="s">
        <v>488</v>
      </c>
      <c r="G241" s="199" t="s">
        <v>296</v>
      </c>
      <c r="H241" s="200">
        <v>2.4</v>
      </c>
      <c r="I241" s="149"/>
      <c r="J241" s="183">
        <f>ROUND(I241*H241,2)</f>
        <v>0</v>
      </c>
      <c r="K241" s="150"/>
      <c r="L241" s="32"/>
      <c r="M241" s="151" t="s">
        <v>1</v>
      </c>
      <c r="N241" s="152" t="s">
        <v>50</v>
      </c>
      <c r="O241" s="57"/>
      <c r="P241" s="153">
        <f>O241*H241</f>
        <v>0</v>
      </c>
      <c r="Q241" s="153">
        <v>0</v>
      </c>
      <c r="R241" s="153">
        <f>Q241*H241</f>
        <v>0</v>
      </c>
      <c r="S241" s="153">
        <v>0</v>
      </c>
      <c r="T241" s="154">
        <f>S241*H241</f>
        <v>0</v>
      </c>
      <c r="U241" s="31"/>
      <c r="V241" s="31"/>
      <c r="W241" s="31"/>
      <c r="X241" s="31"/>
      <c r="Y241" s="31"/>
      <c r="Z241" s="31"/>
      <c r="AA241" s="31"/>
      <c r="AB241" s="31"/>
      <c r="AC241" s="31"/>
      <c r="AD241" s="31"/>
      <c r="AE241" s="31"/>
      <c r="AR241" s="155" t="s">
        <v>208</v>
      </c>
      <c r="AT241" s="155" t="s">
        <v>196</v>
      </c>
      <c r="AU241" s="155" t="s">
        <v>96</v>
      </c>
      <c r="AY241" s="15" t="s">
        <v>195</v>
      </c>
      <c r="BE241" s="156">
        <f>IF(N241="základní",J241,0)</f>
        <v>0</v>
      </c>
      <c r="BF241" s="156">
        <f>IF(N241="snížená",J241,0)</f>
        <v>0</v>
      </c>
      <c r="BG241" s="156">
        <f>IF(N241="zákl. přenesená",J241,0)</f>
        <v>0</v>
      </c>
      <c r="BH241" s="156">
        <f>IF(N241="sníž. přenesená",J241,0)</f>
        <v>0</v>
      </c>
      <c r="BI241" s="156">
        <f>IF(N241="nulová",J241,0)</f>
        <v>0</v>
      </c>
      <c r="BJ241" s="15" t="s">
        <v>93</v>
      </c>
      <c r="BK241" s="156">
        <f>ROUND(I241*H241,2)</f>
        <v>0</v>
      </c>
      <c r="BL241" s="15" t="s">
        <v>208</v>
      </c>
      <c r="BM241" s="155" t="s">
        <v>840</v>
      </c>
    </row>
    <row r="242" spans="1:47" s="2" customFormat="1" ht="19.5">
      <c r="A242" s="31"/>
      <c r="B242" s="32"/>
      <c r="C242" s="184"/>
      <c r="D242" s="201" t="s">
        <v>202</v>
      </c>
      <c r="E242" s="184"/>
      <c r="F242" s="202" t="s">
        <v>490</v>
      </c>
      <c r="G242" s="184"/>
      <c r="H242" s="184"/>
      <c r="I242" s="157"/>
      <c r="J242" s="184"/>
      <c r="K242" s="31"/>
      <c r="L242" s="32"/>
      <c r="M242" s="158"/>
      <c r="N242" s="159"/>
      <c r="O242" s="57"/>
      <c r="P242" s="57"/>
      <c r="Q242" s="57"/>
      <c r="R242" s="57"/>
      <c r="S242" s="57"/>
      <c r="T242" s="58"/>
      <c r="U242" s="31"/>
      <c r="V242" s="31"/>
      <c r="W242" s="31"/>
      <c r="X242" s="31"/>
      <c r="Y242" s="31"/>
      <c r="Z242" s="31"/>
      <c r="AA242" s="31"/>
      <c r="AB242" s="31"/>
      <c r="AC242" s="31"/>
      <c r="AD242" s="31"/>
      <c r="AE242" s="31"/>
      <c r="AT242" s="15" t="s">
        <v>202</v>
      </c>
      <c r="AU242" s="15" t="s">
        <v>96</v>
      </c>
    </row>
    <row r="243" spans="2:51" s="13" customFormat="1" ht="12">
      <c r="B243" s="160"/>
      <c r="C243" s="186"/>
      <c r="D243" s="201" t="s">
        <v>257</v>
      </c>
      <c r="E243" s="203" t="s">
        <v>1</v>
      </c>
      <c r="F243" s="204" t="s">
        <v>1133</v>
      </c>
      <c r="G243" s="186"/>
      <c r="H243" s="205">
        <v>2.4</v>
      </c>
      <c r="I243" s="162"/>
      <c r="J243" s="186"/>
      <c r="L243" s="160"/>
      <c r="M243" s="163"/>
      <c r="N243" s="164"/>
      <c r="O243" s="164"/>
      <c r="P243" s="164"/>
      <c r="Q243" s="164"/>
      <c r="R243" s="164"/>
      <c r="S243" s="164"/>
      <c r="T243" s="165"/>
      <c r="AT243" s="161" t="s">
        <v>257</v>
      </c>
      <c r="AU243" s="161" t="s">
        <v>96</v>
      </c>
      <c r="AV243" s="13" t="s">
        <v>96</v>
      </c>
      <c r="AW243" s="13" t="s">
        <v>40</v>
      </c>
      <c r="AX243" s="13" t="s">
        <v>93</v>
      </c>
      <c r="AY243" s="161" t="s">
        <v>195</v>
      </c>
    </row>
    <row r="244" spans="1:65" s="2" customFormat="1" ht="24.2" customHeight="1">
      <c r="A244" s="31"/>
      <c r="B244" s="148"/>
      <c r="C244" s="196" t="s">
        <v>492</v>
      </c>
      <c r="D244" s="196" t="s">
        <v>196</v>
      </c>
      <c r="E244" s="197" t="s">
        <v>493</v>
      </c>
      <c r="F244" s="198" t="s">
        <v>494</v>
      </c>
      <c r="G244" s="199" t="s">
        <v>296</v>
      </c>
      <c r="H244" s="200">
        <v>3.6</v>
      </c>
      <c r="I244" s="149"/>
      <c r="J244" s="183">
        <f>ROUND(I244*H244,2)</f>
        <v>0</v>
      </c>
      <c r="K244" s="150"/>
      <c r="L244" s="32"/>
      <c r="M244" s="151" t="s">
        <v>1</v>
      </c>
      <c r="N244" s="152" t="s">
        <v>50</v>
      </c>
      <c r="O244" s="57"/>
      <c r="P244" s="153">
        <f>O244*H244</f>
        <v>0</v>
      </c>
      <c r="Q244" s="153">
        <v>0</v>
      </c>
      <c r="R244" s="153">
        <f>Q244*H244</f>
        <v>0</v>
      </c>
      <c r="S244" s="153">
        <v>0</v>
      </c>
      <c r="T244" s="154">
        <f>S244*H244</f>
        <v>0</v>
      </c>
      <c r="U244" s="31"/>
      <c r="V244" s="31"/>
      <c r="W244" s="31"/>
      <c r="X244" s="31"/>
      <c r="Y244" s="31"/>
      <c r="Z244" s="31"/>
      <c r="AA244" s="31"/>
      <c r="AB244" s="31"/>
      <c r="AC244" s="31"/>
      <c r="AD244" s="31"/>
      <c r="AE244" s="31"/>
      <c r="AR244" s="155" t="s">
        <v>208</v>
      </c>
      <c r="AT244" s="155" t="s">
        <v>196</v>
      </c>
      <c r="AU244" s="155" t="s">
        <v>96</v>
      </c>
      <c r="AY244" s="15" t="s">
        <v>195</v>
      </c>
      <c r="BE244" s="156">
        <f>IF(N244="základní",J244,0)</f>
        <v>0</v>
      </c>
      <c r="BF244" s="156">
        <f>IF(N244="snížená",J244,0)</f>
        <v>0</v>
      </c>
      <c r="BG244" s="156">
        <f>IF(N244="zákl. přenesená",J244,0)</f>
        <v>0</v>
      </c>
      <c r="BH244" s="156">
        <f>IF(N244="sníž. přenesená",J244,0)</f>
        <v>0</v>
      </c>
      <c r="BI244" s="156">
        <f>IF(N244="nulová",J244,0)</f>
        <v>0</v>
      </c>
      <c r="BJ244" s="15" t="s">
        <v>93</v>
      </c>
      <c r="BK244" s="156">
        <f>ROUND(I244*H244,2)</f>
        <v>0</v>
      </c>
      <c r="BL244" s="15" t="s">
        <v>208</v>
      </c>
      <c r="BM244" s="155" t="s">
        <v>495</v>
      </c>
    </row>
    <row r="245" spans="1:47" s="2" customFormat="1" ht="29.25">
      <c r="A245" s="31"/>
      <c r="B245" s="32"/>
      <c r="C245" s="184"/>
      <c r="D245" s="201" t="s">
        <v>202</v>
      </c>
      <c r="E245" s="184"/>
      <c r="F245" s="202" t="s">
        <v>496</v>
      </c>
      <c r="G245" s="184"/>
      <c r="H245" s="184"/>
      <c r="I245" s="157"/>
      <c r="J245" s="184"/>
      <c r="K245" s="31"/>
      <c r="L245" s="32"/>
      <c r="M245" s="158"/>
      <c r="N245" s="159"/>
      <c r="O245" s="57"/>
      <c r="P245" s="57"/>
      <c r="Q245" s="57"/>
      <c r="R245" s="57"/>
      <c r="S245" s="57"/>
      <c r="T245" s="58"/>
      <c r="U245" s="31"/>
      <c r="V245" s="31"/>
      <c r="W245" s="31"/>
      <c r="X245" s="31"/>
      <c r="Y245" s="31"/>
      <c r="Z245" s="31"/>
      <c r="AA245" s="31"/>
      <c r="AB245" s="31"/>
      <c r="AC245" s="31"/>
      <c r="AD245" s="31"/>
      <c r="AE245" s="31"/>
      <c r="AT245" s="15" t="s">
        <v>202</v>
      </c>
      <c r="AU245" s="15" t="s">
        <v>96</v>
      </c>
    </row>
    <row r="246" spans="2:51" s="13" customFormat="1" ht="12">
      <c r="B246" s="160"/>
      <c r="C246" s="186"/>
      <c r="D246" s="201" t="s">
        <v>257</v>
      </c>
      <c r="E246" s="203" t="s">
        <v>1</v>
      </c>
      <c r="F246" s="204" t="s">
        <v>1103</v>
      </c>
      <c r="G246" s="186"/>
      <c r="H246" s="205">
        <v>3.6</v>
      </c>
      <c r="I246" s="162"/>
      <c r="J246" s="186"/>
      <c r="L246" s="160"/>
      <c r="M246" s="163"/>
      <c r="N246" s="164"/>
      <c r="O246" s="164"/>
      <c r="P246" s="164"/>
      <c r="Q246" s="164"/>
      <c r="R246" s="164"/>
      <c r="S246" s="164"/>
      <c r="T246" s="165"/>
      <c r="AT246" s="161" t="s">
        <v>257</v>
      </c>
      <c r="AU246" s="161" t="s">
        <v>96</v>
      </c>
      <c r="AV246" s="13" t="s">
        <v>96</v>
      </c>
      <c r="AW246" s="13" t="s">
        <v>40</v>
      </c>
      <c r="AX246" s="13" t="s">
        <v>93</v>
      </c>
      <c r="AY246" s="161" t="s">
        <v>195</v>
      </c>
    </row>
    <row r="247" spans="1:65" s="2" customFormat="1" ht="24.2" customHeight="1">
      <c r="A247" s="31"/>
      <c r="B247" s="148"/>
      <c r="C247" s="196" t="s">
        <v>497</v>
      </c>
      <c r="D247" s="196" t="s">
        <v>196</v>
      </c>
      <c r="E247" s="197" t="s">
        <v>498</v>
      </c>
      <c r="F247" s="198" t="s">
        <v>499</v>
      </c>
      <c r="G247" s="199" t="s">
        <v>296</v>
      </c>
      <c r="H247" s="200">
        <v>2.4</v>
      </c>
      <c r="I247" s="149"/>
      <c r="J247" s="183">
        <f>ROUND(I247*H247,2)</f>
        <v>0</v>
      </c>
      <c r="K247" s="150"/>
      <c r="L247" s="32"/>
      <c r="M247" s="151" t="s">
        <v>1</v>
      </c>
      <c r="N247" s="152" t="s">
        <v>50</v>
      </c>
      <c r="O247" s="57"/>
      <c r="P247" s="153">
        <f>O247*H247</f>
        <v>0</v>
      </c>
      <c r="Q247" s="153">
        <v>0.00601</v>
      </c>
      <c r="R247" s="153">
        <f>Q247*H247</f>
        <v>0.014424</v>
      </c>
      <c r="S247" s="153">
        <v>0</v>
      </c>
      <c r="T247" s="154">
        <f>S247*H247</f>
        <v>0</v>
      </c>
      <c r="U247" s="31"/>
      <c r="V247" s="31"/>
      <c r="W247" s="31"/>
      <c r="X247" s="31"/>
      <c r="Y247" s="31"/>
      <c r="Z247" s="31"/>
      <c r="AA247" s="31"/>
      <c r="AB247" s="31"/>
      <c r="AC247" s="31"/>
      <c r="AD247" s="31"/>
      <c r="AE247" s="31"/>
      <c r="AR247" s="155" t="s">
        <v>208</v>
      </c>
      <c r="AT247" s="155" t="s">
        <v>196</v>
      </c>
      <c r="AU247" s="155" t="s">
        <v>96</v>
      </c>
      <c r="AY247" s="15" t="s">
        <v>195</v>
      </c>
      <c r="BE247" s="156">
        <f>IF(N247="základní",J247,0)</f>
        <v>0</v>
      </c>
      <c r="BF247" s="156">
        <f>IF(N247="snížená",J247,0)</f>
        <v>0</v>
      </c>
      <c r="BG247" s="156">
        <f>IF(N247="zákl. přenesená",J247,0)</f>
        <v>0</v>
      </c>
      <c r="BH247" s="156">
        <f>IF(N247="sníž. přenesená",J247,0)</f>
        <v>0</v>
      </c>
      <c r="BI247" s="156">
        <f>IF(N247="nulová",J247,0)</f>
        <v>0</v>
      </c>
      <c r="BJ247" s="15" t="s">
        <v>93</v>
      </c>
      <c r="BK247" s="156">
        <f>ROUND(I247*H247,2)</f>
        <v>0</v>
      </c>
      <c r="BL247" s="15" t="s">
        <v>208</v>
      </c>
      <c r="BM247" s="155" t="s">
        <v>500</v>
      </c>
    </row>
    <row r="248" spans="1:47" s="2" customFormat="1" ht="19.5">
      <c r="A248" s="31"/>
      <c r="B248" s="32"/>
      <c r="C248" s="184"/>
      <c r="D248" s="201" t="s">
        <v>202</v>
      </c>
      <c r="E248" s="184"/>
      <c r="F248" s="202" t="s">
        <v>501</v>
      </c>
      <c r="G248" s="184"/>
      <c r="H248" s="184"/>
      <c r="I248" s="157"/>
      <c r="J248" s="184"/>
      <c r="K248" s="31"/>
      <c r="L248" s="32"/>
      <c r="M248" s="158"/>
      <c r="N248" s="159"/>
      <c r="O248" s="57"/>
      <c r="P248" s="57"/>
      <c r="Q248" s="57"/>
      <c r="R248" s="57"/>
      <c r="S248" s="57"/>
      <c r="T248" s="58"/>
      <c r="U248" s="31"/>
      <c r="V248" s="31"/>
      <c r="W248" s="31"/>
      <c r="X248" s="31"/>
      <c r="Y248" s="31"/>
      <c r="Z248" s="31"/>
      <c r="AA248" s="31"/>
      <c r="AB248" s="31"/>
      <c r="AC248" s="31"/>
      <c r="AD248" s="31"/>
      <c r="AE248" s="31"/>
      <c r="AT248" s="15" t="s">
        <v>202</v>
      </c>
      <c r="AU248" s="15" t="s">
        <v>96</v>
      </c>
    </row>
    <row r="249" spans="2:51" s="13" customFormat="1" ht="12">
      <c r="B249" s="160"/>
      <c r="C249" s="186"/>
      <c r="D249" s="201" t="s">
        <v>257</v>
      </c>
      <c r="E249" s="203" t="s">
        <v>1</v>
      </c>
      <c r="F249" s="204" t="s">
        <v>1133</v>
      </c>
      <c r="G249" s="186"/>
      <c r="H249" s="205">
        <v>2.4</v>
      </c>
      <c r="I249" s="162"/>
      <c r="J249" s="186"/>
      <c r="L249" s="160"/>
      <c r="M249" s="163"/>
      <c r="N249" s="164"/>
      <c r="O249" s="164"/>
      <c r="P249" s="164"/>
      <c r="Q249" s="164"/>
      <c r="R249" s="164"/>
      <c r="S249" s="164"/>
      <c r="T249" s="165"/>
      <c r="AT249" s="161" t="s">
        <v>257</v>
      </c>
      <c r="AU249" s="161" t="s">
        <v>96</v>
      </c>
      <c r="AV249" s="13" t="s">
        <v>96</v>
      </c>
      <c r="AW249" s="13" t="s">
        <v>40</v>
      </c>
      <c r="AX249" s="13" t="s">
        <v>93</v>
      </c>
      <c r="AY249" s="161" t="s">
        <v>195</v>
      </c>
    </row>
    <row r="250" spans="1:65" s="2" customFormat="1" ht="24.2" customHeight="1">
      <c r="A250" s="31"/>
      <c r="B250" s="148"/>
      <c r="C250" s="196" t="s">
        <v>502</v>
      </c>
      <c r="D250" s="196" t="s">
        <v>196</v>
      </c>
      <c r="E250" s="197" t="s">
        <v>503</v>
      </c>
      <c r="F250" s="198" t="s">
        <v>504</v>
      </c>
      <c r="G250" s="199" t="s">
        <v>296</v>
      </c>
      <c r="H250" s="200">
        <v>3.6</v>
      </c>
      <c r="I250" s="149"/>
      <c r="J250" s="183">
        <f>ROUND(I250*H250,2)</f>
        <v>0</v>
      </c>
      <c r="K250" s="150"/>
      <c r="L250" s="32"/>
      <c r="M250" s="151" t="s">
        <v>1</v>
      </c>
      <c r="N250" s="152" t="s">
        <v>50</v>
      </c>
      <c r="O250" s="57"/>
      <c r="P250" s="153">
        <f>O250*H250</f>
        <v>0</v>
      </c>
      <c r="Q250" s="153">
        <v>0.00071</v>
      </c>
      <c r="R250" s="153">
        <f>Q250*H250</f>
        <v>0.002556</v>
      </c>
      <c r="S250" s="153">
        <v>0</v>
      </c>
      <c r="T250" s="154">
        <f>S250*H250</f>
        <v>0</v>
      </c>
      <c r="U250" s="31"/>
      <c r="V250" s="31"/>
      <c r="W250" s="31"/>
      <c r="X250" s="31"/>
      <c r="Y250" s="31"/>
      <c r="Z250" s="31"/>
      <c r="AA250" s="31"/>
      <c r="AB250" s="31"/>
      <c r="AC250" s="31"/>
      <c r="AD250" s="31"/>
      <c r="AE250" s="31"/>
      <c r="AR250" s="155" t="s">
        <v>208</v>
      </c>
      <c r="AT250" s="155" t="s">
        <v>196</v>
      </c>
      <c r="AU250" s="155" t="s">
        <v>96</v>
      </c>
      <c r="AY250" s="15" t="s">
        <v>195</v>
      </c>
      <c r="BE250" s="156">
        <f>IF(N250="základní",J250,0)</f>
        <v>0</v>
      </c>
      <c r="BF250" s="156">
        <f>IF(N250="snížená",J250,0)</f>
        <v>0</v>
      </c>
      <c r="BG250" s="156">
        <f>IF(N250="zákl. přenesená",J250,0)</f>
        <v>0</v>
      </c>
      <c r="BH250" s="156">
        <f>IF(N250="sníž. přenesená",J250,0)</f>
        <v>0</v>
      </c>
      <c r="BI250" s="156">
        <f>IF(N250="nulová",J250,0)</f>
        <v>0</v>
      </c>
      <c r="BJ250" s="15" t="s">
        <v>93</v>
      </c>
      <c r="BK250" s="156">
        <f>ROUND(I250*H250,2)</f>
        <v>0</v>
      </c>
      <c r="BL250" s="15" t="s">
        <v>208</v>
      </c>
      <c r="BM250" s="155" t="s">
        <v>505</v>
      </c>
    </row>
    <row r="251" spans="1:47" s="2" customFormat="1" ht="19.5">
      <c r="A251" s="31"/>
      <c r="B251" s="32"/>
      <c r="C251" s="184"/>
      <c r="D251" s="201" t="s">
        <v>202</v>
      </c>
      <c r="E251" s="184"/>
      <c r="F251" s="202" t="s">
        <v>506</v>
      </c>
      <c r="G251" s="184"/>
      <c r="H251" s="184"/>
      <c r="I251" s="157"/>
      <c r="J251" s="184"/>
      <c r="K251" s="31"/>
      <c r="L251" s="32"/>
      <c r="M251" s="158"/>
      <c r="N251" s="159"/>
      <c r="O251" s="57"/>
      <c r="P251" s="57"/>
      <c r="Q251" s="57"/>
      <c r="R251" s="57"/>
      <c r="S251" s="57"/>
      <c r="T251" s="58"/>
      <c r="U251" s="31"/>
      <c r="V251" s="31"/>
      <c r="W251" s="31"/>
      <c r="X251" s="31"/>
      <c r="Y251" s="31"/>
      <c r="Z251" s="31"/>
      <c r="AA251" s="31"/>
      <c r="AB251" s="31"/>
      <c r="AC251" s="31"/>
      <c r="AD251" s="31"/>
      <c r="AE251" s="31"/>
      <c r="AT251" s="15" t="s">
        <v>202</v>
      </c>
      <c r="AU251" s="15" t="s">
        <v>96</v>
      </c>
    </row>
    <row r="252" spans="2:51" s="13" customFormat="1" ht="12">
      <c r="B252" s="160"/>
      <c r="C252" s="186"/>
      <c r="D252" s="201" t="s">
        <v>257</v>
      </c>
      <c r="E252" s="203" t="s">
        <v>1</v>
      </c>
      <c r="F252" s="204" t="s">
        <v>1103</v>
      </c>
      <c r="G252" s="186"/>
      <c r="H252" s="205">
        <v>3.6</v>
      </c>
      <c r="I252" s="162"/>
      <c r="J252" s="186"/>
      <c r="L252" s="160"/>
      <c r="M252" s="163"/>
      <c r="N252" s="164"/>
      <c r="O252" s="164"/>
      <c r="P252" s="164"/>
      <c r="Q252" s="164"/>
      <c r="R252" s="164"/>
      <c r="S252" s="164"/>
      <c r="T252" s="165"/>
      <c r="AT252" s="161" t="s">
        <v>257</v>
      </c>
      <c r="AU252" s="161" t="s">
        <v>96</v>
      </c>
      <c r="AV252" s="13" t="s">
        <v>96</v>
      </c>
      <c r="AW252" s="13" t="s">
        <v>40</v>
      </c>
      <c r="AX252" s="13" t="s">
        <v>85</v>
      </c>
      <c r="AY252" s="161" t="s">
        <v>195</v>
      </c>
    </row>
    <row r="253" spans="1:65" s="2" customFormat="1" ht="33" customHeight="1">
      <c r="A253" s="31"/>
      <c r="B253" s="148"/>
      <c r="C253" s="196" t="s">
        <v>507</v>
      </c>
      <c r="D253" s="196" t="s">
        <v>196</v>
      </c>
      <c r="E253" s="197" t="s">
        <v>508</v>
      </c>
      <c r="F253" s="198" t="s">
        <v>509</v>
      </c>
      <c r="G253" s="199" t="s">
        <v>296</v>
      </c>
      <c r="H253" s="200">
        <v>3.6</v>
      </c>
      <c r="I253" s="149"/>
      <c r="J253" s="183">
        <f>ROUND(I253*H253,2)</f>
        <v>0</v>
      </c>
      <c r="K253" s="150"/>
      <c r="L253" s="32"/>
      <c r="M253" s="151" t="s">
        <v>1</v>
      </c>
      <c r="N253" s="152" t="s">
        <v>50</v>
      </c>
      <c r="O253" s="57"/>
      <c r="P253" s="153">
        <f>O253*H253</f>
        <v>0</v>
      </c>
      <c r="Q253" s="153">
        <v>0</v>
      </c>
      <c r="R253" s="153">
        <f>Q253*H253</f>
        <v>0</v>
      </c>
      <c r="S253" s="153">
        <v>0</v>
      </c>
      <c r="T253" s="154">
        <f>S253*H253</f>
        <v>0</v>
      </c>
      <c r="U253" s="31"/>
      <c r="V253" s="31"/>
      <c r="W253" s="31"/>
      <c r="X253" s="31"/>
      <c r="Y253" s="31"/>
      <c r="Z253" s="31"/>
      <c r="AA253" s="31"/>
      <c r="AB253" s="31"/>
      <c r="AC253" s="31"/>
      <c r="AD253" s="31"/>
      <c r="AE253" s="31"/>
      <c r="AR253" s="155" t="s">
        <v>208</v>
      </c>
      <c r="AT253" s="155" t="s">
        <v>196</v>
      </c>
      <c r="AU253" s="155" t="s">
        <v>96</v>
      </c>
      <c r="AY253" s="15" t="s">
        <v>195</v>
      </c>
      <c r="BE253" s="156">
        <f>IF(N253="základní",J253,0)</f>
        <v>0</v>
      </c>
      <c r="BF253" s="156">
        <f>IF(N253="snížená",J253,0)</f>
        <v>0</v>
      </c>
      <c r="BG253" s="156">
        <f>IF(N253="zákl. přenesená",J253,0)</f>
        <v>0</v>
      </c>
      <c r="BH253" s="156">
        <f>IF(N253="sníž. přenesená",J253,0)</f>
        <v>0</v>
      </c>
      <c r="BI253" s="156">
        <f>IF(N253="nulová",J253,0)</f>
        <v>0</v>
      </c>
      <c r="BJ253" s="15" t="s">
        <v>93</v>
      </c>
      <c r="BK253" s="156">
        <f>ROUND(I253*H253,2)</f>
        <v>0</v>
      </c>
      <c r="BL253" s="15" t="s">
        <v>208</v>
      </c>
      <c r="BM253" s="155" t="s">
        <v>510</v>
      </c>
    </row>
    <row r="254" spans="1:47" s="2" customFormat="1" ht="29.25">
      <c r="A254" s="31"/>
      <c r="B254" s="32"/>
      <c r="C254" s="184"/>
      <c r="D254" s="201" t="s">
        <v>202</v>
      </c>
      <c r="E254" s="184"/>
      <c r="F254" s="202" t="s">
        <v>511</v>
      </c>
      <c r="G254" s="184"/>
      <c r="H254" s="184"/>
      <c r="I254" s="157"/>
      <c r="J254" s="184"/>
      <c r="K254" s="31"/>
      <c r="L254" s="32"/>
      <c r="M254" s="158"/>
      <c r="N254" s="159"/>
      <c r="O254" s="57"/>
      <c r="P254" s="57"/>
      <c r="Q254" s="57"/>
      <c r="R254" s="57"/>
      <c r="S254" s="57"/>
      <c r="T254" s="58"/>
      <c r="U254" s="31"/>
      <c r="V254" s="31"/>
      <c r="W254" s="31"/>
      <c r="X254" s="31"/>
      <c r="Y254" s="31"/>
      <c r="Z254" s="31"/>
      <c r="AA254" s="31"/>
      <c r="AB254" s="31"/>
      <c r="AC254" s="31"/>
      <c r="AD254" s="31"/>
      <c r="AE254" s="31"/>
      <c r="AT254" s="15" t="s">
        <v>202</v>
      </c>
      <c r="AU254" s="15" t="s">
        <v>96</v>
      </c>
    </row>
    <row r="255" spans="2:51" s="13" customFormat="1" ht="12">
      <c r="B255" s="160"/>
      <c r="C255" s="186"/>
      <c r="D255" s="201" t="s">
        <v>257</v>
      </c>
      <c r="E255" s="203" t="s">
        <v>1</v>
      </c>
      <c r="F255" s="204" t="s">
        <v>1103</v>
      </c>
      <c r="G255" s="186"/>
      <c r="H255" s="205">
        <v>3.6</v>
      </c>
      <c r="I255" s="162"/>
      <c r="J255" s="186"/>
      <c r="L255" s="160"/>
      <c r="M255" s="163"/>
      <c r="N255" s="164"/>
      <c r="O255" s="164"/>
      <c r="P255" s="164"/>
      <c r="Q255" s="164"/>
      <c r="R255" s="164"/>
      <c r="S255" s="164"/>
      <c r="T255" s="165"/>
      <c r="AT255" s="161" t="s">
        <v>257</v>
      </c>
      <c r="AU255" s="161" t="s">
        <v>96</v>
      </c>
      <c r="AV255" s="13" t="s">
        <v>96</v>
      </c>
      <c r="AW255" s="13" t="s">
        <v>40</v>
      </c>
      <c r="AX255" s="13" t="s">
        <v>93</v>
      </c>
      <c r="AY255" s="161" t="s">
        <v>195</v>
      </c>
    </row>
    <row r="256" spans="1:65" s="2" customFormat="1" ht="24.2" customHeight="1">
      <c r="A256" s="31"/>
      <c r="B256" s="148"/>
      <c r="C256" s="196" t="s">
        <v>512</v>
      </c>
      <c r="D256" s="196" t="s">
        <v>196</v>
      </c>
      <c r="E256" s="197" t="s">
        <v>513</v>
      </c>
      <c r="F256" s="198" t="s">
        <v>514</v>
      </c>
      <c r="G256" s="199" t="s">
        <v>296</v>
      </c>
      <c r="H256" s="200">
        <v>3.6</v>
      </c>
      <c r="I256" s="149"/>
      <c r="J256" s="183">
        <f>ROUND(I256*H256,2)</f>
        <v>0</v>
      </c>
      <c r="K256" s="150"/>
      <c r="L256" s="32"/>
      <c r="M256" s="151" t="s">
        <v>1</v>
      </c>
      <c r="N256" s="152" t="s">
        <v>50</v>
      </c>
      <c r="O256" s="57"/>
      <c r="P256" s="153">
        <f>O256*H256</f>
        <v>0</v>
      </c>
      <c r="Q256" s="153">
        <v>0</v>
      </c>
      <c r="R256" s="153">
        <f>Q256*H256</f>
        <v>0</v>
      </c>
      <c r="S256" s="153">
        <v>0</v>
      </c>
      <c r="T256" s="154">
        <f>S256*H256</f>
        <v>0</v>
      </c>
      <c r="U256" s="31"/>
      <c r="V256" s="31"/>
      <c r="W256" s="31"/>
      <c r="X256" s="31"/>
      <c r="Y256" s="31"/>
      <c r="Z256" s="31"/>
      <c r="AA256" s="31"/>
      <c r="AB256" s="31"/>
      <c r="AC256" s="31"/>
      <c r="AD256" s="31"/>
      <c r="AE256" s="31"/>
      <c r="AR256" s="155" t="s">
        <v>208</v>
      </c>
      <c r="AT256" s="155" t="s">
        <v>196</v>
      </c>
      <c r="AU256" s="155" t="s">
        <v>96</v>
      </c>
      <c r="AY256" s="15" t="s">
        <v>195</v>
      </c>
      <c r="BE256" s="156">
        <f>IF(N256="základní",J256,0)</f>
        <v>0</v>
      </c>
      <c r="BF256" s="156">
        <f>IF(N256="snížená",J256,0)</f>
        <v>0</v>
      </c>
      <c r="BG256" s="156">
        <f>IF(N256="zákl. přenesená",J256,0)</f>
        <v>0</v>
      </c>
      <c r="BH256" s="156">
        <f>IF(N256="sníž. přenesená",J256,0)</f>
        <v>0</v>
      </c>
      <c r="BI256" s="156">
        <f>IF(N256="nulová",J256,0)</f>
        <v>0</v>
      </c>
      <c r="BJ256" s="15" t="s">
        <v>93</v>
      </c>
      <c r="BK256" s="156">
        <f>ROUND(I256*H256,2)</f>
        <v>0</v>
      </c>
      <c r="BL256" s="15" t="s">
        <v>208</v>
      </c>
      <c r="BM256" s="155" t="s">
        <v>515</v>
      </c>
    </row>
    <row r="257" spans="1:47" s="2" customFormat="1" ht="29.25">
      <c r="A257" s="31"/>
      <c r="B257" s="32"/>
      <c r="C257" s="184"/>
      <c r="D257" s="201" t="s">
        <v>202</v>
      </c>
      <c r="E257" s="184"/>
      <c r="F257" s="202" t="s">
        <v>516</v>
      </c>
      <c r="G257" s="184"/>
      <c r="H257" s="184"/>
      <c r="I257" s="157"/>
      <c r="J257" s="184"/>
      <c r="K257" s="31"/>
      <c r="L257" s="32"/>
      <c r="M257" s="158"/>
      <c r="N257" s="159"/>
      <c r="O257" s="57"/>
      <c r="P257" s="57"/>
      <c r="Q257" s="57"/>
      <c r="R257" s="57"/>
      <c r="S257" s="57"/>
      <c r="T257" s="58"/>
      <c r="U257" s="31"/>
      <c r="V257" s="31"/>
      <c r="W257" s="31"/>
      <c r="X257" s="31"/>
      <c r="Y257" s="31"/>
      <c r="Z257" s="31"/>
      <c r="AA257" s="31"/>
      <c r="AB257" s="31"/>
      <c r="AC257" s="31"/>
      <c r="AD257" s="31"/>
      <c r="AE257" s="31"/>
      <c r="AT257" s="15" t="s">
        <v>202</v>
      </c>
      <c r="AU257" s="15" t="s">
        <v>96</v>
      </c>
    </row>
    <row r="258" spans="2:51" s="13" customFormat="1" ht="12">
      <c r="B258" s="160"/>
      <c r="C258" s="186"/>
      <c r="D258" s="201" t="s">
        <v>257</v>
      </c>
      <c r="E258" s="203" t="s">
        <v>1</v>
      </c>
      <c r="F258" s="204" t="s">
        <v>1103</v>
      </c>
      <c r="G258" s="186"/>
      <c r="H258" s="205">
        <v>3.6</v>
      </c>
      <c r="I258" s="162"/>
      <c r="J258" s="186"/>
      <c r="L258" s="160"/>
      <c r="M258" s="163"/>
      <c r="N258" s="164"/>
      <c r="O258" s="164"/>
      <c r="P258" s="164"/>
      <c r="Q258" s="164"/>
      <c r="R258" s="164"/>
      <c r="S258" s="164"/>
      <c r="T258" s="165"/>
      <c r="AT258" s="161" t="s">
        <v>257</v>
      </c>
      <c r="AU258" s="161" t="s">
        <v>96</v>
      </c>
      <c r="AV258" s="13" t="s">
        <v>96</v>
      </c>
      <c r="AW258" s="13" t="s">
        <v>40</v>
      </c>
      <c r="AX258" s="13" t="s">
        <v>93</v>
      </c>
      <c r="AY258" s="161" t="s">
        <v>195</v>
      </c>
    </row>
    <row r="259" spans="1:65" s="2" customFormat="1" ht="24.2" customHeight="1">
      <c r="A259" s="31"/>
      <c r="B259" s="148"/>
      <c r="C259" s="196" t="s">
        <v>517</v>
      </c>
      <c r="D259" s="196" t="s">
        <v>196</v>
      </c>
      <c r="E259" s="197" t="s">
        <v>518</v>
      </c>
      <c r="F259" s="198" t="s">
        <v>519</v>
      </c>
      <c r="G259" s="199" t="s">
        <v>312</v>
      </c>
      <c r="H259" s="200">
        <v>4.8</v>
      </c>
      <c r="I259" s="149"/>
      <c r="J259" s="183">
        <f>ROUND(I259*H259,2)</f>
        <v>0</v>
      </c>
      <c r="K259" s="150"/>
      <c r="L259" s="32"/>
      <c r="M259" s="151" t="s">
        <v>1</v>
      </c>
      <c r="N259" s="152" t="s">
        <v>50</v>
      </c>
      <c r="O259" s="57"/>
      <c r="P259" s="153">
        <f>O259*H259</f>
        <v>0</v>
      </c>
      <c r="Q259" s="153">
        <v>0.00022</v>
      </c>
      <c r="R259" s="153">
        <f>Q259*H259</f>
        <v>0.001056</v>
      </c>
      <c r="S259" s="153">
        <v>0</v>
      </c>
      <c r="T259" s="154">
        <f>S259*H259</f>
        <v>0</v>
      </c>
      <c r="U259" s="31"/>
      <c r="V259" s="31"/>
      <c r="W259" s="31"/>
      <c r="X259" s="31"/>
      <c r="Y259" s="31"/>
      <c r="Z259" s="31"/>
      <c r="AA259" s="31"/>
      <c r="AB259" s="31"/>
      <c r="AC259" s="31"/>
      <c r="AD259" s="31"/>
      <c r="AE259" s="31"/>
      <c r="AR259" s="155" t="s">
        <v>208</v>
      </c>
      <c r="AT259" s="155" t="s">
        <v>196</v>
      </c>
      <c r="AU259" s="155" t="s">
        <v>96</v>
      </c>
      <c r="AY259" s="15" t="s">
        <v>195</v>
      </c>
      <c r="BE259" s="156">
        <f>IF(N259="základní",J259,0)</f>
        <v>0</v>
      </c>
      <c r="BF259" s="156">
        <f>IF(N259="snížená",J259,0)</f>
        <v>0</v>
      </c>
      <c r="BG259" s="156">
        <f>IF(N259="zákl. přenesená",J259,0)</f>
        <v>0</v>
      </c>
      <c r="BH259" s="156">
        <f>IF(N259="sníž. přenesená",J259,0)</f>
        <v>0</v>
      </c>
      <c r="BI259" s="156">
        <f>IF(N259="nulová",J259,0)</f>
        <v>0</v>
      </c>
      <c r="BJ259" s="15" t="s">
        <v>93</v>
      </c>
      <c r="BK259" s="156">
        <f>ROUND(I259*H259,2)</f>
        <v>0</v>
      </c>
      <c r="BL259" s="15" t="s">
        <v>208</v>
      </c>
      <c r="BM259" s="155" t="s">
        <v>520</v>
      </c>
    </row>
    <row r="260" spans="1:47" s="2" customFormat="1" ht="29.25">
      <c r="A260" s="31"/>
      <c r="B260" s="32"/>
      <c r="C260" s="184"/>
      <c r="D260" s="201" t="s">
        <v>202</v>
      </c>
      <c r="E260" s="184"/>
      <c r="F260" s="202" t="s">
        <v>521</v>
      </c>
      <c r="G260" s="184"/>
      <c r="H260" s="184"/>
      <c r="I260" s="157"/>
      <c r="J260" s="184"/>
      <c r="K260" s="31"/>
      <c r="L260" s="32"/>
      <c r="M260" s="158"/>
      <c r="N260" s="159"/>
      <c r="O260" s="57"/>
      <c r="P260" s="57"/>
      <c r="Q260" s="57"/>
      <c r="R260" s="57"/>
      <c r="S260" s="57"/>
      <c r="T260" s="58"/>
      <c r="U260" s="31"/>
      <c r="V260" s="31"/>
      <c r="W260" s="31"/>
      <c r="X260" s="31"/>
      <c r="Y260" s="31"/>
      <c r="Z260" s="31"/>
      <c r="AA260" s="31"/>
      <c r="AB260" s="31"/>
      <c r="AC260" s="31"/>
      <c r="AD260" s="31"/>
      <c r="AE260" s="31"/>
      <c r="AT260" s="15" t="s">
        <v>202</v>
      </c>
      <c r="AU260" s="15" t="s">
        <v>96</v>
      </c>
    </row>
    <row r="261" spans="2:51" s="13" customFormat="1" ht="12">
      <c r="B261" s="160"/>
      <c r="C261" s="186"/>
      <c r="D261" s="201" t="s">
        <v>257</v>
      </c>
      <c r="E261" s="203" t="s">
        <v>1</v>
      </c>
      <c r="F261" s="204" t="s">
        <v>1134</v>
      </c>
      <c r="G261" s="186"/>
      <c r="H261" s="205">
        <v>4.8</v>
      </c>
      <c r="I261" s="162"/>
      <c r="J261" s="186"/>
      <c r="L261" s="160"/>
      <c r="M261" s="163"/>
      <c r="N261" s="164"/>
      <c r="O261" s="164"/>
      <c r="P261" s="164"/>
      <c r="Q261" s="164"/>
      <c r="R261" s="164"/>
      <c r="S261" s="164"/>
      <c r="T261" s="165"/>
      <c r="AT261" s="161" t="s">
        <v>257</v>
      </c>
      <c r="AU261" s="161" t="s">
        <v>96</v>
      </c>
      <c r="AV261" s="13" t="s">
        <v>96</v>
      </c>
      <c r="AW261" s="13" t="s">
        <v>40</v>
      </c>
      <c r="AX261" s="13" t="s">
        <v>93</v>
      </c>
      <c r="AY261" s="161" t="s">
        <v>195</v>
      </c>
    </row>
    <row r="262" spans="1:65" s="2" customFormat="1" ht="24.2" customHeight="1">
      <c r="A262" s="31"/>
      <c r="B262" s="148"/>
      <c r="C262" s="196" t="s">
        <v>523</v>
      </c>
      <c r="D262" s="196" t="s">
        <v>196</v>
      </c>
      <c r="E262" s="197" t="s">
        <v>524</v>
      </c>
      <c r="F262" s="198" t="s">
        <v>525</v>
      </c>
      <c r="G262" s="199" t="s">
        <v>312</v>
      </c>
      <c r="H262" s="200">
        <v>4.8</v>
      </c>
      <c r="I262" s="149"/>
      <c r="J262" s="183">
        <f>ROUND(I262*H262,2)</f>
        <v>0</v>
      </c>
      <c r="K262" s="150"/>
      <c r="L262" s="32"/>
      <c r="M262" s="151" t="s">
        <v>1</v>
      </c>
      <c r="N262" s="152" t="s">
        <v>50</v>
      </c>
      <c r="O262" s="57"/>
      <c r="P262" s="153">
        <f>O262*H262</f>
        <v>0</v>
      </c>
      <c r="Q262" s="153">
        <v>0</v>
      </c>
      <c r="R262" s="153">
        <f>Q262*H262</f>
        <v>0</v>
      </c>
      <c r="S262" s="153">
        <v>0</v>
      </c>
      <c r="T262" s="154">
        <f>S262*H262</f>
        <v>0</v>
      </c>
      <c r="U262" s="31"/>
      <c r="V262" s="31"/>
      <c r="W262" s="31"/>
      <c r="X262" s="31"/>
      <c r="Y262" s="31"/>
      <c r="Z262" s="31"/>
      <c r="AA262" s="31"/>
      <c r="AB262" s="31"/>
      <c r="AC262" s="31"/>
      <c r="AD262" s="31"/>
      <c r="AE262" s="31"/>
      <c r="AR262" s="155" t="s">
        <v>208</v>
      </c>
      <c r="AT262" s="155" t="s">
        <v>196</v>
      </c>
      <c r="AU262" s="155" t="s">
        <v>96</v>
      </c>
      <c r="AY262" s="15" t="s">
        <v>195</v>
      </c>
      <c r="BE262" s="156">
        <f>IF(N262="základní",J262,0)</f>
        <v>0</v>
      </c>
      <c r="BF262" s="156">
        <f>IF(N262="snížená",J262,0)</f>
        <v>0</v>
      </c>
      <c r="BG262" s="156">
        <f>IF(N262="zákl. přenesená",J262,0)</f>
        <v>0</v>
      </c>
      <c r="BH262" s="156">
        <f>IF(N262="sníž. přenesená",J262,0)</f>
        <v>0</v>
      </c>
      <c r="BI262" s="156">
        <f>IF(N262="nulová",J262,0)</f>
        <v>0</v>
      </c>
      <c r="BJ262" s="15" t="s">
        <v>93</v>
      </c>
      <c r="BK262" s="156">
        <f>ROUND(I262*H262,2)</f>
        <v>0</v>
      </c>
      <c r="BL262" s="15" t="s">
        <v>208</v>
      </c>
      <c r="BM262" s="155" t="s">
        <v>526</v>
      </c>
    </row>
    <row r="263" spans="1:47" s="2" customFormat="1" ht="29.25">
      <c r="A263" s="31"/>
      <c r="B263" s="32"/>
      <c r="C263" s="184"/>
      <c r="D263" s="201" t="s">
        <v>202</v>
      </c>
      <c r="E263" s="184"/>
      <c r="F263" s="202" t="s">
        <v>527</v>
      </c>
      <c r="G263" s="184"/>
      <c r="H263" s="184"/>
      <c r="I263" s="157"/>
      <c r="J263" s="184"/>
      <c r="K263" s="31"/>
      <c r="L263" s="32"/>
      <c r="M263" s="158"/>
      <c r="N263" s="159"/>
      <c r="O263" s="57"/>
      <c r="P263" s="57"/>
      <c r="Q263" s="57"/>
      <c r="R263" s="57"/>
      <c r="S263" s="57"/>
      <c r="T263" s="58"/>
      <c r="U263" s="31"/>
      <c r="V263" s="31"/>
      <c r="W263" s="31"/>
      <c r="X263" s="31"/>
      <c r="Y263" s="31"/>
      <c r="Z263" s="31"/>
      <c r="AA263" s="31"/>
      <c r="AB263" s="31"/>
      <c r="AC263" s="31"/>
      <c r="AD263" s="31"/>
      <c r="AE263" s="31"/>
      <c r="AT263" s="15" t="s">
        <v>202</v>
      </c>
      <c r="AU263" s="15" t="s">
        <v>96</v>
      </c>
    </row>
    <row r="264" spans="2:51" s="13" customFormat="1" ht="12">
      <c r="B264" s="160"/>
      <c r="C264" s="186"/>
      <c r="D264" s="201" t="s">
        <v>257</v>
      </c>
      <c r="E264" s="203" t="s">
        <v>1</v>
      </c>
      <c r="F264" s="204" t="s">
        <v>1134</v>
      </c>
      <c r="G264" s="186"/>
      <c r="H264" s="205">
        <v>4.8</v>
      </c>
      <c r="I264" s="162"/>
      <c r="J264" s="186"/>
      <c r="L264" s="160"/>
      <c r="M264" s="163"/>
      <c r="N264" s="164"/>
      <c r="O264" s="164"/>
      <c r="P264" s="164"/>
      <c r="Q264" s="164"/>
      <c r="R264" s="164"/>
      <c r="S264" s="164"/>
      <c r="T264" s="165"/>
      <c r="AT264" s="161" t="s">
        <v>257</v>
      </c>
      <c r="AU264" s="161" t="s">
        <v>96</v>
      </c>
      <c r="AV264" s="13" t="s">
        <v>96</v>
      </c>
      <c r="AW264" s="13" t="s">
        <v>40</v>
      </c>
      <c r="AX264" s="13" t="s">
        <v>93</v>
      </c>
      <c r="AY264" s="161" t="s">
        <v>195</v>
      </c>
    </row>
    <row r="265" spans="2:63" s="12" customFormat="1" ht="22.9" customHeight="1">
      <c r="B265" s="135"/>
      <c r="C265" s="192"/>
      <c r="D265" s="193" t="s">
        <v>84</v>
      </c>
      <c r="E265" s="195" t="s">
        <v>224</v>
      </c>
      <c r="F265" s="195" t="s">
        <v>535</v>
      </c>
      <c r="G265" s="192"/>
      <c r="H265" s="192"/>
      <c r="I265" s="138"/>
      <c r="J265" s="185">
        <f>BK265</f>
        <v>0</v>
      </c>
      <c r="L265" s="135"/>
      <c r="M265" s="140"/>
      <c r="N265" s="141"/>
      <c r="O265" s="141"/>
      <c r="P265" s="142">
        <f>SUM(P266:P326)</f>
        <v>0</v>
      </c>
      <c r="Q265" s="141"/>
      <c r="R265" s="142">
        <f>SUM(R266:R326)</f>
        <v>3.7970750000000004</v>
      </c>
      <c r="S265" s="141"/>
      <c r="T265" s="143">
        <f>SUM(T266:T326)</f>
        <v>0</v>
      </c>
      <c r="AR265" s="136" t="s">
        <v>93</v>
      </c>
      <c r="AT265" s="144" t="s">
        <v>84</v>
      </c>
      <c r="AU265" s="144" t="s">
        <v>93</v>
      </c>
      <c r="AY265" s="136" t="s">
        <v>195</v>
      </c>
      <c r="BK265" s="145">
        <f>SUM(BK266:BK326)</f>
        <v>0</v>
      </c>
    </row>
    <row r="266" spans="1:65" s="2" customFormat="1" ht="16.5" customHeight="1">
      <c r="A266" s="31"/>
      <c r="B266" s="148"/>
      <c r="C266" s="206" t="s">
        <v>529</v>
      </c>
      <c r="D266" s="206" t="s">
        <v>327</v>
      </c>
      <c r="E266" s="207" t="s">
        <v>537</v>
      </c>
      <c r="F266" s="208" t="s">
        <v>538</v>
      </c>
      <c r="G266" s="209" t="s">
        <v>312</v>
      </c>
      <c r="H266" s="210">
        <v>36</v>
      </c>
      <c r="I266" s="170"/>
      <c r="J266" s="187">
        <f>ROUND(I266*H266,2)</f>
        <v>0</v>
      </c>
      <c r="K266" s="171"/>
      <c r="L266" s="172"/>
      <c r="M266" s="173" t="s">
        <v>1</v>
      </c>
      <c r="N266" s="174" t="s">
        <v>50</v>
      </c>
      <c r="O266" s="57"/>
      <c r="P266" s="153">
        <f>O266*H266</f>
        <v>0</v>
      </c>
      <c r="Q266" s="153">
        <v>0</v>
      </c>
      <c r="R266" s="153">
        <f>Q266*H266</f>
        <v>0</v>
      </c>
      <c r="S266" s="153">
        <v>0</v>
      </c>
      <c r="T266" s="154">
        <f>S266*H266</f>
        <v>0</v>
      </c>
      <c r="U266" s="31"/>
      <c r="V266" s="31"/>
      <c r="W266" s="31"/>
      <c r="X266" s="31"/>
      <c r="Y266" s="31"/>
      <c r="Z266" s="31"/>
      <c r="AA266" s="31"/>
      <c r="AB266" s="31"/>
      <c r="AC266" s="31"/>
      <c r="AD266" s="31"/>
      <c r="AE266" s="31"/>
      <c r="AR266" s="155" t="s">
        <v>539</v>
      </c>
      <c r="AT266" s="155" t="s">
        <v>327</v>
      </c>
      <c r="AU266" s="155" t="s">
        <v>96</v>
      </c>
      <c r="AY266" s="15" t="s">
        <v>195</v>
      </c>
      <c r="BE266" s="156">
        <f>IF(N266="základní",J266,0)</f>
        <v>0</v>
      </c>
      <c r="BF266" s="156">
        <f>IF(N266="snížená",J266,0)</f>
        <v>0</v>
      </c>
      <c r="BG266" s="156">
        <f>IF(N266="zákl. přenesená",J266,0)</f>
        <v>0</v>
      </c>
      <c r="BH266" s="156">
        <f>IF(N266="sníž. přenesená",J266,0)</f>
        <v>0</v>
      </c>
      <c r="BI266" s="156">
        <f>IF(N266="nulová",J266,0)</f>
        <v>0</v>
      </c>
      <c r="BJ266" s="15" t="s">
        <v>93</v>
      </c>
      <c r="BK266" s="156">
        <f>ROUND(I266*H266,2)</f>
        <v>0</v>
      </c>
      <c r="BL266" s="15" t="s">
        <v>539</v>
      </c>
      <c r="BM266" s="155" t="s">
        <v>540</v>
      </c>
    </row>
    <row r="267" spans="1:47" s="2" customFormat="1" ht="12">
      <c r="A267" s="31"/>
      <c r="B267" s="32"/>
      <c r="C267" s="184"/>
      <c r="D267" s="201" t="s">
        <v>202</v>
      </c>
      <c r="E267" s="184"/>
      <c r="F267" s="202" t="s">
        <v>538</v>
      </c>
      <c r="G267" s="184"/>
      <c r="H267" s="184"/>
      <c r="I267" s="157"/>
      <c r="J267" s="184"/>
      <c r="K267" s="31"/>
      <c r="L267" s="32"/>
      <c r="M267" s="158"/>
      <c r="N267" s="159"/>
      <c r="O267" s="57"/>
      <c r="P267" s="57"/>
      <c r="Q267" s="57"/>
      <c r="R267" s="57"/>
      <c r="S267" s="57"/>
      <c r="T267" s="58"/>
      <c r="U267" s="31"/>
      <c r="V267" s="31"/>
      <c r="W267" s="31"/>
      <c r="X267" s="31"/>
      <c r="Y267" s="31"/>
      <c r="Z267" s="31"/>
      <c r="AA267" s="31"/>
      <c r="AB267" s="31"/>
      <c r="AC267" s="31"/>
      <c r="AD267" s="31"/>
      <c r="AE267" s="31"/>
      <c r="AT267" s="15" t="s">
        <v>202</v>
      </c>
      <c r="AU267" s="15" t="s">
        <v>96</v>
      </c>
    </row>
    <row r="268" spans="2:51" s="13" customFormat="1" ht="12">
      <c r="B268" s="160"/>
      <c r="C268" s="186"/>
      <c r="D268" s="201" t="s">
        <v>257</v>
      </c>
      <c r="E268" s="203" t="s">
        <v>1</v>
      </c>
      <c r="F268" s="204" t="s">
        <v>502</v>
      </c>
      <c r="G268" s="186"/>
      <c r="H268" s="205">
        <v>36</v>
      </c>
      <c r="I268" s="162"/>
      <c r="J268" s="186"/>
      <c r="L268" s="160"/>
      <c r="M268" s="163"/>
      <c r="N268" s="164"/>
      <c r="O268" s="164"/>
      <c r="P268" s="164"/>
      <c r="Q268" s="164"/>
      <c r="R268" s="164"/>
      <c r="S268" s="164"/>
      <c r="T268" s="165"/>
      <c r="AT268" s="161" t="s">
        <v>257</v>
      </c>
      <c r="AU268" s="161" t="s">
        <v>96</v>
      </c>
      <c r="AV268" s="13" t="s">
        <v>96</v>
      </c>
      <c r="AW268" s="13" t="s">
        <v>40</v>
      </c>
      <c r="AX268" s="13" t="s">
        <v>93</v>
      </c>
      <c r="AY268" s="161" t="s">
        <v>195</v>
      </c>
    </row>
    <row r="269" spans="1:65" s="2" customFormat="1" ht="24.2" customHeight="1">
      <c r="A269" s="31"/>
      <c r="B269" s="148"/>
      <c r="C269" s="196" t="s">
        <v>536</v>
      </c>
      <c r="D269" s="196" t="s">
        <v>196</v>
      </c>
      <c r="E269" s="197" t="s">
        <v>542</v>
      </c>
      <c r="F269" s="198" t="s">
        <v>543</v>
      </c>
      <c r="G269" s="199" t="s">
        <v>312</v>
      </c>
      <c r="H269" s="200">
        <v>10</v>
      </c>
      <c r="I269" s="149"/>
      <c r="J269" s="183">
        <f>ROUND(I269*H269,2)</f>
        <v>0</v>
      </c>
      <c r="K269" s="150"/>
      <c r="L269" s="32"/>
      <c r="M269" s="151" t="s">
        <v>1</v>
      </c>
      <c r="N269" s="152" t="s">
        <v>50</v>
      </c>
      <c r="O269" s="57"/>
      <c r="P269" s="153">
        <f>O269*H269</f>
        <v>0</v>
      </c>
      <c r="Q269" s="153">
        <v>0</v>
      </c>
      <c r="R269" s="153">
        <f>Q269*H269</f>
        <v>0</v>
      </c>
      <c r="S269" s="153">
        <v>0</v>
      </c>
      <c r="T269" s="154">
        <f>S269*H269</f>
        <v>0</v>
      </c>
      <c r="U269" s="31"/>
      <c r="V269" s="31"/>
      <c r="W269" s="31"/>
      <c r="X269" s="31"/>
      <c r="Y269" s="31"/>
      <c r="Z269" s="31"/>
      <c r="AA269" s="31"/>
      <c r="AB269" s="31"/>
      <c r="AC269" s="31"/>
      <c r="AD269" s="31"/>
      <c r="AE269" s="31"/>
      <c r="AR269" s="155" t="s">
        <v>208</v>
      </c>
      <c r="AT269" s="155" t="s">
        <v>196</v>
      </c>
      <c r="AU269" s="155" t="s">
        <v>96</v>
      </c>
      <c r="AY269" s="15" t="s">
        <v>195</v>
      </c>
      <c r="BE269" s="156">
        <f>IF(N269="základní",J269,0)</f>
        <v>0</v>
      </c>
      <c r="BF269" s="156">
        <f>IF(N269="snížená",J269,0)</f>
        <v>0</v>
      </c>
      <c r="BG269" s="156">
        <f>IF(N269="zákl. přenesená",J269,0)</f>
        <v>0</v>
      </c>
      <c r="BH269" s="156">
        <f>IF(N269="sníž. přenesená",J269,0)</f>
        <v>0</v>
      </c>
      <c r="BI269" s="156">
        <f>IF(N269="nulová",J269,0)</f>
        <v>0</v>
      </c>
      <c r="BJ269" s="15" t="s">
        <v>93</v>
      </c>
      <c r="BK269" s="156">
        <f>ROUND(I269*H269,2)</f>
        <v>0</v>
      </c>
      <c r="BL269" s="15" t="s">
        <v>208</v>
      </c>
      <c r="BM269" s="155" t="s">
        <v>1088</v>
      </c>
    </row>
    <row r="270" spans="1:47" s="2" customFormat="1" ht="19.5">
      <c r="A270" s="31"/>
      <c r="B270" s="32"/>
      <c r="C270" s="184"/>
      <c r="D270" s="201" t="s">
        <v>202</v>
      </c>
      <c r="E270" s="184"/>
      <c r="F270" s="202" t="s">
        <v>545</v>
      </c>
      <c r="G270" s="184"/>
      <c r="H270" s="184"/>
      <c r="I270" s="157"/>
      <c r="J270" s="184"/>
      <c r="K270" s="31"/>
      <c r="L270" s="32"/>
      <c r="M270" s="158"/>
      <c r="N270" s="159"/>
      <c r="O270" s="57"/>
      <c r="P270" s="57"/>
      <c r="Q270" s="57"/>
      <c r="R270" s="57"/>
      <c r="S270" s="57"/>
      <c r="T270" s="58"/>
      <c r="U270" s="31"/>
      <c r="V270" s="31"/>
      <c r="W270" s="31"/>
      <c r="X270" s="31"/>
      <c r="Y270" s="31"/>
      <c r="Z270" s="31"/>
      <c r="AA270" s="31"/>
      <c r="AB270" s="31"/>
      <c r="AC270" s="31"/>
      <c r="AD270" s="31"/>
      <c r="AE270" s="31"/>
      <c r="AT270" s="15" t="s">
        <v>202</v>
      </c>
      <c r="AU270" s="15" t="s">
        <v>96</v>
      </c>
    </row>
    <row r="271" spans="2:51" s="13" customFormat="1" ht="12">
      <c r="B271" s="160"/>
      <c r="C271" s="186"/>
      <c r="D271" s="201" t="s">
        <v>257</v>
      </c>
      <c r="E271" s="203" t="s">
        <v>1</v>
      </c>
      <c r="F271" s="204" t="s">
        <v>234</v>
      </c>
      <c r="G271" s="186"/>
      <c r="H271" s="205">
        <v>10</v>
      </c>
      <c r="I271" s="162"/>
      <c r="J271" s="186"/>
      <c r="L271" s="160"/>
      <c r="M271" s="163"/>
      <c r="N271" s="164"/>
      <c r="O271" s="164"/>
      <c r="P271" s="164"/>
      <c r="Q271" s="164"/>
      <c r="R271" s="164"/>
      <c r="S271" s="164"/>
      <c r="T271" s="165"/>
      <c r="AT271" s="161" t="s">
        <v>257</v>
      </c>
      <c r="AU271" s="161" t="s">
        <v>96</v>
      </c>
      <c r="AV271" s="13" t="s">
        <v>96</v>
      </c>
      <c r="AW271" s="13" t="s">
        <v>40</v>
      </c>
      <c r="AX271" s="13" t="s">
        <v>93</v>
      </c>
      <c r="AY271" s="161" t="s">
        <v>195</v>
      </c>
    </row>
    <row r="272" spans="1:65" s="2" customFormat="1" ht="37.9" customHeight="1">
      <c r="A272" s="31"/>
      <c r="B272" s="148"/>
      <c r="C272" s="206" t="s">
        <v>541</v>
      </c>
      <c r="D272" s="206" t="s">
        <v>327</v>
      </c>
      <c r="E272" s="207" t="s">
        <v>547</v>
      </c>
      <c r="F272" s="208" t="s">
        <v>548</v>
      </c>
      <c r="G272" s="209" t="s">
        <v>312</v>
      </c>
      <c r="H272" s="210">
        <v>10.3</v>
      </c>
      <c r="I272" s="170"/>
      <c r="J272" s="187">
        <f>ROUND(I272*H272,2)</f>
        <v>0</v>
      </c>
      <c r="K272" s="171"/>
      <c r="L272" s="172"/>
      <c r="M272" s="173" t="s">
        <v>1</v>
      </c>
      <c r="N272" s="174" t="s">
        <v>50</v>
      </c>
      <c r="O272" s="57"/>
      <c r="P272" s="153">
        <f>O272*H272</f>
        <v>0</v>
      </c>
      <c r="Q272" s="153">
        <v>0.00035</v>
      </c>
      <c r="R272" s="153">
        <f>Q272*H272</f>
        <v>0.003605</v>
      </c>
      <c r="S272" s="153">
        <v>0</v>
      </c>
      <c r="T272" s="154">
        <f>S272*H272</f>
        <v>0</v>
      </c>
      <c r="U272" s="31"/>
      <c r="V272" s="31"/>
      <c r="W272" s="31"/>
      <c r="X272" s="31"/>
      <c r="Y272" s="31"/>
      <c r="Z272" s="31"/>
      <c r="AA272" s="31"/>
      <c r="AB272" s="31"/>
      <c r="AC272" s="31"/>
      <c r="AD272" s="31"/>
      <c r="AE272" s="31"/>
      <c r="AR272" s="155" t="s">
        <v>224</v>
      </c>
      <c r="AT272" s="155" t="s">
        <v>327</v>
      </c>
      <c r="AU272" s="155" t="s">
        <v>96</v>
      </c>
      <c r="AY272" s="15" t="s">
        <v>195</v>
      </c>
      <c r="BE272" s="156">
        <f>IF(N272="základní",J272,0)</f>
        <v>0</v>
      </c>
      <c r="BF272" s="156">
        <f>IF(N272="snížená",J272,0)</f>
        <v>0</v>
      </c>
      <c r="BG272" s="156">
        <f>IF(N272="zákl. přenesená",J272,0)</f>
        <v>0</v>
      </c>
      <c r="BH272" s="156">
        <f>IF(N272="sníž. přenesená",J272,0)</f>
        <v>0</v>
      </c>
      <c r="BI272" s="156">
        <f>IF(N272="nulová",J272,0)</f>
        <v>0</v>
      </c>
      <c r="BJ272" s="15" t="s">
        <v>93</v>
      </c>
      <c r="BK272" s="156">
        <f>ROUND(I272*H272,2)</f>
        <v>0</v>
      </c>
      <c r="BL272" s="15" t="s">
        <v>208</v>
      </c>
      <c r="BM272" s="155" t="s">
        <v>1089</v>
      </c>
    </row>
    <row r="273" spans="1:47" s="2" customFormat="1" ht="19.5">
      <c r="A273" s="31"/>
      <c r="B273" s="32"/>
      <c r="C273" s="184"/>
      <c r="D273" s="201" t="s">
        <v>202</v>
      </c>
      <c r="E273" s="184"/>
      <c r="F273" s="202" t="s">
        <v>548</v>
      </c>
      <c r="G273" s="184"/>
      <c r="H273" s="184"/>
      <c r="I273" s="157"/>
      <c r="J273" s="184"/>
      <c r="K273" s="31"/>
      <c r="L273" s="32"/>
      <c r="M273" s="158"/>
      <c r="N273" s="159"/>
      <c r="O273" s="57"/>
      <c r="P273" s="57"/>
      <c r="Q273" s="57"/>
      <c r="R273" s="57"/>
      <c r="S273" s="57"/>
      <c r="T273" s="58"/>
      <c r="U273" s="31"/>
      <c r="V273" s="31"/>
      <c r="W273" s="31"/>
      <c r="X273" s="31"/>
      <c r="Y273" s="31"/>
      <c r="Z273" s="31"/>
      <c r="AA273" s="31"/>
      <c r="AB273" s="31"/>
      <c r="AC273" s="31"/>
      <c r="AD273" s="31"/>
      <c r="AE273" s="31"/>
      <c r="AT273" s="15" t="s">
        <v>202</v>
      </c>
      <c r="AU273" s="15" t="s">
        <v>96</v>
      </c>
    </row>
    <row r="274" spans="2:51" s="13" customFormat="1" ht="12">
      <c r="B274" s="160"/>
      <c r="C274" s="186"/>
      <c r="D274" s="201" t="s">
        <v>257</v>
      </c>
      <c r="E274" s="203" t="s">
        <v>1</v>
      </c>
      <c r="F274" s="204" t="s">
        <v>234</v>
      </c>
      <c r="G274" s="186"/>
      <c r="H274" s="205">
        <v>10</v>
      </c>
      <c r="I274" s="162"/>
      <c r="J274" s="186"/>
      <c r="L274" s="160"/>
      <c r="M274" s="163"/>
      <c r="N274" s="164"/>
      <c r="O274" s="164"/>
      <c r="P274" s="164"/>
      <c r="Q274" s="164"/>
      <c r="R274" s="164"/>
      <c r="S274" s="164"/>
      <c r="T274" s="165"/>
      <c r="AT274" s="161" t="s">
        <v>257</v>
      </c>
      <c r="AU274" s="161" t="s">
        <v>96</v>
      </c>
      <c r="AV274" s="13" t="s">
        <v>96</v>
      </c>
      <c r="AW274" s="13" t="s">
        <v>40</v>
      </c>
      <c r="AX274" s="13" t="s">
        <v>93</v>
      </c>
      <c r="AY274" s="161" t="s">
        <v>195</v>
      </c>
    </row>
    <row r="275" spans="2:51" s="13" customFormat="1" ht="12">
      <c r="B275" s="160"/>
      <c r="C275" s="186"/>
      <c r="D275" s="201" t="s">
        <v>257</v>
      </c>
      <c r="E275" s="186"/>
      <c r="F275" s="204" t="s">
        <v>915</v>
      </c>
      <c r="G275" s="186"/>
      <c r="H275" s="205">
        <v>10.3</v>
      </c>
      <c r="I275" s="162"/>
      <c r="J275" s="186"/>
      <c r="L275" s="160"/>
      <c r="M275" s="163"/>
      <c r="N275" s="164"/>
      <c r="O275" s="164"/>
      <c r="P275" s="164"/>
      <c r="Q275" s="164"/>
      <c r="R275" s="164"/>
      <c r="S275" s="164"/>
      <c r="T275" s="165"/>
      <c r="AT275" s="161" t="s">
        <v>257</v>
      </c>
      <c r="AU275" s="161" t="s">
        <v>96</v>
      </c>
      <c r="AV275" s="13" t="s">
        <v>96</v>
      </c>
      <c r="AW275" s="13" t="s">
        <v>3</v>
      </c>
      <c r="AX275" s="13" t="s">
        <v>93</v>
      </c>
      <c r="AY275" s="161" t="s">
        <v>195</v>
      </c>
    </row>
    <row r="276" spans="1:65" s="2" customFormat="1" ht="33" customHeight="1">
      <c r="A276" s="31"/>
      <c r="B276" s="148"/>
      <c r="C276" s="196" t="s">
        <v>546</v>
      </c>
      <c r="D276" s="196" t="s">
        <v>196</v>
      </c>
      <c r="E276" s="197" t="s">
        <v>552</v>
      </c>
      <c r="F276" s="198" t="s">
        <v>553</v>
      </c>
      <c r="G276" s="199" t="s">
        <v>312</v>
      </c>
      <c r="H276" s="200">
        <v>36</v>
      </c>
      <c r="I276" s="149"/>
      <c r="J276" s="183">
        <f>ROUND(I276*H276,2)</f>
        <v>0</v>
      </c>
      <c r="K276" s="150"/>
      <c r="L276" s="32"/>
      <c r="M276" s="151" t="s">
        <v>1</v>
      </c>
      <c r="N276" s="152" t="s">
        <v>50</v>
      </c>
      <c r="O276" s="57"/>
      <c r="P276" s="153">
        <f>O276*H276</f>
        <v>0</v>
      </c>
      <c r="Q276" s="153">
        <v>2E-05</v>
      </c>
      <c r="R276" s="153">
        <f>Q276*H276</f>
        <v>0.00072</v>
      </c>
      <c r="S276" s="153">
        <v>0</v>
      </c>
      <c r="T276" s="154">
        <f>S276*H276</f>
        <v>0</v>
      </c>
      <c r="U276" s="31"/>
      <c r="V276" s="31"/>
      <c r="W276" s="31"/>
      <c r="X276" s="31"/>
      <c r="Y276" s="31"/>
      <c r="Z276" s="31"/>
      <c r="AA276" s="31"/>
      <c r="AB276" s="31"/>
      <c r="AC276" s="31"/>
      <c r="AD276" s="31"/>
      <c r="AE276" s="31"/>
      <c r="AR276" s="155" t="s">
        <v>208</v>
      </c>
      <c r="AT276" s="155" t="s">
        <v>196</v>
      </c>
      <c r="AU276" s="155" t="s">
        <v>96</v>
      </c>
      <c r="AY276" s="15" t="s">
        <v>195</v>
      </c>
      <c r="BE276" s="156">
        <f>IF(N276="základní",J276,0)</f>
        <v>0</v>
      </c>
      <c r="BF276" s="156">
        <f>IF(N276="snížená",J276,0)</f>
        <v>0</v>
      </c>
      <c r="BG276" s="156">
        <f>IF(N276="zákl. přenesená",J276,0)</f>
        <v>0</v>
      </c>
      <c r="BH276" s="156">
        <f>IF(N276="sníž. přenesená",J276,0)</f>
        <v>0</v>
      </c>
      <c r="BI276" s="156">
        <f>IF(N276="nulová",J276,0)</f>
        <v>0</v>
      </c>
      <c r="BJ276" s="15" t="s">
        <v>93</v>
      </c>
      <c r="BK276" s="156">
        <f>ROUND(I276*H276,2)</f>
        <v>0</v>
      </c>
      <c r="BL276" s="15" t="s">
        <v>208</v>
      </c>
      <c r="BM276" s="155" t="s">
        <v>554</v>
      </c>
    </row>
    <row r="277" spans="1:47" s="2" customFormat="1" ht="29.25">
      <c r="A277" s="31"/>
      <c r="B277" s="32"/>
      <c r="C277" s="184"/>
      <c r="D277" s="201" t="s">
        <v>202</v>
      </c>
      <c r="E277" s="184"/>
      <c r="F277" s="202" t="s">
        <v>555</v>
      </c>
      <c r="G277" s="184"/>
      <c r="H277" s="184"/>
      <c r="I277" s="157"/>
      <c r="J277" s="184"/>
      <c r="K277" s="31"/>
      <c r="L277" s="32"/>
      <c r="M277" s="158"/>
      <c r="N277" s="159"/>
      <c r="O277" s="57"/>
      <c r="P277" s="57"/>
      <c r="Q277" s="57"/>
      <c r="R277" s="57"/>
      <c r="S277" s="57"/>
      <c r="T277" s="58"/>
      <c r="U277" s="31"/>
      <c r="V277" s="31"/>
      <c r="W277" s="31"/>
      <c r="X277" s="31"/>
      <c r="Y277" s="31"/>
      <c r="Z277" s="31"/>
      <c r="AA277" s="31"/>
      <c r="AB277" s="31"/>
      <c r="AC277" s="31"/>
      <c r="AD277" s="31"/>
      <c r="AE277" s="31"/>
      <c r="AT277" s="15" t="s">
        <v>202</v>
      </c>
      <c r="AU277" s="15" t="s">
        <v>96</v>
      </c>
    </row>
    <row r="278" spans="2:51" s="13" customFormat="1" ht="12">
      <c r="B278" s="160"/>
      <c r="C278" s="186"/>
      <c r="D278" s="201" t="s">
        <v>257</v>
      </c>
      <c r="E278" s="203" t="s">
        <v>1</v>
      </c>
      <c r="F278" s="204" t="s">
        <v>502</v>
      </c>
      <c r="G278" s="186"/>
      <c r="H278" s="205">
        <v>36</v>
      </c>
      <c r="I278" s="162"/>
      <c r="J278" s="186"/>
      <c r="L278" s="160"/>
      <c r="M278" s="163"/>
      <c r="N278" s="164"/>
      <c r="O278" s="164"/>
      <c r="P278" s="164"/>
      <c r="Q278" s="164"/>
      <c r="R278" s="164"/>
      <c r="S278" s="164"/>
      <c r="T278" s="165"/>
      <c r="AT278" s="161" t="s">
        <v>257</v>
      </c>
      <c r="AU278" s="161" t="s">
        <v>96</v>
      </c>
      <c r="AV278" s="13" t="s">
        <v>96</v>
      </c>
      <c r="AW278" s="13" t="s">
        <v>40</v>
      </c>
      <c r="AX278" s="13" t="s">
        <v>93</v>
      </c>
      <c r="AY278" s="161" t="s">
        <v>195</v>
      </c>
    </row>
    <row r="279" spans="1:65" s="2" customFormat="1" ht="62.65" customHeight="1">
      <c r="A279" s="31"/>
      <c r="B279" s="148"/>
      <c r="C279" s="206" t="s">
        <v>551</v>
      </c>
      <c r="D279" s="206" t="s">
        <v>327</v>
      </c>
      <c r="E279" s="207" t="s">
        <v>562</v>
      </c>
      <c r="F279" s="208" t="s">
        <v>563</v>
      </c>
      <c r="G279" s="209" t="s">
        <v>482</v>
      </c>
      <c r="H279" s="210">
        <v>1</v>
      </c>
      <c r="I279" s="170"/>
      <c r="J279" s="187">
        <f>ROUND(I279*H279,2)</f>
        <v>0</v>
      </c>
      <c r="K279" s="171"/>
      <c r="L279" s="172"/>
      <c r="M279" s="173" t="s">
        <v>1</v>
      </c>
      <c r="N279" s="174" t="s">
        <v>50</v>
      </c>
      <c r="O279" s="57"/>
      <c r="P279" s="153">
        <f>O279*H279</f>
        <v>0</v>
      </c>
      <c r="Q279" s="153">
        <v>0.01424</v>
      </c>
      <c r="R279" s="153">
        <f>Q279*H279</f>
        <v>0.01424</v>
      </c>
      <c r="S279" s="153">
        <v>0</v>
      </c>
      <c r="T279" s="154">
        <f>S279*H279</f>
        <v>0</v>
      </c>
      <c r="U279" s="31"/>
      <c r="V279" s="31"/>
      <c r="W279" s="31"/>
      <c r="X279" s="31"/>
      <c r="Y279" s="31"/>
      <c r="Z279" s="31"/>
      <c r="AA279" s="31"/>
      <c r="AB279" s="31"/>
      <c r="AC279" s="31"/>
      <c r="AD279" s="31"/>
      <c r="AE279" s="31"/>
      <c r="AR279" s="155" t="s">
        <v>224</v>
      </c>
      <c r="AT279" s="155" t="s">
        <v>327</v>
      </c>
      <c r="AU279" s="155" t="s">
        <v>96</v>
      </c>
      <c r="AY279" s="15" t="s">
        <v>195</v>
      </c>
      <c r="BE279" s="156">
        <f>IF(N279="základní",J279,0)</f>
        <v>0</v>
      </c>
      <c r="BF279" s="156">
        <f>IF(N279="snížená",J279,0)</f>
        <v>0</v>
      </c>
      <c r="BG279" s="156">
        <f>IF(N279="zákl. přenesená",J279,0)</f>
        <v>0</v>
      </c>
      <c r="BH279" s="156">
        <f>IF(N279="sníž. přenesená",J279,0)</f>
        <v>0</v>
      </c>
      <c r="BI279" s="156">
        <f>IF(N279="nulová",J279,0)</f>
        <v>0</v>
      </c>
      <c r="BJ279" s="15" t="s">
        <v>93</v>
      </c>
      <c r="BK279" s="156">
        <f>ROUND(I279*H279,2)</f>
        <v>0</v>
      </c>
      <c r="BL279" s="15" t="s">
        <v>208</v>
      </c>
      <c r="BM279" s="155" t="s">
        <v>1135</v>
      </c>
    </row>
    <row r="280" spans="1:47" s="2" customFormat="1" ht="39">
      <c r="A280" s="31"/>
      <c r="B280" s="32"/>
      <c r="C280" s="184"/>
      <c r="D280" s="201" t="s">
        <v>202</v>
      </c>
      <c r="E280" s="184"/>
      <c r="F280" s="202" t="s">
        <v>563</v>
      </c>
      <c r="G280" s="184"/>
      <c r="H280" s="184"/>
      <c r="I280" s="157"/>
      <c r="J280" s="184"/>
      <c r="K280" s="31"/>
      <c r="L280" s="32"/>
      <c r="M280" s="158"/>
      <c r="N280" s="159"/>
      <c r="O280" s="57"/>
      <c r="P280" s="57"/>
      <c r="Q280" s="57"/>
      <c r="R280" s="57"/>
      <c r="S280" s="57"/>
      <c r="T280" s="58"/>
      <c r="U280" s="31"/>
      <c r="V280" s="31"/>
      <c r="W280" s="31"/>
      <c r="X280" s="31"/>
      <c r="Y280" s="31"/>
      <c r="Z280" s="31"/>
      <c r="AA280" s="31"/>
      <c r="AB280" s="31"/>
      <c r="AC280" s="31"/>
      <c r="AD280" s="31"/>
      <c r="AE280" s="31"/>
      <c r="AT280" s="15" t="s">
        <v>202</v>
      </c>
      <c r="AU280" s="15" t="s">
        <v>96</v>
      </c>
    </row>
    <row r="281" spans="2:51" s="13" customFormat="1" ht="12">
      <c r="B281" s="160"/>
      <c r="C281" s="186"/>
      <c r="D281" s="201" t="s">
        <v>257</v>
      </c>
      <c r="E281" s="203" t="s">
        <v>1</v>
      </c>
      <c r="F281" s="204" t="s">
        <v>93</v>
      </c>
      <c r="G281" s="186"/>
      <c r="H281" s="205">
        <v>1</v>
      </c>
      <c r="I281" s="162"/>
      <c r="J281" s="186"/>
      <c r="L281" s="160"/>
      <c r="M281" s="163"/>
      <c r="N281" s="164"/>
      <c r="O281" s="164"/>
      <c r="P281" s="164"/>
      <c r="Q281" s="164"/>
      <c r="R281" s="164"/>
      <c r="S281" s="164"/>
      <c r="T281" s="165"/>
      <c r="AT281" s="161" t="s">
        <v>257</v>
      </c>
      <c r="AU281" s="161" t="s">
        <v>96</v>
      </c>
      <c r="AV281" s="13" t="s">
        <v>96</v>
      </c>
      <c r="AW281" s="13" t="s">
        <v>40</v>
      </c>
      <c r="AX281" s="13" t="s">
        <v>93</v>
      </c>
      <c r="AY281" s="161" t="s">
        <v>195</v>
      </c>
    </row>
    <row r="282" spans="1:65" s="2" customFormat="1" ht="62.65" customHeight="1">
      <c r="A282" s="31"/>
      <c r="B282" s="148"/>
      <c r="C282" s="206" t="s">
        <v>556</v>
      </c>
      <c r="D282" s="206" t="s">
        <v>327</v>
      </c>
      <c r="E282" s="207" t="s">
        <v>566</v>
      </c>
      <c r="F282" s="208" t="s">
        <v>567</v>
      </c>
      <c r="G282" s="209" t="s">
        <v>482</v>
      </c>
      <c r="H282" s="210">
        <v>6</v>
      </c>
      <c r="I282" s="170"/>
      <c r="J282" s="187">
        <f>ROUND(I282*H282,2)</f>
        <v>0</v>
      </c>
      <c r="K282" s="171"/>
      <c r="L282" s="172"/>
      <c r="M282" s="173" t="s">
        <v>1</v>
      </c>
      <c r="N282" s="174" t="s">
        <v>50</v>
      </c>
      <c r="O282" s="57"/>
      <c r="P282" s="153">
        <f>O282*H282</f>
        <v>0</v>
      </c>
      <c r="Q282" s="153">
        <v>0.07725</v>
      </c>
      <c r="R282" s="153">
        <f>Q282*H282</f>
        <v>0.4635</v>
      </c>
      <c r="S282" s="153">
        <v>0</v>
      </c>
      <c r="T282" s="154">
        <f>S282*H282</f>
        <v>0</v>
      </c>
      <c r="U282" s="31"/>
      <c r="V282" s="31"/>
      <c r="W282" s="31"/>
      <c r="X282" s="31"/>
      <c r="Y282" s="31"/>
      <c r="Z282" s="31"/>
      <c r="AA282" s="31"/>
      <c r="AB282" s="31"/>
      <c r="AC282" s="31"/>
      <c r="AD282" s="31"/>
      <c r="AE282" s="31"/>
      <c r="AR282" s="155" t="s">
        <v>224</v>
      </c>
      <c r="AT282" s="155" t="s">
        <v>327</v>
      </c>
      <c r="AU282" s="155" t="s">
        <v>96</v>
      </c>
      <c r="AY282" s="15" t="s">
        <v>195</v>
      </c>
      <c r="BE282" s="156">
        <f>IF(N282="základní",J282,0)</f>
        <v>0</v>
      </c>
      <c r="BF282" s="156">
        <f>IF(N282="snížená",J282,0)</f>
        <v>0</v>
      </c>
      <c r="BG282" s="156">
        <f>IF(N282="zákl. přenesená",J282,0)</f>
        <v>0</v>
      </c>
      <c r="BH282" s="156">
        <f>IF(N282="sníž. přenesená",J282,0)</f>
        <v>0</v>
      </c>
      <c r="BI282" s="156">
        <f>IF(N282="nulová",J282,0)</f>
        <v>0</v>
      </c>
      <c r="BJ282" s="15" t="s">
        <v>93</v>
      </c>
      <c r="BK282" s="156">
        <f>ROUND(I282*H282,2)</f>
        <v>0</v>
      </c>
      <c r="BL282" s="15" t="s">
        <v>208</v>
      </c>
      <c r="BM282" s="155" t="s">
        <v>1136</v>
      </c>
    </row>
    <row r="283" spans="1:47" s="2" customFormat="1" ht="39">
      <c r="A283" s="31"/>
      <c r="B283" s="32"/>
      <c r="C283" s="184"/>
      <c r="D283" s="201" t="s">
        <v>202</v>
      </c>
      <c r="E283" s="184"/>
      <c r="F283" s="202" t="s">
        <v>569</v>
      </c>
      <c r="G283" s="184"/>
      <c r="H283" s="184"/>
      <c r="I283" s="157"/>
      <c r="J283" s="184"/>
      <c r="K283" s="31"/>
      <c r="L283" s="32"/>
      <c r="M283" s="158"/>
      <c r="N283" s="159"/>
      <c r="O283" s="57"/>
      <c r="P283" s="57"/>
      <c r="Q283" s="57"/>
      <c r="R283" s="57"/>
      <c r="S283" s="57"/>
      <c r="T283" s="58"/>
      <c r="U283" s="31"/>
      <c r="V283" s="31"/>
      <c r="W283" s="31"/>
      <c r="X283" s="31"/>
      <c r="Y283" s="31"/>
      <c r="Z283" s="31"/>
      <c r="AA283" s="31"/>
      <c r="AB283" s="31"/>
      <c r="AC283" s="31"/>
      <c r="AD283" s="31"/>
      <c r="AE283" s="31"/>
      <c r="AT283" s="15" t="s">
        <v>202</v>
      </c>
      <c r="AU283" s="15" t="s">
        <v>96</v>
      </c>
    </row>
    <row r="284" spans="2:51" s="13" customFormat="1" ht="12">
      <c r="B284" s="160"/>
      <c r="C284" s="186"/>
      <c r="D284" s="201" t="s">
        <v>257</v>
      </c>
      <c r="E284" s="203" t="s">
        <v>1</v>
      </c>
      <c r="F284" s="204" t="s">
        <v>216</v>
      </c>
      <c r="G284" s="186"/>
      <c r="H284" s="205">
        <v>6</v>
      </c>
      <c r="I284" s="162"/>
      <c r="J284" s="186"/>
      <c r="L284" s="160"/>
      <c r="M284" s="163"/>
      <c r="N284" s="164"/>
      <c r="O284" s="164"/>
      <c r="P284" s="164"/>
      <c r="Q284" s="164"/>
      <c r="R284" s="164"/>
      <c r="S284" s="164"/>
      <c r="T284" s="165"/>
      <c r="AT284" s="161" t="s">
        <v>257</v>
      </c>
      <c r="AU284" s="161" t="s">
        <v>96</v>
      </c>
      <c r="AV284" s="13" t="s">
        <v>96</v>
      </c>
      <c r="AW284" s="13" t="s">
        <v>40</v>
      </c>
      <c r="AX284" s="13" t="s">
        <v>93</v>
      </c>
      <c r="AY284" s="161" t="s">
        <v>195</v>
      </c>
    </row>
    <row r="285" spans="1:65" s="2" customFormat="1" ht="24.2" customHeight="1">
      <c r="A285" s="31"/>
      <c r="B285" s="148"/>
      <c r="C285" s="196" t="s">
        <v>561</v>
      </c>
      <c r="D285" s="196" t="s">
        <v>196</v>
      </c>
      <c r="E285" s="197" t="s">
        <v>916</v>
      </c>
      <c r="F285" s="198" t="s">
        <v>917</v>
      </c>
      <c r="G285" s="199" t="s">
        <v>482</v>
      </c>
      <c r="H285" s="200">
        <v>1</v>
      </c>
      <c r="I285" s="149"/>
      <c r="J285" s="183">
        <f>ROUND(I285*H285,2)</f>
        <v>0</v>
      </c>
      <c r="K285" s="150"/>
      <c r="L285" s="32"/>
      <c r="M285" s="151" t="s">
        <v>1</v>
      </c>
      <c r="N285" s="152" t="s">
        <v>50</v>
      </c>
      <c r="O285" s="57"/>
      <c r="P285" s="153">
        <f>O285*H285</f>
        <v>0</v>
      </c>
      <c r="Q285" s="153">
        <v>8E-05</v>
      </c>
      <c r="R285" s="153">
        <f>Q285*H285</f>
        <v>8E-05</v>
      </c>
      <c r="S285" s="153">
        <v>0</v>
      </c>
      <c r="T285" s="154">
        <f>S285*H285</f>
        <v>0</v>
      </c>
      <c r="U285" s="31"/>
      <c r="V285" s="31"/>
      <c r="W285" s="31"/>
      <c r="X285" s="31"/>
      <c r="Y285" s="31"/>
      <c r="Z285" s="31"/>
      <c r="AA285" s="31"/>
      <c r="AB285" s="31"/>
      <c r="AC285" s="31"/>
      <c r="AD285" s="31"/>
      <c r="AE285" s="31"/>
      <c r="AR285" s="155" t="s">
        <v>208</v>
      </c>
      <c r="AT285" s="155" t="s">
        <v>196</v>
      </c>
      <c r="AU285" s="155" t="s">
        <v>96</v>
      </c>
      <c r="AY285" s="15" t="s">
        <v>195</v>
      </c>
      <c r="BE285" s="156">
        <f>IF(N285="základní",J285,0)</f>
        <v>0</v>
      </c>
      <c r="BF285" s="156">
        <f>IF(N285="snížená",J285,0)</f>
        <v>0</v>
      </c>
      <c r="BG285" s="156">
        <f>IF(N285="zákl. přenesená",J285,0)</f>
        <v>0</v>
      </c>
      <c r="BH285" s="156">
        <f>IF(N285="sníž. přenesená",J285,0)</f>
        <v>0</v>
      </c>
      <c r="BI285" s="156">
        <f>IF(N285="nulová",J285,0)</f>
        <v>0</v>
      </c>
      <c r="BJ285" s="15" t="s">
        <v>93</v>
      </c>
      <c r="BK285" s="156">
        <f>ROUND(I285*H285,2)</f>
        <v>0</v>
      </c>
      <c r="BL285" s="15" t="s">
        <v>208</v>
      </c>
      <c r="BM285" s="155" t="s">
        <v>1137</v>
      </c>
    </row>
    <row r="286" spans="1:47" s="2" customFormat="1" ht="19.5">
      <c r="A286" s="31"/>
      <c r="B286" s="32"/>
      <c r="C286" s="184"/>
      <c r="D286" s="201" t="s">
        <v>202</v>
      </c>
      <c r="E286" s="184"/>
      <c r="F286" s="202" t="s">
        <v>919</v>
      </c>
      <c r="G286" s="184"/>
      <c r="H286" s="184"/>
      <c r="I286" s="157"/>
      <c r="J286" s="184"/>
      <c r="K286" s="31"/>
      <c r="L286" s="32"/>
      <c r="M286" s="158"/>
      <c r="N286" s="159"/>
      <c r="O286" s="57"/>
      <c r="P286" s="57"/>
      <c r="Q286" s="57"/>
      <c r="R286" s="57"/>
      <c r="S286" s="57"/>
      <c r="T286" s="58"/>
      <c r="U286" s="31"/>
      <c r="V286" s="31"/>
      <c r="W286" s="31"/>
      <c r="X286" s="31"/>
      <c r="Y286" s="31"/>
      <c r="Z286" s="31"/>
      <c r="AA286" s="31"/>
      <c r="AB286" s="31"/>
      <c r="AC286" s="31"/>
      <c r="AD286" s="31"/>
      <c r="AE286" s="31"/>
      <c r="AT286" s="15" t="s">
        <v>202</v>
      </c>
      <c r="AU286" s="15" t="s">
        <v>96</v>
      </c>
    </row>
    <row r="287" spans="2:51" s="13" customFormat="1" ht="12">
      <c r="B287" s="160"/>
      <c r="C287" s="186"/>
      <c r="D287" s="201" t="s">
        <v>257</v>
      </c>
      <c r="E287" s="203" t="s">
        <v>1</v>
      </c>
      <c r="F287" s="204" t="s">
        <v>93</v>
      </c>
      <c r="G287" s="186"/>
      <c r="H287" s="205">
        <v>1</v>
      </c>
      <c r="I287" s="162"/>
      <c r="J287" s="186"/>
      <c r="L287" s="160"/>
      <c r="M287" s="163"/>
      <c r="N287" s="164"/>
      <c r="O287" s="164"/>
      <c r="P287" s="164"/>
      <c r="Q287" s="164"/>
      <c r="R287" s="164"/>
      <c r="S287" s="164"/>
      <c r="T287" s="165"/>
      <c r="AT287" s="161" t="s">
        <v>257</v>
      </c>
      <c r="AU287" s="161" t="s">
        <v>96</v>
      </c>
      <c r="AV287" s="13" t="s">
        <v>96</v>
      </c>
      <c r="AW287" s="13" t="s">
        <v>40</v>
      </c>
      <c r="AX287" s="13" t="s">
        <v>93</v>
      </c>
      <c r="AY287" s="161" t="s">
        <v>195</v>
      </c>
    </row>
    <row r="288" spans="1:65" s="2" customFormat="1" ht="16.5" customHeight="1">
      <c r="A288" s="31"/>
      <c r="B288" s="148"/>
      <c r="C288" s="206" t="s">
        <v>565</v>
      </c>
      <c r="D288" s="206" t="s">
        <v>327</v>
      </c>
      <c r="E288" s="207" t="s">
        <v>920</v>
      </c>
      <c r="F288" s="208" t="s">
        <v>921</v>
      </c>
      <c r="G288" s="209" t="s">
        <v>482</v>
      </c>
      <c r="H288" s="210">
        <v>1</v>
      </c>
      <c r="I288" s="170"/>
      <c r="J288" s="187">
        <f>ROUND(I288*H288,2)</f>
        <v>0</v>
      </c>
      <c r="K288" s="171"/>
      <c r="L288" s="172"/>
      <c r="M288" s="173" t="s">
        <v>1</v>
      </c>
      <c r="N288" s="174" t="s">
        <v>50</v>
      </c>
      <c r="O288" s="57"/>
      <c r="P288" s="153">
        <f>O288*H288</f>
        <v>0</v>
      </c>
      <c r="Q288" s="153">
        <v>0.0005</v>
      </c>
      <c r="R288" s="153">
        <f>Q288*H288</f>
        <v>0.0005</v>
      </c>
      <c r="S288" s="153">
        <v>0</v>
      </c>
      <c r="T288" s="154">
        <f>S288*H288</f>
        <v>0</v>
      </c>
      <c r="U288" s="31"/>
      <c r="V288" s="31"/>
      <c r="W288" s="31"/>
      <c r="X288" s="31"/>
      <c r="Y288" s="31"/>
      <c r="Z288" s="31"/>
      <c r="AA288" s="31"/>
      <c r="AB288" s="31"/>
      <c r="AC288" s="31"/>
      <c r="AD288" s="31"/>
      <c r="AE288" s="31"/>
      <c r="AR288" s="155" t="s">
        <v>224</v>
      </c>
      <c r="AT288" s="155" t="s">
        <v>327</v>
      </c>
      <c r="AU288" s="155" t="s">
        <v>96</v>
      </c>
      <c r="AY288" s="15" t="s">
        <v>195</v>
      </c>
      <c r="BE288" s="156">
        <f>IF(N288="základní",J288,0)</f>
        <v>0</v>
      </c>
      <c r="BF288" s="156">
        <f>IF(N288="snížená",J288,0)</f>
        <v>0</v>
      </c>
      <c r="BG288" s="156">
        <f>IF(N288="zákl. přenesená",J288,0)</f>
        <v>0</v>
      </c>
      <c r="BH288" s="156">
        <f>IF(N288="sníž. přenesená",J288,0)</f>
        <v>0</v>
      </c>
      <c r="BI288" s="156">
        <f>IF(N288="nulová",J288,0)</f>
        <v>0</v>
      </c>
      <c r="BJ288" s="15" t="s">
        <v>93</v>
      </c>
      <c r="BK288" s="156">
        <f>ROUND(I288*H288,2)</f>
        <v>0</v>
      </c>
      <c r="BL288" s="15" t="s">
        <v>208</v>
      </c>
      <c r="BM288" s="155" t="s">
        <v>1138</v>
      </c>
    </row>
    <row r="289" spans="1:47" s="2" customFormat="1" ht="12">
      <c r="A289" s="31"/>
      <c r="B289" s="32"/>
      <c r="C289" s="184"/>
      <c r="D289" s="201" t="s">
        <v>202</v>
      </c>
      <c r="E289" s="184"/>
      <c r="F289" s="202" t="s">
        <v>921</v>
      </c>
      <c r="G289" s="184"/>
      <c r="H289" s="184"/>
      <c r="I289" s="157"/>
      <c r="J289" s="184"/>
      <c r="K289" s="31"/>
      <c r="L289" s="32"/>
      <c r="M289" s="158"/>
      <c r="N289" s="159"/>
      <c r="O289" s="57"/>
      <c r="P289" s="57"/>
      <c r="Q289" s="57"/>
      <c r="R289" s="57"/>
      <c r="S289" s="57"/>
      <c r="T289" s="58"/>
      <c r="U289" s="31"/>
      <c r="V289" s="31"/>
      <c r="W289" s="31"/>
      <c r="X289" s="31"/>
      <c r="Y289" s="31"/>
      <c r="Z289" s="31"/>
      <c r="AA289" s="31"/>
      <c r="AB289" s="31"/>
      <c r="AC289" s="31"/>
      <c r="AD289" s="31"/>
      <c r="AE289" s="31"/>
      <c r="AT289" s="15" t="s">
        <v>202</v>
      </c>
      <c r="AU289" s="15" t="s">
        <v>96</v>
      </c>
    </row>
    <row r="290" spans="2:51" s="13" customFormat="1" ht="12">
      <c r="B290" s="160"/>
      <c r="C290" s="186"/>
      <c r="D290" s="201" t="s">
        <v>257</v>
      </c>
      <c r="E290" s="203" t="s">
        <v>1</v>
      </c>
      <c r="F290" s="204" t="s">
        <v>93</v>
      </c>
      <c r="G290" s="186"/>
      <c r="H290" s="205">
        <v>1</v>
      </c>
      <c r="I290" s="162"/>
      <c r="J290" s="186"/>
      <c r="L290" s="160"/>
      <c r="M290" s="163"/>
      <c r="N290" s="164"/>
      <c r="O290" s="164"/>
      <c r="P290" s="164"/>
      <c r="Q290" s="164"/>
      <c r="R290" s="164"/>
      <c r="S290" s="164"/>
      <c r="T290" s="165"/>
      <c r="AT290" s="161" t="s">
        <v>257</v>
      </c>
      <c r="AU290" s="161" t="s">
        <v>96</v>
      </c>
      <c r="AV290" s="13" t="s">
        <v>96</v>
      </c>
      <c r="AW290" s="13" t="s">
        <v>40</v>
      </c>
      <c r="AX290" s="13" t="s">
        <v>93</v>
      </c>
      <c r="AY290" s="161" t="s">
        <v>195</v>
      </c>
    </row>
    <row r="291" spans="1:65" s="2" customFormat="1" ht="24.2" customHeight="1">
      <c r="A291" s="31"/>
      <c r="B291" s="148"/>
      <c r="C291" s="196" t="s">
        <v>570</v>
      </c>
      <c r="D291" s="196" t="s">
        <v>196</v>
      </c>
      <c r="E291" s="197" t="s">
        <v>557</v>
      </c>
      <c r="F291" s="198" t="s">
        <v>558</v>
      </c>
      <c r="G291" s="199" t="s">
        <v>482</v>
      </c>
      <c r="H291" s="200">
        <v>2</v>
      </c>
      <c r="I291" s="149"/>
      <c r="J291" s="183">
        <f>ROUND(I291*H291,2)</f>
        <v>0</v>
      </c>
      <c r="K291" s="150"/>
      <c r="L291" s="32"/>
      <c r="M291" s="151" t="s">
        <v>1</v>
      </c>
      <c r="N291" s="152" t="s">
        <v>50</v>
      </c>
      <c r="O291" s="57"/>
      <c r="P291" s="153">
        <f>O291*H291</f>
        <v>0</v>
      </c>
      <c r="Q291" s="153">
        <v>0.0001</v>
      </c>
      <c r="R291" s="153">
        <f>Q291*H291</f>
        <v>0.0002</v>
      </c>
      <c r="S291" s="153">
        <v>0</v>
      </c>
      <c r="T291" s="154">
        <f>S291*H291</f>
        <v>0</v>
      </c>
      <c r="U291" s="31"/>
      <c r="V291" s="31"/>
      <c r="W291" s="31"/>
      <c r="X291" s="31"/>
      <c r="Y291" s="31"/>
      <c r="Z291" s="31"/>
      <c r="AA291" s="31"/>
      <c r="AB291" s="31"/>
      <c r="AC291" s="31"/>
      <c r="AD291" s="31"/>
      <c r="AE291" s="31"/>
      <c r="AR291" s="155" t="s">
        <v>208</v>
      </c>
      <c r="AT291" s="155" t="s">
        <v>196</v>
      </c>
      <c r="AU291" s="155" t="s">
        <v>96</v>
      </c>
      <c r="AY291" s="15" t="s">
        <v>195</v>
      </c>
      <c r="BE291" s="156">
        <f>IF(N291="základní",J291,0)</f>
        <v>0</v>
      </c>
      <c r="BF291" s="156">
        <f>IF(N291="snížená",J291,0)</f>
        <v>0</v>
      </c>
      <c r="BG291" s="156">
        <f>IF(N291="zákl. přenesená",J291,0)</f>
        <v>0</v>
      </c>
      <c r="BH291" s="156">
        <f>IF(N291="sníž. přenesená",J291,0)</f>
        <v>0</v>
      </c>
      <c r="BI291" s="156">
        <f>IF(N291="nulová",J291,0)</f>
        <v>0</v>
      </c>
      <c r="BJ291" s="15" t="s">
        <v>93</v>
      </c>
      <c r="BK291" s="156">
        <f>ROUND(I291*H291,2)</f>
        <v>0</v>
      </c>
      <c r="BL291" s="15" t="s">
        <v>208</v>
      </c>
      <c r="BM291" s="155" t="s">
        <v>559</v>
      </c>
    </row>
    <row r="292" spans="1:47" s="2" customFormat="1" ht="19.5">
      <c r="A292" s="31"/>
      <c r="B292" s="32"/>
      <c r="C292" s="184"/>
      <c r="D292" s="201" t="s">
        <v>202</v>
      </c>
      <c r="E292" s="184"/>
      <c r="F292" s="202" t="s">
        <v>560</v>
      </c>
      <c r="G292" s="184"/>
      <c r="H292" s="184"/>
      <c r="I292" s="157"/>
      <c r="J292" s="184"/>
      <c r="K292" s="31"/>
      <c r="L292" s="32"/>
      <c r="M292" s="158"/>
      <c r="N292" s="159"/>
      <c r="O292" s="57"/>
      <c r="P292" s="57"/>
      <c r="Q292" s="57"/>
      <c r="R292" s="57"/>
      <c r="S292" s="57"/>
      <c r="T292" s="58"/>
      <c r="U292" s="31"/>
      <c r="V292" s="31"/>
      <c r="W292" s="31"/>
      <c r="X292" s="31"/>
      <c r="Y292" s="31"/>
      <c r="Z292" s="31"/>
      <c r="AA292" s="31"/>
      <c r="AB292" s="31"/>
      <c r="AC292" s="31"/>
      <c r="AD292" s="31"/>
      <c r="AE292" s="31"/>
      <c r="AT292" s="15" t="s">
        <v>202</v>
      </c>
      <c r="AU292" s="15" t="s">
        <v>96</v>
      </c>
    </row>
    <row r="293" spans="2:51" s="13" customFormat="1" ht="12">
      <c r="B293" s="160"/>
      <c r="C293" s="186"/>
      <c r="D293" s="201" t="s">
        <v>257</v>
      </c>
      <c r="E293" s="203" t="s">
        <v>1</v>
      </c>
      <c r="F293" s="204" t="s">
        <v>96</v>
      </c>
      <c r="G293" s="186"/>
      <c r="H293" s="205">
        <v>2</v>
      </c>
      <c r="I293" s="162"/>
      <c r="J293" s="186"/>
      <c r="L293" s="160"/>
      <c r="M293" s="163"/>
      <c r="N293" s="164"/>
      <c r="O293" s="164"/>
      <c r="P293" s="164"/>
      <c r="Q293" s="164"/>
      <c r="R293" s="164"/>
      <c r="S293" s="164"/>
      <c r="T293" s="165"/>
      <c r="AT293" s="161" t="s">
        <v>257</v>
      </c>
      <c r="AU293" s="161" t="s">
        <v>96</v>
      </c>
      <c r="AV293" s="13" t="s">
        <v>96</v>
      </c>
      <c r="AW293" s="13" t="s">
        <v>40</v>
      </c>
      <c r="AX293" s="13" t="s">
        <v>93</v>
      </c>
      <c r="AY293" s="161" t="s">
        <v>195</v>
      </c>
    </row>
    <row r="294" spans="1:65" s="2" customFormat="1" ht="16.5" customHeight="1">
      <c r="A294" s="31"/>
      <c r="B294" s="148"/>
      <c r="C294" s="206" t="s">
        <v>315</v>
      </c>
      <c r="D294" s="206" t="s">
        <v>327</v>
      </c>
      <c r="E294" s="207" t="s">
        <v>574</v>
      </c>
      <c r="F294" s="208" t="s">
        <v>575</v>
      </c>
      <c r="G294" s="209" t="s">
        <v>482</v>
      </c>
      <c r="H294" s="210">
        <v>2</v>
      </c>
      <c r="I294" s="170"/>
      <c r="J294" s="187">
        <f>ROUND(I294*H294,2)</f>
        <v>0</v>
      </c>
      <c r="K294" s="171"/>
      <c r="L294" s="172"/>
      <c r="M294" s="173" t="s">
        <v>1</v>
      </c>
      <c r="N294" s="174" t="s">
        <v>50</v>
      </c>
      <c r="O294" s="57"/>
      <c r="P294" s="153">
        <f>O294*H294</f>
        <v>0</v>
      </c>
      <c r="Q294" s="153">
        <v>0.0007</v>
      </c>
      <c r="R294" s="153">
        <f>Q294*H294</f>
        <v>0.0014</v>
      </c>
      <c r="S294" s="153">
        <v>0</v>
      </c>
      <c r="T294" s="154">
        <f>S294*H294</f>
        <v>0</v>
      </c>
      <c r="U294" s="31"/>
      <c r="V294" s="31"/>
      <c r="W294" s="31"/>
      <c r="X294" s="31"/>
      <c r="Y294" s="31"/>
      <c r="Z294" s="31"/>
      <c r="AA294" s="31"/>
      <c r="AB294" s="31"/>
      <c r="AC294" s="31"/>
      <c r="AD294" s="31"/>
      <c r="AE294" s="31"/>
      <c r="AR294" s="155" t="s">
        <v>224</v>
      </c>
      <c r="AT294" s="155" t="s">
        <v>327</v>
      </c>
      <c r="AU294" s="155" t="s">
        <v>96</v>
      </c>
      <c r="AY294" s="15" t="s">
        <v>195</v>
      </c>
      <c r="BE294" s="156">
        <f>IF(N294="základní",J294,0)</f>
        <v>0</v>
      </c>
      <c r="BF294" s="156">
        <f>IF(N294="snížená",J294,0)</f>
        <v>0</v>
      </c>
      <c r="BG294" s="156">
        <f>IF(N294="zákl. přenesená",J294,0)</f>
        <v>0</v>
      </c>
      <c r="BH294" s="156">
        <f>IF(N294="sníž. přenesená",J294,0)</f>
        <v>0</v>
      </c>
      <c r="BI294" s="156">
        <f>IF(N294="nulová",J294,0)</f>
        <v>0</v>
      </c>
      <c r="BJ294" s="15" t="s">
        <v>93</v>
      </c>
      <c r="BK294" s="156">
        <f>ROUND(I294*H294,2)</f>
        <v>0</v>
      </c>
      <c r="BL294" s="15" t="s">
        <v>208</v>
      </c>
      <c r="BM294" s="155" t="s">
        <v>576</v>
      </c>
    </row>
    <row r="295" spans="1:47" s="2" customFormat="1" ht="12">
      <c r="A295" s="31"/>
      <c r="B295" s="32"/>
      <c r="C295" s="184"/>
      <c r="D295" s="201" t="s">
        <v>202</v>
      </c>
      <c r="E295" s="184"/>
      <c r="F295" s="202" t="s">
        <v>575</v>
      </c>
      <c r="G295" s="184"/>
      <c r="H295" s="184"/>
      <c r="I295" s="157"/>
      <c r="J295" s="184"/>
      <c r="K295" s="31"/>
      <c r="L295" s="32"/>
      <c r="M295" s="158"/>
      <c r="N295" s="159"/>
      <c r="O295" s="57"/>
      <c r="P295" s="57"/>
      <c r="Q295" s="57"/>
      <c r="R295" s="57"/>
      <c r="S295" s="57"/>
      <c r="T295" s="58"/>
      <c r="U295" s="31"/>
      <c r="V295" s="31"/>
      <c r="W295" s="31"/>
      <c r="X295" s="31"/>
      <c r="Y295" s="31"/>
      <c r="Z295" s="31"/>
      <c r="AA295" s="31"/>
      <c r="AB295" s="31"/>
      <c r="AC295" s="31"/>
      <c r="AD295" s="31"/>
      <c r="AE295" s="31"/>
      <c r="AT295" s="15" t="s">
        <v>202</v>
      </c>
      <c r="AU295" s="15" t="s">
        <v>96</v>
      </c>
    </row>
    <row r="296" spans="1:65" s="2" customFormat="1" ht="24.2" customHeight="1">
      <c r="A296" s="31"/>
      <c r="B296" s="148"/>
      <c r="C296" s="206" t="s">
        <v>577</v>
      </c>
      <c r="D296" s="206" t="s">
        <v>327</v>
      </c>
      <c r="E296" s="207" t="s">
        <v>591</v>
      </c>
      <c r="F296" s="208" t="s">
        <v>592</v>
      </c>
      <c r="G296" s="209" t="s">
        <v>482</v>
      </c>
      <c r="H296" s="210">
        <v>1</v>
      </c>
      <c r="I296" s="170"/>
      <c r="J296" s="187">
        <f>ROUND(I296*H296,2)</f>
        <v>0</v>
      </c>
      <c r="K296" s="171"/>
      <c r="L296" s="172"/>
      <c r="M296" s="173" t="s">
        <v>1</v>
      </c>
      <c r="N296" s="174" t="s">
        <v>50</v>
      </c>
      <c r="O296" s="57"/>
      <c r="P296" s="153">
        <f>O296*H296</f>
        <v>0</v>
      </c>
      <c r="Q296" s="153">
        <v>0.068</v>
      </c>
      <c r="R296" s="153">
        <f>Q296*H296</f>
        <v>0.068</v>
      </c>
      <c r="S296" s="153">
        <v>0</v>
      </c>
      <c r="T296" s="154">
        <f>S296*H296</f>
        <v>0</v>
      </c>
      <c r="U296" s="31"/>
      <c r="V296" s="31"/>
      <c r="W296" s="31"/>
      <c r="X296" s="31"/>
      <c r="Y296" s="31"/>
      <c r="Z296" s="31"/>
      <c r="AA296" s="31"/>
      <c r="AB296" s="31"/>
      <c r="AC296" s="31"/>
      <c r="AD296" s="31"/>
      <c r="AE296" s="31"/>
      <c r="AR296" s="155" t="s">
        <v>224</v>
      </c>
      <c r="AT296" s="155" t="s">
        <v>327</v>
      </c>
      <c r="AU296" s="155" t="s">
        <v>96</v>
      </c>
      <c r="AY296" s="15" t="s">
        <v>195</v>
      </c>
      <c r="BE296" s="156">
        <f>IF(N296="základní",J296,0)</f>
        <v>0</v>
      </c>
      <c r="BF296" s="156">
        <f>IF(N296="snížená",J296,0)</f>
        <v>0</v>
      </c>
      <c r="BG296" s="156">
        <f>IF(N296="zákl. přenesená",J296,0)</f>
        <v>0</v>
      </c>
      <c r="BH296" s="156">
        <f>IF(N296="sníž. přenesená",J296,0)</f>
        <v>0</v>
      </c>
      <c r="BI296" s="156">
        <f>IF(N296="nulová",J296,0)</f>
        <v>0</v>
      </c>
      <c r="BJ296" s="15" t="s">
        <v>93</v>
      </c>
      <c r="BK296" s="156">
        <f>ROUND(I296*H296,2)</f>
        <v>0</v>
      </c>
      <c r="BL296" s="15" t="s">
        <v>208</v>
      </c>
      <c r="BM296" s="155" t="s">
        <v>1065</v>
      </c>
    </row>
    <row r="297" spans="1:47" s="2" customFormat="1" ht="12">
      <c r="A297" s="31"/>
      <c r="B297" s="32"/>
      <c r="C297" s="184"/>
      <c r="D297" s="201" t="s">
        <v>202</v>
      </c>
      <c r="E297" s="184"/>
      <c r="F297" s="202" t="s">
        <v>592</v>
      </c>
      <c r="G297" s="184"/>
      <c r="H297" s="184"/>
      <c r="I297" s="157"/>
      <c r="J297" s="184"/>
      <c r="K297" s="31"/>
      <c r="L297" s="32"/>
      <c r="M297" s="158"/>
      <c r="N297" s="159"/>
      <c r="O297" s="57"/>
      <c r="P297" s="57"/>
      <c r="Q297" s="57"/>
      <c r="R297" s="57"/>
      <c r="S297" s="57"/>
      <c r="T297" s="58"/>
      <c r="U297" s="31"/>
      <c r="V297" s="31"/>
      <c r="W297" s="31"/>
      <c r="X297" s="31"/>
      <c r="Y297" s="31"/>
      <c r="Z297" s="31"/>
      <c r="AA297" s="31"/>
      <c r="AB297" s="31"/>
      <c r="AC297" s="31"/>
      <c r="AD297" s="31"/>
      <c r="AE297" s="31"/>
      <c r="AT297" s="15" t="s">
        <v>202</v>
      </c>
      <c r="AU297" s="15" t="s">
        <v>96</v>
      </c>
    </row>
    <row r="298" spans="2:51" s="13" customFormat="1" ht="12">
      <c r="B298" s="160"/>
      <c r="C298" s="186"/>
      <c r="D298" s="201" t="s">
        <v>257</v>
      </c>
      <c r="E298" s="203" t="s">
        <v>1</v>
      </c>
      <c r="F298" s="204" t="s">
        <v>93</v>
      </c>
      <c r="G298" s="186"/>
      <c r="H298" s="205">
        <v>1</v>
      </c>
      <c r="I298" s="162"/>
      <c r="J298" s="186"/>
      <c r="L298" s="160"/>
      <c r="M298" s="163"/>
      <c r="N298" s="164"/>
      <c r="O298" s="164"/>
      <c r="P298" s="164"/>
      <c r="Q298" s="164"/>
      <c r="R298" s="164"/>
      <c r="S298" s="164"/>
      <c r="T298" s="165"/>
      <c r="AT298" s="161" t="s">
        <v>257</v>
      </c>
      <c r="AU298" s="161" t="s">
        <v>96</v>
      </c>
      <c r="AV298" s="13" t="s">
        <v>96</v>
      </c>
      <c r="AW298" s="13" t="s">
        <v>40</v>
      </c>
      <c r="AX298" s="13" t="s">
        <v>93</v>
      </c>
      <c r="AY298" s="161" t="s">
        <v>195</v>
      </c>
    </row>
    <row r="299" spans="1:65" s="2" customFormat="1" ht="24.2" customHeight="1">
      <c r="A299" s="31"/>
      <c r="B299" s="148"/>
      <c r="C299" s="206" t="s">
        <v>582</v>
      </c>
      <c r="D299" s="206" t="s">
        <v>327</v>
      </c>
      <c r="E299" s="207" t="s">
        <v>604</v>
      </c>
      <c r="F299" s="208" t="s">
        <v>605</v>
      </c>
      <c r="G299" s="209" t="s">
        <v>482</v>
      </c>
      <c r="H299" s="210">
        <v>2</v>
      </c>
      <c r="I299" s="170"/>
      <c r="J299" s="187">
        <f>ROUND(I299*H299,2)</f>
        <v>0</v>
      </c>
      <c r="K299" s="171"/>
      <c r="L299" s="172"/>
      <c r="M299" s="173" t="s">
        <v>1</v>
      </c>
      <c r="N299" s="174" t="s">
        <v>50</v>
      </c>
      <c r="O299" s="57"/>
      <c r="P299" s="153">
        <f>O299*H299</f>
        <v>0</v>
      </c>
      <c r="Q299" s="153">
        <v>0.002</v>
      </c>
      <c r="R299" s="153">
        <f>Q299*H299</f>
        <v>0.004</v>
      </c>
      <c r="S299" s="153">
        <v>0</v>
      </c>
      <c r="T299" s="154">
        <f>S299*H299</f>
        <v>0</v>
      </c>
      <c r="U299" s="31"/>
      <c r="V299" s="31"/>
      <c r="W299" s="31"/>
      <c r="X299" s="31"/>
      <c r="Y299" s="31"/>
      <c r="Z299" s="31"/>
      <c r="AA299" s="31"/>
      <c r="AB299" s="31"/>
      <c r="AC299" s="31"/>
      <c r="AD299" s="31"/>
      <c r="AE299" s="31"/>
      <c r="AR299" s="155" t="s">
        <v>224</v>
      </c>
      <c r="AT299" s="155" t="s">
        <v>327</v>
      </c>
      <c r="AU299" s="155" t="s">
        <v>96</v>
      </c>
      <c r="AY299" s="15" t="s">
        <v>195</v>
      </c>
      <c r="BE299" s="156">
        <f>IF(N299="základní",J299,0)</f>
        <v>0</v>
      </c>
      <c r="BF299" s="156">
        <f>IF(N299="snížená",J299,0)</f>
        <v>0</v>
      </c>
      <c r="BG299" s="156">
        <f>IF(N299="zákl. přenesená",J299,0)</f>
        <v>0</v>
      </c>
      <c r="BH299" s="156">
        <f>IF(N299="sníž. přenesená",J299,0)</f>
        <v>0</v>
      </c>
      <c r="BI299" s="156">
        <f>IF(N299="nulová",J299,0)</f>
        <v>0</v>
      </c>
      <c r="BJ299" s="15" t="s">
        <v>93</v>
      </c>
      <c r="BK299" s="156">
        <f>ROUND(I299*H299,2)</f>
        <v>0</v>
      </c>
      <c r="BL299" s="15" t="s">
        <v>208</v>
      </c>
      <c r="BM299" s="155" t="s">
        <v>1066</v>
      </c>
    </row>
    <row r="300" spans="1:47" s="2" customFormat="1" ht="12">
      <c r="A300" s="31"/>
      <c r="B300" s="32"/>
      <c r="C300" s="184"/>
      <c r="D300" s="201" t="s">
        <v>202</v>
      </c>
      <c r="E300" s="184"/>
      <c r="F300" s="202" t="s">
        <v>605</v>
      </c>
      <c r="G300" s="184"/>
      <c r="H300" s="184"/>
      <c r="I300" s="157"/>
      <c r="J300" s="184"/>
      <c r="K300" s="31"/>
      <c r="L300" s="32"/>
      <c r="M300" s="158"/>
      <c r="N300" s="159"/>
      <c r="O300" s="57"/>
      <c r="P300" s="57"/>
      <c r="Q300" s="57"/>
      <c r="R300" s="57"/>
      <c r="S300" s="57"/>
      <c r="T300" s="58"/>
      <c r="U300" s="31"/>
      <c r="V300" s="31"/>
      <c r="W300" s="31"/>
      <c r="X300" s="31"/>
      <c r="Y300" s="31"/>
      <c r="Z300" s="31"/>
      <c r="AA300" s="31"/>
      <c r="AB300" s="31"/>
      <c r="AC300" s="31"/>
      <c r="AD300" s="31"/>
      <c r="AE300" s="31"/>
      <c r="AT300" s="15" t="s">
        <v>202</v>
      </c>
      <c r="AU300" s="15" t="s">
        <v>96</v>
      </c>
    </row>
    <row r="301" spans="2:51" s="13" customFormat="1" ht="12">
      <c r="B301" s="160"/>
      <c r="C301" s="186"/>
      <c r="D301" s="201" t="s">
        <v>257</v>
      </c>
      <c r="E301" s="203" t="s">
        <v>1</v>
      </c>
      <c r="F301" s="204" t="s">
        <v>96</v>
      </c>
      <c r="G301" s="186"/>
      <c r="H301" s="205">
        <v>2</v>
      </c>
      <c r="I301" s="162"/>
      <c r="J301" s="186"/>
      <c r="L301" s="160"/>
      <c r="M301" s="163"/>
      <c r="N301" s="164"/>
      <c r="O301" s="164"/>
      <c r="P301" s="164"/>
      <c r="Q301" s="164"/>
      <c r="R301" s="164"/>
      <c r="S301" s="164"/>
      <c r="T301" s="165"/>
      <c r="AT301" s="161" t="s">
        <v>257</v>
      </c>
      <c r="AU301" s="161" t="s">
        <v>96</v>
      </c>
      <c r="AV301" s="13" t="s">
        <v>96</v>
      </c>
      <c r="AW301" s="13" t="s">
        <v>40</v>
      </c>
      <c r="AX301" s="13" t="s">
        <v>93</v>
      </c>
      <c r="AY301" s="161" t="s">
        <v>195</v>
      </c>
    </row>
    <row r="302" spans="1:65" s="2" customFormat="1" ht="24.2" customHeight="1">
      <c r="A302" s="31"/>
      <c r="B302" s="148"/>
      <c r="C302" s="196" t="s">
        <v>586</v>
      </c>
      <c r="D302" s="196" t="s">
        <v>196</v>
      </c>
      <c r="E302" s="197" t="s">
        <v>608</v>
      </c>
      <c r="F302" s="198" t="s">
        <v>609</v>
      </c>
      <c r="G302" s="199" t="s">
        <v>482</v>
      </c>
      <c r="H302" s="200">
        <v>1</v>
      </c>
      <c r="I302" s="149"/>
      <c r="J302" s="183">
        <f>ROUND(I302*H302,2)</f>
        <v>0</v>
      </c>
      <c r="K302" s="150"/>
      <c r="L302" s="32"/>
      <c r="M302" s="151" t="s">
        <v>1</v>
      </c>
      <c r="N302" s="152" t="s">
        <v>50</v>
      </c>
      <c r="O302" s="57"/>
      <c r="P302" s="153">
        <f>O302*H302</f>
        <v>0</v>
      </c>
      <c r="Q302" s="153">
        <v>0.01019</v>
      </c>
      <c r="R302" s="153">
        <f>Q302*H302</f>
        <v>0.01019</v>
      </c>
      <c r="S302" s="153">
        <v>0</v>
      </c>
      <c r="T302" s="154">
        <f>S302*H302</f>
        <v>0</v>
      </c>
      <c r="U302" s="31"/>
      <c r="V302" s="31"/>
      <c r="W302" s="31"/>
      <c r="X302" s="31"/>
      <c r="Y302" s="31"/>
      <c r="Z302" s="31"/>
      <c r="AA302" s="31"/>
      <c r="AB302" s="31"/>
      <c r="AC302" s="31"/>
      <c r="AD302" s="31"/>
      <c r="AE302" s="31"/>
      <c r="AR302" s="155" t="s">
        <v>208</v>
      </c>
      <c r="AT302" s="155" t="s">
        <v>196</v>
      </c>
      <c r="AU302" s="155" t="s">
        <v>96</v>
      </c>
      <c r="AY302" s="15" t="s">
        <v>195</v>
      </c>
      <c r="BE302" s="156">
        <f>IF(N302="základní",J302,0)</f>
        <v>0</v>
      </c>
      <c r="BF302" s="156">
        <f>IF(N302="snížená",J302,0)</f>
        <v>0</v>
      </c>
      <c r="BG302" s="156">
        <f>IF(N302="zákl. přenesená",J302,0)</f>
        <v>0</v>
      </c>
      <c r="BH302" s="156">
        <f>IF(N302="sníž. přenesená",J302,0)</f>
        <v>0</v>
      </c>
      <c r="BI302" s="156">
        <f>IF(N302="nulová",J302,0)</f>
        <v>0</v>
      </c>
      <c r="BJ302" s="15" t="s">
        <v>93</v>
      </c>
      <c r="BK302" s="156">
        <f>ROUND(I302*H302,2)</f>
        <v>0</v>
      </c>
      <c r="BL302" s="15" t="s">
        <v>208</v>
      </c>
      <c r="BM302" s="155" t="s">
        <v>1067</v>
      </c>
    </row>
    <row r="303" spans="1:47" s="2" customFormat="1" ht="12">
      <c r="A303" s="31"/>
      <c r="B303" s="32"/>
      <c r="C303" s="184"/>
      <c r="D303" s="201" t="s">
        <v>202</v>
      </c>
      <c r="E303" s="184"/>
      <c r="F303" s="202" t="s">
        <v>609</v>
      </c>
      <c r="G303" s="184"/>
      <c r="H303" s="184"/>
      <c r="I303" s="157"/>
      <c r="J303" s="184"/>
      <c r="K303" s="31"/>
      <c r="L303" s="32"/>
      <c r="M303" s="158"/>
      <c r="N303" s="159"/>
      <c r="O303" s="57"/>
      <c r="P303" s="57"/>
      <c r="Q303" s="57"/>
      <c r="R303" s="57"/>
      <c r="S303" s="57"/>
      <c r="T303" s="58"/>
      <c r="U303" s="31"/>
      <c r="V303" s="31"/>
      <c r="W303" s="31"/>
      <c r="X303" s="31"/>
      <c r="Y303" s="31"/>
      <c r="Z303" s="31"/>
      <c r="AA303" s="31"/>
      <c r="AB303" s="31"/>
      <c r="AC303" s="31"/>
      <c r="AD303" s="31"/>
      <c r="AE303" s="31"/>
      <c r="AT303" s="15" t="s">
        <v>202</v>
      </c>
      <c r="AU303" s="15" t="s">
        <v>96</v>
      </c>
    </row>
    <row r="304" spans="2:51" s="13" customFormat="1" ht="12">
      <c r="B304" s="160"/>
      <c r="C304" s="186"/>
      <c r="D304" s="201" t="s">
        <v>257</v>
      </c>
      <c r="E304" s="203" t="s">
        <v>1</v>
      </c>
      <c r="F304" s="204" t="s">
        <v>93</v>
      </c>
      <c r="G304" s="186"/>
      <c r="H304" s="205">
        <v>1</v>
      </c>
      <c r="I304" s="162"/>
      <c r="J304" s="186"/>
      <c r="L304" s="160"/>
      <c r="M304" s="163"/>
      <c r="N304" s="164"/>
      <c r="O304" s="164"/>
      <c r="P304" s="164"/>
      <c r="Q304" s="164"/>
      <c r="R304" s="164"/>
      <c r="S304" s="164"/>
      <c r="T304" s="165"/>
      <c r="AT304" s="161" t="s">
        <v>257</v>
      </c>
      <c r="AU304" s="161" t="s">
        <v>96</v>
      </c>
      <c r="AV304" s="13" t="s">
        <v>96</v>
      </c>
      <c r="AW304" s="13" t="s">
        <v>40</v>
      </c>
      <c r="AX304" s="13" t="s">
        <v>93</v>
      </c>
      <c r="AY304" s="161" t="s">
        <v>195</v>
      </c>
    </row>
    <row r="305" spans="1:65" s="2" customFormat="1" ht="16.5" customHeight="1">
      <c r="A305" s="31"/>
      <c r="B305" s="148"/>
      <c r="C305" s="206" t="s">
        <v>590</v>
      </c>
      <c r="D305" s="206" t="s">
        <v>327</v>
      </c>
      <c r="E305" s="207" t="s">
        <v>616</v>
      </c>
      <c r="F305" s="208" t="s">
        <v>1139</v>
      </c>
      <c r="G305" s="209" t="s">
        <v>482</v>
      </c>
      <c r="H305" s="210">
        <v>1</v>
      </c>
      <c r="I305" s="170"/>
      <c r="J305" s="187">
        <f>ROUND(I305*H305,2)</f>
        <v>0</v>
      </c>
      <c r="K305" s="171"/>
      <c r="L305" s="172"/>
      <c r="M305" s="173" t="s">
        <v>1</v>
      </c>
      <c r="N305" s="174" t="s">
        <v>50</v>
      </c>
      <c r="O305" s="57"/>
      <c r="P305" s="153">
        <f>O305*H305</f>
        <v>0</v>
      </c>
      <c r="Q305" s="153">
        <v>0.526</v>
      </c>
      <c r="R305" s="153">
        <f>Q305*H305</f>
        <v>0.526</v>
      </c>
      <c r="S305" s="153">
        <v>0</v>
      </c>
      <c r="T305" s="154">
        <f>S305*H305</f>
        <v>0</v>
      </c>
      <c r="U305" s="31"/>
      <c r="V305" s="31"/>
      <c r="W305" s="31"/>
      <c r="X305" s="31"/>
      <c r="Y305" s="31"/>
      <c r="Z305" s="31"/>
      <c r="AA305" s="31"/>
      <c r="AB305" s="31"/>
      <c r="AC305" s="31"/>
      <c r="AD305" s="31"/>
      <c r="AE305" s="31"/>
      <c r="AR305" s="155" t="s">
        <v>224</v>
      </c>
      <c r="AT305" s="155" t="s">
        <v>327</v>
      </c>
      <c r="AU305" s="155" t="s">
        <v>96</v>
      </c>
      <c r="AY305" s="15" t="s">
        <v>195</v>
      </c>
      <c r="BE305" s="156">
        <f>IF(N305="základní",J305,0)</f>
        <v>0</v>
      </c>
      <c r="BF305" s="156">
        <f>IF(N305="snížená",J305,0)</f>
        <v>0</v>
      </c>
      <c r="BG305" s="156">
        <f>IF(N305="zákl. přenesená",J305,0)</f>
        <v>0</v>
      </c>
      <c r="BH305" s="156">
        <f>IF(N305="sníž. přenesená",J305,0)</f>
        <v>0</v>
      </c>
      <c r="BI305" s="156">
        <f>IF(N305="nulová",J305,0)</f>
        <v>0</v>
      </c>
      <c r="BJ305" s="15" t="s">
        <v>93</v>
      </c>
      <c r="BK305" s="156">
        <f>ROUND(I305*H305,2)</f>
        <v>0</v>
      </c>
      <c r="BL305" s="15" t="s">
        <v>208</v>
      </c>
      <c r="BM305" s="155" t="s">
        <v>1140</v>
      </c>
    </row>
    <row r="306" spans="1:47" s="2" customFormat="1" ht="12">
      <c r="A306" s="31"/>
      <c r="B306" s="32"/>
      <c r="C306" s="184"/>
      <c r="D306" s="201" t="s">
        <v>202</v>
      </c>
      <c r="E306" s="184"/>
      <c r="F306" s="202" t="s">
        <v>1139</v>
      </c>
      <c r="G306" s="184"/>
      <c r="H306" s="184"/>
      <c r="I306" s="157"/>
      <c r="J306" s="184"/>
      <c r="K306" s="31"/>
      <c r="L306" s="32"/>
      <c r="M306" s="158"/>
      <c r="N306" s="159"/>
      <c r="O306" s="57"/>
      <c r="P306" s="57"/>
      <c r="Q306" s="57"/>
      <c r="R306" s="57"/>
      <c r="S306" s="57"/>
      <c r="T306" s="58"/>
      <c r="U306" s="31"/>
      <c r="V306" s="31"/>
      <c r="W306" s="31"/>
      <c r="X306" s="31"/>
      <c r="Y306" s="31"/>
      <c r="Z306" s="31"/>
      <c r="AA306" s="31"/>
      <c r="AB306" s="31"/>
      <c r="AC306" s="31"/>
      <c r="AD306" s="31"/>
      <c r="AE306" s="31"/>
      <c r="AT306" s="15" t="s">
        <v>202</v>
      </c>
      <c r="AU306" s="15" t="s">
        <v>96</v>
      </c>
    </row>
    <row r="307" spans="1:65" s="2" customFormat="1" ht="24.2" customHeight="1">
      <c r="A307" s="31"/>
      <c r="B307" s="148"/>
      <c r="C307" s="196" t="s">
        <v>594</v>
      </c>
      <c r="D307" s="196" t="s">
        <v>196</v>
      </c>
      <c r="E307" s="197" t="s">
        <v>624</v>
      </c>
      <c r="F307" s="198" t="s">
        <v>625</v>
      </c>
      <c r="G307" s="199" t="s">
        <v>482</v>
      </c>
      <c r="H307" s="200">
        <v>1</v>
      </c>
      <c r="I307" s="149"/>
      <c r="J307" s="183">
        <f>ROUND(I307*H307,2)</f>
        <v>0</v>
      </c>
      <c r="K307" s="150"/>
      <c r="L307" s="32"/>
      <c r="M307" s="151" t="s">
        <v>1</v>
      </c>
      <c r="N307" s="152" t="s">
        <v>50</v>
      </c>
      <c r="O307" s="57"/>
      <c r="P307" s="153">
        <f>O307*H307</f>
        <v>0</v>
      </c>
      <c r="Q307" s="153">
        <v>0.01248</v>
      </c>
      <c r="R307" s="153">
        <f>Q307*H307</f>
        <v>0.01248</v>
      </c>
      <c r="S307" s="153">
        <v>0</v>
      </c>
      <c r="T307" s="154">
        <f>S307*H307</f>
        <v>0</v>
      </c>
      <c r="U307" s="31"/>
      <c r="V307" s="31"/>
      <c r="W307" s="31"/>
      <c r="X307" s="31"/>
      <c r="Y307" s="31"/>
      <c r="Z307" s="31"/>
      <c r="AA307" s="31"/>
      <c r="AB307" s="31"/>
      <c r="AC307" s="31"/>
      <c r="AD307" s="31"/>
      <c r="AE307" s="31"/>
      <c r="AR307" s="155" t="s">
        <v>208</v>
      </c>
      <c r="AT307" s="155" t="s">
        <v>196</v>
      </c>
      <c r="AU307" s="155" t="s">
        <v>96</v>
      </c>
      <c r="AY307" s="15" t="s">
        <v>195</v>
      </c>
      <c r="BE307" s="156">
        <f>IF(N307="základní",J307,0)</f>
        <v>0</v>
      </c>
      <c r="BF307" s="156">
        <f>IF(N307="snížená",J307,0)</f>
        <v>0</v>
      </c>
      <c r="BG307" s="156">
        <f>IF(N307="zákl. přenesená",J307,0)</f>
        <v>0</v>
      </c>
      <c r="BH307" s="156">
        <f>IF(N307="sníž. přenesená",J307,0)</f>
        <v>0</v>
      </c>
      <c r="BI307" s="156">
        <f>IF(N307="nulová",J307,0)</f>
        <v>0</v>
      </c>
      <c r="BJ307" s="15" t="s">
        <v>93</v>
      </c>
      <c r="BK307" s="156">
        <f>ROUND(I307*H307,2)</f>
        <v>0</v>
      </c>
      <c r="BL307" s="15" t="s">
        <v>208</v>
      </c>
      <c r="BM307" s="155" t="s">
        <v>1069</v>
      </c>
    </row>
    <row r="308" spans="1:47" s="2" customFormat="1" ht="12">
      <c r="A308" s="31"/>
      <c r="B308" s="32"/>
      <c r="C308" s="184"/>
      <c r="D308" s="201" t="s">
        <v>202</v>
      </c>
      <c r="E308" s="184"/>
      <c r="F308" s="202" t="s">
        <v>625</v>
      </c>
      <c r="G308" s="184"/>
      <c r="H308" s="184"/>
      <c r="I308" s="157"/>
      <c r="J308" s="184"/>
      <c r="K308" s="31"/>
      <c r="L308" s="32"/>
      <c r="M308" s="158"/>
      <c r="N308" s="159"/>
      <c r="O308" s="57"/>
      <c r="P308" s="57"/>
      <c r="Q308" s="57"/>
      <c r="R308" s="57"/>
      <c r="S308" s="57"/>
      <c r="T308" s="58"/>
      <c r="U308" s="31"/>
      <c r="V308" s="31"/>
      <c r="W308" s="31"/>
      <c r="X308" s="31"/>
      <c r="Y308" s="31"/>
      <c r="Z308" s="31"/>
      <c r="AA308" s="31"/>
      <c r="AB308" s="31"/>
      <c r="AC308" s="31"/>
      <c r="AD308" s="31"/>
      <c r="AE308" s="31"/>
      <c r="AT308" s="15" t="s">
        <v>202</v>
      </c>
      <c r="AU308" s="15" t="s">
        <v>96</v>
      </c>
    </row>
    <row r="309" spans="2:51" s="13" customFormat="1" ht="12">
      <c r="B309" s="160"/>
      <c r="C309" s="186"/>
      <c r="D309" s="201" t="s">
        <v>257</v>
      </c>
      <c r="E309" s="203" t="s">
        <v>1</v>
      </c>
      <c r="F309" s="204" t="s">
        <v>93</v>
      </c>
      <c r="G309" s="186"/>
      <c r="H309" s="205">
        <v>1</v>
      </c>
      <c r="I309" s="162"/>
      <c r="J309" s="186"/>
      <c r="L309" s="160"/>
      <c r="M309" s="163"/>
      <c r="N309" s="164"/>
      <c r="O309" s="164"/>
      <c r="P309" s="164"/>
      <c r="Q309" s="164"/>
      <c r="R309" s="164"/>
      <c r="S309" s="164"/>
      <c r="T309" s="165"/>
      <c r="AT309" s="161" t="s">
        <v>257</v>
      </c>
      <c r="AU309" s="161" t="s">
        <v>96</v>
      </c>
      <c r="AV309" s="13" t="s">
        <v>96</v>
      </c>
      <c r="AW309" s="13" t="s">
        <v>40</v>
      </c>
      <c r="AX309" s="13" t="s">
        <v>93</v>
      </c>
      <c r="AY309" s="161" t="s">
        <v>195</v>
      </c>
    </row>
    <row r="310" spans="1:65" s="2" customFormat="1" ht="24.2" customHeight="1">
      <c r="A310" s="31"/>
      <c r="B310" s="148"/>
      <c r="C310" s="206" t="s">
        <v>599</v>
      </c>
      <c r="D310" s="206" t="s">
        <v>327</v>
      </c>
      <c r="E310" s="207" t="s">
        <v>628</v>
      </c>
      <c r="F310" s="208" t="s">
        <v>629</v>
      </c>
      <c r="G310" s="209" t="s">
        <v>482</v>
      </c>
      <c r="H310" s="210">
        <v>1</v>
      </c>
      <c r="I310" s="170"/>
      <c r="J310" s="187">
        <f>ROUND(I310*H310,2)</f>
        <v>0</v>
      </c>
      <c r="K310" s="171"/>
      <c r="L310" s="172"/>
      <c r="M310" s="173" t="s">
        <v>1</v>
      </c>
      <c r="N310" s="174" t="s">
        <v>50</v>
      </c>
      <c r="O310" s="57"/>
      <c r="P310" s="153">
        <f>O310*H310</f>
        <v>0</v>
      </c>
      <c r="Q310" s="153">
        <v>0.57</v>
      </c>
      <c r="R310" s="153">
        <f>Q310*H310</f>
        <v>0.57</v>
      </c>
      <c r="S310" s="153">
        <v>0</v>
      </c>
      <c r="T310" s="154">
        <f>S310*H310</f>
        <v>0</v>
      </c>
      <c r="U310" s="31"/>
      <c r="V310" s="31"/>
      <c r="W310" s="31"/>
      <c r="X310" s="31"/>
      <c r="Y310" s="31"/>
      <c r="Z310" s="31"/>
      <c r="AA310" s="31"/>
      <c r="AB310" s="31"/>
      <c r="AC310" s="31"/>
      <c r="AD310" s="31"/>
      <c r="AE310" s="31"/>
      <c r="AR310" s="155" t="s">
        <v>224</v>
      </c>
      <c r="AT310" s="155" t="s">
        <v>327</v>
      </c>
      <c r="AU310" s="155" t="s">
        <v>96</v>
      </c>
      <c r="AY310" s="15" t="s">
        <v>195</v>
      </c>
      <c r="BE310" s="156">
        <f>IF(N310="základní",J310,0)</f>
        <v>0</v>
      </c>
      <c r="BF310" s="156">
        <f>IF(N310="snížená",J310,0)</f>
        <v>0</v>
      </c>
      <c r="BG310" s="156">
        <f>IF(N310="zákl. přenesená",J310,0)</f>
        <v>0</v>
      </c>
      <c r="BH310" s="156">
        <f>IF(N310="sníž. přenesená",J310,0)</f>
        <v>0</v>
      </c>
      <c r="BI310" s="156">
        <f>IF(N310="nulová",J310,0)</f>
        <v>0</v>
      </c>
      <c r="BJ310" s="15" t="s">
        <v>93</v>
      </c>
      <c r="BK310" s="156">
        <f>ROUND(I310*H310,2)</f>
        <v>0</v>
      </c>
      <c r="BL310" s="15" t="s">
        <v>208</v>
      </c>
      <c r="BM310" s="155" t="s">
        <v>1070</v>
      </c>
    </row>
    <row r="311" spans="1:47" s="2" customFormat="1" ht="19.5">
      <c r="A311" s="31"/>
      <c r="B311" s="32"/>
      <c r="C311" s="184"/>
      <c r="D311" s="201" t="s">
        <v>202</v>
      </c>
      <c r="E311" s="184"/>
      <c r="F311" s="202" t="s">
        <v>629</v>
      </c>
      <c r="G311" s="184"/>
      <c r="H311" s="184"/>
      <c r="I311" s="157"/>
      <c r="J311" s="184"/>
      <c r="K311" s="31"/>
      <c r="L311" s="32"/>
      <c r="M311" s="158"/>
      <c r="N311" s="159"/>
      <c r="O311" s="57"/>
      <c r="P311" s="57"/>
      <c r="Q311" s="57"/>
      <c r="R311" s="57"/>
      <c r="S311" s="57"/>
      <c r="T311" s="58"/>
      <c r="U311" s="31"/>
      <c r="V311" s="31"/>
      <c r="W311" s="31"/>
      <c r="X311" s="31"/>
      <c r="Y311" s="31"/>
      <c r="Z311" s="31"/>
      <c r="AA311" s="31"/>
      <c r="AB311" s="31"/>
      <c r="AC311" s="31"/>
      <c r="AD311" s="31"/>
      <c r="AE311" s="31"/>
      <c r="AT311" s="15" t="s">
        <v>202</v>
      </c>
      <c r="AU311" s="15" t="s">
        <v>96</v>
      </c>
    </row>
    <row r="312" spans="2:51" s="13" customFormat="1" ht="12">
      <c r="B312" s="160"/>
      <c r="C312" s="186"/>
      <c r="D312" s="201" t="s">
        <v>257</v>
      </c>
      <c r="E312" s="203" t="s">
        <v>1</v>
      </c>
      <c r="F312" s="204" t="s">
        <v>93</v>
      </c>
      <c r="G312" s="186"/>
      <c r="H312" s="205">
        <v>1</v>
      </c>
      <c r="I312" s="162"/>
      <c r="J312" s="186"/>
      <c r="L312" s="160"/>
      <c r="M312" s="163"/>
      <c r="N312" s="164"/>
      <c r="O312" s="164"/>
      <c r="P312" s="164"/>
      <c r="Q312" s="164"/>
      <c r="R312" s="164"/>
      <c r="S312" s="164"/>
      <c r="T312" s="165"/>
      <c r="AT312" s="161" t="s">
        <v>257</v>
      </c>
      <c r="AU312" s="161" t="s">
        <v>96</v>
      </c>
      <c r="AV312" s="13" t="s">
        <v>96</v>
      </c>
      <c r="AW312" s="13" t="s">
        <v>40</v>
      </c>
      <c r="AX312" s="13" t="s">
        <v>93</v>
      </c>
      <c r="AY312" s="161" t="s">
        <v>195</v>
      </c>
    </row>
    <row r="313" spans="1:65" s="2" customFormat="1" ht="24.2" customHeight="1">
      <c r="A313" s="31"/>
      <c r="B313" s="148"/>
      <c r="C313" s="196" t="s">
        <v>603</v>
      </c>
      <c r="D313" s="196" t="s">
        <v>196</v>
      </c>
      <c r="E313" s="197" t="s">
        <v>632</v>
      </c>
      <c r="F313" s="198" t="s">
        <v>633</v>
      </c>
      <c r="G313" s="199" t="s">
        <v>482</v>
      </c>
      <c r="H313" s="200">
        <v>1</v>
      </c>
      <c r="I313" s="149"/>
      <c r="J313" s="183">
        <f>ROUND(I313*H313,2)</f>
        <v>0</v>
      </c>
      <c r="K313" s="150"/>
      <c r="L313" s="32"/>
      <c r="M313" s="151" t="s">
        <v>1</v>
      </c>
      <c r="N313" s="152" t="s">
        <v>50</v>
      </c>
      <c r="O313" s="57"/>
      <c r="P313" s="153">
        <f>O313*H313</f>
        <v>0</v>
      </c>
      <c r="Q313" s="153">
        <v>0.02854</v>
      </c>
      <c r="R313" s="153">
        <f>Q313*H313</f>
        <v>0.02854</v>
      </c>
      <c r="S313" s="153">
        <v>0</v>
      </c>
      <c r="T313" s="154">
        <f>S313*H313</f>
        <v>0</v>
      </c>
      <c r="U313" s="31"/>
      <c r="V313" s="31"/>
      <c r="W313" s="31"/>
      <c r="X313" s="31"/>
      <c r="Y313" s="31"/>
      <c r="Z313" s="31"/>
      <c r="AA313" s="31"/>
      <c r="AB313" s="31"/>
      <c r="AC313" s="31"/>
      <c r="AD313" s="31"/>
      <c r="AE313" s="31"/>
      <c r="AR313" s="155" t="s">
        <v>208</v>
      </c>
      <c r="AT313" s="155" t="s">
        <v>196</v>
      </c>
      <c r="AU313" s="155" t="s">
        <v>96</v>
      </c>
      <c r="AY313" s="15" t="s">
        <v>195</v>
      </c>
      <c r="BE313" s="156">
        <f>IF(N313="základní",J313,0)</f>
        <v>0</v>
      </c>
      <c r="BF313" s="156">
        <f>IF(N313="snížená",J313,0)</f>
        <v>0</v>
      </c>
      <c r="BG313" s="156">
        <f>IF(N313="zákl. přenesená",J313,0)</f>
        <v>0</v>
      </c>
      <c r="BH313" s="156">
        <f>IF(N313="sníž. přenesená",J313,0)</f>
        <v>0</v>
      </c>
      <c r="BI313" s="156">
        <f>IF(N313="nulová",J313,0)</f>
        <v>0</v>
      </c>
      <c r="BJ313" s="15" t="s">
        <v>93</v>
      </c>
      <c r="BK313" s="156">
        <f>ROUND(I313*H313,2)</f>
        <v>0</v>
      </c>
      <c r="BL313" s="15" t="s">
        <v>208</v>
      </c>
      <c r="BM313" s="155" t="s">
        <v>1071</v>
      </c>
    </row>
    <row r="314" spans="1:47" s="2" customFormat="1" ht="19.5">
      <c r="A314" s="31"/>
      <c r="B314" s="32"/>
      <c r="C314" s="184"/>
      <c r="D314" s="201" t="s">
        <v>202</v>
      </c>
      <c r="E314" s="184"/>
      <c r="F314" s="202" t="s">
        <v>633</v>
      </c>
      <c r="G314" s="184"/>
      <c r="H314" s="184"/>
      <c r="I314" s="157"/>
      <c r="J314" s="184"/>
      <c r="K314" s="31"/>
      <c r="L314" s="32"/>
      <c r="M314" s="158"/>
      <c r="N314" s="159"/>
      <c r="O314" s="57"/>
      <c r="P314" s="57"/>
      <c r="Q314" s="57"/>
      <c r="R314" s="57"/>
      <c r="S314" s="57"/>
      <c r="T314" s="58"/>
      <c r="U314" s="31"/>
      <c r="V314" s="31"/>
      <c r="W314" s="31"/>
      <c r="X314" s="31"/>
      <c r="Y314" s="31"/>
      <c r="Z314" s="31"/>
      <c r="AA314" s="31"/>
      <c r="AB314" s="31"/>
      <c r="AC314" s="31"/>
      <c r="AD314" s="31"/>
      <c r="AE314" s="31"/>
      <c r="AT314" s="15" t="s">
        <v>202</v>
      </c>
      <c r="AU314" s="15" t="s">
        <v>96</v>
      </c>
    </row>
    <row r="315" spans="2:51" s="13" customFormat="1" ht="12">
      <c r="B315" s="160"/>
      <c r="C315" s="186"/>
      <c r="D315" s="201" t="s">
        <v>257</v>
      </c>
      <c r="E315" s="203" t="s">
        <v>1</v>
      </c>
      <c r="F315" s="204" t="s">
        <v>93</v>
      </c>
      <c r="G315" s="186"/>
      <c r="H315" s="205">
        <v>1</v>
      </c>
      <c r="I315" s="162"/>
      <c r="J315" s="186"/>
      <c r="L315" s="160"/>
      <c r="M315" s="163"/>
      <c r="N315" s="164"/>
      <c r="O315" s="164"/>
      <c r="P315" s="164"/>
      <c r="Q315" s="164"/>
      <c r="R315" s="164"/>
      <c r="S315" s="164"/>
      <c r="T315" s="165"/>
      <c r="AT315" s="161" t="s">
        <v>257</v>
      </c>
      <c r="AU315" s="161" t="s">
        <v>96</v>
      </c>
      <c r="AV315" s="13" t="s">
        <v>96</v>
      </c>
      <c r="AW315" s="13" t="s">
        <v>40</v>
      </c>
      <c r="AX315" s="13" t="s">
        <v>93</v>
      </c>
      <c r="AY315" s="161" t="s">
        <v>195</v>
      </c>
    </row>
    <row r="316" spans="1:65" s="2" customFormat="1" ht="16.5" customHeight="1">
      <c r="A316" s="31"/>
      <c r="B316" s="148"/>
      <c r="C316" s="206" t="s">
        <v>607</v>
      </c>
      <c r="D316" s="206" t="s">
        <v>327</v>
      </c>
      <c r="E316" s="207" t="s">
        <v>636</v>
      </c>
      <c r="F316" s="208" t="s">
        <v>637</v>
      </c>
      <c r="G316" s="209" t="s">
        <v>482</v>
      </c>
      <c r="H316" s="210">
        <v>1</v>
      </c>
      <c r="I316" s="170"/>
      <c r="J316" s="187">
        <f>ROUND(I316*H316,2)</f>
        <v>0</v>
      </c>
      <c r="K316" s="171"/>
      <c r="L316" s="172"/>
      <c r="M316" s="173" t="s">
        <v>1</v>
      </c>
      <c r="N316" s="174" t="s">
        <v>50</v>
      </c>
      <c r="O316" s="57"/>
      <c r="P316" s="153">
        <f>O316*H316</f>
        <v>0</v>
      </c>
      <c r="Q316" s="153">
        <v>1.817</v>
      </c>
      <c r="R316" s="153">
        <f>Q316*H316</f>
        <v>1.817</v>
      </c>
      <c r="S316" s="153">
        <v>0</v>
      </c>
      <c r="T316" s="154">
        <f>S316*H316</f>
        <v>0</v>
      </c>
      <c r="U316" s="31"/>
      <c r="V316" s="31"/>
      <c r="W316" s="31"/>
      <c r="X316" s="31"/>
      <c r="Y316" s="31"/>
      <c r="Z316" s="31"/>
      <c r="AA316" s="31"/>
      <c r="AB316" s="31"/>
      <c r="AC316" s="31"/>
      <c r="AD316" s="31"/>
      <c r="AE316" s="31"/>
      <c r="AR316" s="155" t="s">
        <v>224</v>
      </c>
      <c r="AT316" s="155" t="s">
        <v>327</v>
      </c>
      <c r="AU316" s="155" t="s">
        <v>96</v>
      </c>
      <c r="AY316" s="15" t="s">
        <v>195</v>
      </c>
      <c r="BE316" s="156">
        <f>IF(N316="základní",J316,0)</f>
        <v>0</v>
      </c>
      <c r="BF316" s="156">
        <f>IF(N316="snížená",J316,0)</f>
        <v>0</v>
      </c>
      <c r="BG316" s="156">
        <f>IF(N316="zákl. přenesená",J316,0)</f>
        <v>0</v>
      </c>
      <c r="BH316" s="156">
        <f>IF(N316="sníž. přenesená",J316,0)</f>
        <v>0</v>
      </c>
      <c r="BI316" s="156">
        <f>IF(N316="nulová",J316,0)</f>
        <v>0</v>
      </c>
      <c r="BJ316" s="15" t="s">
        <v>93</v>
      </c>
      <c r="BK316" s="156">
        <f>ROUND(I316*H316,2)</f>
        <v>0</v>
      </c>
      <c r="BL316" s="15" t="s">
        <v>208</v>
      </c>
      <c r="BM316" s="155" t="s">
        <v>1072</v>
      </c>
    </row>
    <row r="317" spans="1:47" s="2" customFormat="1" ht="12">
      <c r="A317" s="31"/>
      <c r="B317" s="32"/>
      <c r="C317" s="184"/>
      <c r="D317" s="201" t="s">
        <v>202</v>
      </c>
      <c r="E317" s="184"/>
      <c r="F317" s="202" t="s">
        <v>639</v>
      </c>
      <c r="G317" s="184"/>
      <c r="H317" s="184"/>
      <c r="I317" s="157"/>
      <c r="J317" s="184"/>
      <c r="K317" s="31"/>
      <c r="L317" s="32"/>
      <c r="M317" s="158"/>
      <c r="N317" s="159"/>
      <c r="O317" s="57"/>
      <c r="P317" s="57"/>
      <c r="Q317" s="57"/>
      <c r="R317" s="57"/>
      <c r="S317" s="57"/>
      <c r="T317" s="58"/>
      <c r="U317" s="31"/>
      <c r="V317" s="31"/>
      <c r="W317" s="31"/>
      <c r="X317" s="31"/>
      <c r="Y317" s="31"/>
      <c r="Z317" s="31"/>
      <c r="AA317" s="31"/>
      <c r="AB317" s="31"/>
      <c r="AC317" s="31"/>
      <c r="AD317" s="31"/>
      <c r="AE317" s="31"/>
      <c r="AT317" s="15" t="s">
        <v>202</v>
      </c>
      <c r="AU317" s="15" t="s">
        <v>96</v>
      </c>
    </row>
    <row r="318" spans="2:51" s="13" customFormat="1" ht="12">
      <c r="B318" s="160"/>
      <c r="C318" s="186"/>
      <c r="D318" s="201" t="s">
        <v>257</v>
      </c>
      <c r="E318" s="203" t="s">
        <v>1</v>
      </c>
      <c r="F318" s="204" t="s">
        <v>93</v>
      </c>
      <c r="G318" s="186"/>
      <c r="H318" s="205">
        <v>1</v>
      </c>
      <c r="I318" s="162"/>
      <c r="J318" s="186"/>
      <c r="L318" s="160"/>
      <c r="M318" s="163"/>
      <c r="N318" s="164"/>
      <c r="O318" s="164"/>
      <c r="P318" s="164"/>
      <c r="Q318" s="164"/>
      <c r="R318" s="164"/>
      <c r="S318" s="164"/>
      <c r="T318" s="165"/>
      <c r="AT318" s="161" t="s">
        <v>257</v>
      </c>
      <c r="AU318" s="161" t="s">
        <v>96</v>
      </c>
      <c r="AV318" s="13" t="s">
        <v>96</v>
      </c>
      <c r="AW318" s="13" t="s">
        <v>40</v>
      </c>
      <c r="AX318" s="13" t="s">
        <v>93</v>
      </c>
      <c r="AY318" s="161" t="s">
        <v>195</v>
      </c>
    </row>
    <row r="319" spans="1:65" s="2" customFormat="1" ht="24.2" customHeight="1">
      <c r="A319" s="31"/>
      <c r="B319" s="148"/>
      <c r="C319" s="196" t="s">
        <v>611</v>
      </c>
      <c r="D319" s="196" t="s">
        <v>196</v>
      </c>
      <c r="E319" s="197" t="s">
        <v>669</v>
      </c>
      <c r="F319" s="198" t="s">
        <v>670</v>
      </c>
      <c r="G319" s="199" t="s">
        <v>482</v>
      </c>
      <c r="H319" s="200">
        <v>1</v>
      </c>
      <c r="I319" s="149"/>
      <c r="J319" s="183">
        <f>ROUND(I319*H319,2)</f>
        <v>0</v>
      </c>
      <c r="K319" s="150"/>
      <c r="L319" s="32"/>
      <c r="M319" s="151" t="s">
        <v>1</v>
      </c>
      <c r="N319" s="152" t="s">
        <v>50</v>
      </c>
      <c r="O319" s="57"/>
      <c r="P319" s="153">
        <f>O319*H319</f>
        <v>0</v>
      </c>
      <c r="Q319" s="153">
        <v>0.21734</v>
      </c>
      <c r="R319" s="153">
        <f>Q319*H319</f>
        <v>0.21734</v>
      </c>
      <c r="S319" s="153">
        <v>0</v>
      </c>
      <c r="T319" s="154">
        <f>S319*H319</f>
        <v>0</v>
      </c>
      <c r="U319" s="31"/>
      <c r="V319" s="31"/>
      <c r="W319" s="31"/>
      <c r="X319" s="31"/>
      <c r="Y319" s="31"/>
      <c r="Z319" s="31"/>
      <c r="AA319" s="31"/>
      <c r="AB319" s="31"/>
      <c r="AC319" s="31"/>
      <c r="AD319" s="31"/>
      <c r="AE319" s="31"/>
      <c r="AR319" s="155" t="s">
        <v>208</v>
      </c>
      <c r="AT319" s="155" t="s">
        <v>196</v>
      </c>
      <c r="AU319" s="155" t="s">
        <v>96</v>
      </c>
      <c r="AY319" s="15" t="s">
        <v>195</v>
      </c>
      <c r="BE319" s="156">
        <f>IF(N319="základní",J319,0)</f>
        <v>0</v>
      </c>
      <c r="BF319" s="156">
        <f>IF(N319="snížená",J319,0)</f>
        <v>0</v>
      </c>
      <c r="BG319" s="156">
        <f>IF(N319="zákl. přenesená",J319,0)</f>
        <v>0</v>
      </c>
      <c r="BH319" s="156">
        <f>IF(N319="sníž. přenesená",J319,0)</f>
        <v>0</v>
      </c>
      <c r="BI319" s="156">
        <f>IF(N319="nulová",J319,0)</f>
        <v>0</v>
      </c>
      <c r="BJ319" s="15" t="s">
        <v>93</v>
      </c>
      <c r="BK319" s="156">
        <f>ROUND(I319*H319,2)</f>
        <v>0</v>
      </c>
      <c r="BL319" s="15" t="s">
        <v>208</v>
      </c>
      <c r="BM319" s="155" t="s">
        <v>671</v>
      </c>
    </row>
    <row r="320" spans="1:47" s="2" customFormat="1" ht="19.5">
      <c r="A320" s="31"/>
      <c r="B320" s="32"/>
      <c r="C320" s="184"/>
      <c r="D320" s="201" t="s">
        <v>202</v>
      </c>
      <c r="E320" s="184"/>
      <c r="F320" s="202" t="s">
        <v>672</v>
      </c>
      <c r="G320" s="184"/>
      <c r="H320" s="184"/>
      <c r="I320" s="157"/>
      <c r="J320" s="184"/>
      <c r="K320" s="31"/>
      <c r="L320" s="32"/>
      <c r="M320" s="158"/>
      <c r="N320" s="159"/>
      <c r="O320" s="57"/>
      <c r="P320" s="57"/>
      <c r="Q320" s="57"/>
      <c r="R320" s="57"/>
      <c r="S320" s="57"/>
      <c r="T320" s="58"/>
      <c r="U320" s="31"/>
      <c r="V320" s="31"/>
      <c r="W320" s="31"/>
      <c r="X320" s="31"/>
      <c r="Y320" s="31"/>
      <c r="Z320" s="31"/>
      <c r="AA320" s="31"/>
      <c r="AB320" s="31"/>
      <c r="AC320" s="31"/>
      <c r="AD320" s="31"/>
      <c r="AE320" s="31"/>
      <c r="AT320" s="15" t="s">
        <v>202</v>
      </c>
      <c r="AU320" s="15" t="s">
        <v>96</v>
      </c>
    </row>
    <row r="321" spans="1:65" s="2" customFormat="1" ht="21.75" customHeight="1">
      <c r="A321" s="31"/>
      <c r="B321" s="148"/>
      <c r="C321" s="196" t="s">
        <v>615</v>
      </c>
      <c r="D321" s="196" t="s">
        <v>196</v>
      </c>
      <c r="E321" s="197" t="s">
        <v>679</v>
      </c>
      <c r="F321" s="198" t="s">
        <v>680</v>
      </c>
      <c r="G321" s="199" t="s">
        <v>312</v>
      </c>
      <c r="H321" s="200">
        <v>36</v>
      </c>
      <c r="I321" s="149"/>
      <c r="J321" s="183">
        <f>ROUND(I321*H321,2)</f>
        <v>0</v>
      </c>
      <c r="K321" s="150"/>
      <c r="L321" s="32"/>
      <c r="M321" s="151" t="s">
        <v>1</v>
      </c>
      <c r="N321" s="152" t="s">
        <v>50</v>
      </c>
      <c r="O321" s="57"/>
      <c r="P321" s="153">
        <f>O321*H321</f>
        <v>0</v>
      </c>
      <c r="Q321" s="153">
        <v>0.00013</v>
      </c>
      <c r="R321" s="153">
        <f>Q321*H321</f>
        <v>0.004679999999999999</v>
      </c>
      <c r="S321" s="153">
        <v>0</v>
      </c>
      <c r="T321" s="154">
        <f>S321*H321</f>
        <v>0</v>
      </c>
      <c r="U321" s="31"/>
      <c r="V321" s="31"/>
      <c r="W321" s="31"/>
      <c r="X321" s="31"/>
      <c r="Y321" s="31"/>
      <c r="Z321" s="31"/>
      <c r="AA321" s="31"/>
      <c r="AB321" s="31"/>
      <c r="AC321" s="31"/>
      <c r="AD321" s="31"/>
      <c r="AE321" s="31"/>
      <c r="AR321" s="155" t="s">
        <v>208</v>
      </c>
      <c r="AT321" s="155" t="s">
        <v>196</v>
      </c>
      <c r="AU321" s="155" t="s">
        <v>96</v>
      </c>
      <c r="AY321" s="15" t="s">
        <v>195</v>
      </c>
      <c r="BE321" s="156">
        <f>IF(N321="základní",J321,0)</f>
        <v>0</v>
      </c>
      <c r="BF321" s="156">
        <f>IF(N321="snížená",J321,0)</f>
        <v>0</v>
      </c>
      <c r="BG321" s="156">
        <f>IF(N321="zákl. přenesená",J321,0)</f>
        <v>0</v>
      </c>
      <c r="BH321" s="156">
        <f>IF(N321="sníž. přenesená",J321,0)</f>
        <v>0</v>
      </c>
      <c r="BI321" s="156">
        <f>IF(N321="nulová",J321,0)</f>
        <v>0</v>
      </c>
      <c r="BJ321" s="15" t="s">
        <v>93</v>
      </c>
      <c r="BK321" s="156">
        <f>ROUND(I321*H321,2)</f>
        <v>0</v>
      </c>
      <c r="BL321" s="15" t="s">
        <v>208</v>
      </c>
      <c r="BM321" s="155" t="s">
        <v>681</v>
      </c>
    </row>
    <row r="322" spans="1:47" s="2" customFormat="1" ht="12">
      <c r="A322" s="31"/>
      <c r="B322" s="32"/>
      <c r="C322" s="184"/>
      <c r="D322" s="201" t="s">
        <v>202</v>
      </c>
      <c r="E322" s="184"/>
      <c r="F322" s="202" t="s">
        <v>682</v>
      </c>
      <c r="G322" s="184"/>
      <c r="H322" s="184"/>
      <c r="I322" s="157"/>
      <c r="J322" s="184"/>
      <c r="K322" s="31"/>
      <c r="L322" s="32"/>
      <c r="M322" s="158"/>
      <c r="N322" s="159"/>
      <c r="O322" s="57"/>
      <c r="P322" s="57"/>
      <c r="Q322" s="57"/>
      <c r="R322" s="57"/>
      <c r="S322" s="57"/>
      <c r="T322" s="58"/>
      <c r="U322" s="31"/>
      <c r="V322" s="31"/>
      <c r="W322" s="31"/>
      <c r="X322" s="31"/>
      <c r="Y322" s="31"/>
      <c r="Z322" s="31"/>
      <c r="AA322" s="31"/>
      <c r="AB322" s="31"/>
      <c r="AC322" s="31"/>
      <c r="AD322" s="31"/>
      <c r="AE322" s="31"/>
      <c r="AT322" s="15" t="s">
        <v>202</v>
      </c>
      <c r="AU322" s="15" t="s">
        <v>96</v>
      </c>
    </row>
    <row r="323" spans="2:51" s="13" customFormat="1" ht="12">
      <c r="B323" s="160"/>
      <c r="C323" s="186"/>
      <c r="D323" s="201" t="s">
        <v>257</v>
      </c>
      <c r="E323" s="203" t="s">
        <v>1</v>
      </c>
      <c r="F323" s="204" t="s">
        <v>502</v>
      </c>
      <c r="G323" s="186"/>
      <c r="H323" s="205">
        <v>36</v>
      </c>
      <c r="I323" s="162"/>
      <c r="J323" s="186"/>
      <c r="L323" s="160"/>
      <c r="M323" s="163"/>
      <c r="N323" s="164"/>
      <c r="O323" s="164"/>
      <c r="P323" s="164"/>
      <c r="Q323" s="164"/>
      <c r="R323" s="164"/>
      <c r="S323" s="164"/>
      <c r="T323" s="165"/>
      <c r="AT323" s="161" t="s">
        <v>257</v>
      </c>
      <c r="AU323" s="161" t="s">
        <v>96</v>
      </c>
      <c r="AV323" s="13" t="s">
        <v>96</v>
      </c>
      <c r="AW323" s="13" t="s">
        <v>40</v>
      </c>
      <c r="AX323" s="13" t="s">
        <v>93</v>
      </c>
      <c r="AY323" s="161" t="s">
        <v>195</v>
      </c>
    </row>
    <row r="324" spans="1:65" s="2" customFormat="1" ht="24.2" customHeight="1">
      <c r="A324" s="31"/>
      <c r="B324" s="148"/>
      <c r="C324" s="206" t="s">
        <v>619</v>
      </c>
      <c r="D324" s="206" t="s">
        <v>327</v>
      </c>
      <c r="E324" s="207" t="s">
        <v>665</v>
      </c>
      <c r="F324" s="208" t="s">
        <v>666</v>
      </c>
      <c r="G324" s="209" t="s">
        <v>482</v>
      </c>
      <c r="H324" s="210">
        <v>1</v>
      </c>
      <c r="I324" s="170"/>
      <c r="J324" s="187">
        <f>ROUND(I324*H324,2)</f>
        <v>0</v>
      </c>
      <c r="K324" s="171"/>
      <c r="L324" s="172"/>
      <c r="M324" s="173" t="s">
        <v>1</v>
      </c>
      <c r="N324" s="174" t="s">
        <v>50</v>
      </c>
      <c r="O324" s="57"/>
      <c r="P324" s="153">
        <f>O324*H324</f>
        <v>0</v>
      </c>
      <c r="Q324" s="153">
        <v>0.0546</v>
      </c>
      <c r="R324" s="153">
        <f>Q324*H324</f>
        <v>0.0546</v>
      </c>
      <c r="S324" s="153">
        <v>0</v>
      </c>
      <c r="T324" s="154">
        <f>S324*H324</f>
        <v>0</v>
      </c>
      <c r="U324" s="31"/>
      <c r="V324" s="31"/>
      <c r="W324" s="31"/>
      <c r="X324" s="31"/>
      <c r="Y324" s="31"/>
      <c r="Z324" s="31"/>
      <c r="AA324" s="31"/>
      <c r="AB324" s="31"/>
      <c r="AC324" s="31"/>
      <c r="AD324" s="31"/>
      <c r="AE324" s="31"/>
      <c r="AR324" s="155" t="s">
        <v>224</v>
      </c>
      <c r="AT324" s="155" t="s">
        <v>327</v>
      </c>
      <c r="AU324" s="155" t="s">
        <v>96</v>
      </c>
      <c r="AY324" s="15" t="s">
        <v>195</v>
      </c>
      <c r="BE324" s="156">
        <f>IF(N324="základní",J324,0)</f>
        <v>0</v>
      </c>
      <c r="BF324" s="156">
        <f>IF(N324="snížená",J324,0)</f>
        <v>0</v>
      </c>
      <c r="BG324" s="156">
        <f>IF(N324="zákl. přenesená",J324,0)</f>
        <v>0</v>
      </c>
      <c r="BH324" s="156">
        <f>IF(N324="sníž. přenesená",J324,0)</f>
        <v>0</v>
      </c>
      <c r="BI324" s="156">
        <f>IF(N324="nulová",J324,0)</f>
        <v>0</v>
      </c>
      <c r="BJ324" s="15" t="s">
        <v>93</v>
      </c>
      <c r="BK324" s="156">
        <f>ROUND(I324*H324,2)</f>
        <v>0</v>
      </c>
      <c r="BL324" s="15" t="s">
        <v>208</v>
      </c>
      <c r="BM324" s="155" t="s">
        <v>1093</v>
      </c>
    </row>
    <row r="325" spans="1:47" s="2" customFormat="1" ht="19.5">
      <c r="A325" s="31"/>
      <c r="B325" s="32"/>
      <c r="C325" s="184"/>
      <c r="D325" s="201" t="s">
        <v>202</v>
      </c>
      <c r="E325" s="184"/>
      <c r="F325" s="202" t="s">
        <v>666</v>
      </c>
      <c r="G325" s="184"/>
      <c r="H325" s="184"/>
      <c r="I325" s="157"/>
      <c r="J325" s="184"/>
      <c r="K325" s="31"/>
      <c r="L325" s="32"/>
      <c r="M325" s="158"/>
      <c r="N325" s="159"/>
      <c r="O325" s="57"/>
      <c r="P325" s="57"/>
      <c r="Q325" s="57"/>
      <c r="R325" s="57"/>
      <c r="S325" s="57"/>
      <c r="T325" s="58"/>
      <c r="U325" s="31"/>
      <c r="V325" s="31"/>
      <c r="W325" s="31"/>
      <c r="X325" s="31"/>
      <c r="Y325" s="31"/>
      <c r="Z325" s="31"/>
      <c r="AA325" s="31"/>
      <c r="AB325" s="31"/>
      <c r="AC325" s="31"/>
      <c r="AD325" s="31"/>
      <c r="AE325" s="31"/>
      <c r="AT325" s="15" t="s">
        <v>202</v>
      </c>
      <c r="AU325" s="15" t="s">
        <v>96</v>
      </c>
    </row>
    <row r="326" spans="2:51" s="13" customFormat="1" ht="12">
      <c r="B326" s="160"/>
      <c r="C326" s="186"/>
      <c r="D326" s="201" t="s">
        <v>257</v>
      </c>
      <c r="E326" s="203" t="s">
        <v>1</v>
      </c>
      <c r="F326" s="204" t="s">
        <v>93</v>
      </c>
      <c r="G326" s="186"/>
      <c r="H326" s="205">
        <v>1</v>
      </c>
      <c r="I326" s="162"/>
      <c r="J326" s="186"/>
      <c r="L326" s="160"/>
      <c r="M326" s="163"/>
      <c r="N326" s="164"/>
      <c r="O326" s="164"/>
      <c r="P326" s="164"/>
      <c r="Q326" s="164"/>
      <c r="R326" s="164"/>
      <c r="S326" s="164"/>
      <c r="T326" s="165"/>
      <c r="AT326" s="161" t="s">
        <v>257</v>
      </c>
      <c r="AU326" s="161" t="s">
        <v>96</v>
      </c>
      <c r="AV326" s="13" t="s">
        <v>96</v>
      </c>
      <c r="AW326" s="13" t="s">
        <v>40</v>
      </c>
      <c r="AX326" s="13" t="s">
        <v>93</v>
      </c>
      <c r="AY326" s="161" t="s">
        <v>195</v>
      </c>
    </row>
    <row r="327" spans="2:63" s="12" customFormat="1" ht="22.9" customHeight="1">
      <c r="B327" s="135"/>
      <c r="C327" s="192"/>
      <c r="D327" s="193" t="s">
        <v>84</v>
      </c>
      <c r="E327" s="195" t="s">
        <v>229</v>
      </c>
      <c r="F327" s="195" t="s">
        <v>683</v>
      </c>
      <c r="G327" s="192"/>
      <c r="H327" s="192"/>
      <c r="I327" s="138"/>
      <c r="J327" s="185">
        <f>BK327</f>
        <v>0</v>
      </c>
      <c r="L327" s="135"/>
      <c r="M327" s="140"/>
      <c r="N327" s="141"/>
      <c r="O327" s="141"/>
      <c r="P327" s="142">
        <f>P328+SUM(P329:P340)</f>
        <v>0</v>
      </c>
      <c r="Q327" s="141"/>
      <c r="R327" s="142">
        <f>R328+SUM(R329:R340)</f>
        <v>0.007200000000000001</v>
      </c>
      <c r="S327" s="141"/>
      <c r="T327" s="143">
        <f>T328+SUM(T329:T340)</f>
        <v>0.07200000000000001</v>
      </c>
      <c r="AR327" s="136" t="s">
        <v>93</v>
      </c>
      <c r="AT327" s="144" t="s">
        <v>84</v>
      </c>
      <c r="AU327" s="144" t="s">
        <v>93</v>
      </c>
      <c r="AY327" s="136" t="s">
        <v>195</v>
      </c>
      <c r="BK327" s="145">
        <f>BK328+SUM(BK329:BK340)</f>
        <v>0</v>
      </c>
    </row>
    <row r="328" spans="1:65" s="2" customFormat="1" ht="24.2" customHeight="1">
      <c r="A328" s="31"/>
      <c r="B328" s="148"/>
      <c r="C328" s="196" t="s">
        <v>623</v>
      </c>
      <c r="D328" s="196" t="s">
        <v>196</v>
      </c>
      <c r="E328" s="197" t="s">
        <v>685</v>
      </c>
      <c r="F328" s="198" t="s">
        <v>686</v>
      </c>
      <c r="G328" s="199" t="s">
        <v>312</v>
      </c>
      <c r="H328" s="200">
        <v>72</v>
      </c>
      <c r="I328" s="149"/>
      <c r="J328" s="183">
        <f>ROUND(I328*H328,2)</f>
        <v>0</v>
      </c>
      <c r="K328" s="150"/>
      <c r="L328" s="32"/>
      <c r="M328" s="151" t="s">
        <v>1</v>
      </c>
      <c r="N328" s="152" t="s">
        <v>50</v>
      </c>
      <c r="O328" s="57"/>
      <c r="P328" s="153">
        <f>O328*H328</f>
        <v>0</v>
      </c>
      <c r="Q328" s="153">
        <v>0.0001</v>
      </c>
      <c r="R328" s="153">
        <f>Q328*H328</f>
        <v>0.007200000000000001</v>
      </c>
      <c r="S328" s="153">
        <v>0</v>
      </c>
      <c r="T328" s="154">
        <f>S328*H328</f>
        <v>0</v>
      </c>
      <c r="U328" s="31"/>
      <c r="V328" s="31"/>
      <c r="W328" s="31"/>
      <c r="X328" s="31"/>
      <c r="Y328" s="31"/>
      <c r="Z328" s="31"/>
      <c r="AA328" s="31"/>
      <c r="AB328" s="31"/>
      <c r="AC328" s="31"/>
      <c r="AD328" s="31"/>
      <c r="AE328" s="31"/>
      <c r="AR328" s="155" t="s">
        <v>208</v>
      </c>
      <c r="AT328" s="155" t="s">
        <v>196</v>
      </c>
      <c r="AU328" s="155" t="s">
        <v>96</v>
      </c>
      <c r="AY328" s="15" t="s">
        <v>195</v>
      </c>
      <c r="BE328" s="156">
        <f>IF(N328="základní",J328,0)</f>
        <v>0</v>
      </c>
      <c r="BF328" s="156">
        <f>IF(N328="snížená",J328,0)</f>
        <v>0</v>
      </c>
      <c r="BG328" s="156">
        <f>IF(N328="zákl. přenesená",J328,0)</f>
        <v>0</v>
      </c>
      <c r="BH328" s="156">
        <f>IF(N328="sníž. přenesená",J328,0)</f>
        <v>0</v>
      </c>
      <c r="BI328" s="156">
        <f>IF(N328="nulová",J328,0)</f>
        <v>0</v>
      </c>
      <c r="BJ328" s="15" t="s">
        <v>93</v>
      </c>
      <c r="BK328" s="156">
        <f>ROUND(I328*H328,2)</f>
        <v>0</v>
      </c>
      <c r="BL328" s="15" t="s">
        <v>208</v>
      </c>
      <c r="BM328" s="155" t="s">
        <v>687</v>
      </c>
    </row>
    <row r="329" spans="1:47" s="2" customFormat="1" ht="19.5">
      <c r="A329" s="31"/>
      <c r="B329" s="32"/>
      <c r="C329" s="184"/>
      <c r="D329" s="201" t="s">
        <v>202</v>
      </c>
      <c r="E329" s="184"/>
      <c r="F329" s="202" t="s">
        <v>688</v>
      </c>
      <c r="G329" s="184"/>
      <c r="H329" s="184"/>
      <c r="I329" s="157"/>
      <c r="J329" s="184"/>
      <c r="K329" s="31"/>
      <c r="L329" s="32"/>
      <c r="M329" s="158"/>
      <c r="N329" s="159"/>
      <c r="O329" s="57"/>
      <c r="P329" s="57"/>
      <c r="Q329" s="57"/>
      <c r="R329" s="57"/>
      <c r="S329" s="57"/>
      <c r="T329" s="58"/>
      <c r="U329" s="31"/>
      <c r="V329" s="31"/>
      <c r="W329" s="31"/>
      <c r="X329" s="31"/>
      <c r="Y329" s="31"/>
      <c r="Z329" s="31"/>
      <c r="AA329" s="31"/>
      <c r="AB329" s="31"/>
      <c r="AC329" s="31"/>
      <c r="AD329" s="31"/>
      <c r="AE329" s="31"/>
      <c r="AT329" s="15" t="s">
        <v>202</v>
      </c>
      <c r="AU329" s="15" t="s">
        <v>96</v>
      </c>
    </row>
    <row r="330" spans="2:51" s="13" customFormat="1" ht="12">
      <c r="B330" s="160"/>
      <c r="C330" s="186"/>
      <c r="D330" s="201" t="s">
        <v>257</v>
      </c>
      <c r="E330" s="203" t="s">
        <v>1</v>
      </c>
      <c r="F330" s="204" t="s">
        <v>1141</v>
      </c>
      <c r="G330" s="186"/>
      <c r="H330" s="205">
        <v>72</v>
      </c>
      <c r="I330" s="162"/>
      <c r="J330" s="186"/>
      <c r="L330" s="160"/>
      <c r="M330" s="163"/>
      <c r="N330" s="164"/>
      <c r="O330" s="164"/>
      <c r="P330" s="164"/>
      <c r="Q330" s="164"/>
      <c r="R330" s="164"/>
      <c r="S330" s="164"/>
      <c r="T330" s="165"/>
      <c r="AT330" s="161" t="s">
        <v>257</v>
      </c>
      <c r="AU330" s="161" t="s">
        <v>96</v>
      </c>
      <c r="AV330" s="13" t="s">
        <v>96</v>
      </c>
      <c r="AW330" s="13" t="s">
        <v>40</v>
      </c>
      <c r="AX330" s="13" t="s">
        <v>93</v>
      </c>
      <c r="AY330" s="161" t="s">
        <v>195</v>
      </c>
    </row>
    <row r="331" spans="1:65" s="2" customFormat="1" ht="24.2" customHeight="1">
      <c r="A331" s="31"/>
      <c r="B331" s="148"/>
      <c r="C331" s="196" t="s">
        <v>627</v>
      </c>
      <c r="D331" s="196" t="s">
        <v>196</v>
      </c>
      <c r="E331" s="197" t="s">
        <v>691</v>
      </c>
      <c r="F331" s="198" t="s">
        <v>692</v>
      </c>
      <c r="G331" s="199" t="s">
        <v>312</v>
      </c>
      <c r="H331" s="200">
        <v>72</v>
      </c>
      <c r="I331" s="149"/>
      <c r="J331" s="183">
        <f>ROUND(I331*H331,2)</f>
        <v>0</v>
      </c>
      <c r="K331" s="150"/>
      <c r="L331" s="32"/>
      <c r="M331" s="151" t="s">
        <v>1</v>
      </c>
      <c r="N331" s="152" t="s">
        <v>50</v>
      </c>
      <c r="O331" s="57"/>
      <c r="P331" s="153">
        <f>O331*H331</f>
        <v>0</v>
      </c>
      <c r="Q331" s="153">
        <v>0</v>
      </c>
      <c r="R331" s="153">
        <f>Q331*H331</f>
        <v>0</v>
      </c>
      <c r="S331" s="153">
        <v>0</v>
      </c>
      <c r="T331" s="154">
        <f>S331*H331</f>
        <v>0</v>
      </c>
      <c r="U331" s="31"/>
      <c r="V331" s="31"/>
      <c r="W331" s="31"/>
      <c r="X331" s="31"/>
      <c r="Y331" s="31"/>
      <c r="Z331" s="31"/>
      <c r="AA331" s="31"/>
      <c r="AB331" s="31"/>
      <c r="AC331" s="31"/>
      <c r="AD331" s="31"/>
      <c r="AE331" s="31"/>
      <c r="AR331" s="155" t="s">
        <v>208</v>
      </c>
      <c r="AT331" s="155" t="s">
        <v>196</v>
      </c>
      <c r="AU331" s="155" t="s">
        <v>96</v>
      </c>
      <c r="AY331" s="15" t="s">
        <v>195</v>
      </c>
      <c r="BE331" s="156">
        <f>IF(N331="základní",J331,0)</f>
        <v>0</v>
      </c>
      <c r="BF331" s="156">
        <f>IF(N331="snížená",J331,0)</f>
        <v>0</v>
      </c>
      <c r="BG331" s="156">
        <f>IF(N331="zákl. přenesená",J331,0)</f>
        <v>0</v>
      </c>
      <c r="BH331" s="156">
        <f>IF(N331="sníž. přenesená",J331,0)</f>
        <v>0</v>
      </c>
      <c r="BI331" s="156">
        <f>IF(N331="nulová",J331,0)</f>
        <v>0</v>
      </c>
      <c r="BJ331" s="15" t="s">
        <v>93</v>
      </c>
      <c r="BK331" s="156">
        <f>ROUND(I331*H331,2)</f>
        <v>0</v>
      </c>
      <c r="BL331" s="15" t="s">
        <v>208</v>
      </c>
      <c r="BM331" s="155" t="s">
        <v>693</v>
      </c>
    </row>
    <row r="332" spans="1:47" s="2" customFormat="1" ht="19.5">
      <c r="A332" s="31"/>
      <c r="B332" s="32"/>
      <c r="C332" s="184"/>
      <c r="D332" s="201" t="s">
        <v>202</v>
      </c>
      <c r="E332" s="184"/>
      <c r="F332" s="202" t="s">
        <v>694</v>
      </c>
      <c r="G332" s="184"/>
      <c r="H332" s="184"/>
      <c r="I332" s="157"/>
      <c r="J332" s="184"/>
      <c r="K332" s="31"/>
      <c r="L332" s="32"/>
      <c r="M332" s="158"/>
      <c r="N332" s="159"/>
      <c r="O332" s="57"/>
      <c r="P332" s="57"/>
      <c r="Q332" s="57"/>
      <c r="R332" s="57"/>
      <c r="S332" s="57"/>
      <c r="T332" s="58"/>
      <c r="U332" s="31"/>
      <c r="V332" s="31"/>
      <c r="W332" s="31"/>
      <c r="X332" s="31"/>
      <c r="Y332" s="31"/>
      <c r="Z332" s="31"/>
      <c r="AA332" s="31"/>
      <c r="AB332" s="31"/>
      <c r="AC332" s="31"/>
      <c r="AD332" s="31"/>
      <c r="AE332" s="31"/>
      <c r="AT332" s="15" t="s">
        <v>202</v>
      </c>
      <c r="AU332" s="15" t="s">
        <v>96</v>
      </c>
    </row>
    <row r="333" spans="2:51" s="13" customFormat="1" ht="12">
      <c r="B333" s="160"/>
      <c r="C333" s="186"/>
      <c r="D333" s="201" t="s">
        <v>257</v>
      </c>
      <c r="E333" s="203" t="s">
        <v>1</v>
      </c>
      <c r="F333" s="204" t="s">
        <v>1141</v>
      </c>
      <c r="G333" s="186"/>
      <c r="H333" s="205">
        <v>72</v>
      </c>
      <c r="I333" s="162"/>
      <c r="J333" s="186"/>
      <c r="L333" s="160"/>
      <c r="M333" s="163"/>
      <c r="N333" s="164"/>
      <c r="O333" s="164"/>
      <c r="P333" s="164"/>
      <c r="Q333" s="164"/>
      <c r="R333" s="164"/>
      <c r="S333" s="164"/>
      <c r="T333" s="165"/>
      <c r="AT333" s="161" t="s">
        <v>257</v>
      </c>
      <c r="AU333" s="161" t="s">
        <v>96</v>
      </c>
      <c r="AV333" s="13" t="s">
        <v>96</v>
      </c>
      <c r="AW333" s="13" t="s">
        <v>40</v>
      </c>
      <c r="AX333" s="13" t="s">
        <v>93</v>
      </c>
      <c r="AY333" s="161" t="s">
        <v>195</v>
      </c>
    </row>
    <row r="334" spans="1:65" s="2" customFormat="1" ht="16.5" customHeight="1">
      <c r="A334" s="31"/>
      <c r="B334" s="148"/>
      <c r="C334" s="196" t="s">
        <v>631</v>
      </c>
      <c r="D334" s="196" t="s">
        <v>196</v>
      </c>
      <c r="E334" s="197" t="s">
        <v>696</v>
      </c>
      <c r="F334" s="198" t="s">
        <v>697</v>
      </c>
      <c r="G334" s="199" t="s">
        <v>312</v>
      </c>
      <c r="H334" s="200">
        <v>4.8</v>
      </c>
      <c r="I334" s="149"/>
      <c r="J334" s="183">
        <f>ROUND(I334*H334,2)</f>
        <v>0</v>
      </c>
      <c r="K334" s="150"/>
      <c r="L334" s="32"/>
      <c r="M334" s="151" t="s">
        <v>1</v>
      </c>
      <c r="N334" s="152" t="s">
        <v>50</v>
      </c>
      <c r="O334" s="57"/>
      <c r="P334" s="153">
        <f>O334*H334</f>
        <v>0</v>
      </c>
      <c r="Q334" s="153">
        <v>0</v>
      </c>
      <c r="R334" s="153">
        <f>Q334*H334</f>
        <v>0</v>
      </c>
      <c r="S334" s="153">
        <v>0</v>
      </c>
      <c r="T334" s="154">
        <f>S334*H334</f>
        <v>0</v>
      </c>
      <c r="U334" s="31"/>
      <c r="V334" s="31"/>
      <c r="W334" s="31"/>
      <c r="X334" s="31"/>
      <c r="Y334" s="31"/>
      <c r="Z334" s="31"/>
      <c r="AA334" s="31"/>
      <c r="AB334" s="31"/>
      <c r="AC334" s="31"/>
      <c r="AD334" s="31"/>
      <c r="AE334" s="31"/>
      <c r="AR334" s="155" t="s">
        <v>208</v>
      </c>
      <c r="AT334" s="155" t="s">
        <v>196</v>
      </c>
      <c r="AU334" s="155" t="s">
        <v>96</v>
      </c>
      <c r="AY334" s="15" t="s">
        <v>195</v>
      </c>
      <c r="BE334" s="156">
        <f>IF(N334="základní",J334,0)</f>
        <v>0</v>
      </c>
      <c r="BF334" s="156">
        <f>IF(N334="snížená",J334,0)</f>
        <v>0</v>
      </c>
      <c r="BG334" s="156">
        <f>IF(N334="zákl. přenesená",J334,0)</f>
        <v>0</v>
      </c>
      <c r="BH334" s="156">
        <f>IF(N334="sníž. přenesená",J334,0)</f>
        <v>0</v>
      </c>
      <c r="BI334" s="156">
        <f>IF(N334="nulová",J334,0)</f>
        <v>0</v>
      </c>
      <c r="BJ334" s="15" t="s">
        <v>93</v>
      </c>
      <c r="BK334" s="156">
        <f>ROUND(I334*H334,2)</f>
        <v>0</v>
      </c>
      <c r="BL334" s="15" t="s">
        <v>208</v>
      </c>
      <c r="BM334" s="155" t="s">
        <v>698</v>
      </c>
    </row>
    <row r="335" spans="1:47" s="2" customFormat="1" ht="19.5">
      <c r="A335" s="31"/>
      <c r="B335" s="32"/>
      <c r="C335" s="184"/>
      <c r="D335" s="201" t="s">
        <v>202</v>
      </c>
      <c r="E335" s="184"/>
      <c r="F335" s="202" t="s">
        <v>699</v>
      </c>
      <c r="G335" s="184"/>
      <c r="H335" s="184"/>
      <c r="I335" s="157"/>
      <c r="J335" s="184"/>
      <c r="K335" s="31"/>
      <c r="L335" s="32"/>
      <c r="M335" s="158"/>
      <c r="N335" s="159"/>
      <c r="O335" s="57"/>
      <c r="P335" s="57"/>
      <c r="Q335" s="57"/>
      <c r="R335" s="57"/>
      <c r="S335" s="57"/>
      <c r="T335" s="58"/>
      <c r="U335" s="31"/>
      <c r="V335" s="31"/>
      <c r="W335" s="31"/>
      <c r="X335" s="31"/>
      <c r="Y335" s="31"/>
      <c r="Z335" s="31"/>
      <c r="AA335" s="31"/>
      <c r="AB335" s="31"/>
      <c r="AC335" s="31"/>
      <c r="AD335" s="31"/>
      <c r="AE335" s="31"/>
      <c r="AT335" s="15" t="s">
        <v>202</v>
      </c>
      <c r="AU335" s="15" t="s">
        <v>96</v>
      </c>
    </row>
    <row r="336" spans="2:51" s="13" customFormat="1" ht="12">
      <c r="B336" s="160"/>
      <c r="C336" s="186"/>
      <c r="D336" s="201" t="s">
        <v>257</v>
      </c>
      <c r="E336" s="203" t="s">
        <v>1</v>
      </c>
      <c r="F336" s="204" t="s">
        <v>1134</v>
      </c>
      <c r="G336" s="186"/>
      <c r="H336" s="205">
        <v>4.8</v>
      </c>
      <c r="I336" s="162"/>
      <c r="J336" s="186"/>
      <c r="L336" s="160"/>
      <c r="M336" s="163"/>
      <c r="N336" s="164"/>
      <c r="O336" s="164"/>
      <c r="P336" s="164"/>
      <c r="Q336" s="164"/>
      <c r="R336" s="164"/>
      <c r="S336" s="164"/>
      <c r="T336" s="165"/>
      <c r="AT336" s="161" t="s">
        <v>257</v>
      </c>
      <c r="AU336" s="161" t="s">
        <v>96</v>
      </c>
      <c r="AV336" s="13" t="s">
        <v>96</v>
      </c>
      <c r="AW336" s="13" t="s">
        <v>40</v>
      </c>
      <c r="AX336" s="13" t="s">
        <v>93</v>
      </c>
      <c r="AY336" s="161" t="s">
        <v>195</v>
      </c>
    </row>
    <row r="337" spans="1:65" s="2" customFormat="1" ht="16.5" customHeight="1">
      <c r="A337" s="31"/>
      <c r="B337" s="148"/>
      <c r="C337" s="196" t="s">
        <v>635</v>
      </c>
      <c r="D337" s="196" t="s">
        <v>196</v>
      </c>
      <c r="E337" s="197" t="s">
        <v>701</v>
      </c>
      <c r="F337" s="198" t="s">
        <v>702</v>
      </c>
      <c r="G337" s="199" t="s">
        <v>296</v>
      </c>
      <c r="H337" s="200">
        <v>7.2</v>
      </c>
      <c r="I337" s="149"/>
      <c r="J337" s="183">
        <f>ROUND(I337*H337,2)</f>
        <v>0</v>
      </c>
      <c r="K337" s="150"/>
      <c r="L337" s="32"/>
      <c r="M337" s="151" t="s">
        <v>1</v>
      </c>
      <c r="N337" s="152" t="s">
        <v>50</v>
      </c>
      <c r="O337" s="57"/>
      <c r="P337" s="153">
        <f>O337*H337</f>
        <v>0</v>
      </c>
      <c r="Q337" s="153">
        <v>0</v>
      </c>
      <c r="R337" s="153">
        <f>Q337*H337</f>
        <v>0</v>
      </c>
      <c r="S337" s="153">
        <v>0.01</v>
      </c>
      <c r="T337" s="154">
        <f>S337*H337</f>
        <v>0.07200000000000001</v>
      </c>
      <c r="U337" s="31"/>
      <c r="V337" s="31"/>
      <c r="W337" s="31"/>
      <c r="X337" s="31"/>
      <c r="Y337" s="31"/>
      <c r="Z337" s="31"/>
      <c r="AA337" s="31"/>
      <c r="AB337" s="31"/>
      <c r="AC337" s="31"/>
      <c r="AD337" s="31"/>
      <c r="AE337" s="31"/>
      <c r="AR337" s="155" t="s">
        <v>208</v>
      </c>
      <c r="AT337" s="155" t="s">
        <v>196</v>
      </c>
      <c r="AU337" s="155" t="s">
        <v>96</v>
      </c>
      <c r="AY337" s="15" t="s">
        <v>195</v>
      </c>
      <c r="BE337" s="156">
        <f>IF(N337="základní",J337,0)</f>
        <v>0</v>
      </c>
      <c r="BF337" s="156">
        <f>IF(N337="snížená",J337,0)</f>
        <v>0</v>
      </c>
      <c r="BG337" s="156">
        <f>IF(N337="zákl. přenesená",J337,0)</f>
        <v>0</v>
      </c>
      <c r="BH337" s="156">
        <f>IF(N337="sníž. přenesená",J337,0)</f>
        <v>0</v>
      </c>
      <c r="BI337" s="156">
        <f>IF(N337="nulová",J337,0)</f>
        <v>0</v>
      </c>
      <c r="BJ337" s="15" t="s">
        <v>93</v>
      </c>
      <c r="BK337" s="156">
        <f>ROUND(I337*H337,2)</f>
        <v>0</v>
      </c>
      <c r="BL337" s="15" t="s">
        <v>208</v>
      </c>
      <c r="BM337" s="155" t="s">
        <v>703</v>
      </c>
    </row>
    <row r="338" spans="1:47" s="2" customFormat="1" ht="19.5">
      <c r="A338" s="31"/>
      <c r="B338" s="32"/>
      <c r="C338" s="184"/>
      <c r="D338" s="201" t="s">
        <v>202</v>
      </c>
      <c r="E338" s="184"/>
      <c r="F338" s="202" t="s">
        <v>704</v>
      </c>
      <c r="G338" s="184"/>
      <c r="H338" s="184"/>
      <c r="I338" s="157"/>
      <c r="J338" s="184"/>
      <c r="K338" s="31"/>
      <c r="L338" s="32"/>
      <c r="M338" s="158"/>
      <c r="N338" s="159"/>
      <c r="O338" s="57"/>
      <c r="P338" s="57"/>
      <c r="Q338" s="57"/>
      <c r="R338" s="57"/>
      <c r="S338" s="57"/>
      <c r="T338" s="58"/>
      <c r="U338" s="31"/>
      <c r="V338" s="31"/>
      <c r="W338" s="31"/>
      <c r="X338" s="31"/>
      <c r="Y338" s="31"/>
      <c r="Z338" s="31"/>
      <c r="AA338" s="31"/>
      <c r="AB338" s="31"/>
      <c r="AC338" s="31"/>
      <c r="AD338" s="31"/>
      <c r="AE338" s="31"/>
      <c r="AT338" s="15" t="s">
        <v>202</v>
      </c>
      <c r="AU338" s="15" t="s">
        <v>96</v>
      </c>
    </row>
    <row r="339" spans="2:51" s="13" customFormat="1" ht="12">
      <c r="B339" s="160"/>
      <c r="C339" s="186"/>
      <c r="D339" s="201" t="s">
        <v>257</v>
      </c>
      <c r="E339" s="203" t="s">
        <v>1</v>
      </c>
      <c r="F339" s="204" t="s">
        <v>1142</v>
      </c>
      <c r="G339" s="186"/>
      <c r="H339" s="205">
        <v>7.2</v>
      </c>
      <c r="I339" s="162"/>
      <c r="J339" s="186"/>
      <c r="L339" s="160"/>
      <c r="M339" s="163"/>
      <c r="N339" s="164"/>
      <c r="O339" s="164"/>
      <c r="P339" s="164"/>
      <c r="Q339" s="164"/>
      <c r="R339" s="164"/>
      <c r="S339" s="164"/>
      <c r="T339" s="165"/>
      <c r="AT339" s="161" t="s">
        <v>257</v>
      </c>
      <c r="AU339" s="161" t="s">
        <v>96</v>
      </c>
      <c r="AV339" s="13" t="s">
        <v>96</v>
      </c>
      <c r="AW339" s="13" t="s">
        <v>40</v>
      </c>
      <c r="AX339" s="13" t="s">
        <v>93</v>
      </c>
      <c r="AY339" s="161" t="s">
        <v>195</v>
      </c>
    </row>
    <row r="340" spans="2:63" s="12" customFormat="1" ht="20.85" customHeight="1">
      <c r="B340" s="135"/>
      <c r="C340" s="192"/>
      <c r="D340" s="193" t="s">
        <v>84</v>
      </c>
      <c r="E340" s="195" t="s">
        <v>706</v>
      </c>
      <c r="F340" s="195" t="s">
        <v>707</v>
      </c>
      <c r="G340" s="192"/>
      <c r="H340" s="192"/>
      <c r="I340" s="138"/>
      <c r="J340" s="185">
        <f>BK340</f>
        <v>0</v>
      </c>
      <c r="L340" s="135"/>
      <c r="M340" s="140"/>
      <c r="N340" s="141"/>
      <c r="O340" s="141"/>
      <c r="P340" s="142">
        <f>SUM(P341:P365)</f>
        <v>0</v>
      </c>
      <c r="Q340" s="141"/>
      <c r="R340" s="142">
        <f>SUM(R341:R365)</f>
        <v>0</v>
      </c>
      <c r="S340" s="141"/>
      <c r="T340" s="143">
        <f>SUM(T341:T365)</f>
        <v>0</v>
      </c>
      <c r="AR340" s="136" t="s">
        <v>93</v>
      </c>
      <c r="AT340" s="144" t="s">
        <v>84</v>
      </c>
      <c r="AU340" s="144" t="s">
        <v>96</v>
      </c>
      <c r="AY340" s="136" t="s">
        <v>195</v>
      </c>
      <c r="BK340" s="145">
        <f>SUM(BK341:BK365)</f>
        <v>0</v>
      </c>
    </row>
    <row r="341" spans="1:65" s="2" customFormat="1" ht="21.75" customHeight="1">
      <c r="A341" s="31"/>
      <c r="B341" s="148"/>
      <c r="C341" s="196" t="s">
        <v>640</v>
      </c>
      <c r="D341" s="196" t="s">
        <v>196</v>
      </c>
      <c r="E341" s="197" t="s">
        <v>709</v>
      </c>
      <c r="F341" s="198" t="s">
        <v>710</v>
      </c>
      <c r="G341" s="199" t="s">
        <v>312</v>
      </c>
      <c r="H341" s="200">
        <v>4.8</v>
      </c>
      <c r="I341" s="149"/>
      <c r="J341" s="183">
        <f>ROUND(I341*H341,2)</f>
        <v>0</v>
      </c>
      <c r="K341" s="150"/>
      <c r="L341" s="32"/>
      <c r="M341" s="151" t="s">
        <v>1</v>
      </c>
      <c r="N341" s="152" t="s">
        <v>50</v>
      </c>
      <c r="O341" s="57"/>
      <c r="P341" s="153">
        <f>O341*H341</f>
        <v>0</v>
      </c>
      <c r="Q341" s="153">
        <v>0</v>
      </c>
      <c r="R341" s="153">
        <f>Q341*H341</f>
        <v>0</v>
      </c>
      <c r="S341" s="153">
        <v>0</v>
      </c>
      <c r="T341" s="154">
        <f>S341*H341</f>
        <v>0</v>
      </c>
      <c r="U341" s="31"/>
      <c r="V341" s="31"/>
      <c r="W341" s="31"/>
      <c r="X341" s="31"/>
      <c r="Y341" s="31"/>
      <c r="Z341" s="31"/>
      <c r="AA341" s="31"/>
      <c r="AB341" s="31"/>
      <c r="AC341" s="31"/>
      <c r="AD341" s="31"/>
      <c r="AE341" s="31"/>
      <c r="AR341" s="155" t="s">
        <v>208</v>
      </c>
      <c r="AT341" s="155" t="s">
        <v>196</v>
      </c>
      <c r="AU341" s="155" t="s">
        <v>150</v>
      </c>
      <c r="AY341" s="15" t="s">
        <v>195</v>
      </c>
      <c r="BE341" s="156">
        <f>IF(N341="základní",J341,0)</f>
        <v>0</v>
      </c>
      <c r="BF341" s="156">
        <f>IF(N341="snížená",J341,0)</f>
        <v>0</v>
      </c>
      <c r="BG341" s="156">
        <f>IF(N341="zákl. přenesená",J341,0)</f>
        <v>0</v>
      </c>
      <c r="BH341" s="156">
        <f>IF(N341="sníž. přenesená",J341,0)</f>
        <v>0</v>
      </c>
      <c r="BI341" s="156">
        <f>IF(N341="nulová",J341,0)</f>
        <v>0</v>
      </c>
      <c r="BJ341" s="15" t="s">
        <v>93</v>
      </c>
      <c r="BK341" s="156">
        <f>ROUND(I341*H341,2)</f>
        <v>0</v>
      </c>
      <c r="BL341" s="15" t="s">
        <v>208</v>
      </c>
      <c r="BM341" s="155" t="s">
        <v>711</v>
      </c>
    </row>
    <row r="342" spans="1:47" s="2" customFormat="1" ht="19.5">
      <c r="A342" s="31"/>
      <c r="B342" s="32"/>
      <c r="C342" s="184"/>
      <c r="D342" s="201" t="s">
        <v>202</v>
      </c>
      <c r="E342" s="184"/>
      <c r="F342" s="202" t="s">
        <v>712</v>
      </c>
      <c r="G342" s="184"/>
      <c r="H342" s="184"/>
      <c r="I342" s="157"/>
      <c r="J342" s="184"/>
      <c r="K342" s="31"/>
      <c r="L342" s="32"/>
      <c r="M342" s="158"/>
      <c r="N342" s="159"/>
      <c r="O342" s="57"/>
      <c r="P342" s="57"/>
      <c r="Q342" s="57"/>
      <c r="R342" s="57"/>
      <c r="S342" s="57"/>
      <c r="T342" s="58"/>
      <c r="U342" s="31"/>
      <c r="V342" s="31"/>
      <c r="W342" s="31"/>
      <c r="X342" s="31"/>
      <c r="Y342" s="31"/>
      <c r="Z342" s="31"/>
      <c r="AA342" s="31"/>
      <c r="AB342" s="31"/>
      <c r="AC342" s="31"/>
      <c r="AD342" s="31"/>
      <c r="AE342" s="31"/>
      <c r="AT342" s="15" t="s">
        <v>202</v>
      </c>
      <c r="AU342" s="15" t="s">
        <v>150</v>
      </c>
    </row>
    <row r="343" spans="2:51" s="13" customFormat="1" ht="12">
      <c r="B343" s="160"/>
      <c r="C343" s="186"/>
      <c r="D343" s="201" t="s">
        <v>257</v>
      </c>
      <c r="E343" s="203" t="s">
        <v>1</v>
      </c>
      <c r="F343" s="204" t="s">
        <v>1134</v>
      </c>
      <c r="G343" s="186"/>
      <c r="H343" s="205">
        <v>4.8</v>
      </c>
      <c r="I343" s="162"/>
      <c r="J343" s="186"/>
      <c r="L343" s="160"/>
      <c r="M343" s="163"/>
      <c r="N343" s="164"/>
      <c r="O343" s="164"/>
      <c r="P343" s="164"/>
      <c r="Q343" s="164"/>
      <c r="R343" s="164"/>
      <c r="S343" s="164"/>
      <c r="T343" s="165"/>
      <c r="AT343" s="161" t="s">
        <v>257</v>
      </c>
      <c r="AU343" s="161" t="s">
        <v>150</v>
      </c>
      <c r="AV343" s="13" t="s">
        <v>96</v>
      </c>
      <c r="AW343" s="13" t="s">
        <v>40</v>
      </c>
      <c r="AX343" s="13" t="s">
        <v>93</v>
      </c>
      <c r="AY343" s="161" t="s">
        <v>195</v>
      </c>
    </row>
    <row r="344" spans="1:65" s="2" customFormat="1" ht="24.2" customHeight="1">
      <c r="A344" s="31"/>
      <c r="B344" s="148"/>
      <c r="C344" s="196" t="s">
        <v>645</v>
      </c>
      <c r="D344" s="196" t="s">
        <v>196</v>
      </c>
      <c r="E344" s="197" t="s">
        <v>714</v>
      </c>
      <c r="F344" s="198" t="s">
        <v>715</v>
      </c>
      <c r="G344" s="199" t="s">
        <v>330</v>
      </c>
      <c r="H344" s="200">
        <v>2.52</v>
      </c>
      <c r="I344" s="149"/>
      <c r="J344" s="183">
        <f>ROUND(I344*H344,2)</f>
        <v>0</v>
      </c>
      <c r="K344" s="150"/>
      <c r="L344" s="32"/>
      <c r="M344" s="151" t="s">
        <v>1</v>
      </c>
      <c r="N344" s="152" t="s">
        <v>50</v>
      </c>
      <c r="O344" s="57"/>
      <c r="P344" s="153">
        <f>O344*H344</f>
        <v>0</v>
      </c>
      <c r="Q344" s="153">
        <v>0</v>
      </c>
      <c r="R344" s="153">
        <f>Q344*H344</f>
        <v>0</v>
      </c>
      <c r="S344" s="153">
        <v>0</v>
      </c>
      <c r="T344" s="154">
        <f>S344*H344</f>
        <v>0</v>
      </c>
      <c r="U344" s="31"/>
      <c r="V344" s="31"/>
      <c r="W344" s="31"/>
      <c r="X344" s="31"/>
      <c r="Y344" s="31"/>
      <c r="Z344" s="31"/>
      <c r="AA344" s="31"/>
      <c r="AB344" s="31"/>
      <c r="AC344" s="31"/>
      <c r="AD344" s="31"/>
      <c r="AE344" s="31"/>
      <c r="AR344" s="155" t="s">
        <v>208</v>
      </c>
      <c r="AT344" s="155" t="s">
        <v>196</v>
      </c>
      <c r="AU344" s="155" t="s">
        <v>150</v>
      </c>
      <c r="AY344" s="15" t="s">
        <v>195</v>
      </c>
      <c r="BE344" s="156">
        <f>IF(N344="základní",J344,0)</f>
        <v>0</v>
      </c>
      <c r="BF344" s="156">
        <f>IF(N344="snížená",J344,0)</f>
        <v>0</v>
      </c>
      <c r="BG344" s="156">
        <f>IF(N344="zákl. přenesená",J344,0)</f>
        <v>0</v>
      </c>
      <c r="BH344" s="156">
        <f>IF(N344="sníž. přenesená",J344,0)</f>
        <v>0</v>
      </c>
      <c r="BI344" s="156">
        <f>IF(N344="nulová",J344,0)</f>
        <v>0</v>
      </c>
      <c r="BJ344" s="15" t="s">
        <v>93</v>
      </c>
      <c r="BK344" s="156">
        <f>ROUND(I344*H344,2)</f>
        <v>0</v>
      </c>
      <c r="BL344" s="15" t="s">
        <v>208</v>
      </c>
      <c r="BM344" s="155" t="s">
        <v>716</v>
      </c>
    </row>
    <row r="345" spans="1:47" s="2" customFormat="1" ht="19.5">
      <c r="A345" s="31"/>
      <c r="B345" s="32"/>
      <c r="C345" s="184"/>
      <c r="D345" s="201" t="s">
        <v>202</v>
      </c>
      <c r="E345" s="184"/>
      <c r="F345" s="202" t="s">
        <v>717</v>
      </c>
      <c r="G345" s="184"/>
      <c r="H345" s="184"/>
      <c r="I345" s="157"/>
      <c r="J345" s="184"/>
      <c r="K345" s="31"/>
      <c r="L345" s="32"/>
      <c r="M345" s="158"/>
      <c r="N345" s="159"/>
      <c r="O345" s="57"/>
      <c r="P345" s="57"/>
      <c r="Q345" s="57"/>
      <c r="R345" s="57"/>
      <c r="S345" s="57"/>
      <c r="T345" s="58"/>
      <c r="U345" s="31"/>
      <c r="V345" s="31"/>
      <c r="W345" s="31"/>
      <c r="X345" s="31"/>
      <c r="Y345" s="31"/>
      <c r="Z345" s="31"/>
      <c r="AA345" s="31"/>
      <c r="AB345" s="31"/>
      <c r="AC345" s="31"/>
      <c r="AD345" s="31"/>
      <c r="AE345" s="31"/>
      <c r="AT345" s="15" t="s">
        <v>202</v>
      </c>
      <c r="AU345" s="15" t="s">
        <v>150</v>
      </c>
    </row>
    <row r="346" spans="2:51" s="13" customFormat="1" ht="12">
      <c r="B346" s="160"/>
      <c r="C346" s="186"/>
      <c r="D346" s="201" t="s">
        <v>257</v>
      </c>
      <c r="E346" s="203" t="s">
        <v>1</v>
      </c>
      <c r="F346" s="204" t="s">
        <v>1143</v>
      </c>
      <c r="G346" s="186"/>
      <c r="H346" s="205">
        <v>1.08</v>
      </c>
      <c r="I346" s="162"/>
      <c r="J346" s="186"/>
      <c r="L346" s="160"/>
      <c r="M346" s="163"/>
      <c r="N346" s="164"/>
      <c r="O346" s="164"/>
      <c r="P346" s="164"/>
      <c r="Q346" s="164"/>
      <c r="R346" s="164"/>
      <c r="S346" s="164"/>
      <c r="T346" s="165"/>
      <c r="AT346" s="161" t="s">
        <v>257</v>
      </c>
      <c r="AU346" s="161" t="s">
        <v>150</v>
      </c>
      <c r="AV346" s="13" t="s">
        <v>96</v>
      </c>
      <c r="AW346" s="13" t="s">
        <v>40</v>
      </c>
      <c r="AX346" s="13" t="s">
        <v>85</v>
      </c>
      <c r="AY346" s="161" t="s">
        <v>195</v>
      </c>
    </row>
    <row r="347" spans="2:51" s="13" customFormat="1" ht="12">
      <c r="B347" s="160"/>
      <c r="C347" s="186"/>
      <c r="D347" s="201" t="s">
        <v>257</v>
      </c>
      <c r="E347" s="203" t="s">
        <v>1</v>
      </c>
      <c r="F347" s="204" t="s">
        <v>1144</v>
      </c>
      <c r="G347" s="186"/>
      <c r="H347" s="205">
        <v>1.44</v>
      </c>
      <c r="I347" s="162"/>
      <c r="J347" s="186"/>
      <c r="L347" s="160"/>
      <c r="M347" s="163"/>
      <c r="N347" s="164"/>
      <c r="O347" s="164"/>
      <c r="P347" s="164"/>
      <c r="Q347" s="164"/>
      <c r="R347" s="164"/>
      <c r="S347" s="164"/>
      <c r="T347" s="165"/>
      <c r="AT347" s="161" t="s">
        <v>257</v>
      </c>
      <c r="AU347" s="161" t="s">
        <v>150</v>
      </c>
      <c r="AV347" s="13" t="s">
        <v>96</v>
      </c>
      <c r="AW347" s="13" t="s">
        <v>40</v>
      </c>
      <c r="AX347" s="13" t="s">
        <v>85</v>
      </c>
      <c r="AY347" s="161" t="s">
        <v>195</v>
      </c>
    </row>
    <row r="348" spans="1:65" s="2" customFormat="1" ht="24.2" customHeight="1">
      <c r="A348" s="31"/>
      <c r="B348" s="148"/>
      <c r="C348" s="196" t="s">
        <v>650</v>
      </c>
      <c r="D348" s="196" t="s">
        <v>196</v>
      </c>
      <c r="E348" s="197" t="s">
        <v>721</v>
      </c>
      <c r="F348" s="198" t="s">
        <v>722</v>
      </c>
      <c r="G348" s="199" t="s">
        <v>330</v>
      </c>
      <c r="H348" s="200">
        <v>42.84</v>
      </c>
      <c r="I348" s="149"/>
      <c r="J348" s="183">
        <f>ROUND(I348*H348,2)</f>
        <v>0</v>
      </c>
      <c r="K348" s="150"/>
      <c r="L348" s="32"/>
      <c r="M348" s="151" t="s">
        <v>1</v>
      </c>
      <c r="N348" s="152" t="s">
        <v>50</v>
      </c>
      <c r="O348" s="57"/>
      <c r="P348" s="153">
        <f>O348*H348</f>
        <v>0</v>
      </c>
      <c r="Q348" s="153">
        <v>0</v>
      </c>
      <c r="R348" s="153">
        <f>Q348*H348</f>
        <v>0</v>
      </c>
      <c r="S348" s="153">
        <v>0</v>
      </c>
      <c r="T348" s="154">
        <f>S348*H348</f>
        <v>0</v>
      </c>
      <c r="U348" s="31"/>
      <c r="V348" s="31"/>
      <c r="W348" s="31"/>
      <c r="X348" s="31"/>
      <c r="Y348" s="31"/>
      <c r="Z348" s="31"/>
      <c r="AA348" s="31"/>
      <c r="AB348" s="31"/>
      <c r="AC348" s="31"/>
      <c r="AD348" s="31"/>
      <c r="AE348" s="31"/>
      <c r="AR348" s="155" t="s">
        <v>208</v>
      </c>
      <c r="AT348" s="155" t="s">
        <v>196</v>
      </c>
      <c r="AU348" s="155" t="s">
        <v>150</v>
      </c>
      <c r="AY348" s="15" t="s">
        <v>195</v>
      </c>
      <c r="BE348" s="156">
        <f>IF(N348="základní",J348,0)</f>
        <v>0</v>
      </c>
      <c r="BF348" s="156">
        <f>IF(N348="snížená",J348,0)</f>
        <v>0</v>
      </c>
      <c r="BG348" s="156">
        <f>IF(N348="zákl. přenesená",J348,0)</f>
        <v>0</v>
      </c>
      <c r="BH348" s="156">
        <f>IF(N348="sníž. přenesená",J348,0)</f>
        <v>0</v>
      </c>
      <c r="BI348" s="156">
        <f>IF(N348="nulová",J348,0)</f>
        <v>0</v>
      </c>
      <c r="BJ348" s="15" t="s">
        <v>93</v>
      </c>
      <c r="BK348" s="156">
        <f>ROUND(I348*H348,2)</f>
        <v>0</v>
      </c>
      <c r="BL348" s="15" t="s">
        <v>208</v>
      </c>
      <c r="BM348" s="155" t="s">
        <v>723</v>
      </c>
    </row>
    <row r="349" spans="1:47" s="2" customFormat="1" ht="19.5">
      <c r="A349" s="31"/>
      <c r="B349" s="32"/>
      <c r="C349" s="184"/>
      <c r="D349" s="201" t="s">
        <v>202</v>
      </c>
      <c r="E349" s="184"/>
      <c r="F349" s="202" t="s">
        <v>722</v>
      </c>
      <c r="G349" s="184"/>
      <c r="H349" s="184"/>
      <c r="I349" s="157"/>
      <c r="J349" s="184"/>
      <c r="K349" s="31"/>
      <c r="L349" s="32"/>
      <c r="M349" s="158"/>
      <c r="N349" s="159"/>
      <c r="O349" s="57"/>
      <c r="P349" s="57"/>
      <c r="Q349" s="57"/>
      <c r="R349" s="57"/>
      <c r="S349" s="57"/>
      <c r="T349" s="58"/>
      <c r="U349" s="31"/>
      <c r="V349" s="31"/>
      <c r="W349" s="31"/>
      <c r="X349" s="31"/>
      <c r="Y349" s="31"/>
      <c r="Z349" s="31"/>
      <c r="AA349" s="31"/>
      <c r="AB349" s="31"/>
      <c r="AC349" s="31"/>
      <c r="AD349" s="31"/>
      <c r="AE349" s="31"/>
      <c r="AT349" s="15" t="s">
        <v>202</v>
      </c>
      <c r="AU349" s="15" t="s">
        <v>150</v>
      </c>
    </row>
    <row r="350" spans="2:51" s="13" customFormat="1" ht="12">
      <c r="B350" s="160"/>
      <c r="C350" s="186"/>
      <c r="D350" s="201" t="s">
        <v>257</v>
      </c>
      <c r="E350" s="203" t="s">
        <v>1</v>
      </c>
      <c r="F350" s="204" t="s">
        <v>1145</v>
      </c>
      <c r="G350" s="186"/>
      <c r="H350" s="205">
        <v>18.36</v>
      </c>
      <c r="I350" s="162"/>
      <c r="J350" s="186"/>
      <c r="L350" s="160"/>
      <c r="M350" s="163"/>
      <c r="N350" s="164"/>
      <c r="O350" s="164"/>
      <c r="P350" s="164"/>
      <c r="Q350" s="164"/>
      <c r="R350" s="164"/>
      <c r="S350" s="164"/>
      <c r="T350" s="165"/>
      <c r="AT350" s="161" t="s">
        <v>257</v>
      </c>
      <c r="AU350" s="161" t="s">
        <v>150</v>
      </c>
      <c r="AV350" s="13" t="s">
        <v>96</v>
      </c>
      <c r="AW350" s="13" t="s">
        <v>40</v>
      </c>
      <c r="AX350" s="13" t="s">
        <v>85</v>
      </c>
      <c r="AY350" s="161" t="s">
        <v>195</v>
      </c>
    </row>
    <row r="351" spans="2:51" s="13" customFormat="1" ht="12">
      <c r="B351" s="160"/>
      <c r="C351" s="186"/>
      <c r="D351" s="201" t="s">
        <v>257</v>
      </c>
      <c r="E351" s="203" t="s">
        <v>1</v>
      </c>
      <c r="F351" s="204" t="s">
        <v>1146</v>
      </c>
      <c r="G351" s="186"/>
      <c r="H351" s="205">
        <v>24.48</v>
      </c>
      <c r="I351" s="162"/>
      <c r="J351" s="186"/>
      <c r="L351" s="160"/>
      <c r="M351" s="163"/>
      <c r="N351" s="164"/>
      <c r="O351" s="164"/>
      <c r="P351" s="164"/>
      <c r="Q351" s="164"/>
      <c r="R351" s="164"/>
      <c r="S351" s="164"/>
      <c r="T351" s="165"/>
      <c r="AT351" s="161" t="s">
        <v>257</v>
      </c>
      <c r="AU351" s="161" t="s">
        <v>150</v>
      </c>
      <c r="AV351" s="13" t="s">
        <v>96</v>
      </c>
      <c r="AW351" s="13" t="s">
        <v>40</v>
      </c>
      <c r="AX351" s="13" t="s">
        <v>85</v>
      </c>
      <c r="AY351" s="161" t="s">
        <v>195</v>
      </c>
    </row>
    <row r="352" spans="1:65" s="2" customFormat="1" ht="24.2" customHeight="1">
      <c r="A352" s="31"/>
      <c r="B352" s="148"/>
      <c r="C352" s="196" t="s">
        <v>655</v>
      </c>
      <c r="D352" s="196" t="s">
        <v>196</v>
      </c>
      <c r="E352" s="197" t="s">
        <v>726</v>
      </c>
      <c r="F352" s="198" t="s">
        <v>727</v>
      </c>
      <c r="G352" s="199" t="s">
        <v>330</v>
      </c>
      <c r="H352" s="200">
        <v>2.52</v>
      </c>
      <c r="I352" s="149"/>
      <c r="J352" s="183">
        <f>ROUND(I352*H352,2)</f>
        <v>0</v>
      </c>
      <c r="K352" s="150"/>
      <c r="L352" s="32"/>
      <c r="M352" s="151" t="s">
        <v>1</v>
      </c>
      <c r="N352" s="152" t="s">
        <v>50</v>
      </c>
      <c r="O352" s="57"/>
      <c r="P352" s="153">
        <f>O352*H352</f>
        <v>0</v>
      </c>
      <c r="Q352" s="153">
        <v>0</v>
      </c>
      <c r="R352" s="153">
        <f>Q352*H352</f>
        <v>0</v>
      </c>
      <c r="S352" s="153">
        <v>0</v>
      </c>
      <c r="T352" s="154">
        <f>S352*H352</f>
        <v>0</v>
      </c>
      <c r="U352" s="31"/>
      <c r="V352" s="31"/>
      <c r="W352" s="31"/>
      <c r="X352" s="31"/>
      <c r="Y352" s="31"/>
      <c r="Z352" s="31"/>
      <c r="AA352" s="31"/>
      <c r="AB352" s="31"/>
      <c r="AC352" s="31"/>
      <c r="AD352" s="31"/>
      <c r="AE352" s="31"/>
      <c r="AR352" s="155" t="s">
        <v>208</v>
      </c>
      <c r="AT352" s="155" t="s">
        <v>196</v>
      </c>
      <c r="AU352" s="155" t="s">
        <v>150</v>
      </c>
      <c r="AY352" s="15" t="s">
        <v>195</v>
      </c>
      <c r="BE352" s="156">
        <f>IF(N352="základní",J352,0)</f>
        <v>0</v>
      </c>
      <c r="BF352" s="156">
        <f>IF(N352="snížená",J352,0)</f>
        <v>0</v>
      </c>
      <c r="BG352" s="156">
        <f>IF(N352="zákl. přenesená",J352,0)</f>
        <v>0</v>
      </c>
      <c r="BH352" s="156">
        <f>IF(N352="sníž. přenesená",J352,0)</f>
        <v>0</v>
      </c>
      <c r="BI352" s="156">
        <f>IF(N352="nulová",J352,0)</f>
        <v>0</v>
      </c>
      <c r="BJ352" s="15" t="s">
        <v>93</v>
      </c>
      <c r="BK352" s="156">
        <f>ROUND(I352*H352,2)</f>
        <v>0</v>
      </c>
      <c r="BL352" s="15" t="s">
        <v>208</v>
      </c>
      <c r="BM352" s="155" t="s">
        <v>728</v>
      </c>
    </row>
    <row r="353" spans="1:47" s="2" customFormat="1" ht="19.5">
      <c r="A353" s="31"/>
      <c r="B353" s="32"/>
      <c r="C353" s="184"/>
      <c r="D353" s="201" t="s">
        <v>202</v>
      </c>
      <c r="E353" s="184"/>
      <c r="F353" s="202" t="s">
        <v>729</v>
      </c>
      <c r="G353" s="184"/>
      <c r="H353" s="184"/>
      <c r="I353" s="157"/>
      <c r="J353" s="184"/>
      <c r="K353" s="31"/>
      <c r="L353" s="32"/>
      <c r="M353" s="158"/>
      <c r="N353" s="159"/>
      <c r="O353" s="57"/>
      <c r="P353" s="57"/>
      <c r="Q353" s="57"/>
      <c r="R353" s="57"/>
      <c r="S353" s="57"/>
      <c r="T353" s="58"/>
      <c r="U353" s="31"/>
      <c r="V353" s="31"/>
      <c r="W353" s="31"/>
      <c r="X353" s="31"/>
      <c r="Y353" s="31"/>
      <c r="Z353" s="31"/>
      <c r="AA353" s="31"/>
      <c r="AB353" s="31"/>
      <c r="AC353" s="31"/>
      <c r="AD353" s="31"/>
      <c r="AE353" s="31"/>
      <c r="AT353" s="15" t="s">
        <v>202</v>
      </c>
      <c r="AU353" s="15" t="s">
        <v>150</v>
      </c>
    </row>
    <row r="354" spans="2:51" s="13" customFormat="1" ht="12">
      <c r="B354" s="160"/>
      <c r="C354" s="186"/>
      <c r="D354" s="201" t="s">
        <v>257</v>
      </c>
      <c r="E354" s="203" t="s">
        <v>1</v>
      </c>
      <c r="F354" s="204" t="s">
        <v>1143</v>
      </c>
      <c r="G354" s="186"/>
      <c r="H354" s="205">
        <v>1.08</v>
      </c>
      <c r="I354" s="162"/>
      <c r="J354" s="186"/>
      <c r="L354" s="160"/>
      <c r="M354" s="163"/>
      <c r="N354" s="164"/>
      <c r="O354" s="164"/>
      <c r="P354" s="164"/>
      <c r="Q354" s="164"/>
      <c r="R354" s="164"/>
      <c r="S354" s="164"/>
      <c r="T354" s="165"/>
      <c r="AT354" s="161" t="s">
        <v>257</v>
      </c>
      <c r="AU354" s="161" t="s">
        <v>150</v>
      </c>
      <c r="AV354" s="13" t="s">
        <v>96</v>
      </c>
      <c r="AW354" s="13" t="s">
        <v>40</v>
      </c>
      <c r="AX354" s="13" t="s">
        <v>85</v>
      </c>
      <c r="AY354" s="161" t="s">
        <v>195</v>
      </c>
    </row>
    <row r="355" spans="2:51" s="13" customFormat="1" ht="12">
      <c r="B355" s="160"/>
      <c r="C355" s="186"/>
      <c r="D355" s="201" t="s">
        <v>257</v>
      </c>
      <c r="E355" s="203" t="s">
        <v>1</v>
      </c>
      <c r="F355" s="204" t="s">
        <v>1144</v>
      </c>
      <c r="G355" s="186"/>
      <c r="H355" s="205">
        <v>1.44</v>
      </c>
      <c r="I355" s="162"/>
      <c r="J355" s="186"/>
      <c r="L355" s="160"/>
      <c r="M355" s="163"/>
      <c r="N355" s="164"/>
      <c r="O355" s="164"/>
      <c r="P355" s="164"/>
      <c r="Q355" s="164"/>
      <c r="R355" s="164"/>
      <c r="S355" s="164"/>
      <c r="T355" s="165"/>
      <c r="AT355" s="161" t="s">
        <v>257</v>
      </c>
      <c r="AU355" s="161" t="s">
        <v>150</v>
      </c>
      <c r="AV355" s="13" t="s">
        <v>96</v>
      </c>
      <c r="AW355" s="13" t="s">
        <v>40</v>
      </c>
      <c r="AX355" s="13" t="s">
        <v>85</v>
      </c>
      <c r="AY355" s="161" t="s">
        <v>195</v>
      </c>
    </row>
    <row r="356" spans="1:65" s="2" customFormat="1" ht="33" customHeight="1">
      <c r="A356" s="31"/>
      <c r="B356" s="148"/>
      <c r="C356" s="196" t="s">
        <v>660</v>
      </c>
      <c r="D356" s="196" t="s">
        <v>196</v>
      </c>
      <c r="E356" s="197" t="s">
        <v>731</v>
      </c>
      <c r="F356" s="198" t="s">
        <v>732</v>
      </c>
      <c r="G356" s="199" t="s">
        <v>330</v>
      </c>
      <c r="H356" s="200">
        <v>2.52</v>
      </c>
      <c r="I356" s="149"/>
      <c r="J356" s="183">
        <f>ROUND(I356*H356,2)</f>
        <v>0</v>
      </c>
      <c r="K356" s="150"/>
      <c r="L356" s="32"/>
      <c r="M356" s="151" t="s">
        <v>1</v>
      </c>
      <c r="N356" s="152" t="s">
        <v>50</v>
      </c>
      <c r="O356" s="57"/>
      <c r="P356" s="153">
        <f>O356*H356</f>
        <v>0</v>
      </c>
      <c r="Q356" s="153">
        <v>0</v>
      </c>
      <c r="R356" s="153">
        <f>Q356*H356</f>
        <v>0</v>
      </c>
      <c r="S356" s="153">
        <v>0</v>
      </c>
      <c r="T356" s="154">
        <f>S356*H356</f>
        <v>0</v>
      </c>
      <c r="U356" s="31"/>
      <c r="V356" s="31"/>
      <c r="W356" s="31"/>
      <c r="X356" s="31"/>
      <c r="Y356" s="31"/>
      <c r="Z356" s="31"/>
      <c r="AA356" s="31"/>
      <c r="AB356" s="31"/>
      <c r="AC356" s="31"/>
      <c r="AD356" s="31"/>
      <c r="AE356" s="31"/>
      <c r="AR356" s="155" t="s">
        <v>208</v>
      </c>
      <c r="AT356" s="155" t="s">
        <v>196</v>
      </c>
      <c r="AU356" s="155" t="s">
        <v>150</v>
      </c>
      <c r="AY356" s="15" t="s">
        <v>195</v>
      </c>
      <c r="BE356" s="156">
        <f>IF(N356="základní",J356,0)</f>
        <v>0</v>
      </c>
      <c r="BF356" s="156">
        <f>IF(N356="snížená",J356,0)</f>
        <v>0</v>
      </c>
      <c r="BG356" s="156">
        <f>IF(N356="zákl. přenesená",J356,0)</f>
        <v>0</v>
      </c>
      <c r="BH356" s="156">
        <f>IF(N356="sníž. přenesená",J356,0)</f>
        <v>0</v>
      </c>
      <c r="BI356" s="156">
        <f>IF(N356="nulová",J356,0)</f>
        <v>0</v>
      </c>
      <c r="BJ356" s="15" t="s">
        <v>93</v>
      </c>
      <c r="BK356" s="156">
        <f>ROUND(I356*H356,2)</f>
        <v>0</v>
      </c>
      <c r="BL356" s="15" t="s">
        <v>208</v>
      </c>
      <c r="BM356" s="155" t="s">
        <v>733</v>
      </c>
    </row>
    <row r="357" spans="1:47" s="2" customFormat="1" ht="29.25">
      <c r="A357" s="31"/>
      <c r="B357" s="32"/>
      <c r="C357" s="184"/>
      <c r="D357" s="201" t="s">
        <v>202</v>
      </c>
      <c r="E357" s="184"/>
      <c r="F357" s="202" t="s">
        <v>734</v>
      </c>
      <c r="G357" s="184"/>
      <c r="H357" s="184"/>
      <c r="I357" s="157"/>
      <c r="J357" s="184"/>
      <c r="K357" s="31"/>
      <c r="L357" s="32"/>
      <c r="M357" s="158"/>
      <c r="N357" s="159"/>
      <c r="O357" s="57"/>
      <c r="P357" s="57"/>
      <c r="Q357" s="57"/>
      <c r="R357" s="57"/>
      <c r="S357" s="57"/>
      <c r="T357" s="58"/>
      <c r="U357" s="31"/>
      <c r="V357" s="31"/>
      <c r="W357" s="31"/>
      <c r="X357" s="31"/>
      <c r="Y357" s="31"/>
      <c r="Z357" s="31"/>
      <c r="AA357" s="31"/>
      <c r="AB357" s="31"/>
      <c r="AC357" s="31"/>
      <c r="AD357" s="31"/>
      <c r="AE357" s="31"/>
      <c r="AT357" s="15" t="s">
        <v>202</v>
      </c>
      <c r="AU357" s="15" t="s">
        <v>150</v>
      </c>
    </row>
    <row r="358" spans="2:51" s="13" customFormat="1" ht="12">
      <c r="B358" s="160"/>
      <c r="C358" s="186"/>
      <c r="D358" s="201" t="s">
        <v>257</v>
      </c>
      <c r="E358" s="203" t="s">
        <v>1</v>
      </c>
      <c r="F358" s="204" t="s">
        <v>1143</v>
      </c>
      <c r="G358" s="186"/>
      <c r="H358" s="205">
        <v>1.08</v>
      </c>
      <c r="I358" s="162"/>
      <c r="J358" s="186"/>
      <c r="L358" s="160"/>
      <c r="M358" s="163"/>
      <c r="N358" s="164"/>
      <c r="O358" s="164"/>
      <c r="P358" s="164"/>
      <c r="Q358" s="164"/>
      <c r="R358" s="164"/>
      <c r="S358" s="164"/>
      <c r="T358" s="165"/>
      <c r="AT358" s="161" t="s">
        <v>257</v>
      </c>
      <c r="AU358" s="161" t="s">
        <v>150</v>
      </c>
      <c r="AV358" s="13" t="s">
        <v>96</v>
      </c>
      <c r="AW358" s="13" t="s">
        <v>40</v>
      </c>
      <c r="AX358" s="13" t="s">
        <v>85</v>
      </c>
      <c r="AY358" s="161" t="s">
        <v>195</v>
      </c>
    </row>
    <row r="359" spans="2:51" s="13" customFormat="1" ht="12">
      <c r="B359" s="160"/>
      <c r="C359" s="186"/>
      <c r="D359" s="201" t="s">
        <v>257</v>
      </c>
      <c r="E359" s="203" t="s">
        <v>1</v>
      </c>
      <c r="F359" s="204" t="s">
        <v>1144</v>
      </c>
      <c r="G359" s="186"/>
      <c r="H359" s="205">
        <v>1.44</v>
      </c>
      <c r="I359" s="162"/>
      <c r="J359" s="186"/>
      <c r="L359" s="160"/>
      <c r="M359" s="163"/>
      <c r="N359" s="164"/>
      <c r="O359" s="164"/>
      <c r="P359" s="164"/>
      <c r="Q359" s="164"/>
      <c r="R359" s="164"/>
      <c r="S359" s="164"/>
      <c r="T359" s="165"/>
      <c r="AT359" s="161" t="s">
        <v>257</v>
      </c>
      <c r="AU359" s="161" t="s">
        <v>150</v>
      </c>
      <c r="AV359" s="13" t="s">
        <v>96</v>
      </c>
      <c r="AW359" s="13" t="s">
        <v>40</v>
      </c>
      <c r="AX359" s="13" t="s">
        <v>85</v>
      </c>
      <c r="AY359" s="161" t="s">
        <v>195</v>
      </c>
    </row>
    <row r="360" spans="1:65" s="2" customFormat="1" ht="24.2" customHeight="1">
      <c r="A360" s="31"/>
      <c r="B360" s="148"/>
      <c r="C360" s="196" t="s">
        <v>664</v>
      </c>
      <c r="D360" s="196" t="s">
        <v>196</v>
      </c>
      <c r="E360" s="197" t="s">
        <v>736</v>
      </c>
      <c r="F360" s="198" t="s">
        <v>737</v>
      </c>
      <c r="G360" s="199" t="s">
        <v>330</v>
      </c>
      <c r="H360" s="200">
        <v>3</v>
      </c>
      <c r="I360" s="149"/>
      <c r="J360" s="183">
        <f>ROUND(I360*H360,2)</f>
        <v>0</v>
      </c>
      <c r="K360" s="150"/>
      <c r="L360" s="32"/>
      <c r="M360" s="151" t="s">
        <v>1</v>
      </c>
      <c r="N360" s="152" t="s">
        <v>50</v>
      </c>
      <c r="O360" s="57"/>
      <c r="P360" s="153">
        <f>O360*H360</f>
        <v>0</v>
      </c>
      <c r="Q360" s="153">
        <v>0</v>
      </c>
      <c r="R360" s="153">
        <f>Q360*H360</f>
        <v>0</v>
      </c>
      <c r="S360" s="153">
        <v>0</v>
      </c>
      <c r="T360" s="154">
        <f>S360*H360</f>
        <v>0</v>
      </c>
      <c r="U360" s="31"/>
      <c r="V360" s="31"/>
      <c r="W360" s="31"/>
      <c r="X360" s="31"/>
      <c r="Y360" s="31"/>
      <c r="Z360" s="31"/>
      <c r="AA360" s="31"/>
      <c r="AB360" s="31"/>
      <c r="AC360" s="31"/>
      <c r="AD360" s="31"/>
      <c r="AE360" s="31"/>
      <c r="AR360" s="155" t="s">
        <v>208</v>
      </c>
      <c r="AT360" s="155" t="s">
        <v>196</v>
      </c>
      <c r="AU360" s="155" t="s">
        <v>150</v>
      </c>
      <c r="AY360" s="15" t="s">
        <v>195</v>
      </c>
      <c r="BE360" s="156">
        <f>IF(N360="základní",J360,0)</f>
        <v>0</v>
      </c>
      <c r="BF360" s="156">
        <f>IF(N360="snížená",J360,0)</f>
        <v>0</v>
      </c>
      <c r="BG360" s="156">
        <f>IF(N360="zákl. přenesená",J360,0)</f>
        <v>0</v>
      </c>
      <c r="BH360" s="156">
        <f>IF(N360="sníž. přenesená",J360,0)</f>
        <v>0</v>
      </c>
      <c r="BI360" s="156">
        <f>IF(N360="nulová",J360,0)</f>
        <v>0</v>
      </c>
      <c r="BJ360" s="15" t="s">
        <v>93</v>
      </c>
      <c r="BK360" s="156">
        <f>ROUND(I360*H360,2)</f>
        <v>0</v>
      </c>
      <c r="BL360" s="15" t="s">
        <v>208</v>
      </c>
      <c r="BM360" s="155" t="s">
        <v>1074</v>
      </c>
    </row>
    <row r="361" spans="1:47" s="2" customFormat="1" ht="29.25">
      <c r="A361" s="31"/>
      <c r="B361" s="32"/>
      <c r="C361" s="184"/>
      <c r="D361" s="201" t="s">
        <v>202</v>
      </c>
      <c r="E361" s="184"/>
      <c r="F361" s="202" t="s">
        <v>739</v>
      </c>
      <c r="G361" s="184"/>
      <c r="H361" s="184"/>
      <c r="I361" s="157"/>
      <c r="J361" s="184"/>
      <c r="K361" s="31"/>
      <c r="L361" s="32"/>
      <c r="M361" s="158"/>
      <c r="N361" s="159"/>
      <c r="O361" s="57"/>
      <c r="P361" s="57"/>
      <c r="Q361" s="57"/>
      <c r="R361" s="57"/>
      <c r="S361" s="57"/>
      <c r="T361" s="58"/>
      <c r="U361" s="31"/>
      <c r="V361" s="31"/>
      <c r="W361" s="31"/>
      <c r="X361" s="31"/>
      <c r="Y361" s="31"/>
      <c r="Z361" s="31"/>
      <c r="AA361" s="31"/>
      <c r="AB361" s="31"/>
      <c r="AC361" s="31"/>
      <c r="AD361" s="31"/>
      <c r="AE361" s="31"/>
      <c r="AT361" s="15" t="s">
        <v>202</v>
      </c>
      <c r="AU361" s="15" t="s">
        <v>150</v>
      </c>
    </row>
    <row r="362" spans="2:51" s="13" customFormat="1" ht="12">
      <c r="B362" s="160"/>
      <c r="C362" s="186"/>
      <c r="D362" s="201" t="s">
        <v>257</v>
      </c>
      <c r="E362" s="203" t="s">
        <v>1</v>
      </c>
      <c r="F362" s="204" t="s">
        <v>1075</v>
      </c>
      <c r="G362" s="186"/>
      <c r="H362" s="205">
        <v>3</v>
      </c>
      <c r="I362" s="162"/>
      <c r="J362" s="186"/>
      <c r="L362" s="160"/>
      <c r="M362" s="163"/>
      <c r="N362" s="164"/>
      <c r="O362" s="164"/>
      <c r="P362" s="164"/>
      <c r="Q362" s="164"/>
      <c r="R362" s="164"/>
      <c r="S362" s="164"/>
      <c r="T362" s="165"/>
      <c r="AT362" s="161" t="s">
        <v>257</v>
      </c>
      <c r="AU362" s="161" t="s">
        <v>150</v>
      </c>
      <c r="AV362" s="13" t="s">
        <v>96</v>
      </c>
      <c r="AW362" s="13" t="s">
        <v>40</v>
      </c>
      <c r="AX362" s="13" t="s">
        <v>93</v>
      </c>
      <c r="AY362" s="161" t="s">
        <v>195</v>
      </c>
    </row>
    <row r="363" spans="1:65" s="2" customFormat="1" ht="24.2" customHeight="1">
      <c r="A363" s="31"/>
      <c r="B363" s="148"/>
      <c r="C363" s="196" t="s">
        <v>668</v>
      </c>
      <c r="D363" s="196" t="s">
        <v>196</v>
      </c>
      <c r="E363" s="197" t="s">
        <v>742</v>
      </c>
      <c r="F363" s="198" t="s">
        <v>743</v>
      </c>
      <c r="G363" s="199" t="s">
        <v>330</v>
      </c>
      <c r="H363" s="200">
        <v>2</v>
      </c>
      <c r="I363" s="149"/>
      <c r="J363" s="183">
        <f>ROUND(I363*H363,2)</f>
        <v>0</v>
      </c>
      <c r="K363" s="150"/>
      <c r="L363" s="32"/>
      <c r="M363" s="151" t="s">
        <v>1</v>
      </c>
      <c r="N363" s="152" t="s">
        <v>50</v>
      </c>
      <c r="O363" s="57"/>
      <c r="P363" s="153">
        <f>O363*H363</f>
        <v>0</v>
      </c>
      <c r="Q363" s="153">
        <v>0</v>
      </c>
      <c r="R363" s="153">
        <f>Q363*H363</f>
        <v>0</v>
      </c>
      <c r="S363" s="153">
        <v>0</v>
      </c>
      <c r="T363" s="154">
        <f>S363*H363</f>
        <v>0</v>
      </c>
      <c r="U363" s="31"/>
      <c r="V363" s="31"/>
      <c r="W363" s="31"/>
      <c r="X363" s="31"/>
      <c r="Y363" s="31"/>
      <c r="Z363" s="31"/>
      <c r="AA363" s="31"/>
      <c r="AB363" s="31"/>
      <c r="AC363" s="31"/>
      <c r="AD363" s="31"/>
      <c r="AE363" s="31"/>
      <c r="AR363" s="155" t="s">
        <v>208</v>
      </c>
      <c r="AT363" s="155" t="s">
        <v>196</v>
      </c>
      <c r="AU363" s="155" t="s">
        <v>150</v>
      </c>
      <c r="AY363" s="15" t="s">
        <v>195</v>
      </c>
      <c r="BE363" s="156">
        <f>IF(N363="základní",J363,0)</f>
        <v>0</v>
      </c>
      <c r="BF363" s="156">
        <f>IF(N363="snížená",J363,0)</f>
        <v>0</v>
      </c>
      <c r="BG363" s="156">
        <f>IF(N363="zákl. přenesená",J363,0)</f>
        <v>0</v>
      </c>
      <c r="BH363" s="156">
        <f>IF(N363="sníž. přenesená",J363,0)</f>
        <v>0</v>
      </c>
      <c r="BI363" s="156">
        <f>IF(N363="nulová",J363,0)</f>
        <v>0</v>
      </c>
      <c r="BJ363" s="15" t="s">
        <v>93</v>
      </c>
      <c r="BK363" s="156">
        <f>ROUND(I363*H363,2)</f>
        <v>0</v>
      </c>
      <c r="BL363" s="15" t="s">
        <v>208</v>
      </c>
      <c r="BM363" s="155" t="s">
        <v>744</v>
      </c>
    </row>
    <row r="364" spans="1:47" s="2" customFormat="1" ht="29.25">
      <c r="A364" s="31"/>
      <c r="B364" s="32"/>
      <c r="C364" s="184"/>
      <c r="D364" s="201" t="s">
        <v>202</v>
      </c>
      <c r="E364" s="184"/>
      <c r="F364" s="202" t="s">
        <v>745</v>
      </c>
      <c r="G364" s="184"/>
      <c r="H364" s="184"/>
      <c r="I364" s="157"/>
      <c r="J364" s="184"/>
      <c r="K364" s="31"/>
      <c r="L364" s="32"/>
      <c r="M364" s="158"/>
      <c r="N364" s="159"/>
      <c r="O364" s="57"/>
      <c r="P364" s="57"/>
      <c r="Q364" s="57"/>
      <c r="R364" s="57"/>
      <c r="S364" s="57"/>
      <c r="T364" s="58"/>
      <c r="U364" s="31"/>
      <c r="V364" s="31"/>
      <c r="W364" s="31"/>
      <c r="X364" s="31"/>
      <c r="Y364" s="31"/>
      <c r="Z364" s="31"/>
      <c r="AA364" s="31"/>
      <c r="AB364" s="31"/>
      <c r="AC364" s="31"/>
      <c r="AD364" s="31"/>
      <c r="AE364" s="31"/>
      <c r="AT364" s="15" t="s">
        <v>202</v>
      </c>
      <c r="AU364" s="15" t="s">
        <v>150</v>
      </c>
    </row>
    <row r="365" spans="2:51" s="13" customFormat="1" ht="12">
      <c r="B365" s="160"/>
      <c r="C365" s="186"/>
      <c r="D365" s="201" t="s">
        <v>257</v>
      </c>
      <c r="E365" s="203" t="s">
        <v>1</v>
      </c>
      <c r="F365" s="204" t="s">
        <v>96</v>
      </c>
      <c r="G365" s="186"/>
      <c r="H365" s="205">
        <v>2</v>
      </c>
      <c r="I365" s="162"/>
      <c r="J365" s="186"/>
      <c r="L365" s="160"/>
      <c r="M365" s="163"/>
      <c r="N365" s="164"/>
      <c r="O365" s="164"/>
      <c r="P365" s="164"/>
      <c r="Q365" s="164"/>
      <c r="R365" s="164"/>
      <c r="S365" s="164"/>
      <c r="T365" s="165"/>
      <c r="AT365" s="161" t="s">
        <v>257</v>
      </c>
      <c r="AU365" s="161" t="s">
        <v>150</v>
      </c>
      <c r="AV365" s="13" t="s">
        <v>96</v>
      </c>
      <c r="AW365" s="13" t="s">
        <v>40</v>
      </c>
      <c r="AX365" s="13" t="s">
        <v>93</v>
      </c>
      <c r="AY365" s="161" t="s">
        <v>195</v>
      </c>
    </row>
    <row r="366" spans="2:63" s="12" customFormat="1" ht="22.9" customHeight="1">
      <c r="B366" s="135"/>
      <c r="C366" s="192"/>
      <c r="D366" s="193" t="s">
        <v>84</v>
      </c>
      <c r="E366" s="195" t="s">
        <v>746</v>
      </c>
      <c r="F366" s="195" t="s">
        <v>747</v>
      </c>
      <c r="G366" s="192"/>
      <c r="H366" s="192"/>
      <c r="I366" s="138"/>
      <c r="J366" s="185">
        <f>BK366</f>
        <v>0</v>
      </c>
      <c r="L366" s="135"/>
      <c r="M366" s="140"/>
      <c r="N366" s="141"/>
      <c r="O366" s="141"/>
      <c r="P366" s="142">
        <f>SUM(P367:P372)</f>
        <v>0</v>
      </c>
      <c r="Q366" s="141"/>
      <c r="R366" s="142">
        <f>SUM(R367:R372)</f>
        <v>0</v>
      </c>
      <c r="S366" s="141"/>
      <c r="T366" s="143">
        <f>SUM(T367:T372)</f>
        <v>0</v>
      </c>
      <c r="AR366" s="136" t="s">
        <v>93</v>
      </c>
      <c r="AT366" s="144" t="s">
        <v>84</v>
      </c>
      <c r="AU366" s="144" t="s">
        <v>93</v>
      </c>
      <c r="AY366" s="136" t="s">
        <v>195</v>
      </c>
      <c r="BK366" s="145">
        <f>SUM(BK367:BK372)</f>
        <v>0</v>
      </c>
    </row>
    <row r="367" spans="1:65" s="2" customFormat="1" ht="24.2" customHeight="1">
      <c r="A367" s="31"/>
      <c r="B367" s="148"/>
      <c r="C367" s="196" t="s">
        <v>673</v>
      </c>
      <c r="D367" s="196" t="s">
        <v>196</v>
      </c>
      <c r="E367" s="197" t="s">
        <v>872</v>
      </c>
      <c r="F367" s="198" t="s">
        <v>873</v>
      </c>
      <c r="G367" s="199" t="s">
        <v>330</v>
      </c>
      <c r="H367" s="200">
        <v>1.44</v>
      </c>
      <c r="I367" s="149"/>
      <c r="J367" s="183">
        <f>ROUND(I367*H367,2)</f>
        <v>0</v>
      </c>
      <c r="K367" s="150"/>
      <c r="L367" s="32"/>
      <c r="M367" s="151" t="s">
        <v>1</v>
      </c>
      <c r="N367" s="152" t="s">
        <v>50</v>
      </c>
      <c r="O367" s="57"/>
      <c r="P367" s="153">
        <f>O367*H367</f>
        <v>0</v>
      </c>
      <c r="Q367" s="153">
        <v>0</v>
      </c>
      <c r="R367" s="153">
        <f>Q367*H367</f>
        <v>0</v>
      </c>
      <c r="S367" s="153">
        <v>0</v>
      </c>
      <c r="T367" s="154">
        <f>S367*H367</f>
        <v>0</v>
      </c>
      <c r="U367" s="31"/>
      <c r="V367" s="31"/>
      <c r="W367" s="31"/>
      <c r="X367" s="31"/>
      <c r="Y367" s="31"/>
      <c r="Z367" s="31"/>
      <c r="AA367" s="31"/>
      <c r="AB367" s="31"/>
      <c r="AC367" s="31"/>
      <c r="AD367" s="31"/>
      <c r="AE367" s="31"/>
      <c r="AR367" s="155" t="s">
        <v>208</v>
      </c>
      <c r="AT367" s="155" t="s">
        <v>196</v>
      </c>
      <c r="AU367" s="155" t="s">
        <v>96</v>
      </c>
      <c r="AY367" s="15" t="s">
        <v>195</v>
      </c>
      <c r="BE367" s="156">
        <f>IF(N367="základní",J367,0)</f>
        <v>0</v>
      </c>
      <c r="BF367" s="156">
        <f>IF(N367="snížená",J367,0)</f>
        <v>0</v>
      </c>
      <c r="BG367" s="156">
        <f>IF(N367="zákl. přenesená",J367,0)</f>
        <v>0</v>
      </c>
      <c r="BH367" s="156">
        <f>IF(N367="sníž. přenesená",J367,0)</f>
        <v>0</v>
      </c>
      <c r="BI367" s="156">
        <f>IF(N367="nulová",J367,0)</f>
        <v>0</v>
      </c>
      <c r="BJ367" s="15" t="s">
        <v>93</v>
      </c>
      <c r="BK367" s="156">
        <f>ROUND(I367*H367,2)</f>
        <v>0</v>
      </c>
      <c r="BL367" s="15" t="s">
        <v>208</v>
      </c>
      <c r="BM367" s="155" t="s">
        <v>874</v>
      </c>
    </row>
    <row r="368" spans="1:47" s="2" customFormat="1" ht="29.25">
      <c r="A368" s="31"/>
      <c r="B368" s="32"/>
      <c r="C368" s="184"/>
      <c r="D368" s="201" t="s">
        <v>202</v>
      </c>
      <c r="E368" s="184"/>
      <c r="F368" s="202" t="s">
        <v>875</v>
      </c>
      <c r="G368" s="184"/>
      <c r="H368" s="184"/>
      <c r="I368" s="157"/>
      <c r="J368" s="184"/>
      <c r="K368" s="31"/>
      <c r="L368" s="32"/>
      <c r="M368" s="158"/>
      <c r="N368" s="159"/>
      <c r="O368" s="57"/>
      <c r="P368" s="57"/>
      <c r="Q368" s="57"/>
      <c r="R368" s="57"/>
      <c r="S368" s="57"/>
      <c r="T368" s="58"/>
      <c r="U368" s="31"/>
      <c r="V368" s="31"/>
      <c r="W368" s="31"/>
      <c r="X368" s="31"/>
      <c r="Y368" s="31"/>
      <c r="Z368" s="31"/>
      <c r="AA368" s="31"/>
      <c r="AB368" s="31"/>
      <c r="AC368" s="31"/>
      <c r="AD368" s="31"/>
      <c r="AE368" s="31"/>
      <c r="AT368" s="15" t="s">
        <v>202</v>
      </c>
      <c r="AU368" s="15" t="s">
        <v>96</v>
      </c>
    </row>
    <row r="369" spans="2:51" s="13" customFormat="1" ht="12">
      <c r="B369" s="160"/>
      <c r="C369" s="186"/>
      <c r="D369" s="201" t="s">
        <v>257</v>
      </c>
      <c r="E369" s="203" t="s">
        <v>1</v>
      </c>
      <c r="F369" s="204" t="s">
        <v>1144</v>
      </c>
      <c r="G369" s="186"/>
      <c r="H369" s="205">
        <v>1.44</v>
      </c>
      <c r="I369" s="162"/>
      <c r="J369" s="186"/>
      <c r="L369" s="160"/>
      <c r="M369" s="163"/>
      <c r="N369" s="164"/>
      <c r="O369" s="164"/>
      <c r="P369" s="164"/>
      <c r="Q369" s="164"/>
      <c r="R369" s="164"/>
      <c r="S369" s="164"/>
      <c r="T369" s="165"/>
      <c r="AT369" s="161" t="s">
        <v>257</v>
      </c>
      <c r="AU369" s="161" t="s">
        <v>96</v>
      </c>
      <c r="AV369" s="13" t="s">
        <v>96</v>
      </c>
      <c r="AW369" s="13" t="s">
        <v>40</v>
      </c>
      <c r="AX369" s="13" t="s">
        <v>93</v>
      </c>
      <c r="AY369" s="161" t="s">
        <v>195</v>
      </c>
    </row>
    <row r="370" spans="1:65" s="2" customFormat="1" ht="44.25" customHeight="1">
      <c r="A370" s="31"/>
      <c r="B370" s="148"/>
      <c r="C370" s="196" t="s">
        <v>678</v>
      </c>
      <c r="D370" s="196" t="s">
        <v>196</v>
      </c>
      <c r="E370" s="197" t="s">
        <v>754</v>
      </c>
      <c r="F370" s="198" t="s">
        <v>755</v>
      </c>
      <c r="G370" s="199" t="s">
        <v>330</v>
      </c>
      <c r="H370" s="200">
        <v>1.08</v>
      </c>
      <c r="I370" s="149"/>
      <c r="J370" s="183">
        <f>ROUND(I370*H370,2)</f>
        <v>0</v>
      </c>
      <c r="K370" s="150"/>
      <c r="L370" s="32"/>
      <c r="M370" s="151" t="s">
        <v>1</v>
      </c>
      <c r="N370" s="152" t="s">
        <v>50</v>
      </c>
      <c r="O370" s="57"/>
      <c r="P370" s="153">
        <f>O370*H370</f>
        <v>0</v>
      </c>
      <c r="Q370" s="153">
        <v>0</v>
      </c>
      <c r="R370" s="153">
        <f>Q370*H370</f>
        <v>0</v>
      </c>
      <c r="S370" s="153">
        <v>0</v>
      </c>
      <c r="T370" s="154">
        <f>S370*H370</f>
        <v>0</v>
      </c>
      <c r="U370" s="31"/>
      <c r="V370" s="31"/>
      <c r="W370" s="31"/>
      <c r="X370" s="31"/>
      <c r="Y370" s="31"/>
      <c r="Z370" s="31"/>
      <c r="AA370" s="31"/>
      <c r="AB370" s="31"/>
      <c r="AC370" s="31"/>
      <c r="AD370" s="31"/>
      <c r="AE370" s="31"/>
      <c r="AR370" s="155" t="s">
        <v>208</v>
      </c>
      <c r="AT370" s="155" t="s">
        <v>196</v>
      </c>
      <c r="AU370" s="155" t="s">
        <v>96</v>
      </c>
      <c r="AY370" s="15" t="s">
        <v>195</v>
      </c>
      <c r="BE370" s="156">
        <f>IF(N370="základní",J370,0)</f>
        <v>0</v>
      </c>
      <c r="BF370" s="156">
        <f>IF(N370="snížená",J370,0)</f>
        <v>0</v>
      </c>
      <c r="BG370" s="156">
        <f>IF(N370="zákl. přenesená",J370,0)</f>
        <v>0</v>
      </c>
      <c r="BH370" s="156">
        <f>IF(N370="sníž. přenesená",J370,0)</f>
        <v>0</v>
      </c>
      <c r="BI370" s="156">
        <f>IF(N370="nulová",J370,0)</f>
        <v>0</v>
      </c>
      <c r="BJ370" s="15" t="s">
        <v>93</v>
      </c>
      <c r="BK370" s="156">
        <f>ROUND(I370*H370,2)</f>
        <v>0</v>
      </c>
      <c r="BL370" s="15" t="s">
        <v>208</v>
      </c>
      <c r="BM370" s="155" t="s">
        <v>756</v>
      </c>
    </row>
    <row r="371" spans="1:47" s="2" customFormat="1" ht="29.25">
      <c r="A371" s="31"/>
      <c r="B371" s="32"/>
      <c r="C371" s="184"/>
      <c r="D371" s="201" t="s">
        <v>202</v>
      </c>
      <c r="E371" s="184"/>
      <c r="F371" s="202" t="s">
        <v>755</v>
      </c>
      <c r="G371" s="184"/>
      <c r="H371" s="184"/>
      <c r="I371" s="157"/>
      <c r="J371" s="184"/>
      <c r="K371" s="31"/>
      <c r="L371" s="32"/>
      <c r="M371" s="158"/>
      <c r="N371" s="159"/>
      <c r="O371" s="57"/>
      <c r="P371" s="57"/>
      <c r="Q371" s="57"/>
      <c r="R371" s="57"/>
      <c r="S371" s="57"/>
      <c r="T371" s="58"/>
      <c r="U371" s="31"/>
      <c r="V371" s="31"/>
      <c r="W371" s="31"/>
      <c r="X371" s="31"/>
      <c r="Y371" s="31"/>
      <c r="Z371" s="31"/>
      <c r="AA371" s="31"/>
      <c r="AB371" s="31"/>
      <c r="AC371" s="31"/>
      <c r="AD371" s="31"/>
      <c r="AE371" s="31"/>
      <c r="AT371" s="15" t="s">
        <v>202</v>
      </c>
      <c r="AU371" s="15" t="s">
        <v>96</v>
      </c>
    </row>
    <row r="372" spans="2:51" s="13" customFormat="1" ht="12">
      <c r="B372" s="160"/>
      <c r="C372" s="186"/>
      <c r="D372" s="201" t="s">
        <v>257</v>
      </c>
      <c r="E372" s="203" t="s">
        <v>1</v>
      </c>
      <c r="F372" s="204" t="s">
        <v>1143</v>
      </c>
      <c r="G372" s="186"/>
      <c r="H372" s="205">
        <v>1.08</v>
      </c>
      <c r="I372" s="162"/>
      <c r="J372" s="186"/>
      <c r="L372" s="160"/>
      <c r="M372" s="163"/>
      <c r="N372" s="164"/>
      <c r="O372" s="164"/>
      <c r="P372" s="164"/>
      <c r="Q372" s="164"/>
      <c r="R372" s="164"/>
      <c r="S372" s="164"/>
      <c r="T372" s="165"/>
      <c r="AT372" s="161" t="s">
        <v>257</v>
      </c>
      <c r="AU372" s="161" t="s">
        <v>96</v>
      </c>
      <c r="AV372" s="13" t="s">
        <v>96</v>
      </c>
      <c r="AW372" s="13" t="s">
        <v>40</v>
      </c>
      <c r="AX372" s="13" t="s">
        <v>93</v>
      </c>
      <c r="AY372" s="161" t="s">
        <v>195</v>
      </c>
    </row>
    <row r="373" spans="2:63" s="12" customFormat="1" ht="25.9" customHeight="1">
      <c r="B373" s="135"/>
      <c r="C373" s="192"/>
      <c r="D373" s="193" t="s">
        <v>84</v>
      </c>
      <c r="E373" s="194" t="s">
        <v>757</v>
      </c>
      <c r="F373" s="194" t="s">
        <v>758</v>
      </c>
      <c r="G373" s="192"/>
      <c r="H373" s="192"/>
      <c r="I373" s="138"/>
      <c r="J373" s="188">
        <f>BK373</f>
        <v>0</v>
      </c>
      <c r="L373" s="135"/>
      <c r="M373" s="140"/>
      <c r="N373" s="141"/>
      <c r="O373" s="141"/>
      <c r="P373" s="142">
        <f>P374</f>
        <v>0</v>
      </c>
      <c r="Q373" s="141"/>
      <c r="R373" s="142">
        <f>R374</f>
        <v>0</v>
      </c>
      <c r="S373" s="141"/>
      <c r="T373" s="143">
        <f>T374</f>
        <v>0</v>
      </c>
      <c r="AR373" s="136" t="s">
        <v>96</v>
      </c>
      <c r="AT373" s="144" t="s">
        <v>84</v>
      </c>
      <c r="AU373" s="144" t="s">
        <v>85</v>
      </c>
      <c r="AY373" s="136" t="s">
        <v>195</v>
      </c>
      <c r="BK373" s="145">
        <f>BK374</f>
        <v>0</v>
      </c>
    </row>
    <row r="374" spans="2:63" s="12" customFormat="1" ht="22.9" customHeight="1">
      <c r="B374" s="135"/>
      <c r="C374" s="192"/>
      <c r="D374" s="193" t="s">
        <v>84</v>
      </c>
      <c r="E374" s="195" t="s">
        <v>759</v>
      </c>
      <c r="F374" s="195" t="s">
        <v>760</v>
      </c>
      <c r="G374" s="192"/>
      <c r="H374" s="192"/>
      <c r="I374" s="138"/>
      <c r="J374" s="185">
        <f>BK374</f>
        <v>0</v>
      </c>
      <c r="L374" s="135"/>
      <c r="M374" s="140"/>
      <c r="N374" s="141"/>
      <c r="O374" s="141"/>
      <c r="P374" s="142">
        <f>SUM(P375:P377)</f>
        <v>0</v>
      </c>
      <c r="Q374" s="141"/>
      <c r="R374" s="142">
        <f>SUM(R375:R377)</f>
        <v>0</v>
      </c>
      <c r="S374" s="141"/>
      <c r="T374" s="143">
        <f>SUM(T375:T377)</f>
        <v>0</v>
      </c>
      <c r="AR374" s="136" t="s">
        <v>96</v>
      </c>
      <c r="AT374" s="144" t="s">
        <v>84</v>
      </c>
      <c r="AU374" s="144" t="s">
        <v>93</v>
      </c>
      <c r="AY374" s="136" t="s">
        <v>195</v>
      </c>
      <c r="BK374" s="145">
        <f>SUM(BK375:BK377)</f>
        <v>0</v>
      </c>
    </row>
    <row r="375" spans="1:65" s="2" customFormat="1" ht="24.2" customHeight="1">
      <c r="A375" s="31"/>
      <c r="B375" s="148"/>
      <c r="C375" s="196" t="s">
        <v>684</v>
      </c>
      <c r="D375" s="196" t="s">
        <v>196</v>
      </c>
      <c r="E375" s="197" t="s">
        <v>762</v>
      </c>
      <c r="F375" s="198" t="s">
        <v>763</v>
      </c>
      <c r="G375" s="199" t="s">
        <v>312</v>
      </c>
      <c r="H375" s="200">
        <v>36</v>
      </c>
      <c r="I375" s="149"/>
      <c r="J375" s="183">
        <f>ROUND(I375*H375,2)</f>
        <v>0</v>
      </c>
      <c r="K375" s="150"/>
      <c r="L375" s="32"/>
      <c r="M375" s="151" t="s">
        <v>1</v>
      </c>
      <c r="N375" s="152" t="s">
        <v>50</v>
      </c>
      <c r="O375" s="57"/>
      <c r="P375" s="153">
        <f>O375*H375</f>
        <v>0</v>
      </c>
      <c r="Q375" s="153">
        <v>0</v>
      </c>
      <c r="R375" s="153">
        <f>Q375*H375</f>
        <v>0</v>
      </c>
      <c r="S375" s="153">
        <v>0</v>
      </c>
      <c r="T375" s="154">
        <f>S375*H375</f>
        <v>0</v>
      </c>
      <c r="U375" s="31"/>
      <c r="V375" s="31"/>
      <c r="W375" s="31"/>
      <c r="X375" s="31"/>
      <c r="Y375" s="31"/>
      <c r="Z375" s="31"/>
      <c r="AA375" s="31"/>
      <c r="AB375" s="31"/>
      <c r="AC375" s="31"/>
      <c r="AD375" s="31"/>
      <c r="AE375" s="31"/>
      <c r="AR375" s="155" t="s">
        <v>269</v>
      </c>
      <c r="AT375" s="155" t="s">
        <v>196</v>
      </c>
      <c r="AU375" s="155" t="s">
        <v>96</v>
      </c>
      <c r="AY375" s="15" t="s">
        <v>195</v>
      </c>
      <c r="BE375" s="156">
        <f>IF(N375="základní",J375,0)</f>
        <v>0</v>
      </c>
      <c r="BF375" s="156">
        <f>IF(N375="snížená",J375,0)</f>
        <v>0</v>
      </c>
      <c r="BG375" s="156">
        <f>IF(N375="zákl. přenesená",J375,0)</f>
        <v>0</v>
      </c>
      <c r="BH375" s="156">
        <f>IF(N375="sníž. přenesená",J375,0)</f>
        <v>0</v>
      </c>
      <c r="BI375" s="156">
        <f>IF(N375="nulová",J375,0)</f>
        <v>0</v>
      </c>
      <c r="BJ375" s="15" t="s">
        <v>93</v>
      </c>
      <c r="BK375" s="156">
        <f>ROUND(I375*H375,2)</f>
        <v>0</v>
      </c>
      <c r="BL375" s="15" t="s">
        <v>269</v>
      </c>
      <c r="BM375" s="155" t="s">
        <v>764</v>
      </c>
    </row>
    <row r="376" spans="1:47" s="2" customFormat="1" ht="19.5">
      <c r="A376" s="31"/>
      <c r="B376" s="32"/>
      <c r="C376" s="184"/>
      <c r="D376" s="201" t="s">
        <v>202</v>
      </c>
      <c r="E376" s="184"/>
      <c r="F376" s="202" t="s">
        <v>763</v>
      </c>
      <c r="G376" s="184"/>
      <c r="H376" s="184"/>
      <c r="I376" s="157"/>
      <c r="J376" s="184"/>
      <c r="K376" s="31"/>
      <c r="L376" s="32"/>
      <c r="M376" s="158"/>
      <c r="N376" s="159"/>
      <c r="O376" s="57"/>
      <c r="P376" s="57"/>
      <c r="Q376" s="57"/>
      <c r="R376" s="57"/>
      <c r="S376" s="57"/>
      <c r="T376" s="58"/>
      <c r="U376" s="31"/>
      <c r="V376" s="31"/>
      <c r="W376" s="31"/>
      <c r="X376" s="31"/>
      <c r="Y376" s="31"/>
      <c r="Z376" s="31"/>
      <c r="AA376" s="31"/>
      <c r="AB376" s="31"/>
      <c r="AC376" s="31"/>
      <c r="AD376" s="31"/>
      <c r="AE376" s="31"/>
      <c r="AT376" s="15" t="s">
        <v>202</v>
      </c>
      <c r="AU376" s="15" t="s">
        <v>96</v>
      </c>
    </row>
    <row r="377" spans="2:51" s="13" customFormat="1" ht="12">
      <c r="B377" s="160"/>
      <c r="C377" s="186"/>
      <c r="D377" s="201" t="s">
        <v>257</v>
      </c>
      <c r="E377" s="203" t="s">
        <v>1</v>
      </c>
      <c r="F377" s="204" t="s">
        <v>502</v>
      </c>
      <c r="G377" s="186"/>
      <c r="H377" s="205">
        <v>36</v>
      </c>
      <c r="I377" s="162"/>
      <c r="J377" s="186"/>
      <c r="L377" s="160"/>
      <c r="M377" s="163"/>
      <c r="N377" s="164"/>
      <c r="O377" s="164"/>
      <c r="P377" s="164"/>
      <c r="Q377" s="164"/>
      <c r="R377" s="164"/>
      <c r="S377" s="164"/>
      <c r="T377" s="165"/>
      <c r="AT377" s="161" t="s">
        <v>257</v>
      </c>
      <c r="AU377" s="161" t="s">
        <v>96</v>
      </c>
      <c r="AV377" s="13" t="s">
        <v>96</v>
      </c>
      <c r="AW377" s="13" t="s">
        <v>40</v>
      </c>
      <c r="AX377" s="13" t="s">
        <v>93</v>
      </c>
      <c r="AY377" s="161" t="s">
        <v>195</v>
      </c>
    </row>
    <row r="378" spans="2:63" s="12" customFormat="1" ht="25.9" customHeight="1">
      <c r="B378" s="135"/>
      <c r="C378" s="192"/>
      <c r="D378" s="193" t="s">
        <v>84</v>
      </c>
      <c r="E378" s="194" t="s">
        <v>327</v>
      </c>
      <c r="F378" s="194" t="s">
        <v>765</v>
      </c>
      <c r="G378" s="192"/>
      <c r="H378" s="192"/>
      <c r="I378" s="138"/>
      <c r="J378" s="188">
        <f>BK378</f>
        <v>0</v>
      </c>
      <c r="L378" s="135"/>
      <c r="M378" s="140"/>
      <c r="N378" s="141"/>
      <c r="O378" s="141"/>
      <c r="P378" s="142">
        <f>P379</f>
        <v>0</v>
      </c>
      <c r="Q378" s="141"/>
      <c r="R378" s="142">
        <f>R379</f>
        <v>0</v>
      </c>
      <c r="S378" s="141"/>
      <c r="T378" s="143">
        <f>T379</f>
        <v>0</v>
      </c>
      <c r="AR378" s="136" t="s">
        <v>150</v>
      </c>
      <c r="AT378" s="144" t="s">
        <v>84</v>
      </c>
      <c r="AU378" s="144" t="s">
        <v>85</v>
      </c>
      <c r="AY378" s="136" t="s">
        <v>195</v>
      </c>
      <c r="BK378" s="145">
        <f>BK379</f>
        <v>0</v>
      </c>
    </row>
    <row r="379" spans="2:63" s="12" customFormat="1" ht="22.9" customHeight="1">
      <c r="B379" s="135"/>
      <c r="C379" s="192"/>
      <c r="D379" s="193" t="s">
        <v>84</v>
      </c>
      <c r="E379" s="195" t="s">
        <v>772</v>
      </c>
      <c r="F379" s="195" t="s">
        <v>773</v>
      </c>
      <c r="G379" s="192"/>
      <c r="H379" s="192"/>
      <c r="I379" s="138"/>
      <c r="J379" s="185">
        <f>BK379</f>
        <v>0</v>
      </c>
      <c r="L379" s="135"/>
      <c r="M379" s="140"/>
      <c r="N379" s="141"/>
      <c r="O379" s="141"/>
      <c r="P379" s="142">
        <f>SUM(P380:P383)</f>
        <v>0</v>
      </c>
      <c r="Q379" s="141"/>
      <c r="R379" s="142">
        <f>SUM(R380:R383)</f>
        <v>0</v>
      </c>
      <c r="S379" s="141"/>
      <c r="T379" s="143">
        <f>SUM(T380:T383)</f>
        <v>0</v>
      </c>
      <c r="AR379" s="136" t="s">
        <v>150</v>
      </c>
      <c r="AT379" s="144" t="s">
        <v>84</v>
      </c>
      <c r="AU379" s="144" t="s">
        <v>93</v>
      </c>
      <c r="AY379" s="136" t="s">
        <v>195</v>
      </c>
      <c r="BK379" s="145">
        <f>SUM(BK380:BK383)</f>
        <v>0</v>
      </c>
    </row>
    <row r="380" spans="1:65" s="2" customFormat="1" ht="24.2" customHeight="1">
      <c r="A380" s="31"/>
      <c r="B380" s="148"/>
      <c r="C380" s="196" t="s">
        <v>690</v>
      </c>
      <c r="D380" s="196" t="s">
        <v>196</v>
      </c>
      <c r="E380" s="197" t="s">
        <v>775</v>
      </c>
      <c r="F380" s="198" t="s">
        <v>776</v>
      </c>
      <c r="G380" s="199" t="s">
        <v>347</v>
      </c>
      <c r="H380" s="200">
        <v>93.12</v>
      </c>
      <c r="I380" s="149"/>
      <c r="J380" s="183">
        <f>ROUND(I380*H380,2)</f>
        <v>0</v>
      </c>
      <c r="K380" s="150"/>
      <c r="L380" s="32"/>
      <c r="M380" s="151" t="s">
        <v>1</v>
      </c>
      <c r="N380" s="152" t="s">
        <v>50</v>
      </c>
      <c r="O380" s="57"/>
      <c r="P380" s="153">
        <f>O380*H380</f>
        <v>0</v>
      </c>
      <c r="Q380" s="153">
        <v>0</v>
      </c>
      <c r="R380" s="153">
        <f>Q380*H380</f>
        <v>0</v>
      </c>
      <c r="S380" s="153">
        <v>0</v>
      </c>
      <c r="T380" s="154">
        <f>S380*H380</f>
        <v>0</v>
      </c>
      <c r="U380" s="31"/>
      <c r="V380" s="31"/>
      <c r="W380" s="31"/>
      <c r="X380" s="31"/>
      <c r="Y380" s="31"/>
      <c r="Z380" s="31"/>
      <c r="AA380" s="31"/>
      <c r="AB380" s="31"/>
      <c r="AC380" s="31"/>
      <c r="AD380" s="31"/>
      <c r="AE380" s="31"/>
      <c r="AR380" s="155" t="s">
        <v>631</v>
      </c>
      <c r="AT380" s="155" t="s">
        <v>196</v>
      </c>
      <c r="AU380" s="155" t="s">
        <v>96</v>
      </c>
      <c r="AY380" s="15" t="s">
        <v>195</v>
      </c>
      <c r="BE380" s="156">
        <f>IF(N380="základní",J380,0)</f>
        <v>0</v>
      </c>
      <c r="BF380" s="156">
        <f>IF(N380="snížená",J380,0)</f>
        <v>0</v>
      </c>
      <c r="BG380" s="156">
        <f>IF(N380="zákl. přenesená",J380,0)</f>
        <v>0</v>
      </c>
      <c r="BH380" s="156">
        <f>IF(N380="sníž. přenesená",J380,0)</f>
        <v>0</v>
      </c>
      <c r="BI380" s="156">
        <f>IF(N380="nulová",J380,0)</f>
        <v>0</v>
      </c>
      <c r="BJ380" s="15" t="s">
        <v>93</v>
      </c>
      <c r="BK380" s="156">
        <f>ROUND(I380*H380,2)</f>
        <v>0</v>
      </c>
      <c r="BL380" s="15" t="s">
        <v>631</v>
      </c>
      <c r="BM380" s="155" t="s">
        <v>876</v>
      </c>
    </row>
    <row r="381" spans="1:47" s="2" customFormat="1" ht="12">
      <c r="A381" s="31"/>
      <c r="B381" s="32"/>
      <c r="C381" s="184"/>
      <c r="D381" s="201" t="s">
        <v>202</v>
      </c>
      <c r="E381" s="184"/>
      <c r="F381" s="202" t="s">
        <v>778</v>
      </c>
      <c r="G381" s="184"/>
      <c r="H381" s="184"/>
      <c r="I381" s="157"/>
      <c r="J381" s="184"/>
      <c r="K381" s="31"/>
      <c r="L381" s="32"/>
      <c r="M381" s="158"/>
      <c r="N381" s="159"/>
      <c r="O381" s="57"/>
      <c r="P381" s="57"/>
      <c r="Q381" s="57"/>
      <c r="R381" s="57"/>
      <c r="S381" s="57"/>
      <c r="T381" s="58"/>
      <c r="U381" s="31"/>
      <c r="V381" s="31"/>
      <c r="W381" s="31"/>
      <c r="X381" s="31"/>
      <c r="Y381" s="31"/>
      <c r="Z381" s="31"/>
      <c r="AA381" s="31"/>
      <c r="AB381" s="31"/>
      <c r="AC381" s="31"/>
      <c r="AD381" s="31"/>
      <c r="AE381" s="31"/>
      <c r="AT381" s="15" t="s">
        <v>202</v>
      </c>
      <c r="AU381" s="15" t="s">
        <v>96</v>
      </c>
    </row>
    <row r="382" spans="2:51" s="13" customFormat="1" ht="12">
      <c r="B382" s="160"/>
      <c r="C382" s="186"/>
      <c r="D382" s="201" t="s">
        <v>257</v>
      </c>
      <c r="E382" s="203" t="s">
        <v>1</v>
      </c>
      <c r="F382" s="204" t="s">
        <v>1147</v>
      </c>
      <c r="G382" s="186"/>
      <c r="H382" s="205">
        <v>93.6</v>
      </c>
      <c r="I382" s="162"/>
      <c r="J382" s="186"/>
      <c r="L382" s="160"/>
      <c r="M382" s="163"/>
      <c r="N382" s="164"/>
      <c r="O382" s="164"/>
      <c r="P382" s="164"/>
      <c r="Q382" s="164"/>
      <c r="R382" s="164"/>
      <c r="S382" s="164"/>
      <c r="T382" s="165"/>
      <c r="AT382" s="161" t="s">
        <v>257</v>
      </c>
      <c r="AU382" s="161" t="s">
        <v>96</v>
      </c>
      <c r="AV382" s="13" t="s">
        <v>96</v>
      </c>
      <c r="AW382" s="13" t="s">
        <v>40</v>
      </c>
      <c r="AX382" s="13" t="s">
        <v>85</v>
      </c>
      <c r="AY382" s="161" t="s">
        <v>195</v>
      </c>
    </row>
    <row r="383" spans="2:51" s="13" customFormat="1" ht="12">
      <c r="B383" s="160"/>
      <c r="C383" s="186"/>
      <c r="D383" s="201" t="s">
        <v>257</v>
      </c>
      <c r="E383" s="203" t="s">
        <v>1</v>
      </c>
      <c r="F383" s="204" t="s">
        <v>1148</v>
      </c>
      <c r="G383" s="186"/>
      <c r="H383" s="205">
        <v>-0.48</v>
      </c>
      <c r="I383" s="162"/>
      <c r="J383" s="186"/>
      <c r="L383" s="160"/>
      <c r="M383" s="175"/>
      <c r="N383" s="176"/>
      <c r="O383" s="176"/>
      <c r="P383" s="176"/>
      <c r="Q383" s="176"/>
      <c r="R383" s="176"/>
      <c r="S383" s="176"/>
      <c r="T383" s="177"/>
      <c r="AT383" s="161" t="s">
        <v>257</v>
      </c>
      <c r="AU383" s="161" t="s">
        <v>96</v>
      </c>
      <c r="AV383" s="13" t="s">
        <v>96</v>
      </c>
      <c r="AW383" s="13" t="s">
        <v>40</v>
      </c>
      <c r="AX383" s="13" t="s">
        <v>85</v>
      </c>
      <c r="AY383" s="161" t="s">
        <v>195</v>
      </c>
    </row>
    <row r="384" spans="1:31" s="2" customFormat="1" ht="6.95" customHeight="1">
      <c r="A384" s="31"/>
      <c r="B384" s="46"/>
      <c r="C384" s="189"/>
      <c r="D384" s="189"/>
      <c r="E384" s="189"/>
      <c r="F384" s="189"/>
      <c r="G384" s="189"/>
      <c r="H384" s="189"/>
      <c r="I384" s="47"/>
      <c r="J384" s="189"/>
      <c r="K384" s="47"/>
      <c r="L384" s="32"/>
      <c r="M384" s="31"/>
      <c r="O384" s="31"/>
      <c r="P384" s="31"/>
      <c r="Q384" s="31"/>
      <c r="R384" s="31"/>
      <c r="S384" s="31"/>
      <c r="T384" s="31"/>
      <c r="U384" s="31"/>
      <c r="V384" s="31"/>
      <c r="W384" s="31"/>
      <c r="X384" s="31"/>
      <c r="Y384" s="31"/>
      <c r="Z384" s="31"/>
      <c r="AA384" s="31"/>
      <c r="AB384" s="31"/>
      <c r="AC384" s="31"/>
      <c r="AD384" s="31"/>
      <c r="AE384" s="31"/>
    </row>
  </sheetData>
  <sheetProtection sheet="1" objects="1" scenarios="1"/>
  <autoFilter ref="C128:K383"/>
  <mergeCells count="9">
    <mergeCell ref="E86:H86"/>
    <mergeCell ref="E119:H119"/>
    <mergeCell ref="E121:H121"/>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70"/>
  <sheetViews>
    <sheetView showGridLines="0" workbookViewId="0" topLeftCell="A116">
      <selection activeCell="J130" sqref="J130:J47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127</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1149</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128</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1150</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1</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1</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ROUND(J130,2)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ROUND((SUM(BE130:BE469)),2)</f>
        <v>0</v>
      </c>
      <c r="G33" s="31"/>
      <c r="H33" s="31"/>
      <c r="I33" s="104">
        <v>0.21</v>
      </c>
      <c r="J33" s="103">
        <f>ROUND(((SUM(BE130:BE469))*I33),2)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ROUND((SUM(BF130:BF469)),2)</f>
        <v>0</v>
      </c>
      <c r="G34" s="31"/>
      <c r="H34" s="31"/>
      <c r="I34" s="104">
        <v>0.15</v>
      </c>
      <c r="J34" s="103">
        <f>ROUND(((SUM(BF130:BF469))*I34),2)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ROUND((SUM(BG130:BG469)),2)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ROUND((SUM(BH130:BH469)),2)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ROUND((SUM(BI130:BI469)),2)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2021_2.10 - IO 10 Výtlak</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J130</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J131</f>
        <v>0</v>
      </c>
      <c r="L96" s="116"/>
    </row>
    <row r="97" spans="2:12" s="10" customFormat="1" ht="19.9" customHeight="1">
      <c r="B97" s="120"/>
      <c r="D97" s="121" t="s">
        <v>276</v>
      </c>
      <c r="E97" s="122"/>
      <c r="F97" s="122"/>
      <c r="G97" s="122"/>
      <c r="H97" s="122"/>
      <c r="I97" s="122"/>
      <c r="J97" s="123">
        <f>J132</f>
        <v>0</v>
      </c>
      <c r="L97" s="120"/>
    </row>
    <row r="98" spans="2:12" s="10" customFormat="1" ht="19.9" customHeight="1">
      <c r="B98" s="120"/>
      <c r="D98" s="121" t="s">
        <v>277</v>
      </c>
      <c r="E98" s="122"/>
      <c r="F98" s="122"/>
      <c r="G98" s="122"/>
      <c r="H98" s="122"/>
      <c r="I98" s="122"/>
      <c r="J98" s="123">
        <f>J213</f>
        <v>0</v>
      </c>
      <c r="L98" s="120"/>
    </row>
    <row r="99" spans="2:12" s="10" customFormat="1" ht="19.9" customHeight="1">
      <c r="B99" s="120"/>
      <c r="D99" s="121" t="s">
        <v>279</v>
      </c>
      <c r="E99" s="122"/>
      <c r="F99" s="122"/>
      <c r="G99" s="122"/>
      <c r="H99" s="122"/>
      <c r="I99" s="122"/>
      <c r="J99" s="123">
        <f>J217</f>
        <v>0</v>
      </c>
      <c r="L99" s="120"/>
    </row>
    <row r="100" spans="2:12" s="10" customFormat="1" ht="19.9" customHeight="1">
      <c r="B100" s="120"/>
      <c r="D100" s="121" t="s">
        <v>280</v>
      </c>
      <c r="E100" s="122"/>
      <c r="F100" s="122"/>
      <c r="G100" s="122"/>
      <c r="H100" s="122"/>
      <c r="I100" s="122"/>
      <c r="J100" s="123">
        <f>J228</f>
        <v>0</v>
      </c>
      <c r="L100" s="120"/>
    </row>
    <row r="101" spans="2:12" s="10" customFormat="1" ht="19.9" customHeight="1">
      <c r="B101" s="120"/>
      <c r="D101" s="121" t="s">
        <v>281</v>
      </c>
      <c r="E101" s="122"/>
      <c r="F101" s="122"/>
      <c r="G101" s="122"/>
      <c r="H101" s="122"/>
      <c r="I101" s="122"/>
      <c r="J101" s="123">
        <f>J251</f>
        <v>0</v>
      </c>
      <c r="L101" s="120"/>
    </row>
    <row r="102" spans="2:12" s="10" customFormat="1" ht="19.9" customHeight="1">
      <c r="B102" s="120"/>
      <c r="D102" s="121" t="s">
        <v>1151</v>
      </c>
      <c r="E102" s="122"/>
      <c r="F102" s="122"/>
      <c r="G102" s="122"/>
      <c r="H102" s="122"/>
      <c r="I102" s="122"/>
      <c r="J102" s="123">
        <f>J254</f>
        <v>0</v>
      </c>
      <c r="L102" s="120"/>
    </row>
    <row r="103" spans="2:12" s="10" customFormat="1" ht="19.9" customHeight="1">
      <c r="B103" s="120"/>
      <c r="D103" s="121" t="s">
        <v>283</v>
      </c>
      <c r="E103" s="122"/>
      <c r="F103" s="122"/>
      <c r="G103" s="122"/>
      <c r="H103" s="122"/>
      <c r="I103" s="122"/>
      <c r="J103" s="123">
        <f>J393</f>
        <v>0</v>
      </c>
      <c r="L103" s="120"/>
    </row>
    <row r="104" spans="2:12" s="10" customFormat="1" ht="14.85" customHeight="1">
      <c r="B104" s="120"/>
      <c r="D104" s="121" t="s">
        <v>284</v>
      </c>
      <c r="E104" s="122"/>
      <c r="F104" s="122"/>
      <c r="G104" s="122"/>
      <c r="H104" s="122"/>
      <c r="I104" s="122"/>
      <c r="J104" s="123">
        <f>J404</f>
        <v>0</v>
      </c>
      <c r="L104" s="120"/>
    </row>
    <row r="105" spans="2:12" s="10" customFormat="1" ht="19.9" customHeight="1">
      <c r="B105" s="120"/>
      <c r="D105" s="121" t="s">
        <v>285</v>
      </c>
      <c r="E105" s="122"/>
      <c r="F105" s="122"/>
      <c r="G105" s="122"/>
      <c r="H105" s="122"/>
      <c r="I105" s="122"/>
      <c r="J105" s="123">
        <f>J435</f>
        <v>0</v>
      </c>
      <c r="L105" s="120"/>
    </row>
    <row r="106" spans="2:12" s="9" customFormat="1" ht="24.95" customHeight="1">
      <c r="B106" s="116"/>
      <c r="D106" s="117" t="s">
        <v>286</v>
      </c>
      <c r="E106" s="118"/>
      <c r="F106" s="118"/>
      <c r="G106" s="118"/>
      <c r="H106" s="118"/>
      <c r="I106" s="118"/>
      <c r="J106" s="119">
        <f>J446</f>
        <v>0</v>
      </c>
      <c r="L106" s="116"/>
    </row>
    <row r="107" spans="2:12" s="10" customFormat="1" ht="19.9" customHeight="1">
      <c r="B107" s="120"/>
      <c r="D107" s="121" t="s">
        <v>1152</v>
      </c>
      <c r="E107" s="122"/>
      <c r="F107" s="122"/>
      <c r="G107" s="122"/>
      <c r="H107" s="122"/>
      <c r="I107" s="122"/>
      <c r="J107" s="123">
        <f>J447</f>
        <v>0</v>
      </c>
      <c r="L107" s="120"/>
    </row>
    <row r="108" spans="2:12" s="10" customFormat="1" ht="19.9" customHeight="1">
      <c r="B108" s="120"/>
      <c r="D108" s="121" t="s">
        <v>1153</v>
      </c>
      <c r="E108" s="122"/>
      <c r="F108" s="122"/>
      <c r="G108" s="122"/>
      <c r="H108" s="122"/>
      <c r="I108" s="122"/>
      <c r="J108" s="123">
        <f>J456</f>
        <v>0</v>
      </c>
      <c r="L108" s="120"/>
    </row>
    <row r="109" spans="2:12" s="9" customFormat="1" ht="24.95" customHeight="1">
      <c r="B109" s="116"/>
      <c r="D109" s="117" t="s">
        <v>288</v>
      </c>
      <c r="E109" s="118"/>
      <c r="F109" s="118"/>
      <c r="G109" s="118"/>
      <c r="H109" s="118"/>
      <c r="I109" s="118"/>
      <c r="J109" s="119">
        <f>J461</f>
        <v>0</v>
      </c>
      <c r="L109" s="116"/>
    </row>
    <row r="110" spans="2:12" s="10" customFormat="1" ht="19.9" customHeight="1">
      <c r="B110" s="120"/>
      <c r="D110" s="121" t="s">
        <v>290</v>
      </c>
      <c r="E110" s="122"/>
      <c r="F110" s="122"/>
      <c r="G110" s="122"/>
      <c r="H110" s="122"/>
      <c r="I110" s="122"/>
      <c r="J110" s="123">
        <f>J462</f>
        <v>0</v>
      </c>
      <c r="L110" s="120"/>
    </row>
    <row r="111" spans="1:31" s="2" customFormat="1" ht="21.75" customHeight="1">
      <c r="A111" s="31"/>
      <c r="B111" s="32"/>
      <c r="C111" s="31"/>
      <c r="D111" s="31"/>
      <c r="E111" s="31"/>
      <c r="F111" s="31"/>
      <c r="G111" s="31"/>
      <c r="H111" s="31"/>
      <c r="I111" s="31"/>
      <c r="J111" s="31"/>
      <c r="K111" s="31"/>
      <c r="L111" s="41"/>
      <c r="S111" s="31"/>
      <c r="T111" s="31"/>
      <c r="U111" s="31"/>
      <c r="V111" s="31"/>
      <c r="W111" s="31"/>
      <c r="X111" s="31"/>
      <c r="Y111" s="31"/>
      <c r="Z111" s="31"/>
      <c r="AA111" s="31"/>
      <c r="AB111" s="31"/>
      <c r="AC111" s="31"/>
      <c r="AD111" s="31"/>
      <c r="AE111" s="31"/>
    </row>
    <row r="112" spans="1:31" s="2" customFormat="1" ht="6.95" customHeight="1">
      <c r="A112" s="31"/>
      <c r="B112" s="46"/>
      <c r="C112" s="47"/>
      <c r="D112" s="47"/>
      <c r="E112" s="47"/>
      <c r="F112" s="47"/>
      <c r="G112" s="47"/>
      <c r="H112" s="47"/>
      <c r="I112" s="47"/>
      <c r="J112" s="47"/>
      <c r="K112" s="47"/>
      <c r="L112" s="41"/>
      <c r="S112" s="31"/>
      <c r="T112" s="31"/>
      <c r="U112" s="31"/>
      <c r="V112" s="31"/>
      <c r="W112" s="31"/>
      <c r="X112" s="31"/>
      <c r="Y112" s="31"/>
      <c r="Z112" s="31"/>
      <c r="AA112" s="31"/>
      <c r="AB112" s="31"/>
      <c r="AC112" s="31"/>
      <c r="AD112" s="31"/>
      <c r="AE112" s="31"/>
    </row>
    <row r="116" spans="1:31" s="2" customFormat="1" ht="6.95" customHeight="1">
      <c r="A116" s="31"/>
      <c r="B116" s="48"/>
      <c r="C116" s="49"/>
      <c r="D116" s="49"/>
      <c r="E116" s="49"/>
      <c r="F116" s="49"/>
      <c r="G116" s="49"/>
      <c r="H116" s="49"/>
      <c r="I116" s="49"/>
      <c r="J116" s="49"/>
      <c r="K116" s="49"/>
      <c r="L116" s="41"/>
      <c r="S116" s="31"/>
      <c r="T116" s="31"/>
      <c r="U116" s="31"/>
      <c r="V116" s="31"/>
      <c r="W116" s="31"/>
      <c r="X116" s="31"/>
      <c r="Y116" s="31"/>
      <c r="Z116" s="31"/>
      <c r="AA116" s="31"/>
      <c r="AB116" s="31"/>
      <c r="AC116" s="31"/>
      <c r="AD116" s="31"/>
      <c r="AE116" s="31"/>
    </row>
    <row r="117" spans="1:31" s="2" customFormat="1" ht="24.95" customHeight="1">
      <c r="A117" s="31"/>
      <c r="B117" s="32"/>
      <c r="C117" s="19" t="s">
        <v>179</v>
      </c>
      <c r="D117" s="31"/>
      <c r="E117" s="31"/>
      <c r="F117" s="31"/>
      <c r="G117" s="31"/>
      <c r="H117" s="31"/>
      <c r="I117" s="31"/>
      <c r="J117" s="31"/>
      <c r="K117" s="31"/>
      <c r="L117" s="41"/>
      <c r="S117" s="31"/>
      <c r="T117" s="31"/>
      <c r="U117" s="31"/>
      <c r="V117" s="31"/>
      <c r="W117" s="31"/>
      <c r="X117" s="31"/>
      <c r="Y117" s="31"/>
      <c r="Z117" s="31"/>
      <c r="AA117" s="31"/>
      <c r="AB117" s="31"/>
      <c r="AC117" s="31"/>
      <c r="AD117" s="31"/>
      <c r="AE117" s="31"/>
    </row>
    <row r="118" spans="1:31" s="2" customFormat="1" ht="6.95" customHeight="1">
      <c r="A118" s="31"/>
      <c r="B118" s="32"/>
      <c r="C118" s="31"/>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12" customHeight="1">
      <c r="A119" s="31"/>
      <c r="B119" s="32"/>
      <c r="C119" s="25" t="s">
        <v>16</v>
      </c>
      <c r="D119" s="31"/>
      <c r="E119" s="31"/>
      <c r="F119" s="31"/>
      <c r="G119" s="31"/>
      <c r="H119" s="31"/>
      <c r="I119" s="31"/>
      <c r="J119" s="31"/>
      <c r="K119" s="31"/>
      <c r="L119" s="41"/>
      <c r="S119" s="31"/>
      <c r="T119" s="31"/>
      <c r="U119" s="31"/>
      <c r="V119" s="31"/>
      <c r="W119" s="31"/>
      <c r="X119" s="31"/>
      <c r="Y119" s="31"/>
      <c r="Z119" s="31"/>
      <c r="AA119" s="31"/>
      <c r="AB119" s="31"/>
      <c r="AC119" s="31"/>
      <c r="AD119" s="31"/>
      <c r="AE119" s="31"/>
    </row>
    <row r="120" spans="1:31" s="2" customFormat="1" ht="16.5" customHeight="1">
      <c r="A120" s="31"/>
      <c r="B120" s="32"/>
      <c r="C120" s="31"/>
      <c r="D120" s="31"/>
      <c r="E120" s="298" t="str">
        <f>E7</f>
        <v>Odkanalizování lokality sídliště Gigant</v>
      </c>
      <c r="F120" s="299"/>
      <c r="G120" s="299"/>
      <c r="H120" s="299"/>
      <c r="I120" s="31"/>
      <c r="J120" s="31"/>
      <c r="K120" s="31"/>
      <c r="L120" s="41"/>
      <c r="S120" s="31"/>
      <c r="T120" s="31"/>
      <c r="U120" s="31"/>
      <c r="V120" s="31"/>
      <c r="W120" s="31"/>
      <c r="X120" s="31"/>
      <c r="Y120" s="31"/>
      <c r="Z120" s="31"/>
      <c r="AA120" s="31"/>
      <c r="AB120" s="31"/>
      <c r="AC120" s="31"/>
      <c r="AD120" s="31"/>
      <c r="AE120" s="31"/>
    </row>
    <row r="121" spans="1:31" s="2" customFormat="1" ht="12" customHeight="1">
      <c r="A121" s="31"/>
      <c r="B121" s="32"/>
      <c r="C121" s="25" t="s">
        <v>162</v>
      </c>
      <c r="D121" s="31"/>
      <c r="E121" s="31"/>
      <c r="F121" s="31"/>
      <c r="G121" s="31"/>
      <c r="H121" s="31"/>
      <c r="I121" s="31"/>
      <c r="J121" s="31"/>
      <c r="K121" s="31"/>
      <c r="L121" s="41"/>
      <c r="S121" s="31"/>
      <c r="T121" s="31"/>
      <c r="U121" s="31"/>
      <c r="V121" s="31"/>
      <c r="W121" s="31"/>
      <c r="X121" s="31"/>
      <c r="Y121" s="31"/>
      <c r="Z121" s="31"/>
      <c r="AA121" s="31"/>
      <c r="AB121" s="31"/>
      <c r="AC121" s="31"/>
      <c r="AD121" s="31"/>
      <c r="AE121" s="31"/>
    </row>
    <row r="122" spans="1:31" s="2" customFormat="1" ht="16.5" customHeight="1">
      <c r="A122" s="31"/>
      <c r="B122" s="32"/>
      <c r="C122" s="31"/>
      <c r="D122" s="31"/>
      <c r="E122" s="294" t="str">
        <f>E9</f>
        <v>2021_2.10 - IO 10 Výtlak</v>
      </c>
      <c r="F122" s="297"/>
      <c r="G122" s="297"/>
      <c r="H122" s="297"/>
      <c r="I122" s="31"/>
      <c r="J122" s="31"/>
      <c r="K122" s="31"/>
      <c r="L122" s="41"/>
      <c r="S122" s="31"/>
      <c r="T122" s="31"/>
      <c r="U122" s="31"/>
      <c r="V122" s="31"/>
      <c r="W122" s="31"/>
      <c r="X122" s="31"/>
      <c r="Y122" s="31"/>
      <c r="Z122" s="31"/>
      <c r="AA122" s="31"/>
      <c r="AB122" s="31"/>
      <c r="AC122" s="31"/>
      <c r="AD122" s="31"/>
      <c r="AE122" s="31"/>
    </row>
    <row r="123" spans="1:31" s="2" customFormat="1" ht="6.95" customHeight="1">
      <c r="A123" s="31"/>
      <c r="B123" s="32"/>
      <c r="C123" s="31"/>
      <c r="D123" s="31"/>
      <c r="E123" s="31"/>
      <c r="F123" s="31"/>
      <c r="G123" s="31"/>
      <c r="H123" s="31"/>
      <c r="I123" s="31"/>
      <c r="J123" s="31"/>
      <c r="K123" s="31"/>
      <c r="L123" s="41"/>
      <c r="S123" s="31"/>
      <c r="T123" s="31"/>
      <c r="U123" s="31"/>
      <c r="V123" s="31"/>
      <c r="W123" s="31"/>
      <c r="X123" s="31"/>
      <c r="Y123" s="31"/>
      <c r="Z123" s="31"/>
      <c r="AA123" s="31"/>
      <c r="AB123" s="31"/>
      <c r="AC123" s="31"/>
      <c r="AD123" s="31"/>
      <c r="AE123" s="31"/>
    </row>
    <row r="124" spans="1:31" s="2" customFormat="1" ht="12" customHeight="1">
      <c r="A124" s="31"/>
      <c r="B124" s="32"/>
      <c r="C124" s="25" t="s">
        <v>22</v>
      </c>
      <c r="D124" s="31"/>
      <c r="E124" s="31"/>
      <c r="F124" s="23" t="str">
        <f>F12</f>
        <v>Gigant</v>
      </c>
      <c r="G124" s="31"/>
      <c r="H124" s="31"/>
      <c r="I124" s="25" t="s">
        <v>24</v>
      </c>
      <c r="J124" s="54" t="str">
        <f>IF(J12="","",J12)</f>
        <v>15. 3. 2021</v>
      </c>
      <c r="K124" s="31"/>
      <c r="L124" s="41"/>
      <c r="S124" s="31"/>
      <c r="T124" s="31"/>
      <c r="U124" s="31"/>
      <c r="V124" s="31"/>
      <c r="W124" s="31"/>
      <c r="X124" s="31"/>
      <c r="Y124" s="31"/>
      <c r="Z124" s="31"/>
      <c r="AA124" s="31"/>
      <c r="AB124" s="31"/>
      <c r="AC124" s="31"/>
      <c r="AD124" s="31"/>
      <c r="AE124" s="31"/>
    </row>
    <row r="125" spans="1:31" s="2" customFormat="1" ht="6.95" customHeight="1">
      <c r="A125" s="31"/>
      <c r="B125" s="32"/>
      <c r="C125" s="31"/>
      <c r="D125" s="31"/>
      <c r="E125" s="31"/>
      <c r="F125" s="31"/>
      <c r="G125" s="31"/>
      <c r="H125" s="31"/>
      <c r="I125" s="31"/>
      <c r="J125" s="31"/>
      <c r="K125" s="31"/>
      <c r="L125" s="41"/>
      <c r="S125" s="31"/>
      <c r="T125" s="31"/>
      <c r="U125" s="31"/>
      <c r="V125" s="31"/>
      <c r="W125" s="31"/>
      <c r="X125" s="31"/>
      <c r="Y125" s="31"/>
      <c r="Z125" s="31"/>
      <c r="AA125" s="31"/>
      <c r="AB125" s="31"/>
      <c r="AC125" s="31"/>
      <c r="AD125" s="31"/>
      <c r="AE125" s="31"/>
    </row>
    <row r="126" spans="1:31" s="2" customFormat="1" ht="25.7" customHeight="1">
      <c r="A126" s="31"/>
      <c r="B126" s="32"/>
      <c r="C126" s="25" t="s">
        <v>30</v>
      </c>
      <c r="D126" s="31"/>
      <c r="E126" s="31"/>
      <c r="F126" s="23" t="str">
        <f>E15</f>
        <v>Město Třeboň</v>
      </c>
      <c r="G126" s="31"/>
      <c r="H126" s="31"/>
      <c r="I126" s="25" t="s">
        <v>36</v>
      </c>
      <c r="J126" s="29" t="str">
        <f>E21</f>
        <v>Vodohospodářský rozvoj a výstavba a.s.</v>
      </c>
      <c r="K126" s="31"/>
      <c r="L126" s="41"/>
      <c r="S126" s="31"/>
      <c r="T126" s="31"/>
      <c r="U126" s="31"/>
      <c r="V126" s="31"/>
      <c r="W126" s="31"/>
      <c r="X126" s="31"/>
      <c r="Y126" s="31"/>
      <c r="Z126" s="31"/>
      <c r="AA126" s="31"/>
      <c r="AB126" s="31"/>
      <c r="AC126" s="31"/>
      <c r="AD126" s="31"/>
      <c r="AE126" s="31"/>
    </row>
    <row r="127" spans="1:31" s="2" customFormat="1" ht="15.2" customHeight="1">
      <c r="A127" s="31"/>
      <c r="B127" s="32"/>
      <c r="C127" s="25" t="s">
        <v>34</v>
      </c>
      <c r="D127" s="31"/>
      <c r="E127" s="31"/>
      <c r="F127" s="23" t="str">
        <f>IF(E18="","",E18)</f>
        <v>Vyplň údaj</v>
      </c>
      <c r="G127" s="31"/>
      <c r="H127" s="31"/>
      <c r="I127" s="25" t="s">
        <v>41</v>
      </c>
      <c r="J127" s="29" t="str">
        <f>E24</f>
        <v>Dvořák</v>
      </c>
      <c r="K127" s="31"/>
      <c r="L127" s="41"/>
      <c r="S127" s="31"/>
      <c r="T127" s="31"/>
      <c r="U127" s="31"/>
      <c r="V127" s="31"/>
      <c r="W127" s="31"/>
      <c r="X127" s="31"/>
      <c r="Y127" s="31"/>
      <c r="Z127" s="31"/>
      <c r="AA127" s="31"/>
      <c r="AB127" s="31"/>
      <c r="AC127" s="31"/>
      <c r="AD127" s="31"/>
      <c r="AE127" s="31"/>
    </row>
    <row r="128" spans="1:31" s="2" customFormat="1" ht="10.35" customHeight="1">
      <c r="A128" s="31"/>
      <c r="B128" s="32"/>
      <c r="C128" s="31"/>
      <c r="D128" s="31"/>
      <c r="E128" s="31"/>
      <c r="F128" s="31"/>
      <c r="G128" s="31"/>
      <c r="H128" s="31"/>
      <c r="I128" s="31"/>
      <c r="J128" s="31"/>
      <c r="K128" s="31"/>
      <c r="L128" s="41"/>
      <c r="S128" s="31"/>
      <c r="T128" s="31"/>
      <c r="U128" s="31"/>
      <c r="V128" s="31"/>
      <c r="W128" s="31"/>
      <c r="X128" s="31"/>
      <c r="Y128" s="31"/>
      <c r="Z128" s="31"/>
      <c r="AA128" s="31"/>
      <c r="AB128" s="31"/>
      <c r="AC128" s="31"/>
      <c r="AD128" s="31"/>
      <c r="AE128" s="31"/>
    </row>
    <row r="129" spans="1:31" s="11" customFormat="1" ht="29.25" customHeight="1">
      <c r="A129" s="124"/>
      <c r="B129" s="125"/>
      <c r="C129" s="126" t="s">
        <v>180</v>
      </c>
      <c r="D129" s="127" t="s">
        <v>70</v>
      </c>
      <c r="E129" s="127" t="s">
        <v>66</v>
      </c>
      <c r="F129" s="127" t="s">
        <v>67</v>
      </c>
      <c r="G129" s="127" t="s">
        <v>181</v>
      </c>
      <c r="H129" s="127" t="s">
        <v>182</v>
      </c>
      <c r="I129" s="127" t="s">
        <v>183</v>
      </c>
      <c r="J129" s="128" t="s">
        <v>170</v>
      </c>
      <c r="K129" s="129" t="s">
        <v>184</v>
      </c>
      <c r="L129" s="130"/>
      <c r="M129" s="61" t="s">
        <v>1</v>
      </c>
      <c r="N129" s="62" t="s">
        <v>49</v>
      </c>
      <c r="O129" s="62" t="s">
        <v>185</v>
      </c>
      <c r="P129" s="62" t="s">
        <v>186</v>
      </c>
      <c r="Q129" s="62" t="s">
        <v>187</v>
      </c>
      <c r="R129" s="62" t="s">
        <v>188</v>
      </c>
      <c r="S129" s="62" t="s">
        <v>189</v>
      </c>
      <c r="T129" s="63" t="s">
        <v>190</v>
      </c>
      <c r="U129" s="124"/>
      <c r="V129" s="124"/>
      <c r="W129" s="124"/>
      <c r="X129" s="124"/>
      <c r="Y129" s="124"/>
      <c r="Z129" s="124"/>
      <c r="AA129" s="124"/>
      <c r="AB129" s="124"/>
      <c r="AC129" s="124"/>
      <c r="AD129" s="124"/>
      <c r="AE129" s="124"/>
    </row>
    <row r="130" spans="1:63" s="2" customFormat="1" ht="22.9" customHeight="1">
      <c r="A130" s="31"/>
      <c r="B130" s="32"/>
      <c r="C130" s="191" t="s">
        <v>191</v>
      </c>
      <c r="D130" s="184"/>
      <c r="E130" s="184"/>
      <c r="F130" s="184"/>
      <c r="G130" s="184"/>
      <c r="H130" s="184"/>
      <c r="I130" s="31"/>
      <c r="J130" s="211">
        <f>BK130</f>
        <v>0</v>
      </c>
      <c r="K130" s="31"/>
      <c r="L130" s="32"/>
      <c r="M130" s="64"/>
      <c r="N130" s="55"/>
      <c r="O130" s="65"/>
      <c r="P130" s="132">
        <f>P131+P446+P461</f>
        <v>0</v>
      </c>
      <c r="Q130" s="65"/>
      <c r="R130" s="132">
        <f>R131+R446+R461</f>
        <v>329.1547437500001</v>
      </c>
      <c r="S130" s="65"/>
      <c r="T130" s="133">
        <f>T131+T446+T461</f>
        <v>164.8516</v>
      </c>
      <c r="U130" s="31"/>
      <c r="V130" s="31"/>
      <c r="W130" s="31"/>
      <c r="X130" s="31"/>
      <c r="Y130" s="31"/>
      <c r="Z130" s="31"/>
      <c r="AA130" s="31"/>
      <c r="AB130" s="31"/>
      <c r="AC130" s="31"/>
      <c r="AD130" s="31"/>
      <c r="AE130" s="31"/>
      <c r="AT130" s="15" t="s">
        <v>84</v>
      </c>
      <c r="AU130" s="15" t="s">
        <v>172</v>
      </c>
      <c r="BK130" s="134">
        <f>BK131+BK446+BK461</f>
        <v>0</v>
      </c>
    </row>
    <row r="131" spans="2:63" s="12" customFormat="1" ht="25.9" customHeight="1">
      <c r="B131" s="135"/>
      <c r="C131" s="192"/>
      <c r="D131" s="193" t="s">
        <v>84</v>
      </c>
      <c r="E131" s="194" t="s">
        <v>291</v>
      </c>
      <c r="F131" s="194" t="s">
        <v>292</v>
      </c>
      <c r="G131" s="192"/>
      <c r="H131" s="192"/>
      <c r="I131" s="138"/>
      <c r="J131" s="188">
        <f>BK131</f>
        <v>0</v>
      </c>
      <c r="L131" s="135"/>
      <c r="M131" s="140"/>
      <c r="N131" s="141"/>
      <c r="O131" s="141"/>
      <c r="P131" s="142">
        <f>P132+P213+P217+P228+P251+P254+P393+P435</f>
        <v>0</v>
      </c>
      <c r="Q131" s="141"/>
      <c r="R131" s="142">
        <f>R132+R213+R217+R228+R251+R254+R393+R435</f>
        <v>329.04353375000005</v>
      </c>
      <c r="S131" s="141"/>
      <c r="T131" s="143">
        <f>T132+T213+T217+T228+T251+T254+T393+T435</f>
        <v>164.8516</v>
      </c>
      <c r="AR131" s="136" t="s">
        <v>93</v>
      </c>
      <c r="AT131" s="144" t="s">
        <v>84</v>
      </c>
      <c r="AU131" s="144" t="s">
        <v>85</v>
      </c>
      <c r="AY131" s="136" t="s">
        <v>195</v>
      </c>
      <c r="BK131" s="145">
        <f>BK132+BK213+BK217+BK228+BK251+BK254+BK393+BK435</f>
        <v>0</v>
      </c>
    </row>
    <row r="132" spans="2:63" s="12" customFormat="1" ht="22.9" customHeight="1">
      <c r="B132" s="135"/>
      <c r="C132" s="192"/>
      <c r="D132" s="193" t="s">
        <v>84</v>
      </c>
      <c r="E132" s="195" t="s">
        <v>93</v>
      </c>
      <c r="F132" s="195" t="s">
        <v>293</v>
      </c>
      <c r="G132" s="192"/>
      <c r="H132" s="192"/>
      <c r="I132" s="138"/>
      <c r="J132" s="185">
        <f>BK132</f>
        <v>0</v>
      </c>
      <c r="L132" s="135"/>
      <c r="M132" s="140"/>
      <c r="N132" s="141"/>
      <c r="O132" s="141"/>
      <c r="P132" s="142">
        <f>SUM(P133:P212)</f>
        <v>0</v>
      </c>
      <c r="Q132" s="141"/>
      <c r="R132" s="142">
        <f>SUM(R133:R212)</f>
        <v>258.41469400000005</v>
      </c>
      <c r="S132" s="141"/>
      <c r="T132" s="143">
        <f>SUM(T133:T212)</f>
        <v>161.0716</v>
      </c>
      <c r="AR132" s="136" t="s">
        <v>93</v>
      </c>
      <c r="AT132" s="144" t="s">
        <v>84</v>
      </c>
      <c r="AU132" s="144" t="s">
        <v>93</v>
      </c>
      <c r="AY132" s="136" t="s">
        <v>195</v>
      </c>
      <c r="BK132" s="145">
        <f>SUM(BK133:BK212)</f>
        <v>0</v>
      </c>
    </row>
    <row r="133" spans="1:65" s="2" customFormat="1" ht="24.2" customHeight="1">
      <c r="A133" s="31"/>
      <c r="B133" s="148"/>
      <c r="C133" s="196" t="s">
        <v>93</v>
      </c>
      <c r="D133" s="196" t="s">
        <v>196</v>
      </c>
      <c r="E133" s="197" t="s">
        <v>294</v>
      </c>
      <c r="F133" s="198" t="s">
        <v>295</v>
      </c>
      <c r="G133" s="199" t="s">
        <v>296</v>
      </c>
      <c r="H133" s="200">
        <v>256</v>
      </c>
      <c r="I133" s="149"/>
      <c r="J133" s="183">
        <f>ROUND(I133*H133,2)</f>
        <v>0</v>
      </c>
      <c r="K133" s="150"/>
      <c r="L133" s="32"/>
      <c r="M133" s="151" t="s">
        <v>1</v>
      </c>
      <c r="N133" s="152" t="s">
        <v>50</v>
      </c>
      <c r="O133" s="57"/>
      <c r="P133" s="153">
        <f>O133*H133</f>
        <v>0</v>
      </c>
      <c r="Q133" s="153">
        <v>0</v>
      </c>
      <c r="R133" s="153">
        <f>Q133*H133</f>
        <v>0</v>
      </c>
      <c r="S133" s="153">
        <v>0.29</v>
      </c>
      <c r="T133" s="154">
        <f>S133*H133</f>
        <v>74.24</v>
      </c>
      <c r="U133" s="31"/>
      <c r="V133" s="31"/>
      <c r="W133" s="31"/>
      <c r="X133" s="31"/>
      <c r="Y133" s="31"/>
      <c r="Z133" s="31"/>
      <c r="AA133" s="31"/>
      <c r="AB133" s="31"/>
      <c r="AC133" s="31"/>
      <c r="AD133" s="31"/>
      <c r="AE133" s="31"/>
      <c r="AR133" s="155" t="s">
        <v>208</v>
      </c>
      <c r="AT133" s="155" t="s">
        <v>196</v>
      </c>
      <c r="AU133" s="155" t="s">
        <v>96</v>
      </c>
      <c r="AY133" s="15" t="s">
        <v>195</v>
      </c>
      <c r="BE133" s="156">
        <f>IF(N133="základní",J133,0)</f>
        <v>0</v>
      </c>
      <c r="BF133" s="156">
        <f>IF(N133="snížená",J133,0)</f>
        <v>0</v>
      </c>
      <c r="BG133" s="156">
        <f>IF(N133="zákl. přenesená",J133,0)</f>
        <v>0</v>
      </c>
      <c r="BH133" s="156">
        <f>IF(N133="sníž. přenesená",J133,0)</f>
        <v>0</v>
      </c>
      <c r="BI133" s="156">
        <f>IF(N133="nulová",J133,0)</f>
        <v>0</v>
      </c>
      <c r="BJ133" s="15" t="s">
        <v>93</v>
      </c>
      <c r="BK133" s="156">
        <f>ROUND(I133*H133,2)</f>
        <v>0</v>
      </c>
      <c r="BL133" s="15" t="s">
        <v>208</v>
      </c>
      <c r="BM133" s="155" t="s">
        <v>1154</v>
      </c>
    </row>
    <row r="134" spans="1:47" s="2" customFormat="1" ht="39">
      <c r="A134" s="31"/>
      <c r="B134" s="32"/>
      <c r="C134" s="184"/>
      <c r="D134" s="201" t="s">
        <v>202</v>
      </c>
      <c r="E134" s="184"/>
      <c r="F134" s="202" t="s">
        <v>298</v>
      </c>
      <c r="G134" s="184"/>
      <c r="H134" s="184"/>
      <c r="I134" s="157"/>
      <c r="J134" s="184"/>
      <c r="K134" s="31"/>
      <c r="L134" s="32"/>
      <c r="M134" s="158"/>
      <c r="N134" s="159"/>
      <c r="O134" s="57"/>
      <c r="P134" s="57"/>
      <c r="Q134" s="57"/>
      <c r="R134" s="57"/>
      <c r="S134" s="57"/>
      <c r="T134" s="58"/>
      <c r="U134" s="31"/>
      <c r="V134" s="31"/>
      <c r="W134" s="31"/>
      <c r="X134" s="31"/>
      <c r="Y134" s="31"/>
      <c r="Z134" s="31"/>
      <c r="AA134" s="31"/>
      <c r="AB134" s="31"/>
      <c r="AC134" s="31"/>
      <c r="AD134" s="31"/>
      <c r="AE134" s="31"/>
      <c r="AT134" s="15" t="s">
        <v>202</v>
      </c>
      <c r="AU134" s="15" t="s">
        <v>96</v>
      </c>
    </row>
    <row r="135" spans="2:51" s="13" customFormat="1" ht="12">
      <c r="B135" s="160"/>
      <c r="C135" s="186"/>
      <c r="D135" s="201" t="s">
        <v>257</v>
      </c>
      <c r="E135" s="203" t="s">
        <v>1</v>
      </c>
      <c r="F135" s="204" t="s">
        <v>1155</v>
      </c>
      <c r="G135" s="186"/>
      <c r="H135" s="205">
        <v>256</v>
      </c>
      <c r="I135" s="162"/>
      <c r="J135" s="186"/>
      <c r="L135" s="160"/>
      <c r="M135" s="163"/>
      <c r="N135" s="164"/>
      <c r="O135" s="164"/>
      <c r="P135" s="164"/>
      <c r="Q135" s="164"/>
      <c r="R135" s="164"/>
      <c r="S135" s="164"/>
      <c r="T135" s="165"/>
      <c r="AT135" s="161" t="s">
        <v>257</v>
      </c>
      <c r="AU135" s="161" t="s">
        <v>96</v>
      </c>
      <c r="AV135" s="13" t="s">
        <v>96</v>
      </c>
      <c r="AW135" s="13" t="s">
        <v>40</v>
      </c>
      <c r="AX135" s="13" t="s">
        <v>93</v>
      </c>
      <c r="AY135" s="161" t="s">
        <v>195</v>
      </c>
    </row>
    <row r="136" spans="1:65" s="2" customFormat="1" ht="24.2" customHeight="1">
      <c r="A136" s="31"/>
      <c r="B136" s="148"/>
      <c r="C136" s="196" t="s">
        <v>96</v>
      </c>
      <c r="D136" s="196" t="s">
        <v>196</v>
      </c>
      <c r="E136" s="197" t="s">
        <v>1156</v>
      </c>
      <c r="F136" s="198" t="s">
        <v>1157</v>
      </c>
      <c r="G136" s="199" t="s">
        <v>296</v>
      </c>
      <c r="H136" s="200">
        <v>46.8</v>
      </c>
      <c r="I136" s="149"/>
      <c r="J136" s="183">
        <f>ROUND(I136*H136,2)</f>
        <v>0</v>
      </c>
      <c r="K136" s="150"/>
      <c r="L136" s="32"/>
      <c r="M136" s="151" t="s">
        <v>1</v>
      </c>
      <c r="N136" s="152" t="s">
        <v>50</v>
      </c>
      <c r="O136" s="57"/>
      <c r="P136" s="153">
        <f>O136*H136</f>
        <v>0</v>
      </c>
      <c r="Q136" s="153">
        <v>0</v>
      </c>
      <c r="R136" s="153">
        <f>Q136*H136</f>
        <v>0</v>
      </c>
      <c r="S136" s="153">
        <v>0.625</v>
      </c>
      <c r="T136" s="154">
        <f>S136*H136</f>
        <v>29.25</v>
      </c>
      <c r="U136" s="31"/>
      <c r="V136" s="31"/>
      <c r="W136" s="31"/>
      <c r="X136" s="31"/>
      <c r="Y136" s="31"/>
      <c r="Z136" s="31"/>
      <c r="AA136" s="31"/>
      <c r="AB136" s="31"/>
      <c r="AC136" s="31"/>
      <c r="AD136" s="31"/>
      <c r="AE136" s="31"/>
      <c r="AR136" s="155" t="s">
        <v>208</v>
      </c>
      <c r="AT136" s="155" t="s">
        <v>196</v>
      </c>
      <c r="AU136" s="155" t="s">
        <v>96</v>
      </c>
      <c r="AY136" s="15" t="s">
        <v>195</v>
      </c>
      <c r="BE136" s="156">
        <f>IF(N136="základní",J136,0)</f>
        <v>0</v>
      </c>
      <c r="BF136" s="156">
        <f>IF(N136="snížená",J136,0)</f>
        <v>0</v>
      </c>
      <c r="BG136" s="156">
        <f>IF(N136="zákl. přenesená",J136,0)</f>
        <v>0</v>
      </c>
      <c r="BH136" s="156">
        <f>IF(N136="sníž. přenesená",J136,0)</f>
        <v>0</v>
      </c>
      <c r="BI136" s="156">
        <f>IF(N136="nulová",J136,0)</f>
        <v>0</v>
      </c>
      <c r="BJ136" s="15" t="s">
        <v>93</v>
      </c>
      <c r="BK136" s="156">
        <f>ROUND(I136*H136,2)</f>
        <v>0</v>
      </c>
      <c r="BL136" s="15" t="s">
        <v>208</v>
      </c>
      <c r="BM136" s="155" t="s">
        <v>1158</v>
      </c>
    </row>
    <row r="137" spans="1:47" s="2" customFormat="1" ht="39">
      <c r="A137" s="31"/>
      <c r="B137" s="32"/>
      <c r="C137" s="184"/>
      <c r="D137" s="201" t="s">
        <v>202</v>
      </c>
      <c r="E137" s="184"/>
      <c r="F137" s="202" t="s">
        <v>1159</v>
      </c>
      <c r="G137" s="184"/>
      <c r="H137" s="184"/>
      <c r="I137" s="157"/>
      <c r="J137" s="184"/>
      <c r="K137" s="31"/>
      <c r="L137" s="32"/>
      <c r="M137" s="158"/>
      <c r="N137" s="159"/>
      <c r="O137" s="57"/>
      <c r="P137" s="57"/>
      <c r="Q137" s="57"/>
      <c r="R137" s="57"/>
      <c r="S137" s="57"/>
      <c r="T137" s="58"/>
      <c r="U137" s="31"/>
      <c r="V137" s="31"/>
      <c r="W137" s="31"/>
      <c r="X137" s="31"/>
      <c r="Y137" s="31"/>
      <c r="Z137" s="31"/>
      <c r="AA137" s="31"/>
      <c r="AB137" s="31"/>
      <c r="AC137" s="31"/>
      <c r="AD137" s="31"/>
      <c r="AE137" s="31"/>
      <c r="AT137" s="15" t="s">
        <v>202</v>
      </c>
      <c r="AU137" s="15" t="s">
        <v>96</v>
      </c>
    </row>
    <row r="138" spans="2:51" s="13" customFormat="1" ht="12">
      <c r="B138" s="160"/>
      <c r="C138" s="186"/>
      <c r="D138" s="201" t="s">
        <v>257</v>
      </c>
      <c r="E138" s="203" t="s">
        <v>1</v>
      </c>
      <c r="F138" s="204" t="s">
        <v>1160</v>
      </c>
      <c r="G138" s="186"/>
      <c r="H138" s="205">
        <v>46.8</v>
      </c>
      <c r="I138" s="162"/>
      <c r="J138" s="186"/>
      <c r="L138" s="160"/>
      <c r="M138" s="163"/>
      <c r="N138" s="164"/>
      <c r="O138" s="164"/>
      <c r="P138" s="164"/>
      <c r="Q138" s="164"/>
      <c r="R138" s="164"/>
      <c r="S138" s="164"/>
      <c r="T138" s="165"/>
      <c r="AT138" s="161" t="s">
        <v>257</v>
      </c>
      <c r="AU138" s="161" t="s">
        <v>96</v>
      </c>
      <c r="AV138" s="13" t="s">
        <v>96</v>
      </c>
      <c r="AW138" s="13" t="s">
        <v>40</v>
      </c>
      <c r="AX138" s="13" t="s">
        <v>93</v>
      </c>
      <c r="AY138" s="161" t="s">
        <v>195</v>
      </c>
    </row>
    <row r="139" spans="1:65" s="2" customFormat="1" ht="24.2" customHeight="1">
      <c r="A139" s="31"/>
      <c r="B139" s="148"/>
      <c r="C139" s="196" t="s">
        <v>150</v>
      </c>
      <c r="D139" s="196" t="s">
        <v>196</v>
      </c>
      <c r="E139" s="197" t="s">
        <v>300</v>
      </c>
      <c r="F139" s="198" t="s">
        <v>301</v>
      </c>
      <c r="G139" s="199" t="s">
        <v>296</v>
      </c>
      <c r="H139" s="200">
        <v>133.6</v>
      </c>
      <c r="I139" s="149"/>
      <c r="J139" s="183">
        <f>ROUND(I139*H139,2)</f>
        <v>0</v>
      </c>
      <c r="K139" s="150"/>
      <c r="L139" s="32"/>
      <c r="M139" s="151" t="s">
        <v>1</v>
      </c>
      <c r="N139" s="152" t="s">
        <v>50</v>
      </c>
      <c r="O139" s="57"/>
      <c r="P139" s="153">
        <f>O139*H139</f>
        <v>0</v>
      </c>
      <c r="Q139" s="153">
        <v>0</v>
      </c>
      <c r="R139" s="153">
        <f>Q139*H139</f>
        <v>0</v>
      </c>
      <c r="S139" s="153">
        <v>0.316</v>
      </c>
      <c r="T139" s="154">
        <f>S139*H139</f>
        <v>42.2176</v>
      </c>
      <c r="U139" s="31"/>
      <c r="V139" s="31"/>
      <c r="W139" s="31"/>
      <c r="X139" s="31"/>
      <c r="Y139" s="31"/>
      <c r="Z139" s="31"/>
      <c r="AA139" s="31"/>
      <c r="AB139" s="31"/>
      <c r="AC139" s="31"/>
      <c r="AD139" s="31"/>
      <c r="AE139" s="31"/>
      <c r="AR139" s="155" t="s">
        <v>208</v>
      </c>
      <c r="AT139" s="155" t="s">
        <v>196</v>
      </c>
      <c r="AU139" s="155" t="s">
        <v>96</v>
      </c>
      <c r="AY139" s="15" t="s">
        <v>195</v>
      </c>
      <c r="BE139" s="156">
        <f>IF(N139="základní",J139,0)</f>
        <v>0</v>
      </c>
      <c r="BF139" s="156">
        <f>IF(N139="snížená",J139,0)</f>
        <v>0</v>
      </c>
      <c r="BG139" s="156">
        <f>IF(N139="zákl. přenesená",J139,0)</f>
        <v>0</v>
      </c>
      <c r="BH139" s="156">
        <f>IF(N139="sníž. přenesená",J139,0)</f>
        <v>0</v>
      </c>
      <c r="BI139" s="156">
        <f>IF(N139="nulová",J139,0)</f>
        <v>0</v>
      </c>
      <c r="BJ139" s="15" t="s">
        <v>93</v>
      </c>
      <c r="BK139" s="156">
        <f>ROUND(I139*H139,2)</f>
        <v>0</v>
      </c>
      <c r="BL139" s="15" t="s">
        <v>208</v>
      </c>
      <c r="BM139" s="155" t="s">
        <v>1161</v>
      </c>
    </row>
    <row r="140" spans="1:47" s="2" customFormat="1" ht="39">
      <c r="A140" s="31"/>
      <c r="B140" s="32"/>
      <c r="C140" s="184"/>
      <c r="D140" s="201" t="s">
        <v>202</v>
      </c>
      <c r="E140" s="184"/>
      <c r="F140" s="202" t="s">
        <v>303</v>
      </c>
      <c r="G140" s="184"/>
      <c r="H140" s="184"/>
      <c r="I140" s="157"/>
      <c r="J140" s="184"/>
      <c r="K140" s="31"/>
      <c r="L140" s="32"/>
      <c r="M140" s="158"/>
      <c r="N140" s="159"/>
      <c r="O140" s="57"/>
      <c r="P140" s="57"/>
      <c r="Q140" s="57"/>
      <c r="R140" s="57"/>
      <c r="S140" s="57"/>
      <c r="T140" s="58"/>
      <c r="U140" s="31"/>
      <c r="V140" s="31"/>
      <c r="W140" s="31"/>
      <c r="X140" s="31"/>
      <c r="Y140" s="31"/>
      <c r="Z140" s="31"/>
      <c r="AA140" s="31"/>
      <c r="AB140" s="31"/>
      <c r="AC140" s="31"/>
      <c r="AD140" s="31"/>
      <c r="AE140" s="31"/>
      <c r="AT140" s="15" t="s">
        <v>202</v>
      </c>
      <c r="AU140" s="15" t="s">
        <v>96</v>
      </c>
    </row>
    <row r="141" spans="2:51" s="13" customFormat="1" ht="12">
      <c r="B141" s="160"/>
      <c r="C141" s="186"/>
      <c r="D141" s="201" t="s">
        <v>257</v>
      </c>
      <c r="E141" s="203" t="s">
        <v>1</v>
      </c>
      <c r="F141" s="204" t="s">
        <v>1162</v>
      </c>
      <c r="G141" s="186"/>
      <c r="H141" s="205">
        <v>133.6</v>
      </c>
      <c r="I141" s="162"/>
      <c r="J141" s="186"/>
      <c r="L141" s="160"/>
      <c r="M141" s="163"/>
      <c r="N141" s="164"/>
      <c r="O141" s="164"/>
      <c r="P141" s="164"/>
      <c r="Q141" s="164"/>
      <c r="R141" s="164"/>
      <c r="S141" s="164"/>
      <c r="T141" s="165"/>
      <c r="AT141" s="161" t="s">
        <v>257</v>
      </c>
      <c r="AU141" s="161" t="s">
        <v>96</v>
      </c>
      <c r="AV141" s="13" t="s">
        <v>96</v>
      </c>
      <c r="AW141" s="13" t="s">
        <v>40</v>
      </c>
      <c r="AX141" s="13" t="s">
        <v>85</v>
      </c>
      <c r="AY141" s="161" t="s">
        <v>195</v>
      </c>
    </row>
    <row r="142" spans="1:65" s="2" customFormat="1" ht="24.2" customHeight="1">
      <c r="A142" s="31"/>
      <c r="B142" s="148"/>
      <c r="C142" s="196" t="s">
        <v>208</v>
      </c>
      <c r="D142" s="196" t="s">
        <v>196</v>
      </c>
      <c r="E142" s="197" t="s">
        <v>305</v>
      </c>
      <c r="F142" s="198" t="s">
        <v>306</v>
      </c>
      <c r="G142" s="199" t="s">
        <v>296</v>
      </c>
      <c r="H142" s="200">
        <v>133.6</v>
      </c>
      <c r="I142" s="149"/>
      <c r="J142" s="183">
        <f>ROUND(I142*H142,2)</f>
        <v>0</v>
      </c>
      <c r="K142" s="150"/>
      <c r="L142" s="32"/>
      <c r="M142" s="151" t="s">
        <v>1</v>
      </c>
      <c r="N142" s="152" t="s">
        <v>50</v>
      </c>
      <c r="O142" s="57"/>
      <c r="P142" s="153">
        <f>O142*H142</f>
        <v>0</v>
      </c>
      <c r="Q142" s="153">
        <v>9E-05</v>
      </c>
      <c r="R142" s="153">
        <f>Q142*H142</f>
        <v>0.012024</v>
      </c>
      <c r="S142" s="153">
        <v>0.115</v>
      </c>
      <c r="T142" s="154">
        <f>S142*H142</f>
        <v>15.364</v>
      </c>
      <c r="U142" s="31"/>
      <c r="V142" s="31"/>
      <c r="W142" s="31"/>
      <c r="X142" s="31"/>
      <c r="Y142" s="31"/>
      <c r="Z142" s="31"/>
      <c r="AA142" s="31"/>
      <c r="AB142" s="31"/>
      <c r="AC142" s="31"/>
      <c r="AD142" s="31"/>
      <c r="AE142" s="31"/>
      <c r="AR142" s="155" t="s">
        <v>208</v>
      </c>
      <c r="AT142" s="155" t="s">
        <v>196</v>
      </c>
      <c r="AU142" s="155" t="s">
        <v>96</v>
      </c>
      <c r="AY142" s="15" t="s">
        <v>195</v>
      </c>
      <c r="BE142" s="156">
        <f>IF(N142="základní",J142,0)</f>
        <v>0</v>
      </c>
      <c r="BF142" s="156">
        <f>IF(N142="snížená",J142,0)</f>
        <v>0</v>
      </c>
      <c r="BG142" s="156">
        <f>IF(N142="zákl. přenesená",J142,0)</f>
        <v>0</v>
      </c>
      <c r="BH142" s="156">
        <f>IF(N142="sníž. přenesená",J142,0)</f>
        <v>0</v>
      </c>
      <c r="BI142" s="156">
        <f>IF(N142="nulová",J142,0)</f>
        <v>0</v>
      </c>
      <c r="BJ142" s="15" t="s">
        <v>93</v>
      </c>
      <c r="BK142" s="156">
        <f>ROUND(I142*H142,2)</f>
        <v>0</v>
      </c>
      <c r="BL142" s="15" t="s">
        <v>208</v>
      </c>
      <c r="BM142" s="155" t="s">
        <v>1163</v>
      </c>
    </row>
    <row r="143" spans="1:47" s="2" customFormat="1" ht="29.25">
      <c r="A143" s="31"/>
      <c r="B143" s="32"/>
      <c r="C143" s="184"/>
      <c r="D143" s="201" t="s">
        <v>202</v>
      </c>
      <c r="E143" s="184"/>
      <c r="F143" s="202" t="s">
        <v>308</v>
      </c>
      <c r="G143" s="184"/>
      <c r="H143" s="184"/>
      <c r="I143" s="157"/>
      <c r="J143" s="184"/>
      <c r="K143" s="31"/>
      <c r="L143" s="32"/>
      <c r="M143" s="158"/>
      <c r="N143" s="159"/>
      <c r="O143" s="57"/>
      <c r="P143" s="57"/>
      <c r="Q143" s="57"/>
      <c r="R143" s="57"/>
      <c r="S143" s="57"/>
      <c r="T143" s="58"/>
      <c r="U143" s="31"/>
      <c r="V143" s="31"/>
      <c r="W143" s="31"/>
      <c r="X143" s="31"/>
      <c r="Y143" s="31"/>
      <c r="Z143" s="31"/>
      <c r="AA143" s="31"/>
      <c r="AB143" s="31"/>
      <c r="AC143" s="31"/>
      <c r="AD143" s="31"/>
      <c r="AE143" s="31"/>
      <c r="AT143" s="15" t="s">
        <v>202</v>
      </c>
      <c r="AU143" s="15" t="s">
        <v>96</v>
      </c>
    </row>
    <row r="144" spans="2:51" s="13" customFormat="1" ht="12">
      <c r="B144" s="160"/>
      <c r="C144" s="186"/>
      <c r="D144" s="201" t="s">
        <v>257</v>
      </c>
      <c r="E144" s="203" t="s">
        <v>1</v>
      </c>
      <c r="F144" s="204" t="s">
        <v>1162</v>
      </c>
      <c r="G144" s="186"/>
      <c r="H144" s="205">
        <v>133.6</v>
      </c>
      <c r="I144" s="162"/>
      <c r="J144" s="186"/>
      <c r="L144" s="160"/>
      <c r="M144" s="163"/>
      <c r="N144" s="164"/>
      <c r="O144" s="164"/>
      <c r="P144" s="164"/>
      <c r="Q144" s="164"/>
      <c r="R144" s="164"/>
      <c r="S144" s="164"/>
      <c r="T144" s="165"/>
      <c r="AT144" s="161" t="s">
        <v>257</v>
      </c>
      <c r="AU144" s="161" t="s">
        <v>96</v>
      </c>
      <c r="AV144" s="13" t="s">
        <v>96</v>
      </c>
      <c r="AW144" s="13" t="s">
        <v>40</v>
      </c>
      <c r="AX144" s="13" t="s">
        <v>93</v>
      </c>
      <c r="AY144" s="161" t="s">
        <v>195</v>
      </c>
    </row>
    <row r="145" spans="1:65" s="2" customFormat="1" ht="16.5" customHeight="1">
      <c r="A145" s="31"/>
      <c r="B145" s="148"/>
      <c r="C145" s="196" t="s">
        <v>194</v>
      </c>
      <c r="D145" s="196" t="s">
        <v>196</v>
      </c>
      <c r="E145" s="197" t="s">
        <v>310</v>
      </c>
      <c r="F145" s="198" t="s">
        <v>311</v>
      </c>
      <c r="G145" s="199" t="s">
        <v>312</v>
      </c>
      <c r="H145" s="200">
        <v>5</v>
      </c>
      <c r="I145" s="149"/>
      <c r="J145" s="183">
        <f>ROUND(I145*H145,2)</f>
        <v>0</v>
      </c>
      <c r="K145" s="150"/>
      <c r="L145" s="32"/>
      <c r="M145" s="151" t="s">
        <v>1</v>
      </c>
      <c r="N145" s="152" t="s">
        <v>50</v>
      </c>
      <c r="O145" s="57"/>
      <c r="P145" s="153">
        <f>O145*H145</f>
        <v>0</v>
      </c>
      <c r="Q145" s="153">
        <v>0.00719</v>
      </c>
      <c r="R145" s="153">
        <f>Q145*H145</f>
        <v>0.03595</v>
      </c>
      <c r="S145" s="153">
        <v>0</v>
      </c>
      <c r="T145" s="154">
        <f>S145*H145</f>
        <v>0</v>
      </c>
      <c r="U145" s="31"/>
      <c r="V145" s="31"/>
      <c r="W145" s="31"/>
      <c r="X145" s="31"/>
      <c r="Y145" s="31"/>
      <c r="Z145" s="31"/>
      <c r="AA145" s="31"/>
      <c r="AB145" s="31"/>
      <c r="AC145" s="31"/>
      <c r="AD145" s="31"/>
      <c r="AE145" s="31"/>
      <c r="AR145" s="155" t="s">
        <v>208</v>
      </c>
      <c r="AT145" s="155" t="s">
        <v>196</v>
      </c>
      <c r="AU145" s="155" t="s">
        <v>96</v>
      </c>
      <c r="AY145" s="15" t="s">
        <v>195</v>
      </c>
      <c r="BE145" s="156">
        <f>IF(N145="základní",J145,0)</f>
        <v>0</v>
      </c>
      <c r="BF145" s="156">
        <f>IF(N145="snížená",J145,0)</f>
        <v>0</v>
      </c>
      <c r="BG145" s="156">
        <f>IF(N145="zákl. přenesená",J145,0)</f>
        <v>0</v>
      </c>
      <c r="BH145" s="156">
        <f>IF(N145="sníž. přenesená",J145,0)</f>
        <v>0</v>
      </c>
      <c r="BI145" s="156">
        <f>IF(N145="nulová",J145,0)</f>
        <v>0</v>
      </c>
      <c r="BJ145" s="15" t="s">
        <v>93</v>
      </c>
      <c r="BK145" s="156">
        <f>ROUND(I145*H145,2)</f>
        <v>0</v>
      </c>
      <c r="BL145" s="15" t="s">
        <v>208</v>
      </c>
      <c r="BM145" s="155" t="s">
        <v>1164</v>
      </c>
    </row>
    <row r="146" spans="1:47" s="2" customFormat="1" ht="12">
      <c r="A146" s="31"/>
      <c r="B146" s="32"/>
      <c r="C146" s="184"/>
      <c r="D146" s="201" t="s">
        <v>202</v>
      </c>
      <c r="E146" s="184"/>
      <c r="F146" s="202" t="s">
        <v>314</v>
      </c>
      <c r="G146" s="184"/>
      <c r="H146" s="184"/>
      <c r="I146" s="157"/>
      <c r="J146" s="184"/>
      <c r="K146" s="31"/>
      <c r="L146" s="32"/>
      <c r="M146" s="158"/>
      <c r="N146" s="159"/>
      <c r="O146" s="57"/>
      <c r="P146" s="57"/>
      <c r="Q146" s="57"/>
      <c r="R146" s="57"/>
      <c r="S146" s="57"/>
      <c r="T146" s="58"/>
      <c r="U146" s="31"/>
      <c r="V146" s="31"/>
      <c r="W146" s="31"/>
      <c r="X146" s="31"/>
      <c r="Y146" s="31"/>
      <c r="Z146" s="31"/>
      <c r="AA146" s="31"/>
      <c r="AB146" s="31"/>
      <c r="AC146" s="31"/>
      <c r="AD146" s="31"/>
      <c r="AE146" s="31"/>
      <c r="AT146" s="15" t="s">
        <v>202</v>
      </c>
      <c r="AU146" s="15" t="s">
        <v>96</v>
      </c>
    </row>
    <row r="147" spans="2:51" s="13" customFormat="1" ht="12">
      <c r="B147" s="160"/>
      <c r="C147" s="186"/>
      <c r="D147" s="201" t="s">
        <v>257</v>
      </c>
      <c r="E147" s="203" t="s">
        <v>1</v>
      </c>
      <c r="F147" s="204" t="s">
        <v>194</v>
      </c>
      <c r="G147" s="186"/>
      <c r="H147" s="205">
        <v>5</v>
      </c>
      <c r="I147" s="162"/>
      <c r="J147" s="186"/>
      <c r="L147" s="160"/>
      <c r="M147" s="163"/>
      <c r="N147" s="164"/>
      <c r="O147" s="164"/>
      <c r="P147" s="164"/>
      <c r="Q147" s="164"/>
      <c r="R147" s="164"/>
      <c r="S147" s="164"/>
      <c r="T147" s="165"/>
      <c r="AT147" s="161" t="s">
        <v>257</v>
      </c>
      <c r="AU147" s="161" t="s">
        <v>96</v>
      </c>
      <c r="AV147" s="13" t="s">
        <v>96</v>
      </c>
      <c r="AW147" s="13" t="s">
        <v>40</v>
      </c>
      <c r="AX147" s="13" t="s">
        <v>93</v>
      </c>
      <c r="AY147" s="161" t="s">
        <v>195</v>
      </c>
    </row>
    <row r="148" spans="1:65" s="2" customFormat="1" ht="24.2" customHeight="1">
      <c r="A148" s="31"/>
      <c r="B148" s="148"/>
      <c r="C148" s="196" t="s">
        <v>216</v>
      </c>
      <c r="D148" s="196" t="s">
        <v>196</v>
      </c>
      <c r="E148" s="197" t="s">
        <v>316</v>
      </c>
      <c r="F148" s="198" t="s">
        <v>317</v>
      </c>
      <c r="G148" s="199" t="s">
        <v>318</v>
      </c>
      <c r="H148" s="200">
        <v>8</v>
      </c>
      <c r="I148" s="149"/>
      <c r="J148" s="183">
        <f>ROUND(I148*H148,2)</f>
        <v>0</v>
      </c>
      <c r="K148" s="150"/>
      <c r="L148" s="32"/>
      <c r="M148" s="151" t="s">
        <v>1</v>
      </c>
      <c r="N148" s="152" t="s">
        <v>50</v>
      </c>
      <c r="O148" s="57"/>
      <c r="P148" s="153">
        <f>O148*H148</f>
        <v>0</v>
      </c>
      <c r="Q148" s="153">
        <v>4E-05</v>
      </c>
      <c r="R148" s="153">
        <f>Q148*H148</f>
        <v>0.00032</v>
      </c>
      <c r="S148" s="153">
        <v>0</v>
      </c>
      <c r="T148" s="154">
        <f>S148*H148</f>
        <v>0</v>
      </c>
      <c r="U148" s="31"/>
      <c r="V148" s="31"/>
      <c r="W148" s="31"/>
      <c r="X148" s="31"/>
      <c r="Y148" s="31"/>
      <c r="Z148" s="31"/>
      <c r="AA148" s="31"/>
      <c r="AB148" s="31"/>
      <c r="AC148" s="31"/>
      <c r="AD148" s="31"/>
      <c r="AE148" s="31"/>
      <c r="AR148" s="155" t="s">
        <v>208</v>
      </c>
      <c r="AT148" s="155" t="s">
        <v>196</v>
      </c>
      <c r="AU148" s="155" t="s">
        <v>96</v>
      </c>
      <c r="AY148" s="15" t="s">
        <v>195</v>
      </c>
      <c r="BE148" s="156">
        <f>IF(N148="základní",J148,0)</f>
        <v>0</v>
      </c>
      <c r="BF148" s="156">
        <f>IF(N148="snížená",J148,0)</f>
        <v>0</v>
      </c>
      <c r="BG148" s="156">
        <f>IF(N148="zákl. přenesená",J148,0)</f>
        <v>0</v>
      </c>
      <c r="BH148" s="156">
        <f>IF(N148="sníž. přenesená",J148,0)</f>
        <v>0</v>
      </c>
      <c r="BI148" s="156">
        <f>IF(N148="nulová",J148,0)</f>
        <v>0</v>
      </c>
      <c r="BJ148" s="15" t="s">
        <v>93</v>
      </c>
      <c r="BK148" s="156">
        <f>ROUND(I148*H148,2)</f>
        <v>0</v>
      </c>
      <c r="BL148" s="15" t="s">
        <v>208</v>
      </c>
      <c r="BM148" s="155" t="s">
        <v>1165</v>
      </c>
    </row>
    <row r="149" spans="1:47" s="2" customFormat="1" ht="19.5">
      <c r="A149" s="31"/>
      <c r="B149" s="32"/>
      <c r="C149" s="184"/>
      <c r="D149" s="201" t="s">
        <v>202</v>
      </c>
      <c r="E149" s="184"/>
      <c r="F149" s="202" t="s">
        <v>320</v>
      </c>
      <c r="G149" s="184"/>
      <c r="H149" s="184"/>
      <c r="I149" s="157"/>
      <c r="J149" s="184"/>
      <c r="K149" s="31"/>
      <c r="L149" s="32"/>
      <c r="M149" s="158"/>
      <c r="N149" s="159"/>
      <c r="O149" s="57"/>
      <c r="P149" s="57"/>
      <c r="Q149" s="57"/>
      <c r="R149" s="57"/>
      <c r="S149" s="57"/>
      <c r="T149" s="58"/>
      <c r="U149" s="31"/>
      <c r="V149" s="31"/>
      <c r="W149" s="31"/>
      <c r="X149" s="31"/>
      <c r="Y149" s="31"/>
      <c r="Z149" s="31"/>
      <c r="AA149" s="31"/>
      <c r="AB149" s="31"/>
      <c r="AC149" s="31"/>
      <c r="AD149" s="31"/>
      <c r="AE149" s="31"/>
      <c r="AT149" s="15" t="s">
        <v>202</v>
      </c>
      <c r="AU149" s="15" t="s">
        <v>96</v>
      </c>
    </row>
    <row r="150" spans="2:51" s="13" customFormat="1" ht="12">
      <c r="B150" s="160"/>
      <c r="C150" s="186"/>
      <c r="D150" s="201" t="s">
        <v>257</v>
      </c>
      <c r="E150" s="203" t="s">
        <v>1</v>
      </c>
      <c r="F150" s="204" t="s">
        <v>1166</v>
      </c>
      <c r="G150" s="186"/>
      <c r="H150" s="205">
        <v>8</v>
      </c>
      <c r="I150" s="162"/>
      <c r="J150" s="186"/>
      <c r="L150" s="160"/>
      <c r="M150" s="163"/>
      <c r="N150" s="164"/>
      <c r="O150" s="164"/>
      <c r="P150" s="164"/>
      <c r="Q150" s="164"/>
      <c r="R150" s="164"/>
      <c r="S150" s="164"/>
      <c r="T150" s="165"/>
      <c r="AT150" s="161" t="s">
        <v>257</v>
      </c>
      <c r="AU150" s="161" t="s">
        <v>96</v>
      </c>
      <c r="AV150" s="13" t="s">
        <v>96</v>
      </c>
      <c r="AW150" s="13" t="s">
        <v>40</v>
      </c>
      <c r="AX150" s="13" t="s">
        <v>93</v>
      </c>
      <c r="AY150" s="161" t="s">
        <v>195</v>
      </c>
    </row>
    <row r="151" spans="1:65" s="2" customFormat="1" ht="24.2" customHeight="1">
      <c r="A151" s="31"/>
      <c r="B151" s="148"/>
      <c r="C151" s="196" t="s">
        <v>220</v>
      </c>
      <c r="D151" s="196" t="s">
        <v>196</v>
      </c>
      <c r="E151" s="197" t="s">
        <v>322</v>
      </c>
      <c r="F151" s="198" t="s">
        <v>323</v>
      </c>
      <c r="G151" s="199" t="s">
        <v>324</v>
      </c>
      <c r="H151" s="200">
        <v>2</v>
      </c>
      <c r="I151" s="149"/>
      <c r="J151" s="183">
        <f>ROUND(I151*H151,2)</f>
        <v>0</v>
      </c>
      <c r="K151" s="150"/>
      <c r="L151" s="32"/>
      <c r="M151" s="151" t="s">
        <v>1</v>
      </c>
      <c r="N151" s="152" t="s">
        <v>50</v>
      </c>
      <c r="O151" s="57"/>
      <c r="P151" s="153">
        <f>O151*H151</f>
        <v>0</v>
      </c>
      <c r="Q151" s="153">
        <v>0</v>
      </c>
      <c r="R151" s="153">
        <f>Q151*H151</f>
        <v>0</v>
      </c>
      <c r="S151" s="153">
        <v>0</v>
      </c>
      <c r="T151" s="154">
        <f>S151*H151</f>
        <v>0</v>
      </c>
      <c r="U151" s="31"/>
      <c r="V151" s="31"/>
      <c r="W151" s="31"/>
      <c r="X151" s="31"/>
      <c r="Y151" s="31"/>
      <c r="Z151" s="31"/>
      <c r="AA151" s="31"/>
      <c r="AB151" s="31"/>
      <c r="AC151" s="31"/>
      <c r="AD151" s="31"/>
      <c r="AE151" s="31"/>
      <c r="AR151" s="155" t="s">
        <v>208</v>
      </c>
      <c r="AT151" s="155" t="s">
        <v>196</v>
      </c>
      <c r="AU151" s="155" t="s">
        <v>96</v>
      </c>
      <c r="AY151" s="15" t="s">
        <v>195</v>
      </c>
      <c r="BE151" s="156">
        <f>IF(N151="základní",J151,0)</f>
        <v>0</v>
      </c>
      <c r="BF151" s="156">
        <f>IF(N151="snížená",J151,0)</f>
        <v>0</v>
      </c>
      <c r="BG151" s="156">
        <f>IF(N151="zákl. přenesená",J151,0)</f>
        <v>0</v>
      </c>
      <c r="BH151" s="156">
        <f>IF(N151="sníž. přenesená",J151,0)</f>
        <v>0</v>
      </c>
      <c r="BI151" s="156">
        <f>IF(N151="nulová",J151,0)</f>
        <v>0</v>
      </c>
      <c r="BJ151" s="15" t="s">
        <v>93</v>
      </c>
      <c r="BK151" s="156">
        <f>ROUND(I151*H151,2)</f>
        <v>0</v>
      </c>
      <c r="BL151" s="15" t="s">
        <v>208</v>
      </c>
      <c r="BM151" s="155" t="s">
        <v>1167</v>
      </c>
    </row>
    <row r="152" spans="1:47" s="2" customFormat="1" ht="19.5">
      <c r="A152" s="31"/>
      <c r="B152" s="32"/>
      <c r="C152" s="184"/>
      <c r="D152" s="201" t="s">
        <v>202</v>
      </c>
      <c r="E152" s="184"/>
      <c r="F152" s="202" t="s">
        <v>326</v>
      </c>
      <c r="G152" s="184"/>
      <c r="H152" s="184"/>
      <c r="I152" s="157"/>
      <c r="J152" s="184"/>
      <c r="K152" s="31"/>
      <c r="L152" s="32"/>
      <c r="M152" s="158"/>
      <c r="N152" s="159"/>
      <c r="O152" s="57"/>
      <c r="P152" s="57"/>
      <c r="Q152" s="57"/>
      <c r="R152" s="57"/>
      <c r="S152" s="57"/>
      <c r="T152" s="58"/>
      <c r="U152" s="31"/>
      <c r="V152" s="31"/>
      <c r="W152" s="31"/>
      <c r="X152" s="31"/>
      <c r="Y152" s="31"/>
      <c r="Z152" s="31"/>
      <c r="AA152" s="31"/>
      <c r="AB152" s="31"/>
      <c r="AC152" s="31"/>
      <c r="AD152" s="31"/>
      <c r="AE152" s="31"/>
      <c r="AT152" s="15" t="s">
        <v>202</v>
      </c>
      <c r="AU152" s="15" t="s">
        <v>96</v>
      </c>
    </row>
    <row r="153" spans="2:51" s="13" customFormat="1" ht="12">
      <c r="B153" s="160"/>
      <c r="C153" s="186"/>
      <c r="D153" s="201" t="s">
        <v>257</v>
      </c>
      <c r="E153" s="203" t="s">
        <v>1</v>
      </c>
      <c r="F153" s="204" t="s">
        <v>96</v>
      </c>
      <c r="G153" s="186"/>
      <c r="H153" s="205">
        <v>2</v>
      </c>
      <c r="I153" s="162"/>
      <c r="J153" s="186"/>
      <c r="L153" s="160"/>
      <c r="M153" s="163"/>
      <c r="N153" s="164"/>
      <c r="O153" s="164"/>
      <c r="P153" s="164"/>
      <c r="Q153" s="164"/>
      <c r="R153" s="164"/>
      <c r="S153" s="164"/>
      <c r="T153" s="165"/>
      <c r="AT153" s="161" t="s">
        <v>257</v>
      </c>
      <c r="AU153" s="161" t="s">
        <v>96</v>
      </c>
      <c r="AV153" s="13" t="s">
        <v>96</v>
      </c>
      <c r="AW153" s="13" t="s">
        <v>40</v>
      </c>
      <c r="AX153" s="13" t="s">
        <v>93</v>
      </c>
      <c r="AY153" s="161" t="s">
        <v>195</v>
      </c>
    </row>
    <row r="154" spans="1:65" s="2" customFormat="1" ht="16.5" customHeight="1">
      <c r="A154" s="31"/>
      <c r="B154" s="148"/>
      <c r="C154" s="206" t="s">
        <v>224</v>
      </c>
      <c r="D154" s="206" t="s">
        <v>327</v>
      </c>
      <c r="E154" s="207" t="s">
        <v>797</v>
      </c>
      <c r="F154" s="208" t="s">
        <v>798</v>
      </c>
      <c r="G154" s="209" t="s">
        <v>330</v>
      </c>
      <c r="H154" s="210">
        <v>256.261</v>
      </c>
      <c r="I154" s="170"/>
      <c r="J154" s="187">
        <f>ROUND(I154*H154,2)</f>
        <v>0</v>
      </c>
      <c r="K154" s="171"/>
      <c r="L154" s="172"/>
      <c r="M154" s="173" t="s">
        <v>1</v>
      </c>
      <c r="N154" s="174" t="s">
        <v>50</v>
      </c>
      <c r="O154" s="57"/>
      <c r="P154" s="153">
        <f>O154*H154</f>
        <v>0</v>
      </c>
      <c r="Q154" s="153">
        <v>1</v>
      </c>
      <c r="R154" s="153">
        <f>Q154*H154</f>
        <v>256.261</v>
      </c>
      <c r="S154" s="153">
        <v>0</v>
      </c>
      <c r="T154" s="154">
        <f>S154*H154</f>
        <v>0</v>
      </c>
      <c r="U154" s="31"/>
      <c r="V154" s="31"/>
      <c r="W154" s="31"/>
      <c r="X154" s="31"/>
      <c r="Y154" s="31"/>
      <c r="Z154" s="31"/>
      <c r="AA154" s="31"/>
      <c r="AB154" s="31"/>
      <c r="AC154" s="31"/>
      <c r="AD154" s="31"/>
      <c r="AE154" s="31"/>
      <c r="AR154" s="155" t="s">
        <v>224</v>
      </c>
      <c r="AT154" s="155" t="s">
        <v>327</v>
      </c>
      <c r="AU154" s="155" t="s">
        <v>96</v>
      </c>
      <c r="AY154" s="15" t="s">
        <v>195</v>
      </c>
      <c r="BE154" s="156">
        <f>IF(N154="základní",J154,0)</f>
        <v>0</v>
      </c>
      <c r="BF154" s="156">
        <f>IF(N154="snížená",J154,0)</f>
        <v>0</v>
      </c>
      <c r="BG154" s="156">
        <f>IF(N154="zákl. přenesená",J154,0)</f>
        <v>0</v>
      </c>
      <c r="BH154" s="156">
        <f>IF(N154="sníž. přenesená",J154,0)</f>
        <v>0</v>
      </c>
      <c r="BI154" s="156">
        <f>IF(N154="nulová",J154,0)</f>
        <v>0</v>
      </c>
      <c r="BJ154" s="15" t="s">
        <v>93</v>
      </c>
      <c r="BK154" s="156">
        <f>ROUND(I154*H154,2)</f>
        <v>0</v>
      </c>
      <c r="BL154" s="15" t="s">
        <v>208</v>
      </c>
      <c r="BM154" s="155" t="s">
        <v>1168</v>
      </c>
    </row>
    <row r="155" spans="1:47" s="2" customFormat="1" ht="12">
      <c r="A155" s="31"/>
      <c r="B155" s="32"/>
      <c r="C155" s="184"/>
      <c r="D155" s="201" t="s">
        <v>202</v>
      </c>
      <c r="E155" s="184"/>
      <c r="F155" s="202" t="s">
        <v>798</v>
      </c>
      <c r="G155" s="184"/>
      <c r="H155" s="184"/>
      <c r="I155" s="157"/>
      <c r="J155" s="184"/>
      <c r="K155" s="31"/>
      <c r="L155" s="32"/>
      <c r="M155" s="158"/>
      <c r="N155" s="159"/>
      <c r="O155" s="57"/>
      <c r="P155" s="57"/>
      <c r="Q155" s="57"/>
      <c r="R155" s="57"/>
      <c r="S155" s="57"/>
      <c r="T155" s="58"/>
      <c r="U155" s="31"/>
      <c r="V155" s="31"/>
      <c r="W155" s="31"/>
      <c r="X155" s="31"/>
      <c r="Y155" s="31"/>
      <c r="Z155" s="31"/>
      <c r="AA155" s="31"/>
      <c r="AB155" s="31"/>
      <c r="AC155" s="31"/>
      <c r="AD155" s="31"/>
      <c r="AE155" s="31"/>
      <c r="AT155" s="15" t="s">
        <v>202</v>
      </c>
      <c r="AU155" s="15" t="s">
        <v>96</v>
      </c>
    </row>
    <row r="156" spans="2:51" s="13" customFormat="1" ht="12">
      <c r="B156" s="160"/>
      <c r="C156" s="186"/>
      <c r="D156" s="201" t="s">
        <v>257</v>
      </c>
      <c r="E156" s="203" t="s">
        <v>1</v>
      </c>
      <c r="F156" s="204" t="s">
        <v>1169</v>
      </c>
      <c r="G156" s="186"/>
      <c r="H156" s="205">
        <v>-6.939</v>
      </c>
      <c r="I156" s="162"/>
      <c r="J156" s="186"/>
      <c r="L156" s="160"/>
      <c r="M156" s="163"/>
      <c r="N156" s="164"/>
      <c r="O156" s="164"/>
      <c r="P156" s="164"/>
      <c r="Q156" s="164"/>
      <c r="R156" s="164"/>
      <c r="S156" s="164"/>
      <c r="T156" s="165"/>
      <c r="AT156" s="161" t="s">
        <v>257</v>
      </c>
      <c r="AU156" s="161" t="s">
        <v>96</v>
      </c>
      <c r="AV156" s="13" t="s">
        <v>96</v>
      </c>
      <c r="AW156" s="13" t="s">
        <v>40</v>
      </c>
      <c r="AX156" s="13" t="s">
        <v>85</v>
      </c>
      <c r="AY156" s="161" t="s">
        <v>195</v>
      </c>
    </row>
    <row r="157" spans="2:51" s="13" customFormat="1" ht="12">
      <c r="B157" s="160"/>
      <c r="C157" s="186"/>
      <c r="D157" s="201" t="s">
        <v>257</v>
      </c>
      <c r="E157" s="203" t="s">
        <v>1</v>
      </c>
      <c r="F157" s="204" t="s">
        <v>1170</v>
      </c>
      <c r="G157" s="186"/>
      <c r="H157" s="205">
        <v>263.2</v>
      </c>
      <c r="I157" s="162"/>
      <c r="J157" s="186"/>
      <c r="L157" s="160"/>
      <c r="M157" s="163"/>
      <c r="N157" s="164"/>
      <c r="O157" s="164"/>
      <c r="P157" s="164"/>
      <c r="Q157" s="164"/>
      <c r="R157" s="164"/>
      <c r="S157" s="164"/>
      <c r="T157" s="165"/>
      <c r="AT157" s="161" t="s">
        <v>257</v>
      </c>
      <c r="AU157" s="161" t="s">
        <v>96</v>
      </c>
      <c r="AV157" s="13" t="s">
        <v>96</v>
      </c>
      <c r="AW157" s="13" t="s">
        <v>40</v>
      </c>
      <c r="AX157" s="13" t="s">
        <v>85</v>
      </c>
      <c r="AY157" s="161" t="s">
        <v>195</v>
      </c>
    </row>
    <row r="158" spans="1:65" s="2" customFormat="1" ht="24.2" customHeight="1">
      <c r="A158" s="31"/>
      <c r="B158" s="148"/>
      <c r="C158" s="196" t="s">
        <v>229</v>
      </c>
      <c r="D158" s="196" t="s">
        <v>196</v>
      </c>
      <c r="E158" s="197" t="s">
        <v>335</v>
      </c>
      <c r="F158" s="198" t="s">
        <v>336</v>
      </c>
      <c r="G158" s="199" t="s">
        <v>312</v>
      </c>
      <c r="H158" s="200">
        <v>30</v>
      </c>
      <c r="I158" s="149"/>
      <c r="J158" s="183">
        <f>ROUND(I158*H158,2)</f>
        <v>0</v>
      </c>
      <c r="K158" s="150"/>
      <c r="L158" s="32"/>
      <c r="M158" s="151" t="s">
        <v>1</v>
      </c>
      <c r="N158" s="152" t="s">
        <v>50</v>
      </c>
      <c r="O158" s="57"/>
      <c r="P158" s="153">
        <f>O158*H158</f>
        <v>0</v>
      </c>
      <c r="Q158" s="153">
        <v>0.00868</v>
      </c>
      <c r="R158" s="153">
        <f>Q158*H158</f>
        <v>0.2604</v>
      </c>
      <c r="S158" s="153">
        <v>0</v>
      </c>
      <c r="T158" s="154">
        <f>S158*H158</f>
        <v>0</v>
      </c>
      <c r="U158" s="31"/>
      <c r="V158" s="31"/>
      <c r="W158" s="31"/>
      <c r="X158" s="31"/>
      <c r="Y158" s="31"/>
      <c r="Z158" s="31"/>
      <c r="AA158" s="31"/>
      <c r="AB158" s="31"/>
      <c r="AC158" s="31"/>
      <c r="AD158" s="31"/>
      <c r="AE158" s="31"/>
      <c r="AR158" s="155" t="s">
        <v>208</v>
      </c>
      <c r="AT158" s="155" t="s">
        <v>196</v>
      </c>
      <c r="AU158" s="155" t="s">
        <v>96</v>
      </c>
      <c r="AY158" s="15" t="s">
        <v>195</v>
      </c>
      <c r="BE158" s="156">
        <f>IF(N158="základní",J158,0)</f>
        <v>0</v>
      </c>
      <c r="BF158" s="156">
        <f>IF(N158="snížená",J158,0)</f>
        <v>0</v>
      </c>
      <c r="BG158" s="156">
        <f>IF(N158="zákl. přenesená",J158,0)</f>
        <v>0</v>
      </c>
      <c r="BH158" s="156">
        <f>IF(N158="sníž. přenesená",J158,0)</f>
        <v>0</v>
      </c>
      <c r="BI158" s="156">
        <f>IF(N158="nulová",J158,0)</f>
        <v>0</v>
      </c>
      <c r="BJ158" s="15" t="s">
        <v>93</v>
      </c>
      <c r="BK158" s="156">
        <f>ROUND(I158*H158,2)</f>
        <v>0</v>
      </c>
      <c r="BL158" s="15" t="s">
        <v>208</v>
      </c>
      <c r="BM158" s="155" t="s">
        <v>1171</v>
      </c>
    </row>
    <row r="159" spans="1:47" s="2" customFormat="1" ht="58.5">
      <c r="A159" s="31"/>
      <c r="B159" s="32"/>
      <c r="C159" s="184"/>
      <c r="D159" s="201" t="s">
        <v>202</v>
      </c>
      <c r="E159" s="184"/>
      <c r="F159" s="202" t="s">
        <v>338</v>
      </c>
      <c r="G159" s="184"/>
      <c r="H159" s="184"/>
      <c r="I159" s="157"/>
      <c r="J159" s="184"/>
      <c r="K159" s="31"/>
      <c r="L159" s="32"/>
      <c r="M159" s="158"/>
      <c r="N159" s="159"/>
      <c r="O159" s="57"/>
      <c r="P159" s="57"/>
      <c r="Q159" s="57"/>
      <c r="R159" s="57"/>
      <c r="S159" s="57"/>
      <c r="T159" s="58"/>
      <c r="U159" s="31"/>
      <c r="V159" s="31"/>
      <c r="W159" s="31"/>
      <c r="X159" s="31"/>
      <c r="Y159" s="31"/>
      <c r="Z159" s="31"/>
      <c r="AA159" s="31"/>
      <c r="AB159" s="31"/>
      <c r="AC159" s="31"/>
      <c r="AD159" s="31"/>
      <c r="AE159" s="31"/>
      <c r="AT159" s="15" t="s">
        <v>202</v>
      </c>
      <c r="AU159" s="15" t="s">
        <v>96</v>
      </c>
    </row>
    <row r="160" spans="2:51" s="13" customFormat="1" ht="12">
      <c r="B160" s="160"/>
      <c r="C160" s="186"/>
      <c r="D160" s="201" t="s">
        <v>257</v>
      </c>
      <c r="E160" s="203" t="s">
        <v>1</v>
      </c>
      <c r="F160" s="204" t="s">
        <v>339</v>
      </c>
      <c r="G160" s="186"/>
      <c r="H160" s="205">
        <v>30</v>
      </c>
      <c r="I160" s="162"/>
      <c r="J160" s="186"/>
      <c r="L160" s="160"/>
      <c r="M160" s="163"/>
      <c r="N160" s="164"/>
      <c r="O160" s="164"/>
      <c r="P160" s="164"/>
      <c r="Q160" s="164"/>
      <c r="R160" s="164"/>
      <c r="S160" s="164"/>
      <c r="T160" s="165"/>
      <c r="AT160" s="161" t="s">
        <v>257</v>
      </c>
      <c r="AU160" s="161" t="s">
        <v>96</v>
      </c>
      <c r="AV160" s="13" t="s">
        <v>96</v>
      </c>
      <c r="AW160" s="13" t="s">
        <v>40</v>
      </c>
      <c r="AX160" s="13" t="s">
        <v>93</v>
      </c>
      <c r="AY160" s="161" t="s">
        <v>195</v>
      </c>
    </row>
    <row r="161" spans="1:65" s="2" customFormat="1" ht="24.2" customHeight="1">
      <c r="A161" s="31"/>
      <c r="B161" s="148"/>
      <c r="C161" s="196" t="s">
        <v>234</v>
      </c>
      <c r="D161" s="196" t="s">
        <v>196</v>
      </c>
      <c r="E161" s="197" t="s">
        <v>340</v>
      </c>
      <c r="F161" s="198" t="s">
        <v>341</v>
      </c>
      <c r="G161" s="199" t="s">
        <v>312</v>
      </c>
      <c r="H161" s="200">
        <v>50</v>
      </c>
      <c r="I161" s="149"/>
      <c r="J161" s="183">
        <f>ROUND(I161*H161,2)</f>
        <v>0</v>
      </c>
      <c r="K161" s="150"/>
      <c r="L161" s="32"/>
      <c r="M161" s="151" t="s">
        <v>1</v>
      </c>
      <c r="N161" s="152" t="s">
        <v>50</v>
      </c>
      <c r="O161" s="57"/>
      <c r="P161" s="153">
        <f>O161*H161</f>
        <v>0</v>
      </c>
      <c r="Q161" s="153">
        <v>0.0369</v>
      </c>
      <c r="R161" s="153">
        <f>Q161*H161</f>
        <v>1.8450000000000002</v>
      </c>
      <c r="S161" s="153">
        <v>0</v>
      </c>
      <c r="T161" s="154">
        <f>S161*H161</f>
        <v>0</v>
      </c>
      <c r="U161" s="31"/>
      <c r="V161" s="31"/>
      <c r="W161" s="31"/>
      <c r="X161" s="31"/>
      <c r="Y161" s="31"/>
      <c r="Z161" s="31"/>
      <c r="AA161" s="31"/>
      <c r="AB161" s="31"/>
      <c r="AC161" s="31"/>
      <c r="AD161" s="31"/>
      <c r="AE161" s="31"/>
      <c r="AR161" s="155" t="s">
        <v>208</v>
      </c>
      <c r="AT161" s="155" t="s">
        <v>196</v>
      </c>
      <c r="AU161" s="155" t="s">
        <v>96</v>
      </c>
      <c r="AY161" s="15" t="s">
        <v>195</v>
      </c>
      <c r="BE161" s="156">
        <f>IF(N161="základní",J161,0)</f>
        <v>0</v>
      </c>
      <c r="BF161" s="156">
        <f>IF(N161="snížená",J161,0)</f>
        <v>0</v>
      </c>
      <c r="BG161" s="156">
        <f>IF(N161="zákl. přenesená",J161,0)</f>
        <v>0</v>
      </c>
      <c r="BH161" s="156">
        <f>IF(N161="sníž. přenesená",J161,0)</f>
        <v>0</v>
      </c>
      <c r="BI161" s="156">
        <f>IF(N161="nulová",J161,0)</f>
        <v>0</v>
      </c>
      <c r="BJ161" s="15" t="s">
        <v>93</v>
      </c>
      <c r="BK161" s="156">
        <f>ROUND(I161*H161,2)</f>
        <v>0</v>
      </c>
      <c r="BL161" s="15" t="s">
        <v>208</v>
      </c>
      <c r="BM161" s="155" t="s">
        <v>1172</v>
      </c>
    </row>
    <row r="162" spans="1:47" s="2" customFormat="1" ht="58.5">
      <c r="A162" s="31"/>
      <c r="B162" s="32"/>
      <c r="C162" s="184"/>
      <c r="D162" s="201" t="s">
        <v>202</v>
      </c>
      <c r="E162" s="184"/>
      <c r="F162" s="202" t="s">
        <v>343</v>
      </c>
      <c r="G162" s="184"/>
      <c r="H162" s="184"/>
      <c r="I162" s="157"/>
      <c r="J162" s="184"/>
      <c r="K162" s="31"/>
      <c r="L162" s="32"/>
      <c r="M162" s="158"/>
      <c r="N162" s="159"/>
      <c r="O162" s="57"/>
      <c r="P162" s="57"/>
      <c r="Q162" s="57"/>
      <c r="R162" s="57"/>
      <c r="S162" s="57"/>
      <c r="T162" s="58"/>
      <c r="U162" s="31"/>
      <c r="V162" s="31"/>
      <c r="W162" s="31"/>
      <c r="X162" s="31"/>
      <c r="Y162" s="31"/>
      <c r="Z162" s="31"/>
      <c r="AA162" s="31"/>
      <c r="AB162" s="31"/>
      <c r="AC162" s="31"/>
      <c r="AD162" s="31"/>
      <c r="AE162" s="31"/>
      <c r="AT162" s="15" t="s">
        <v>202</v>
      </c>
      <c r="AU162" s="15" t="s">
        <v>96</v>
      </c>
    </row>
    <row r="163" spans="2:51" s="13" customFormat="1" ht="12">
      <c r="B163" s="160"/>
      <c r="C163" s="186"/>
      <c r="D163" s="201" t="s">
        <v>257</v>
      </c>
      <c r="E163" s="203" t="s">
        <v>1</v>
      </c>
      <c r="F163" s="204" t="s">
        <v>315</v>
      </c>
      <c r="G163" s="186"/>
      <c r="H163" s="205">
        <v>50</v>
      </c>
      <c r="I163" s="162"/>
      <c r="J163" s="186"/>
      <c r="L163" s="160"/>
      <c r="M163" s="163"/>
      <c r="N163" s="164"/>
      <c r="O163" s="164"/>
      <c r="P163" s="164"/>
      <c r="Q163" s="164"/>
      <c r="R163" s="164"/>
      <c r="S163" s="164"/>
      <c r="T163" s="165"/>
      <c r="AT163" s="161" t="s">
        <v>257</v>
      </c>
      <c r="AU163" s="161" t="s">
        <v>96</v>
      </c>
      <c r="AV163" s="13" t="s">
        <v>96</v>
      </c>
      <c r="AW163" s="13" t="s">
        <v>40</v>
      </c>
      <c r="AX163" s="13" t="s">
        <v>93</v>
      </c>
      <c r="AY163" s="161" t="s">
        <v>195</v>
      </c>
    </row>
    <row r="164" spans="1:65" s="2" customFormat="1" ht="24.2" customHeight="1">
      <c r="A164" s="31"/>
      <c r="B164" s="148"/>
      <c r="C164" s="196" t="s">
        <v>239</v>
      </c>
      <c r="D164" s="196" t="s">
        <v>196</v>
      </c>
      <c r="E164" s="197" t="s">
        <v>345</v>
      </c>
      <c r="F164" s="198" t="s">
        <v>346</v>
      </c>
      <c r="G164" s="199" t="s">
        <v>347</v>
      </c>
      <c r="H164" s="200">
        <v>90</v>
      </c>
      <c r="I164" s="149"/>
      <c r="J164" s="183">
        <f>ROUND(I164*H164,2)</f>
        <v>0</v>
      </c>
      <c r="K164" s="150"/>
      <c r="L164" s="32"/>
      <c r="M164" s="151" t="s">
        <v>1</v>
      </c>
      <c r="N164" s="152" t="s">
        <v>50</v>
      </c>
      <c r="O164" s="57"/>
      <c r="P164" s="153">
        <f>O164*H164</f>
        <v>0</v>
      </c>
      <c r="Q164" s="153">
        <v>0</v>
      </c>
      <c r="R164" s="153">
        <f>Q164*H164</f>
        <v>0</v>
      </c>
      <c r="S164" s="153">
        <v>0</v>
      </c>
      <c r="T164" s="154">
        <f>S164*H164</f>
        <v>0</v>
      </c>
      <c r="U164" s="31"/>
      <c r="V164" s="31"/>
      <c r="W164" s="31"/>
      <c r="X164" s="31"/>
      <c r="Y164" s="31"/>
      <c r="Z164" s="31"/>
      <c r="AA164" s="31"/>
      <c r="AB164" s="31"/>
      <c r="AC164" s="31"/>
      <c r="AD164" s="31"/>
      <c r="AE164" s="31"/>
      <c r="AR164" s="155" t="s">
        <v>208</v>
      </c>
      <c r="AT164" s="155" t="s">
        <v>196</v>
      </c>
      <c r="AU164" s="155" t="s">
        <v>96</v>
      </c>
      <c r="AY164" s="15" t="s">
        <v>195</v>
      </c>
      <c r="BE164" s="156">
        <f>IF(N164="základní",J164,0)</f>
        <v>0</v>
      </c>
      <c r="BF164" s="156">
        <f>IF(N164="snížená",J164,0)</f>
        <v>0</v>
      </c>
      <c r="BG164" s="156">
        <f>IF(N164="zákl. přenesená",J164,0)</f>
        <v>0</v>
      </c>
      <c r="BH164" s="156">
        <f>IF(N164="sníž. přenesená",J164,0)</f>
        <v>0</v>
      </c>
      <c r="BI164" s="156">
        <f>IF(N164="nulová",J164,0)</f>
        <v>0</v>
      </c>
      <c r="BJ164" s="15" t="s">
        <v>93</v>
      </c>
      <c r="BK164" s="156">
        <f>ROUND(I164*H164,2)</f>
        <v>0</v>
      </c>
      <c r="BL164" s="15" t="s">
        <v>208</v>
      </c>
      <c r="BM164" s="155" t="s">
        <v>1173</v>
      </c>
    </row>
    <row r="165" spans="1:47" s="2" customFormat="1" ht="19.5">
      <c r="A165" s="31"/>
      <c r="B165" s="32"/>
      <c r="C165" s="184"/>
      <c r="D165" s="201" t="s">
        <v>202</v>
      </c>
      <c r="E165" s="184"/>
      <c r="F165" s="202" t="s">
        <v>349</v>
      </c>
      <c r="G165" s="184"/>
      <c r="H165" s="184"/>
      <c r="I165" s="157"/>
      <c r="J165" s="184"/>
      <c r="K165" s="31"/>
      <c r="L165" s="32"/>
      <c r="M165" s="158"/>
      <c r="N165" s="159"/>
      <c r="O165" s="57"/>
      <c r="P165" s="57"/>
      <c r="Q165" s="57"/>
      <c r="R165" s="57"/>
      <c r="S165" s="57"/>
      <c r="T165" s="58"/>
      <c r="U165" s="31"/>
      <c r="V165" s="31"/>
      <c r="W165" s="31"/>
      <c r="X165" s="31"/>
      <c r="Y165" s="31"/>
      <c r="Z165" s="31"/>
      <c r="AA165" s="31"/>
      <c r="AB165" s="31"/>
      <c r="AC165" s="31"/>
      <c r="AD165" s="31"/>
      <c r="AE165" s="31"/>
      <c r="AT165" s="15" t="s">
        <v>202</v>
      </c>
      <c r="AU165" s="15" t="s">
        <v>96</v>
      </c>
    </row>
    <row r="166" spans="2:51" s="13" customFormat="1" ht="12">
      <c r="B166" s="160"/>
      <c r="C166" s="186"/>
      <c r="D166" s="201" t="s">
        <v>257</v>
      </c>
      <c r="E166" s="203" t="s">
        <v>1</v>
      </c>
      <c r="F166" s="204" t="s">
        <v>1174</v>
      </c>
      <c r="G166" s="186"/>
      <c r="H166" s="205">
        <v>90</v>
      </c>
      <c r="I166" s="162"/>
      <c r="J166" s="186"/>
      <c r="L166" s="160"/>
      <c r="M166" s="163"/>
      <c r="N166" s="164"/>
      <c r="O166" s="164"/>
      <c r="P166" s="164"/>
      <c r="Q166" s="164"/>
      <c r="R166" s="164"/>
      <c r="S166" s="164"/>
      <c r="T166" s="165"/>
      <c r="AT166" s="161" t="s">
        <v>257</v>
      </c>
      <c r="AU166" s="161" t="s">
        <v>96</v>
      </c>
      <c r="AV166" s="13" t="s">
        <v>96</v>
      </c>
      <c r="AW166" s="13" t="s">
        <v>40</v>
      </c>
      <c r="AX166" s="13" t="s">
        <v>93</v>
      </c>
      <c r="AY166" s="161" t="s">
        <v>195</v>
      </c>
    </row>
    <row r="167" spans="1:65" s="2" customFormat="1" ht="33" customHeight="1">
      <c r="A167" s="31"/>
      <c r="B167" s="148"/>
      <c r="C167" s="196" t="s">
        <v>245</v>
      </c>
      <c r="D167" s="196" t="s">
        <v>196</v>
      </c>
      <c r="E167" s="197" t="s">
        <v>356</v>
      </c>
      <c r="F167" s="198" t="s">
        <v>357</v>
      </c>
      <c r="G167" s="199" t="s">
        <v>347</v>
      </c>
      <c r="H167" s="200">
        <v>204.216</v>
      </c>
      <c r="I167" s="149"/>
      <c r="J167" s="183">
        <f>ROUND(I167*H167,2)</f>
        <v>0</v>
      </c>
      <c r="K167" s="150"/>
      <c r="L167" s="32"/>
      <c r="M167" s="151" t="s">
        <v>1</v>
      </c>
      <c r="N167" s="152" t="s">
        <v>50</v>
      </c>
      <c r="O167" s="57"/>
      <c r="P167" s="153">
        <f>O167*H167</f>
        <v>0</v>
      </c>
      <c r="Q167" s="153">
        <v>0</v>
      </c>
      <c r="R167" s="153">
        <f>Q167*H167</f>
        <v>0</v>
      </c>
      <c r="S167" s="153">
        <v>0</v>
      </c>
      <c r="T167" s="154">
        <f>S167*H167</f>
        <v>0</v>
      </c>
      <c r="U167" s="31"/>
      <c r="V167" s="31"/>
      <c r="W167" s="31"/>
      <c r="X167" s="31"/>
      <c r="Y167" s="31"/>
      <c r="Z167" s="31"/>
      <c r="AA167" s="31"/>
      <c r="AB167" s="31"/>
      <c r="AC167" s="31"/>
      <c r="AD167" s="31"/>
      <c r="AE167" s="31"/>
      <c r="AR167" s="155" t="s">
        <v>208</v>
      </c>
      <c r="AT167" s="155" t="s">
        <v>196</v>
      </c>
      <c r="AU167" s="155" t="s">
        <v>96</v>
      </c>
      <c r="AY167" s="15" t="s">
        <v>195</v>
      </c>
      <c r="BE167" s="156">
        <f>IF(N167="základní",J167,0)</f>
        <v>0</v>
      </c>
      <c r="BF167" s="156">
        <f>IF(N167="snížená",J167,0)</f>
        <v>0</v>
      </c>
      <c r="BG167" s="156">
        <f>IF(N167="zákl. přenesená",J167,0)</f>
        <v>0</v>
      </c>
      <c r="BH167" s="156">
        <f>IF(N167="sníž. přenesená",J167,0)</f>
        <v>0</v>
      </c>
      <c r="BI167" s="156">
        <f>IF(N167="nulová",J167,0)</f>
        <v>0</v>
      </c>
      <c r="BJ167" s="15" t="s">
        <v>93</v>
      </c>
      <c r="BK167" s="156">
        <f>ROUND(I167*H167,2)</f>
        <v>0</v>
      </c>
      <c r="BL167" s="15" t="s">
        <v>208</v>
      </c>
      <c r="BM167" s="155" t="s">
        <v>1175</v>
      </c>
    </row>
    <row r="168" spans="1:47" s="2" customFormat="1" ht="29.25">
      <c r="A168" s="31"/>
      <c r="B168" s="32"/>
      <c r="C168" s="184"/>
      <c r="D168" s="201" t="s">
        <v>202</v>
      </c>
      <c r="E168" s="184"/>
      <c r="F168" s="202" t="s">
        <v>359</v>
      </c>
      <c r="G168" s="184"/>
      <c r="H168" s="184"/>
      <c r="I168" s="157"/>
      <c r="J168" s="184"/>
      <c r="K168" s="31"/>
      <c r="L168" s="32"/>
      <c r="M168" s="158"/>
      <c r="N168" s="159"/>
      <c r="O168" s="57"/>
      <c r="P168" s="57"/>
      <c r="Q168" s="57"/>
      <c r="R168" s="57"/>
      <c r="S168" s="57"/>
      <c r="T168" s="58"/>
      <c r="U168" s="31"/>
      <c r="V168" s="31"/>
      <c r="W168" s="31"/>
      <c r="X168" s="31"/>
      <c r="Y168" s="31"/>
      <c r="Z168" s="31"/>
      <c r="AA168" s="31"/>
      <c r="AB168" s="31"/>
      <c r="AC168" s="31"/>
      <c r="AD168" s="31"/>
      <c r="AE168" s="31"/>
      <c r="AT168" s="15" t="s">
        <v>202</v>
      </c>
      <c r="AU168" s="15" t="s">
        <v>96</v>
      </c>
    </row>
    <row r="169" spans="2:51" s="13" customFormat="1" ht="12">
      <c r="B169" s="160"/>
      <c r="C169" s="186"/>
      <c r="D169" s="201" t="s">
        <v>257</v>
      </c>
      <c r="E169" s="203" t="s">
        <v>1</v>
      </c>
      <c r="F169" s="204" t="s">
        <v>1176</v>
      </c>
      <c r="G169" s="186"/>
      <c r="H169" s="205">
        <v>22.4</v>
      </c>
      <c r="I169" s="162"/>
      <c r="J169" s="186"/>
      <c r="L169" s="160"/>
      <c r="M169" s="163"/>
      <c r="N169" s="164"/>
      <c r="O169" s="164"/>
      <c r="P169" s="164"/>
      <c r="Q169" s="164"/>
      <c r="R169" s="164"/>
      <c r="S169" s="164"/>
      <c r="T169" s="165"/>
      <c r="AT169" s="161" t="s">
        <v>257</v>
      </c>
      <c r="AU169" s="161" t="s">
        <v>96</v>
      </c>
      <c r="AV169" s="13" t="s">
        <v>96</v>
      </c>
      <c r="AW169" s="13" t="s">
        <v>40</v>
      </c>
      <c r="AX169" s="13" t="s">
        <v>85</v>
      </c>
      <c r="AY169" s="161" t="s">
        <v>195</v>
      </c>
    </row>
    <row r="170" spans="2:51" s="13" customFormat="1" ht="12">
      <c r="B170" s="160"/>
      <c r="C170" s="186"/>
      <c r="D170" s="201" t="s">
        <v>257</v>
      </c>
      <c r="E170" s="203" t="s">
        <v>1</v>
      </c>
      <c r="F170" s="204" t="s">
        <v>1177</v>
      </c>
      <c r="G170" s="186"/>
      <c r="H170" s="205">
        <v>142.912</v>
      </c>
      <c r="I170" s="162"/>
      <c r="J170" s="186"/>
      <c r="L170" s="160"/>
      <c r="M170" s="163"/>
      <c r="N170" s="164"/>
      <c r="O170" s="164"/>
      <c r="P170" s="164"/>
      <c r="Q170" s="164"/>
      <c r="R170" s="164"/>
      <c r="S170" s="164"/>
      <c r="T170" s="165"/>
      <c r="AT170" s="161" t="s">
        <v>257</v>
      </c>
      <c r="AU170" s="161" t="s">
        <v>96</v>
      </c>
      <c r="AV170" s="13" t="s">
        <v>96</v>
      </c>
      <c r="AW170" s="13" t="s">
        <v>40</v>
      </c>
      <c r="AX170" s="13" t="s">
        <v>85</v>
      </c>
      <c r="AY170" s="161" t="s">
        <v>195</v>
      </c>
    </row>
    <row r="171" spans="2:51" s="13" customFormat="1" ht="22.5">
      <c r="B171" s="160"/>
      <c r="C171" s="186"/>
      <c r="D171" s="201" t="s">
        <v>257</v>
      </c>
      <c r="E171" s="203" t="s">
        <v>1</v>
      </c>
      <c r="F171" s="204" t="s">
        <v>1178</v>
      </c>
      <c r="G171" s="186"/>
      <c r="H171" s="205">
        <v>50.184</v>
      </c>
      <c r="I171" s="162"/>
      <c r="J171" s="186"/>
      <c r="L171" s="160"/>
      <c r="M171" s="163"/>
      <c r="N171" s="164"/>
      <c r="O171" s="164"/>
      <c r="P171" s="164"/>
      <c r="Q171" s="164"/>
      <c r="R171" s="164"/>
      <c r="S171" s="164"/>
      <c r="T171" s="165"/>
      <c r="AT171" s="161" t="s">
        <v>257</v>
      </c>
      <c r="AU171" s="161" t="s">
        <v>96</v>
      </c>
      <c r="AV171" s="13" t="s">
        <v>96</v>
      </c>
      <c r="AW171" s="13" t="s">
        <v>40</v>
      </c>
      <c r="AX171" s="13" t="s">
        <v>85</v>
      </c>
      <c r="AY171" s="161" t="s">
        <v>195</v>
      </c>
    </row>
    <row r="172" spans="2:51" s="13" customFormat="1" ht="12">
      <c r="B172" s="160"/>
      <c r="C172" s="186"/>
      <c r="D172" s="201" t="s">
        <v>257</v>
      </c>
      <c r="E172" s="203" t="s">
        <v>1</v>
      </c>
      <c r="F172" s="204" t="s">
        <v>1179</v>
      </c>
      <c r="G172" s="186"/>
      <c r="H172" s="205">
        <v>-11.28</v>
      </c>
      <c r="I172" s="162"/>
      <c r="J172" s="186"/>
      <c r="L172" s="160"/>
      <c r="M172" s="163"/>
      <c r="N172" s="164"/>
      <c r="O172" s="164"/>
      <c r="P172" s="164"/>
      <c r="Q172" s="164"/>
      <c r="R172" s="164"/>
      <c r="S172" s="164"/>
      <c r="T172" s="165"/>
      <c r="AT172" s="161" t="s">
        <v>257</v>
      </c>
      <c r="AU172" s="161" t="s">
        <v>96</v>
      </c>
      <c r="AV172" s="13" t="s">
        <v>96</v>
      </c>
      <c r="AW172" s="13" t="s">
        <v>40</v>
      </c>
      <c r="AX172" s="13" t="s">
        <v>85</v>
      </c>
      <c r="AY172" s="161" t="s">
        <v>195</v>
      </c>
    </row>
    <row r="173" spans="1:65" s="2" customFormat="1" ht="33" customHeight="1">
      <c r="A173" s="31"/>
      <c r="B173" s="148"/>
      <c r="C173" s="196" t="s">
        <v>253</v>
      </c>
      <c r="D173" s="196" t="s">
        <v>196</v>
      </c>
      <c r="E173" s="197" t="s">
        <v>366</v>
      </c>
      <c r="F173" s="198" t="s">
        <v>367</v>
      </c>
      <c r="G173" s="199" t="s">
        <v>347</v>
      </c>
      <c r="H173" s="200">
        <v>312.324</v>
      </c>
      <c r="I173" s="149"/>
      <c r="J173" s="183">
        <f>ROUND(I173*H173,2)</f>
        <v>0</v>
      </c>
      <c r="K173" s="150"/>
      <c r="L173" s="32"/>
      <c r="M173" s="151" t="s">
        <v>1</v>
      </c>
      <c r="N173" s="152" t="s">
        <v>50</v>
      </c>
      <c r="O173" s="57"/>
      <c r="P173" s="153">
        <f>O173*H173</f>
        <v>0</v>
      </c>
      <c r="Q173" s="153">
        <v>0</v>
      </c>
      <c r="R173" s="153">
        <f>Q173*H173</f>
        <v>0</v>
      </c>
      <c r="S173" s="153">
        <v>0</v>
      </c>
      <c r="T173" s="154">
        <f>S173*H173</f>
        <v>0</v>
      </c>
      <c r="U173" s="31"/>
      <c r="V173" s="31"/>
      <c r="W173" s="31"/>
      <c r="X173" s="31"/>
      <c r="Y173" s="31"/>
      <c r="Z173" s="31"/>
      <c r="AA173" s="31"/>
      <c r="AB173" s="31"/>
      <c r="AC173" s="31"/>
      <c r="AD173" s="31"/>
      <c r="AE173" s="31"/>
      <c r="AR173" s="155" t="s">
        <v>208</v>
      </c>
      <c r="AT173" s="155" t="s">
        <v>196</v>
      </c>
      <c r="AU173" s="155" t="s">
        <v>96</v>
      </c>
      <c r="AY173" s="15" t="s">
        <v>195</v>
      </c>
      <c r="BE173" s="156">
        <f>IF(N173="základní",J173,0)</f>
        <v>0</v>
      </c>
      <c r="BF173" s="156">
        <f>IF(N173="snížená",J173,0)</f>
        <v>0</v>
      </c>
      <c r="BG173" s="156">
        <f>IF(N173="zákl. přenesená",J173,0)</f>
        <v>0</v>
      </c>
      <c r="BH173" s="156">
        <f>IF(N173="sníž. přenesená",J173,0)</f>
        <v>0</v>
      </c>
      <c r="BI173" s="156">
        <f>IF(N173="nulová",J173,0)</f>
        <v>0</v>
      </c>
      <c r="BJ173" s="15" t="s">
        <v>93</v>
      </c>
      <c r="BK173" s="156">
        <f>ROUND(I173*H173,2)</f>
        <v>0</v>
      </c>
      <c r="BL173" s="15" t="s">
        <v>208</v>
      </c>
      <c r="BM173" s="155" t="s">
        <v>1180</v>
      </c>
    </row>
    <row r="174" spans="1:47" s="2" customFormat="1" ht="29.25">
      <c r="A174" s="31"/>
      <c r="B174" s="32"/>
      <c r="C174" s="184"/>
      <c r="D174" s="201" t="s">
        <v>202</v>
      </c>
      <c r="E174" s="184"/>
      <c r="F174" s="202" t="s">
        <v>369</v>
      </c>
      <c r="G174" s="184"/>
      <c r="H174" s="184"/>
      <c r="I174" s="157"/>
      <c r="J174" s="184"/>
      <c r="K174" s="31"/>
      <c r="L174" s="32"/>
      <c r="M174" s="158"/>
      <c r="N174" s="159"/>
      <c r="O174" s="57"/>
      <c r="P174" s="57"/>
      <c r="Q174" s="57"/>
      <c r="R174" s="57"/>
      <c r="S174" s="57"/>
      <c r="T174" s="58"/>
      <c r="U174" s="31"/>
      <c r="V174" s="31"/>
      <c r="W174" s="31"/>
      <c r="X174" s="31"/>
      <c r="Y174" s="31"/>
      <c r="Z174" s="31"/>
      <c r="AA174" s="31"/>
      <c r="AB174" s="31"/>
      <c r="AC174" s="31"/>
      <c r="AD174" s="31"/>
      <c r="AE174" s="31"/>
      <c r="AT174" s="15" t="s">
        <v>202</v>
      </c>
      <c r="AU174" s="15" t="s">
        <v>96</v>
      </c>
    </row>
    <row r="175" spans="2:51" s="13" customFormat="1" ht="12">
      <c r="B175" s="160"/>
      <c r="C175" s="186"/>
      <c r="D175" s="201" t="s">
        <v>257</v>
      </c>
      <c r="E175" s="203" t="s">
        <v>1</v>
      </c>
      <c r="F175" s="204" t="s">
        <v>1181</v>
      </c>
      <c r="G175" s="186"/>
      <c r="H175" s="205">
        <v>33.6</v>
      </c>
      <c r="I175" s="162"/>
      <c r="J175" s="186"/>
      <c r="L175" s="160"/>
      <c r="M175" s="163"/>
      <c r="N175" s="164"/>
      <c r="O175" s="164"/>
      <c r="P175" s="164"/>
      <c r="Q175" s="164"/>
      <c r="R175" s="164"/>
      <c r="S175" s="164"/>
      <c r="T175" s="165"/>
      <c r="AT175" s="161" t="s">
        <v>257</v>
      </c>
      <c r="AU175" s="161" t="s">
        <v>96</v>
      </c>
      <c r="AV175" s="13" t="s">
        <v>96</v>
      </c>
      <c r="AW175" s="13" t="s">
        <v>40</v>
      </c>
      <c r="AX175" s="13" t="s">
        <v>85</v>
      </c>
      <c r="AY175" s="161" t="s">
        <v>195</v>
      </c>
    </row>
    <row r="176" spans="2:51" s="13" customFormat="1" ht="12">
      <c r="B176" s="160"/>
      <c r="C176" s="186"/>
      <c r="D176" s="201" t="s">
        <v>257</v>
      </c>
      <c r="E176" s="203" t="s">
        <v>1</v>
      </c>
      <c r="F176" s="204" t="s">
        <v>1182</v>
      </c>
      <c r="G176" s="186"/>
      <c r="H176" s="205">
        <v>214.368</v>
      </c>
      <c r="I176" s="162"/>
      <c r="J176" s="186"/>
      <c r="L176" s="160"/>
      <c r="M176" s="163"/>
      <c r="N176" s="164"/>
      <c r="O176" s="164"/>
      <c r="P176" s="164"/>
      <c r="Q176" s="164"/>
      <c r="R176" s="164"/>
      <c r="S176" s="164"/>
      <c r="T176" s="165"/>
      <c r="AT176" s="161" t="s">
        <v>257</v>
      </c>
      <c r="AU176" s="161" t="s">
        <v>96</v>
      </c>
      <c r="AV176" s="13" t="s">
        <v>96</v>
      </c>
      <c r="AW176" s="13" t="s">
        <v>40</v>
      </c>
      <c r="AX176" s="13" t="s">
        <v>85</v>
      </c>
      <c r="AY176" s="161" t="s">
        <v>195</v>
      </c>
    </row>
    <row r="177" spans="2:51" s="13" customFormat="1" ht="22.5">
      <c r="B177" s="160"/>
      <c r="C177" s="186"/>
      <c r="D177" s="201" t="s">
        <v>257</v>
      </c>
      <c r="E177" s="203" t="s">
        <v>1</v>
      </c>
      <c r="F177" s="204" t="s">
        <v>1183</v>
      </c>
      <c r="G177" s="186"/>
      <c r="H177" s="205">
        <v>81.276</v>
      </c>
      <c r="I177" s="162"/>
      <c r="J177" s="186"/>
      <c r="L177" s="160"/>
      <c r="M177" s="163"/>
      <c r="N177" s="164"/>
      <c r="O177" s="164"/>
      <c r="P177" s="164"/>
      <c r="Q177" s="164"/>
      <c r="R177" s="164"/>
      <c r="S177" s="164"/>
      <c r="T177" s="165"/>
      <c r="AT177" s="161" t="s">
        <v>257</v>
      </c>
      <c r="AU177" s="161" t="s">
        <v>96</v>
      </c>
      <c r="AV177" s="13" t="s">
        <v>96</v>
      </c>
      <c r="AW177" s="13" t="s">
        <v>40</v>
      </c>
      <c r="AX177" s="13" t="s">
        <v>85</v>
      </c>
      <c r="AY177" s="161" t="s">
        <v>195</v>
      </c>
    </row>
    <row r="178" spans="2:51" s="13" customFormat="1" ht="12">
      <c r="B178" s="160"/>
      <c r="C178" s="186"/>
      <c r="D178" s="201" t="s">
        <v>257</v>
      </c>
      <c r="E178" s="203" t="s">
        <v>1</v>
      </c>
      <c r="F178" s="204" t="s">
        <v>1184</v>
      </c>
      <c r="G178" s="186"/>
      <c r="H178" s="205">
        <v>-16.92</v>
      </c>
      <c r="I178" s="162"/>
      <c r="J178" s="186"/>
      <c r="L178" s="160"/>
      <c r="M178" s="163"/>
      <c r="N178" s="164"/>
      <c r="O178" s="164"/>
      <c r="P178" s="164"/>
      <c r="Q178" s="164"/>
      <c r="R178" s="164"/>
      <c r="S178" s="164"/>
      <c r="T178" s="165"/>
      <c r="AT178" s="161" t="s">
        <v>257</v>
      </c>
      <c r="AU178" s="161" t="s">
        <v>96</v>
      </c>
      <c r="AV178" s="13" t="s">
        <v>96</v>
      </c>
      <c r="AW178" s="13" t="s">
        <v>40</v>
      </c>
      <c r="AX178" s="13" t="s">
        <v>85</v>
      </c>
      <c r="AY178" s="161" t="s">
        <v>195</v>
      </c>
    </row>
    <row r="179" spans="1:65" s="2" customFormat="1" ht="24.2" customHeight="1">
      <c r="A179" s="31"/>
      <c r="B179" s="148"/>
      <c r="C179" s="196" t="s">
        <v>260</v>
      </c>
      <c r="D179" s="196" t="s">
        <v>196</v>
      </c>
      <c r="E179" s="197" t="s">
        <v>389</v>
      </c>
      <c r="F179" s="198" t="s">
        <v>390</v>
      </c>
      <c r="G179" s="199" t="s">
        <v>347</v>
      </c>
      <c r="H179" s="200">
        <v>460.54</v>
      </c>
      <c r="I179" s="149"/>
      <c r="J179" s="183">
        <f>ROUND(I179*H179,2)</f>
        <v>0</v>
      </c>
      <c r="K179" s="150"/>
      <c r="L179" s="32"/>
      <c r="M179" s="151" t="s">
        <v>1</v>
      </c>
      <c r="N179" s="152" t="s">
        <v>50</v>
      </c>
      <c r="O179" s="57"/>
      <c r="P179" s="153">
        <f>O179*H179</f>
        <v>0</v>
      </c>
      <c r="Q179" s="153">
        <v>0</v>
      </c>
      <c r="R179" s="153">
        <f>Q179*H179</f>
        <v>0</v>
      </c>
      <c r="S179" s="153">
        <v>0</v>
      </c>
      <c r="T179" s="154">
        <f>S179*H179</f>
        <v>0</v>
      </c>
      <c r="U179" s="31"/>
      <c r="V179" s="31"/>
      <c r="W179" s="31"/>
      <c r="X179" s="31"/>
      <c r="Y179" s="31"/>
      <c r="Z179" s="31"/>
      <c r="AA179" s="31"/>
      <c r="AB179" s="31"/>
      <c r="AC179" s="31"/>
      <c r="AD179" s="31"/>
      <c r="AE179" s="31"/>
      <c r="AR179" s="155" t="s">
        <v>208</v>
      </c>
      <c r="AT179" s="155" t="s">
        <v>196</v>
      </c>
      <c r="AU179" s="155" t="s">
        <v>96</v>
      </c>
      <c r="AY179" s="15" t="s">
        <v>195</v>
      </c>
      <c r="BE179" s="156">
        <f>IF(N179="základní",J179,0)</f>
        <v>0</v>
      </c>
      <c r="BF179" s="156">
        <f>IF(N179="snížená",J179,0)</f>
        <v>0</v>
      </c>
      <c r="BG179" s="156">
        <f>IF(N179="zákl. přenesená",J179,0)</f>
        <v>0</v>
      </c>
      <c r="BH179" s="156">
        <f>IF(N179="sníž. přenesená",J179,0)</f>
        <v>0</v>
      </c>
      <c r="BI179" s="156">
        <f>IF(N179="nulová",J179,0)</f>
        <v>0</v>
      </c>
      <c r="BJ179" s="15" t="s">
        <v>93</v>
      </c>
      <c r="BK179" s="156">
        <f>ROUND(I179*H179,2)</f>
        <v>0</v>
      </c>
      <c r="BL179" s="15" t="s">
        <v>208</v>
      </c>
      <c r="BM179" s="155" t="s">
        <v>1185</v>
      </c>
    </row>
    <row r="180" spans="1:47" s="2" customFormat="1" ht="39">
      <c r="A180" s="31"/>
      <c r="B180" s="32"/>
      <c r="C180" s="184"/>
      <c r="D180" s="201" t="s">
        <v>202</v>
      </c>
      <c r="E180" s="184"/>
      <c r="F180" s="202" t="s">
        <v>392</v>
      </c>
      <c r="G180" s="184"/>
      <c r="H180" s="184"/>
      <c r="I180" s="157"/>
      <c r="J180" s="184"/>
      <c r="K180" s="31"/>
      <c r="L180" s="32"/>
      <c r="M180" s="158"/>
      <c r="N180" s="159"/>
      <c r="O180" s="57"/>
      <c r="P180" s="57"/>
      <c r="Q180" s="57"/>
      <c r="R180" s="57"/>
      <c r="S180" s="57"/>
      <c r="T180" s="58"/>
      <c r="U180" s="31"/>
      <c r="V180" s="31"/>
      <c r="W180" s="31"/>
      <c r="X180" s="31"/>
      <c r="Y180" s="31"/>
      <c r="Z180" s="31"/>
      <c r="AA180" s="31"/>
      <c r="AB180" s="31"/>
      <c r="AC180" s="31"/>
      <c r="AD180" s="31"/>
      <c r="AE180" s="31"/>
      <c r="AT180" s="15" t="s">
        <v>202</v>
      </c>
      <c r="AU180" s="15" t="s">
        <v>96</v>
      </c>
    </row>
    <row r="181" spans="2:51" s="13" customFormat="1" ht="12">
      <c r="B181" s="160"/>
      <c r="C181" s="186"/>
      <c r="D181" s="201" t="s">
        <v>257</v>
      </c>
      <c r="E181" s="203" t="s">
        <v>1</v>
      </c>
      <c r="F181" s="204" t="s">
        <v>1186</v>
      </c>
      <c r="G181" s="186"/>
      <c r="H181" s="205">
        <v>357.28</v>
      </c>
      <c r="I181" s="162"/>
      <c r="J181" s="186"/>
      <c r="L181" s="160"/>
      <c r="M181" s="163"/>
      <c r="N181" s="164"/>
      <c r="O181" s="164"/>
      <c r="P181" s="164"/>
      <c r="Q181" s="164"/>
      <c r="R181" s="164"/>
      <c r="S181" s="164"/>
      <c r="T181" s="165"/>
      <c r="AT181" s="161" t="s">
        <v>257</v>
      </c>
      <c r="AU181" s="161" t="s">
        <v>96</v>
      </c>
      <c r="AV181" s="13" t="s">
        <v>96</v>
      </c>
      <c r="AW181" s="13" t="s">
        <v>40</v>
      </c>
      <c r="AX181" s="13" t="s">
        <v>85</v>
      </c>
      <c r="AY181" s="161" t="s">
        <v>195</v>
      </c>
    </row>
    <row r="182" spans="2:51" s="13" customFormat="1" ht="22.5">
      <c r="B182" s="160"/>
      <c r="C182" s="186"/>
      <c r="D182" s="201" t="s">
        <v>257</v>
      </c>
      <c r="E182" s="203" t="s">
        <v>1</v>
      </c>
      <c r="F182" s="204" t="s">
        <v>1187</v>
      </c>
      <c r="G182" s="186"/>
      <c r="H182" s="205">
        <v>131.46</v>
      </c>
      <c r="I182" s="162"/>
      <c r="J182" s="186"/>
      <c r="L182" s="160"/>
      <c r="M182" s="163"/>
      <c r="N182" s="164"/>
      <c r="O182" s="164"/>
      <c r="P182" s="164"/>
      <c r="Q182" s="164"/>
      <c r="R182" s="164"/>
      <c r="S182" s="164"/>
      <c r="T182" s="165"/>
      <c r="AT182" s="161" t="s">
        <v>257</v>
      </c>
      <c r="AU182" s="161" t="s">
        <v>96</v>
      </c>
      <c r="AV182" s="13" t="s">
        <v>96</v>
      </c>
      <c r="AW182" s="13" t="s">
        <v>40</v>
      </c>
      <c r="AX182" s="13" t="s">
        <v>85</v>
      </c>
      <c r="AY182" s="161" t="s">
        <v>195</v>
      </c>
    </row>
    <row r="183" spans="2:51" s="13" customFormat="1" ht="12">
      <c r="B183" s="160"/>
      <c r="C183" s="186"/>
      <c r="D183" s="201" t="s">
        <v>257</v>
      </c>
      <c r="E183" s="203" t="s">
        <v>1</v>
      </c>
      <c r="F183" s="204" t="s">
        <v>1188</v>
      </c>
      <c r="G183" s="186"/>
      <c r="H183" s="205">
        <v>-28.2</v>
      </c>
      <c r="I183" s="162"/>
      <c r="J183" s="186"/>
      <c r="L183" s="160"/>
      <c r="M183" s="163"/>
      <c r="N183" s="164"/>
      <c r="O183" s="164"/>
      <c r="P183" s="164"/>
      <c r="Q183" s="164"/>
      <c r="R183" s="164"/>
      <c r="S183" s="164"/>
      <c r="T183" s="165"/>
      <c r="AT183" s="161" t="s">
        <v>257</v>
      </c>
      <c r="AU183" s="161" t="s">
        <v>96</v>
      </c>
      <c r="AV183" s="13" t="s">
        <v>96</v>
      </c>
      <c r="AW183" s="13" t="s">
        <v>40</v>
      </c>
      <c r="AX183" s="13" t="s">
        <v>85</v>
      </c>
      <c r="AY183" s="161" t="s">
        <v>195</v>
      </c>
    </row>
    <row r="184" spans="1:65" s="2" customFormat="1" ht="33" customHeight="1">
      <c r="A184" s="31"/>
      <c r="B184" s="148"/>
      <c r="C184" s="196" t="s">
        <v>8</v>
      </c>
      <c r="D184" s="196" t="s">
        <v>196</v>
      </c>
      <c r="E184" s="197" t="s">
        <v>403</v>
      </c>
      <c r="F184" s="198" t="s">
        <v>404</v>
      </c>
      <c r="G184" s="199" t="s">
        <v>347</v>
      </c>
      <c r="H184" s="200">
        <v>921.08</v>
      </c>
      <c r="I184" s="149"/>
      <c r="J184" s="183">
        <f>ROUND(I184*H184,2)</f>
        <v>0</v>
      </c>
      <c r="K184" s="150"/>
      <c r="L184" s="32"/>
      <c r="M184" s="151" t="s">
        <v>1</v>
      </c>
      <c r="N184" s="152" t="s">
        <v>50</v>
      </c>
      <c r="O184" s="57"/>
      <c r="P184" s="153">
        <f>O184*H184</f>
        <v>0</v>
      </c>
      <c r="Q184" s="153">
        <v>0</v>
      </c>
      <c r="R184" s="153">
        <f>Q184*H184</f>
        <v>0</v>
      </c>
      <c r="S184" s="153">
        <v>0</v>
      </c>
      <c r="T184" s="154">
        <f>S184*H184</f>
        <v>0</v>
      </c>
      <c r="U184" s="31"/>
      <c r="V184" s="31"/>
      <c r="W184" s="31"/>
      <c r="X184" s="31"/>
      <c r="Y184" s="31"/>
      <c r="Z184" s="31"/>
      <c r="AA184" s="31"/>
      <c r="AB184" s="31"/>
      <c r="AC184" s="31"/>
      <c r="AD184" s="31"/>
      <c r="AE184" s="31"/>
      <c r="AR184" s="155" t="s">
        <v>208</v>
      </c>
      <c r="AT184" s="155" t="s">
        <v>196</v>
      </c>
      <c r="AU184" s="155" t="s">
        <v>96</v>
      </c>
      <c r="AY184" s="15" t="s">
        <v>195</v>
      </c>
      <c r="BE184" s="156">
        <f>IF(N184="základní",J184,0)</f>
        <v>0</v>
      </c>
      <c r="BF184" s="156">
        <f>IF(N184="snížená",J184,0)</f>
        <v>0</v>
      </c>
      <c r="BG184" s="156">
        <f>IF(N184="zákl. přenesená",J184,0)</f>
        <v>0</v>
      </c>
      <c r="BH184" s="156">
        <f>IF(N184="sníž. přenesená",J184,0)</f>
        <v>0</v>
      </c>
      <c r="BI184" s="156">
        <f>IF(N184="nulová",J184,0)</f>
        <v>0</v>
      </c>
      <c r="BJ184" s="15" t="s">
        <v>93</v>
      </c>
      <c r="BK184" s="156">
        <f>ROUND(I184*H184,2)</f>
        <v>0</v>
      </c>
      <c r="BL184" s="15" t="s">
        <v>208</v>
      </c>
      <c r="BM184" s="155" t="s">
        <v>1189</v>
      </c>
    </row>
    <row r="185" spans="1:47" s="2" customFormat="1" ht="39">
      <c r="A185" s="31"/>
      <c r="B185" s="32"/>
      <c r="C185" s="184"/>
      <c r="D185" s="201" t="s">
        <v>202</v>
      </c>
      <c r="E185" s="184"/>
      <c r="F185" s="202" t="s">
        <v>406</v>
      </c>
      <c r="G185" s="184"/>
      <c r="H185" s="184"/>
      <c r="I185" s="157"/>
      <c r="J185" s="184"/>
      <c r="K185" s="31"/>
      <c r="L185" s="32"/>
      <c r="M185" s="158"/>
      <c r="N185" s="159"/>
      <c r="O185" s="57"/>
      <c r="P185" s="57"/>
      <c r="Q185" s="57"/>
      <c r="R185" s="57"/>
      <c r="S185" s="57"/>
      <c r="T185" s="58"/>
      <c r="U185" s="31"/>
      <c r="V185" s="31"/>
      <c r="W185" s="31"/>
      <c r="X185" s="31"/>
      <c r="Y185" s="31"/>
      <c r="Z185" s="31"/>
      <c r="AA185" s="31"/>
      <c r="AB185" s="31"/>
      <c r="AC185" s="31"/>
      <c r="AD185" s="31"/>
      <c r="AE185" s="31"/>
      <c r="AT185" s="15" t="s">
        <v>202</v>
      </c>
      <c r="AU185" s="15" t="s">
        <v>96</v>
      </c>
    </row>
    <row r="186" spans="2:51" s="13" customFormat="1" ht="12">
      <c r="B186" s="160"/>
      <c r="C186" s="186"/>
      <c r="D186" s="201" t="s">
        <v>257</v>
      </c>
      <c r="E186" s="203" t="s">
        <v>1</v>
      </c>
      <c r="F186" s="204" t="s">
        <v>1190</v>
      </c>
      <c r="G186" s="186"/>
      <c r="H186" s="205">
        <v>714.56</v>
      </c>
      <c r="I186" s="162"/>
      <c r="J186" s="186"/>
      <c r="L186" s="160"/>
      <c r="M186" s="163"/>
      <c r="N186" s="164"/>
      <c r="O186" s="164"/>
      <c r="P186" s="164"/>
      <c r="Q186" s="164"/>
      <c r="R186" s="164"/>
      <c r="S186" s="164"/>
      <c r="T186" s="165"/>
      <c r="AT186" s="161" t="s">
        <v>257</v>
      </c>
      <c r="AU186" s="161" t="s">
        <v>96</v>
      </c>
      <c r="AV186" s="13" t="s">
        <v>96</v>
      </c>
      <c r="AW186" s="13" t="s">
        <v>40</v>
      </c>
      <c r="AX186" s="13" t="s">
        <v>85</v>
      </c>
      <c r="AY186" s="161" t="s">
        <v>195</v>
      </c>
    </row>
    <row r="187" spans="2:51" s="13" customFormat="1" ht="22.5">
      <c r="B187" s="160"/>
      <c r="C187" s="186"/>
      <c r="D187" s="201" t="s">
        <v>257</v>
      </c>
      <c r="E187" s="203" t="s">
        <v>1</v>
      </c>
      <c r="F187" s="204" t="s">
        <v>1191</v>
      </c>
      <c r="G187" s="186"/>
      <c r="H187" s="205">
        <v>262.92</v>
      </c>
      <c r="I187" s="162"/>
      <c r="J187" s="186"/>
      <c r="L187" s="160"/>
      <c r="M187" s="163"/>
      <c r="N187" s="164"/>
      <c r="O187" s="164"/>
      <c r="P187" s="164"/>
      <c r="Q187" s="164"/>
      <c r="R187" s="164"/>
      <c r="S187" s="164"/>
      <c r="T187" s="165"/>
      <c r="AT187" s="161" t="s">
        <v>257</v>
      </c>
      <c r="AU187" s="161" t="s">
        <v>96</v>
      </c>
      <c r="AV187" s="13" t="s">
        <v>96</v>
      </c>
      <c r="AW187" s="13" t="s">
        <v>40</v>
      </c>
      <c r="AX187" s="13" t="s">
        <v>85</v>
      </c>
      <c r="AY187" s="161" t="s">
        <v>195</v>
      </c>
    </row>
    <row r="188" spans="2:51" s="13" customFormat="1" ht="12">
      <c r="B188" s="160"/>
      <c r="C188" s="186"/>
      <c r="D188" s="201" t="s">
        <v>257</v>
      </c>
      <c r="E188" s="203" t="s">
        <v>1</v>
      </c>
      <c r="F188" s="204" t="s">
        <v>1192</v>
      </c>
      <c r="G188" s="186"/>
      <c r="H188" s="205">
        <v>-56.4</v>
      </c>
      <c r="I188" s="162"/>
      <c r="J188" s="186"/>
      <c r="L188" s="160"/>
      <c r="M188" s="163"/>
      <c r="N188" s="164"/>
      <c r="O188" s="164"/>
      <c r="P188" s="164"/>
      <c r="Q188" s="164"/>
      <c r="R188" s="164"/>
      <c r="S188" s="164"/>
      <c r="T188" s="165"/>
      <c r="AT188" s="161" t="s">
        <v>257</v>
      </c>
      <c r="AU188" s="161" t="s">
        <v>96</v>
      </c>
      <c r="AV188" s="13" t="s">
        <v>96</v>
      </c>
      <c r="AW188" s="13" t="s">
        <v>40</v>
      </c>
      <c r="AX188" s="13" t="s">
        <v>85</v>
      </c>
      <c r="AY188" s="161" t="s">
        <v>195</v>
      </c>
    </row>
    <row r="189" spans="1:65" s="2" customFormat="1" ht="33" customHeight="1">
      <c r="A189" s="31"/>
      <c r="B189" s="148"/>
      <c r="C189" s="196" t="s">
        <v>269</v>
      </c>
      <c r="D189" s="196" t="s">
        <v>196</v>
      </c>
      <c r="E189" s="197" t="s">
        <v>415</v>
      </c>
      <c r="F189" s="198" t="s">
        <v>416</v>
      </c>
      <c r="G189" s="199" t="s">
        <v>347</v>
      </c>
      <c r="H189" s="200">
        <v>179.26</v>
      </c>
      <c r="I189" s="149"/>
      <c r="J189" s="183">
        <f>ROUND(I189*H189,2)</f>
        <v>0</v>
      </c>
      <c r="K189" s="150"/>
      <c r="L189" s="32"/>
      <c r="M189" s="151" t="s">
        <v>1</v>
      </c>
      <c r="N189" s="152" t="s">
        <v>50</v>
      </c>
      <c r="O189" s="57"/>
      <c r="P189" s="153">
        <f>O189*H189</f>
        <v>0</v>
      </c>
      <c r="Q189" s="153">
        <v>0</v>
      </c>
      <c r="R189" s="153">
        <f>Q189*H189</f>
        <v>0</v>
      </c>
      <c r="S189" s="153">
        <v>0</v>
      </c>
      <c r="T189" s="154">
        <f>S189*H189</f>
        <v>0</v>
      </c>
      <c r="U189" s="31"/>
      <c r="V189" s="31"/>
      <c r="W189" s="31"/>
      <c r="X189" s="31"/>
      <c r="Y189" s="31"/>
      <c r="Z189" s="31"/>
      <c r="AA189" s="31"/>
      <c r="AB189" s="31"/>
      <c r="AC189" s="31"/>
      <c r="AD189" s="31"/>
      <c r="AE189" s="31"/>
      <c r="AR189" s="155" t="s">
        <v>208</v>
      </c>
      <c r="AT189" s="155" t="s">
        <v>196</v>
      </c>
      <c r="AU189" s="155" t="s">
        <v>96</v>
      </c>
      <c r="AY189" s="15" t="s">
        <v>195</v>
      </c>
      <c r="BE189" s="156">
        <f>IF(N189="základní",J189,0)</f>
        <v>0</v>
      </c>
      <c r="BF189" s="156">
        <f>IF(N189="snížená",J189,0)</f>
        <v>0</v>
      </c>
      <c r="BG189" s="156">
        <f>IF(N189="zákl. přenesená",J189,0)</f>
        <v>0</v>
      </c>
      <c r="BH189" s="156">
        <f>IF(N189="sníž. přenesená",J189,0)</f>
        <v>0</v>
      </c>
      <c r="BI189" s="156">
        <f>IF(N189="nulová",J189,0)</f>
        <v>0</v>
      </c>
      <c r="BJ189" s="15" t="s">
        <v>93</v>
      </c>
      <c r="BK189" s="156">
        <f>ROUND(I189*H189,2)</f>
        <v>0</v>
      </c>
      <c r="BL189" s="15" t="s">
        <v>208</v>
      </c>
      <c r="BM189" s="155" t="s">
        <v>1193</v>
      </c>
    </row>
    <row r="190" spans="1:47" s="2" customFormat="1" ht="39">
      <c r="A190" s="31"/>
      <c r="B190" s="32"/>
      <c r="C190" s="184"/>
      <c r="D190" s="201" t="s">
        <v>202</v>
      </c>
      <c r="E190" s="184"/>
      <c r="F190" s="202" t="s">
        <v>418</v>
      </c>
      <c r="G190" s="184"/>
      <c r="H190" s="184"/>
      <c r="I190" s="157"/>
      <c r="J190" s="184"/>
      <c r="K190" s="31"/>
      <c r="L190" s="32"/>
      <c r="M190" s="158"/>
      <c r="N190" s="159"/>
      <c r="O190" s="57"/>
      <c r="P190" s="57"/>
      <c r="Q190" s="57"/>
      <c r="R190" s="57"/>
      <c r="S190" s="57"/>
      <c r="T190" s="58"/>
      <c r="U190" s="31"/>
      <c r="V190" s="31"/>
      <c r="W190" s="31"/>
      <c r="X190" s="31"/>
      <c r="Y190" s="31"/>
      <c r="Z190" s="31"/>
      <c r="AA190" s="31"/>
      <c r="AB190" s="31"/>
      <c r="AC190" s="31"/>
      <c r="AD190" s="31"/>
      <c r="AE190" s="31"/>
      <c r="AT190" s="15" t="s">
        <v>202</v>
      </c>
      <c r="AU190" s="15" t="s">
        <v>96</v>
      </c>
    </row>
    <row r="191" spans="2:51" s="13" customFormat="1" ht="12">
      <c r="B191" s="160"/>
      <c r="C191" s="186"/>
      <c r="D191" s="201" t="s">
        <v>257</v>
      </c>
      <c r="E191" s="203" t="s">
        <v>1</v>
      </c>
      <c r="F191" s="204" t="s">
        <v>1194</v>
      </c>
      <c r="G191" s="186"/>
      <c r="H191" s="205">
        <v>127.6</v>
      </c>
      <c r="I191" s="162"/>
      <c r="J191" s="186"/>
      <c r="L191" s="160"/>
      <c r="M191" s="163"/>
      <c r="N191" s="164"/>
      <c r="O191" s="164"/>
      <c r="P191" s="164"/>
      <c r="Q191" s="164"/>
      <c r="R191" s="164"/>
      <c r="S191" s="164"/>
      <c r="T191" s="165"/>
      <c r="AT191" s="161" t="s">
        <v>257</v>
      </c>
      <c r="AU191" s="161" t="s">
        <v>96</v>
      </c>
      <c r="AV191" s="13" t="s">
        <v>96</v>
      </c>
      <c r="AW191" s="13" t="s">
        <v>40</v>
      </c>
      <c r="AX191" s="13" t="s">
        <v>85</v>
      </c>
      <c r="AY191" s="161" t="s">
        <v>195</v>
      </c>
    </row>
    <row r="192" spans="2:51" s="13" customFormat="1" ht="12">
      <c r="B192" s="160"/>
      <c r="C192" s="186"/>
      <c r="D192" s="201" t="s">
        <v>257</v>
      </c>
      <c r="E192" s="203" t="s">
        <v>1</v>
      </c>
      <c r="F192" s="204" t="s">
        <v>1195</v>
      </c>
      <c r="G192" s="186"/>
      <c r="H192" s="205">
        <v>51.66</v>
      </c>
      <c r="I192" s="162"/>
      <c r="J192" s="186"/>
      <c r="L192" s="160"/>
      <c r="M192" s="163"/>
      <c r="N192" s="164"/>
      <c r="O192" s="164"/>
      <c r="P192" s="164"/>
      <c r="Q192" s="164"/>
      <c r="R192" s="164"/>
      <c r="S192" s="164"/>
      <c r="T192" s="165"/>
      <c r="AT192" s="161" t="s">
        <v>257</v>
      </c>
      <c r="AU192" s="161" t="s">
        <v>96</v>
      </c>
      <c r="AV192" s="13" t="s">
        <v>96</v>
      </c>
      <c r="AW192" s="13" t="s">
        <v>40</v>
      </c>
      <c r="AX192" s="13" t="s">
        <v>85</v>
      </c>
      <c r="AY192" s="161" t="s">
        <v>195</v>
      </c>
    </row>
    <row r="193" spans="1:65" s="2" customFormat="1" ht="37.9" customHeight="1">
      <c r="A193" s="31"/>
      <c r="B193" s="148"/>
      <c r="C193" s="196" t="s">
        <v>383</v>
      </c>
      <c r="D193" s="196" t="s">
        <v>196</v>
      </c>
      <c r="E193" s="197" t="s">
        <v>421</v>
      </c>
      <c r="F193" s="198" t="s">
        <v>422</v>
      </c>
      <c r="G193" s="199" t="s">
        <v>347</v>
      </c>
      <c r="H193" s="200">
        <v>1434.08</v>
      </c>
      <c r="I193" s="149"/>
      <c r="J193" s="183">
        <f>ROUND(I193*H193,2)</f>
        <v>0</v>
      </c>
      <c r="K193" s="150"/>
      <c r="L193" s="32"/>
      <c r="M193" s="151" t="s">
        <v>1</v>
      </c>
      <c r="N193" s="152" t="s">
        <v>50</v>
      </c>
      <c r="O193" s="57"/>
      <c r="P193" s="153">
        <f>O193*H193</f>
        <v>0</v>
      </c>
      <c r="Q193" s="153">
        <v>0</v>
      </c>
      <c r="R193" s="153">
        <f>Q193*H193</f>
        <v>0</v>
      </c>
      <c r="S193" s="153">
        <v>0</v>
      </c>
      <c r="T193" s="154">
        <f>S193*H193</f>
        <v>0</v>
      </c>
      <c r="U193" s="31"/>
      <c r="V193" s="31"/>
      <c r="W193" s="31"/>
      <c r="X193" s="31"/>
      <c r="Y193" s="31"/>
      <c r="Z193" s="31"/>
      <c r="AA193" s="31"/>
      <c r="AB193" s="31"/>
      <c r="AC193" s="31"/>
      <c r="AD193" s="31"/>
      <c r="AE193" s="31"/>
      <c r="AR193" s="155" t="s">
        <v>208</v>
      </c>
      <c r="AT193" s="155" t="s">
        <v>196</v>
      </c>
      <c r="AU193" s="155" t="s">
        <v>96</v>
      </c>
      <c r="AY193" s="15" t="s">
        <v>195</v>
      </c>
      <c r="BE193" s="156">
        <f>IF(N193="základní",J193,0)</f>
        <v>0</v>
      </c>
      <c r="BF193" s="156">
        <f>IF(N193="snížená",J193,0)</f>
        <v>0</v>
      </c>
      <c r="BG193" s="156">
        <f>IF(N193="zákl. přenesená",J193,0)</f>
        <v>0</v>
      </c>
      <c r="BH193" s="156">
        <f>IF(N193="sníž. přenesená",J193,0)</f>
        <v>0</v>
      </c>
      <c r="BI193" s="156">
        <f>IF(N193="nulová",J193,0)</f>
        <v>0</v>
      </c>
      <c r="BJ193" s="15" t="s">
        <v>93</v>
      </c>
      <c r="BK193" s="156">
        <f>ROUND(I193*H193,2)</f>
        <v>0</v>
      </c>
      <c r="BL193" s="15" t="s">
        <v>208</v>
      </c>
      <c r="BM193" s="155" t="s">
        <v>1196</v>
      </c>
    </row>
    <row r="194" spans="1:47" s="2" customFormat="1" ht="48.75">
      <c r="A194" s="31"/>
      <c r="B194" s="32"/>
      <c r="C194" s="184"/>
      <c r="D194" s="201" t="s">
        <v>202</v>
      </c>
      <c r="E194" s="184"/>
      <c r="F194" s="202" t="s">
        <v>424</v>
      </c>
      <c r="G194" s="184"/>
      <c r="H194" s="184"/>
      <c r="I194" s="157"/>
      <c r="J194" s="184"/>
      <c r="K194" s="31"/>
      <c r="L194" s="32"/>
      <c r="M194" s="158"/>
      <c r="N194" s="159"/>
      <c r="O194" s="57"/>
      <c r="P194" s="57"/>
      <c r="Q194" s="57"/>
      <c r="R194" s="57"/>
      <c r="S194" s="57"/>
      <c r="T194" s="58"/>
      <c r="U194" s="31"/>
      <c r="V194" s="31"/>
      <c r="W194" s="31"/>
      <c r="X194" s="31"/>
      <c r="Y194" s="31"/>
      <c r="Z194" s="31"/>
      <c r="AA194" s="31"/>
      <c r="AB194" s="31"/>
      <c r="AC194" s="31"/>
      <c r="AD194" s="31"/>
      <c r="AE194" s="31"/>
      <c r="AT194" s="15" t="s">
        <v>202</v>
      </c>
      <c r="AU194" s="15" t="s">
        <v>96</v>
      </c>
    </row>
    <row r="195" spans="2:51" s="13" customFormat="1" ht="12">
      <c r="B195" s="160"/>
      <c r="C195" s="186"/>
      <c r="D195" s="201" t="s">
        <v>257</v>
      </c>
      <c r="E195" s="203" t="s">
        <v>1</v>
      </c>
      <c r="F195" s="204" t="s">
        <v>1197</v>
      </c>
      <c r="G195" s="186"/>
      <c r="H195" s="205">
        <v>1434.08</v>
      </c>
      <c r="I195" s="162"/>
      <c r="J195" s="186"/>
      <c r="L195" s="160"/>
      <c r="M195" s="163"/>
      <c r="N195" s="164"/>
      <c r="O195" s="164"/>
      <c r="P195" s="164"/>
      <c r="Q195" s="164"/>
      <c r="R195" s="164"/>
      <c r="S195" s="164"/>
      <c r="T195" s="165"/>
      <c r="AT195" s="161" t="s">
        <v>257</v>
      </c>
      <c r="AU195" s="161" t="s">
        <v>96</v>
      </c>
      <c r="AV195" s="13" t="s">
        <v>96</v>
      </c>
      <c r="AW195" s="13" t="s">
        <v>40</v>
      </c>
      <c r="AX195" s="13" t="s">
        <v>93</v>
      </c>
      <c r="AY195" s="161" t="s">
        <v>195</v>
      </c>
    </row>
    <row r="196" spans="1:65" s="2" customFormat="1" ht="16.5" customHeight="1">
      <c r="A196" s="31"/>
      <c r="B196" s="148"/>
      <c r="C196" s="196" t="s">
        <v>388</v>
      </c>
      <c r="D196" s="196" t="s">
        <v>196</v>
      </c>
      <c r="E196" s="197" t="s">
        <v>427</v>
      </c>
      <c r="F196" s="198" t="s">
        <v>428</v>
      </c>
      <c r="G196" s="199" t="s">
        <v>347</v>
      </c>
      <c r="H196" s="200">
        <v>179.26</v>
      </c>
      <c r="I196" s="149"/>
      <c r="J196" s="183">
        <f>ROUND(I196*H196,2)</f>
        <v>0</v>
      </c>
      <c r="K196" s="150"/>
      <c r="L196" s="32"/>
      <c r="M196" s="151" t="s">
        <v>1</v>
      </c>
      <c r="N196" s="152" t="s">
        <v>50</v>
      </c>
      <c r="O196" s="57"/>
      <c r="P196" s="153">
        <f>O196*H196</f>
        <v>0</v>
      </c>
      <c r="Q196" s="153">
        <v>0</v>
      </c>
      <c r="R196" s="153">
        <f>Q196*H196</f>
        <v>0</v>
      </c>
      <c r="S196" s="153">
        <v>0</v>
      </c>
      <c r="T196" s="154">
        <f>S196*H196</f>
        <v>0</v>
      </c>
      <c r="U196" s="31"/>
      <c r="V196" s="31"/>
      <c r="W196" s="31"/>
      <c r="X196" s="31"/>
      <c r="Y196" s="31"/>
      <c r="Z196" s="31"/>
      <c r="AA196" s="31"/>
      <c r="AB196" s="31"/>
      <c r="AC196" s="31"/>
      <c r="AD196" s="31"/>
      <c r="AE196" s="31"/>
      <c r="AR196" s="155" t="s">
        <v>208</v>
      </c>
      <c r="AT196" s="155" t="s">
        <v>196</v>
      </c>
      <c r="AU196" s="155" t="s">
        <v>96</v>
      </c>
      <c r="AY196" s="15" t="s">
        <v>195</v>
      </c>
      <c r="BE196" s="156">
        <f>IF(N196="základní",J196,0)</f>
        <v>0</v>
      </c>
      <c r="BF196" s="156">
        <f>IF(N196="snížená",J196,0)</f>
        <v>0</v>
      </c>
      <c r="BG196" s="156">
        <f>IF(N196="zákl. přenesená",J196,0)</f>
        <v>0</v>
      </c>
      <c r="BH196" s="156">
        <f>IF(N196="sníž. přenesená",J196,0)</f>
        <v>0</v>
      </c>
      <c r="BI196" s="156">
        <f>IF(N196="nulová",J196,0)</f>
        <v>0</v>
      </c>
      <c r="BJ196" s="15" t="s">
        <v>93</v>
      </c>
      <c r="BK196" s="156">
        <f>ROUND(I196*H196,2)</f>
        <v>0</v>
      </c>
      <c r="BL196" s="15" t="s">
        <v>208</v>
      </c>
      <c r="BM196" s="155" t="s">
        <v>1198</v>
      </c>
    </row>
    <row r="197" spans="1:47" s="2" customFormat="1" ht="19.5">
      <c r="A197" s="31"/>
      <c r="B197" s="32"/>
      <c r="C197" s="184"/>
      <c r="D197" s="201" t="s">
        <v>202</v>
      </c>
      <c r="E197" s="184"/>
      <c r="F197" s="202" t="s">
        <v>430</v>
      </c>
      <c r="G197" s="184"/>
      <c r="H197" s="184"/>
      <c r="I197" s="157"/>
      <c r="J197" s="184"/>
      <c r="K197" s="31"/>
      <c r="L197" s="32"/>
      <c r="M197" s="158"/>
      <c r="N197" s="159"/>
      <c r="O197" s="57"/>
      <c r="P197" s="57"/>
      <c r="Q197" s="57"/>
      <c r="R197" s="57"/>
      <c r="S197" s="57"/>
      <c r="T197" s="58"/>
      <c r="U197" s="31"/>
      <c r="V197" s="31"/>
      <c r="W197" s="31"/>
      <c r="X197" s="31"/>
      <c r="Y197" s="31"/>
      <c r="Z197" s="31"/>
      <c r="AA197" s="31"/>
      <c r="AB197" s="31"/>
      <c r="AC197" s="31"/>
      <c r="AD197" s="31"/>
      <c r="AE197" s="31"/>
      <c r="AT197" s="15" t="s">
        <v>202</v>
      </c>
      <c r="AU197" s="15" t="s">
        <v>96</v>
      </c>
    </row>
    <row r="198" spans="2:51" s="13" customFormat="1" ht="12">
      <c r="B198" s="160"/>
      <c r="C198" s="186"/>
      <c r="D198" s="201" t="s">
        <v>257</v>
      </c>
      <c r="E198" s="203" t="s">
        <v>1</v>
      </c>
      <c r="F198" s="204" t="s">
        <v>1194</v>
      </c>
      <c r="G198" s="186"/>
      <c r="H198" s="205">
        <v>127.6</v>
      </c>
      <c r="I198" s="162"/>
      <c r="J198" s="186"/>
      <c r="L198" s="160"/>
      <c r="M198" s="163"/>
      <c r="N198" s="164"/>
      <c r="O198" s="164"/>
      <c r="P198" s="164"/>
      <c r="Q198" s="164"/>
      <c r="R198" s="164"/>
      <c r="S198" s="164"/>
      <c r="T198" s="165"/>
      <c r="AT198" s="161" t="s">
        <v>257</v>
      </c>
      <c r="AU198" s="161" t="s">
        <v>96</v>
      </c>
      <c r="AV198" s="13" t="s">
        <v>96</v>
      </c>
      <c r="AW198" s="13" t="s">
        <v>40</v>
      </c>
      <c r="AX198" s="13" t="s">
        <v>85</v>
      </c>
      <c r="AY198" s="161" t="s">
        <v>195</v>
      </c>
    </row>
    <row r="199" spans="2:51" s="13" customFormat="1" ht="12">
      <c r="B199" s="160"/>
      <c r="C199" s="186"/>
      <c r="D199" s="201" t="s">
        <v>257</v>
      </c>
      <c r="E199" s="203" t="s">
        <v>1</v>
      </c>
      <c r="F199" s="204" t="s">
        <v>1195</v>
      </c>
      <c r="G199" s="186"/>
      <c r="H199" s="205">
        <v>51.66</v>
      </c>
      <c r="I199" s="162"/>
      <c r="J199" s="186"/>
      <c r="L199" s="160"/>
      <c r="M199" s="163"/>
      <c r="N199" s="164"/>
      <c r="O199" s="164"/>
      <c r="P199" s="164"/>
      <c r="Q199" s="164"/>
      <c r="R199" s="164"/>
      <c r="S199" s="164"/>
      <c r="T199" s="165"/>
      <c r="AT199" s="161" t="s">
        <v>257</v>
      </c>
      <c r="AU199" s="161" t="s">
        <v>96</v>
      </c>
      <c r="AV199" s="13" t="s">
        <v>96</v>
      </c>
      <c r="AW199" s="13" t="s">
        <v>40</v>
      </c>
      <c r="AX199" s="13" t="s">
        <v>85</v>
      </c>
      <c r="AY199" s="161" t="s">
        <v>195</v>
      </c>
    </row>
    <row r="200" spans="1:65" s="2" customFormat="1" ht="33" customHeight="1">
      <c r="A200" s="31"/>
      <c r="B200" s="148"/>
      <c r="C200" s="196" t="s">
        <v>395</v>
      </c>
      <c r="D200" s="196" t="s">
        <v>196</v>
      </c>
      <c r="E200" s="197" t="s">
        <v>433</v>
      </c>
      <c r="F200" s="198" t="s">
        <v>434</v>
      </c>
      <c r="G200" s="199" t="s">
        <v>330</v>
      </c>
      <c r="H200" s="200">
        <v>358.52</v>
      </c>
      <c r="I200" s="149"/>
      <c r="J200" s="183">
        <f>ROUND(I200*H200,2)</f>
        <v>0</v>
      </c>
      <c r="K200" s="150"/>
      <c r="L200" s="32"/>
      <c r="M200" s="151" t="s">
        <v>1</v>
      </c>
      <c r="N200" s="152" t="s">
        <v>50</v>
      </c>
      <c r="O200" s="57"/>
      <c r="P200" s="153">
        <f>O200*H200</f>
        <v>0</v>
      </c>
      <c r="Q200" s="153">
        <v>0</v>
      </c>
      <c r="R200" s="153">
        <f>Q200*H200</f>
        <v>0</v>
      </c>
      <c r="S200" s="153">
        <v>0</v>
      </c>
      <c r="T200" s="154">
        <f>S200*H200</f>
        <v>0</v>
      </c>
      <c r="U200" s="31"/>
      <c r="V200" s="31"/>
      <c r="W200" s="31"/>
      <c r="X200" s="31"/>
      <c r="Y200" s="31"/>
      <c r="Z200" s="31"/>
      <c r="AA200" s="31"/>
      <c r="AB200" s="31"/>
      <c r="AC200" s="31"/>
      <c r="AD200" s="31"/>
      <c r="AE200" s="31"/>
      <c r="AR200" s="155" t="s">
        <v>208</v>
      </c>
      <c r="AT200" s="155" t="s">
        <v>196</v>
      </c>
      <c r="AU200" s="155" t="s">
        <v>96</v>
      </c>
      <c r="AY200" s="15" t="s">
        <v>195</v>
      </c>
      <c r="BE200" s="156">
        <f>IF(N200="základní",J200,0)</f>
        <v>0</v>
      </c>
      <c r="BF200" s="156">
        <f>IF(N200="snížená",J200,0)</f>
        <v>0</v>
      </c>
      <c r="BG200" s="156">
        <f>IF(N200="zákl. přenesená",J200,0)</f>
        <v>0</v>
      </c>
      <c r="BH200" s="156">
        <f>IF(N200="sníž. přenesená",J200,0)</f>
        <v>0</v>
      </c>
      <c r="BI200" s="156">
        <f>IF(N200="nulová",J200,0)</f>
        <v>0</v>
      </c>
      <c r="BJ200" s="15" t="s">
        <v>93</v>
      </c>
      <c r="BK200" s="156">
        <f>ROUND(I200*H200,2)</f>
        <v>0</v>
      </c>
      <c r="BL200" s="15" t="s">
        <v>208</v>
      </c>
      <c r="BM200" s="155" t="s">
        <v>1199</v>
      </c>
    </row>
    <row r="201" spans="1:47" s="2" customFormat="1" ht="29.25">
      <c r="A201" s="31"/>
      <c r="B201" s="32"/>
      <c r="C201" s="184"/>
      <c r="D201" s="201" t="s">
        <v>202</v>
      </c>
      <c r="E201" s="184"/>
      <c r="F201" s="202" t="s">
        <v>436</v>
      </c>
      <c r="G201" s="184"/>
      <c r="H201" s="184"/>
      <c r="I201" s="157"/>
      <c r="J201" s="184"/>
      <c r="K201" s="31"/>
      <c r="L201" s="32"/>
      <c r="M201" s="158"/>
      <c r="N201" s="159"/>
      <c r="O201" s="57"/>
      <c r="P201" s="57"/>
      <c r="Q201" s="57"/>
      <c r="R201" s="57"/>
      <c r="S201" s="57"/>
      <c r="T201" s="58"/>
      <c r="U201" s="31"/>
      <c r="V201" s="31"/>
      <c r="W201" s="31"/>
      <c r="X201" s="31"/>
      <c r="Y201" s="31"/>
      <c r="Z201" s="31"/>
      <c r="AA201" s="31"/>
      <c r="AB201" s="31"/>
      <c r="AC201" s="31"/>
      <c r="AD201" s="31"/>
      <c r="AE201" s="31"/>
      <c r="AT201" s="15" t="s">
        <v>202</v>
      </c>
      <c r="AU201" s="15" t="s">
        <v>96</v>
      </c>
    </row>
    <row r="202" spans="2:51" s="13" customFormat="1" ht="12">
      <c r="B202" s="160"/>
      <c r="C202" s="186"/>
      <c r="D202" s="201" t="s">
        <v>257</v>
      </c>
      <c r="E202" s="203" t="s">
        <v>1</v>
      </c>
      <c r="F202" s="204" t="s">
        <v>1200</v>
      </c>
      <c r="G202" s="186"/>
      <c r="H202" s="205">
        <v>358.52</v>
      </c>
      <c r="I202" s="162"/>
      <c r="J202" s="186"/>
      <c r="L202" s="160"/>
      <c r="M202" s="163"/>
      <c r="N202" s="164"/>
      <c r="O202" s="164"/>
      <c r="P202" s="164"/>
      <c r="Q202" s="164"/>
      <c r="R202" s="164"/>
      <c r="S202" s="164"/>
      <c r="T202" s="165"/>
      <c r="AT202" s="161" t="s">
        <v>257</v>
      </c>
      <c r="AU202" s="161" t="s">
        <v>96</v>
      </c>
      <c r="AV202" s="13" t="s">
        <v>96</v>
      </c>
      <c r="AW202" s="13" t="s">
        <v>40</v>
      </c>
      <c r="AX202" s="13" t="s">
        <v>93</v>
      </c>
      <c r="AY202" s="161" t="s">
        <v>195</v>
      </c>
    </row>
    <row r="203" spans="1:65" s="2" customFormat="1" ht="24.2" customHeight="1">
      <c r="A203" s="31"/>
      <c r="B203" s="148"/>
      <c r="C203" s="196" t="s">
        <v>402</v>
      </c>
      <c r="D203" s="196" t="s">
        <v>196</v>
      </c>
      <c r="E203" s="197" t="s">
        <v>439</v>
      </c>
      <c r="F203" s="198" t="s">
        <v>440</v>
      </c>
      <c r="G203" s="199" t="s">
        <v>347</v>
      </c>
      <c r="H203" s="200">
        <v>340.64</v>
      </c>
      <c r="I203" s="149"/>
      <c r="J203" s="183">
        <f>ROUND(I203*H203,2)</f>
        <v>0</v>
      </c>
      <c r="K203" s="150"/>
      <c r="L203" s="32"/>
      <c r="M203" s="151" t="s">
        <v>1</v>
      </c>
      <c r="N203" s="152" t="s">
        <v>50</v>
      </c>
      <c r="O203" s="57"/>
      <c r="P203" s="153">
        <f>O203*H203</f>
        <v>0</v>
      </c>
      <c r="Q203" s="153">
        <v>0</v>
      </c>
      <c r="R203" s="153">
        <f>Q203*H203</f>
        <v>0</v>
      </c>
      <c r="S203" s="153">
        <v>0</v>
      </c>
      <c r="T203" s="154">
        <f>S203*H203</f>
        <v>0</v>
      </c>
      <c r="U203" s="31"/>
      <c r="V203" s="31"/>
      <c r="W203" s="31"/>
      <c r="X203" s="31"/>
      <c r="Y203" s="31"/>
      <c r="Z203" s="31"/>
      <c r="AA203" s="31"/>
      <c r="AB203" s="31"/>
      <c r="AC203" s="31"/>
      <c r="AD203" s="31"/>
      <c r="AE203" s="31"/>
      <c r="AR203" s="155" t="s">
        <v>208</v>
      </c>
      <c r="AT203" s="155" t="s">
        <v>196</v>
      </c>
      <c r="AU203" s="155" t="s">
        <v>96</v>
      </c>
      <c r="AY203" s="15" t="s">
        <v>195</v>
      </c>
      <c r="BE203" s="156">
        <f>IF(N203="základní",J203,0)</f>
        <v>0</v>
      </c>
      <c r="BF203" s="156">
        <f>IF(N203="snížená",J203,0)</f>
        <v>0</v>
      </c>
      <c r="BG203" s="156">
        <f>IF(N203="zákl. přenesená",J203,0)</f>
        <v>0</v>
      </c>
      <c r="BH203" s="156">
        <f>IF(N203="sníž. přenesená",J203,0)</f>
        <v>0</v>
      </c>
      <c r="BI203" s="156">
        <f>IF(N203="nulová",J203,0)</f>
        <v>0</v>
      </c>
      <c r="BJ203" s="15" t="s">
        <v>93</v>
      </c>
      <c r="BK203" s="156">
        <f>ROUND(I203*H203,2)</f>
        <v>0</v>
      </c>
      <c r="BL203" s="15" t="s">
        <v>208</v>
      </c>
      <c r="BM203" s="155" t="s">
        <v>1201</v>
      </c>
    </row>
    <row r="204" spans="1:47" s="2" customFormat="1" ht="29.25">
      <c r="A204" s="31"/>
      <c r="B204" s="32"/>
      <c r="C204" s="184"/>
      <c r="D204" s="201" t="s">
        <v>202</v>
      </c>
      <c r="E204" s="184"/>
      <c r="F204" s="202" t="s">
        <v>442</v>
      </c>
      <c r="G204" s="184"/>
      <c r="H204" s="184"/>
      <c r="I204" s="157"/>
      <c r="J204" s="184"/>
      <c r="K204" s="31"/>
      <c r="L204" s="32"/>
      <c r="M204" s="158"/>
      <c r="N204" s="159"/>
      <c r="O204" s="57"/>
      <c r="P204" s="57"/>
      <c r="Q204" s="57"/>
      <c r="R204" s="57"/>
      <c r="S204" s="57"/>
      <c r="T204" s="58"/>
      <c r="U204" s="31"/>
      <c r="V204" s="31"/>
      <c r="W204" s="31"/>
      <c r="X204" s="31"/>
      <c r="Y204" s="31"/>
      <c r="Z204" s="31"/>
      <c r="AA204" s="31"/>
      <c r="AB204" s="31"/>
      <c r="AC204" s="31"/>
      <c r="AD204" s="31"/>
      <c r="AE204" s="31"/>
      <c r="AT204" s="15" t="s">
        <v>202</v>
      </c>
      <c r="AU204" s="15" t="s">
        <v>96</v>
      </c>
    </row>
    <row r="205" spans="2:51" s="13" customFormat="1" ht="12">
      <c r="B205" s="160"/>
      <c r="C205" s="186"/>
      <c r="D205" s="201" t="s">
        <v>257</v>
      </c>
      <c r="E205" s="203" t="s">
        <v>1</v>
      </c>
      <c r="F205" s="204" t="s">
        <v>1176</v>
      </c>
      <c r="G205" s="186"/>
      <c r="H205" s="205">
        <v>22.4</v>
      </c>
      <c r="I205" s="162"/>
      <c r="J205" s="186"/>
      <c r="L205" s="160"/>
      <c r="M205" s="163"/>
      <c r="N205" s="164"/>
      <c r="O205" s="164"/>
      <c r="P205" s="164"/>
      <c r="Q205" s="164"/>
      <c r="R205" s="164"/>
      <c r="S205" s="164"/>
      <c r="T205" s="165"/>
      <c r="AT205" s="161" t="s">
        <v>257</v>
      </c>
      <c r="AU205" s="161" t="s">
        <v>96</v>
      </c>
      <c r="AV205" s="13" t="s">
        <v>96</v>
      </c>
      <c r="AW205" s="13" t="s">
        <v>40</v>
      </c>
      <c r="AX205" s="13" t="s">
        <v>85</v>
      </c>
      <c r="AY205" s="161" t="s">
        <v>195</v>
      </c>
    </row>
    <row r="206" spans="2:51" s="13" customFormat="1" ht="12">
      <c r="B206" s="160"/>
      <c r="C206" s="186"/>
      <c r="D206" s="201" t="s">
        <v>257</v>
      </c>
      <c r="E206" s="203" t="s">
        <v>1</v>
      </c>
      <c r="F206" s="204" t="s">
        <v>1186</v>
      </c>
      <c r="G206" s="186"/>
      <c r="H206" s="205">
        <v>357.28</v>
      </c>
      <c r="I206" s="162"/>
      <c r="J206" s="186"/>
      <c r="L206" s="160"/>
      <c r="M206" s="163"/>
      <c r="N206" s="164"/>
      <c r="O206" s="164"/>
      <c r="P206" s="164"/>
      <c r="Q206" s="164"/>
      <c r="R206" s="164"/>
      <c r="S206" s="164"/>
      <c r="T206" s="165"/>
      <c r="AT206" s="161" t="s">
        <v>257</v>
      </c>
      <c r="AU206" s="161" t="s">
        <v>96</v>
      </c>
      <c r="AV206" s="13" t="s">
        <v>96</v>
      </c>
      <c r="AW206" s="13" t="s">
        <v>40</v>
      </c>
      <c r="AX206" s="13" t="s">
        <v>85</v>
      </c>
      <c r="AY206" s="161" t="s">
        <v>195</v>
      </c>
    </row>
    <row r="207" spans="2:51" s="13" customFormat="1" ht="12">
      <c r="B207" s="160"/>
      <c r="C207" s="186"/>
      <c r="D207" s="201" t="s">
        <v>257</v>
      </c>
      <c r="E207" s="203" t="s">
        <v>1</v>
      </c>
      <c r="F207" s="204" t="s">
        <v>1202</v>
      </c>
      <c r="G207" s="186"/>
      <c r="H207" s="205">
        <v>125.46</v>
      </c>
      <c r="I207" s="162"/>
      <c r="J207" s="186"/>
      <c r="L207" s="160"/>
      <c r="M207" s="163"/>
      <c r="N207" s="164"/>
      <c r="O207" s="164"/>
      <c r="P207" s="164"/>
      <c r="Q207" s="164"/>
      <c r="R207" s="164"/>
      <c r="S207" s="164"/>
      <c r="T207" s="165"/>
      <c r="AT207" s="161" t="s">
        <v>257</v>
      </c>
      <c r="AU207" s="161" t="s">
        <v>96</v>
      </c>
      <c r="AV207" s="13" t="s">
        <v>96</v>
      </c>
      <c r="AW207" s="13" t="s">
        <v>40</v>
      </c>
      <c r="AX207" s="13" t="s">
        <v>85</v>
      </c>
      <c r="AY207" s="161" t="s">
        <v>195</v>
      </c>
    </row>
    <row r="208" spans="2:51" s="13" customFormat="1" ht="12">
      <c r="B208" s="160"/>
      <c r="C208" s="186"/>
      <c r="D208" s="201" t="s">
        <v>257</v>
      </c>
      <c r="E208" s="203" t="s">
        <v>1</v>
      </c>
      <c r="F208" s="204" t="s">
        <v>1203</v>
      </c>
      <c r="G208" s="186"/>
      <c r="H208" s="205">
        <v>-164.5</v>
      </c>
      <c r="I208" s="162"/>
      <c r="J208" s="186"/>
      <c r="L208" s="160"/>
      <c r="M208" s="163"/>
      <c r="N208" s="164"/>
      <c r="O208" s="164"/>
      <c r="P208" s="164"/>
      <c r="Q208" s="164"/>
      <c r="R208" s="164"/>
      <c r="S208" s="164"/>
      <c r="T208" s="165"/>
      <c r="AT208" s="161" t="s">
        <v>257</v>
      </c>
      <c r="AU208" s="161" t="s">
        <v>96</v>
      </c>
      <c r="AV208" s="13" t="s">
        <v>96</v>
      </c>
      <c r="AW208" s="13" t="s">
        <v>40</v>
      </c>
      <c r="AX208" s="13" t="s">
        <v>85</v>
      </c>
      <c r="AY208" s="161" t="s">
        <v>195</v>
      </c>
    </row>
    <row r="209" spans="1:65" s="2" customFormat="1" ht="33" customHeight="1">
      <c r="A209" s="31"/>
      <c r="B209" s="148"/>
      <c r="C209" s="196" t="s">
        <v>7</v>
      </c>
      <c r="D209" s="196" t="s">
        <v>196</v>
      </c>
      <c r="E209" s="197" t="s">
        <v>448</v>
      </c>
      <c r="F209" s="198" t="s">
        <v>449</v>
      </c>
      <c r="G209" s="199" t="s">
        <v>347</v>
      </c>
      <c r="H209" s="200">
        <v>128.79</v>
      </c>
      <c r="I209" s="149"/>
      <c r="J209" s="183">
        <f>ROUND(I209*H209,2)</f>
        <v>0</v>
      </c>
      <c r="K209" s="150"/>
      <c r="L209" s="32"/>
      <c r="M209" s="151" t="s">
        <v>1</v>
      </c>
      <c r="N209" s="152" t="s">
        <v>50</v>
      </c>
      <c r="O209" s="57"/>
      <c r="P209" s="153">
        <f>O209*H209</f>
        <v>0</v>
      </c>
      <c r="Q209" s="153">
        <v>0</v>
      </c>
      <c r="R209" s="153">
        <f>Q209*H209</f>
        <v>0</v>
      </c>
      <c r="S209" s="153">
        <v>0</v>
      </c>
      <c r="T209" s="154">
        <f>S209*H209</f>
        <v>0</v>
      </c>
      <c r="U209" s="31"/>
      <c r="V209" s="31"/>
      <c r="W209" s="31"/>
      <c r="X209" s="31"/>
      <c r="Y209" s="31"/>
      <c r="Z209" s="31"/>
      <c r="AA209" s="31"/>
      <c r="AB209" s="31"/>
      <c r="AC209" s="31"/>
      <c r="AD209" s="31"/>
      <c r="AE209" s="31"/>
      <c r="AR209" s="155" t="s">
        <v>208</v>
      </c>
      <c r="AT209" s="155" t="s">
        <v>196</v>
      </c>
      <c r="AU209" s="155" t="s">
        <v>96</v>
      </c>
      <c r="AY209" s="15" t="s">
        <v>195</v>
      </c>
      <c r="BE209" s="156">
        <f>IF(N209="základní",J209,0)</f>
        <v>0</v>
      </c>
      <c r="BF209" s="156">
        <f>IF(N209="snížená",J209,0)</f>
        <v>0</v>
      </c>
      <c r="BG209" s="156">
        <f>IF(N209="zákl. přenesená",J209,0)</f>
        <v>0</v>
      </c>
      <c r="BH209" s="156">
        <f>IF(N209="sníž. přenesená",J209,0)</f>
        <v>0</v>
      </c>
      <c r="BI209" s="156">
        <f>IF(N209="nulová",J209,0)</f>
        <v>0</v>
      </c>
      <c r="BJ209" s="15" t="s">
        <v>93</v>
      </c>
      <c r="BK209" s="156">
        <f>ROUND(I209*H209,2)</f>
        <v>0</v>
      </c>
      <c r="BL209" s="15" t="s">
        <v>208</v>
      </c>
      <c r="BM209" s="155" t="s">
        <v>1204</v>
      </c>
    </row>
    <row r="210" spans="1:47" s="2" customFormat="1" ht="39">
      <c r="A210" s="31"/>
      <c r="B210" s="32"/>
      <c r="C210" s="184"/>
      <c r="D210" s="201" t="s">
        <v>202</v>
      </c>
      <c r="E210" s="184"/>
      <c r="F210" s="202" t="s">
        <v>451</v>
      </c>
      <c r="G210" s="184"/>
      <c r="H210" s="184"/>
      <c r="I210" s="157"/>
      <c r="J210" s="184"/>
      <c r="K210" s="31"/>
      <c r="L210" s="32"/>
      <c r="M210" s="158"/>
      <c r="N210" s="159"/>
      <c r="O210" s="57"/>
      <c r="P210" s="57"/>
      <c r="Q210" s="57"/>
      <c r="R210" s="57"/>
      <c r="S210" s="57"/>
      <c r="T210" s="58"/>
      <c r="U210" s="31"/>
      <c r="V210" s="31"/>
      <c r="W210" s="31"/>
      <c r="X210" s="31"/>
      <c r="Y210" s="31"/>
      <c r="Z210" s="31"/>
      <c r="AA210" s="31"/>
      <c r="AB210" s="31"/>
      <c r="AC210" s="31"/>
      <c r="AD210" s="31"/>
      <c r="AE210" s="31"/>
      <c r="AT210" s="15" t="s">
        <v>202</v>
      </c>
      <c r="AU210" s="15" t="s">
        <v>96</v>
      </c>
    </row>
    <row r="211" spans="2:51" s="13" customFormat="1" ht="12">
      <c r="B211" s="160"/>
      <c r="C211" s="186"/>
      <c r="D211" s="201" t="s">
        <v>257</v>
      </c>
      <c r="E211" s="203" t="s">
        <v>1</v>
      </c>
      <c r="F211" s="204" t="s">
        <v>1205</v>
      </c>
      <c r="G211" s="186"/>
      <c r="H211" s="205">
        <v>-2.81</v>
      </c>
      <c r="I211" s="162"/>
      <c r="J211" s="186"/>
      <c r="L211" s="160"/>
      <c r="M211" s="163"/>
      <c r="N211" s="164"/>
      <c r="O211" s="164"/>
      <c r="P211" s="164"/>
      <c r="Q211" s="164"/>
      <c r="R211" s="164"/>
      <c r="S211" s="164"/>
      <c r="T211" s="165"/>
      <c r="AT211" s="161" t="s">
        <v>257</v>
      </c>
      <c r="AU211" s="161" t="s">
        <v>96</v>
      </c>
      <c r="AV211" s="13" t="s">
        <v>96</v>
      </c>
      <c r="AW211" s="13" t="s">
        <v>40</v>
      </c>
      <c r="AX211" s="13" t="s">
        <v>85</v>
      </c>
      <c r="AY211" s="161" t="s">
        <v>195</v>
      </c>
    </row>
    <row r="212" spans="2:51" s="13" customFormat="1" ht="12">
      <c r="B212" s="160"/>
      <c r="C212" s="186"/>
      <c r="D212" s="201" t="s">
        <v>257</v>
      </c>
      <c r="E212" s="203" t="s">
        <v>1</v>
      </c>
      <c r="F212" s="204" t="s">
        <v>1206</v>
      </c>
      <c r="G212" s="186"/>
      <c r="H212" s="205">
        <v>131.6</v>
      </c>
      <c r="I212" s="162"/>
      <c r="J212" s="186"/>
      <c r="L212" s="160"/>
      <c r="M212" s="163"/>
      <c r="N212" s="164"/>
      <c r="O212" s="164"/>
      <c r="P212" s="164"/>
      <c r="Q212" s="164"/>
      <c r="R212" s="164"/>
      <c r="S212" s="164"/>
      <c r="T212" s="165"/>
      <c r="AT212" s="161" t="s">
        <v>257</v>
      </c>
      <c r="AU212" s="161" t="s">
        <v>96</v>
      </c>
      <c r="AV212" s="13" t="s">
        <v>96</v>
      </c>
      <c r="AW212" s="13" t="s">
        <v>40</v>
      </c>
      <c r="AX212" s="13" t="s">
        <v>85</v>
      </c>
      <c r="AY212" s="161" t="s">
        <v>195</v>
      </c>
    </row>
    <row r="213" spans="2:63" s="12" customFormat="1" ht="22.9" customHeight="1">
      <c r="B213" s="135"/>
      <c r="C213" s="192"/>
      <c r="D213" s="193" t="s">
        <v>84</v>
      </c>
      <c r="E213" s="195" t="s">
        <v>96</v>
      </c>
      <c r="F213" s="195" t="s">
        <v>454</v>
      </c>
      <c r="G213" s="192"/>
      <c r="H213" s="192"/>
      <c r="I213" s="138"/>
      <c r="J213" s="185">
        <f>BK213</f>
        <v>0</v>
      </c>
      <c r="L213" s="135"/>
      <c r="M213" s="140"/>
      <c r="N213" s="141"/>
      <c r="O213" s="141"/>
      <c r="P213" s="142">
        <f>SUM(P214:P216)</f>
        <v>0</v>
      </c>
      <c r="Q213" s="141"/>
      <c r="R213" s="142">
        <f>SUM(R214:R216)</f>
        <v>0.56292075</v>
      </c>
      <c r="S213" s="141"/>
      <c r="T213" s="143">
        <f>SUM(T214:T216)</f>
        <v>0</v>
      </c>
      <c r="AR213" s="136" t="s">
        <v>93</v>
      </c>
      <c r="AT213" s="144" t="s">
        <v>84</v>
      </c>
      <c r="AU213" s="144" t="s">
        <v>93</v>
      </c>
      <c r="AY213" s="136" t="s">
        <v>195</v>
      </c>
      <c r="BK213" s="145">
        <f>SUM(BK214:BK216)</f>
        <v>0</v>
      </c>
    </row>
    <row r="214" spans="1:65" s="2" customFormat="1" ht="24.2" customHeight="1">
      <c r="A214" s="31"/>
      <c r="B214" s="148"/>
      <c r="C214" s="196" t="s">
        <v>414</v>
      </c>
      <c r="D214" s="196" t="s">
        <v>196</v>
      </c>
      <c r="E214" s="197" t="s">
        <v>1207</v>
      </c>
      <c r="F214" s="198" t="s">
        <v>1208</v>
      </c>
      <c r="G214" s="199" t="s">
        <v>347</v>
      </c>
      <c r="H214" s="200">
        <v>0.225</v>
      </c>
      <c r="I214" s="149"/>
      <c r="J214" s="183">
        <f>ROUND(I214*H214,2)</f>
        <v>0</v>
      </c>
      <c r="K214" s="150"/>
      <c r="L214" s="32"/>
      <c r="M214" s="151" t="s">
        <v>1</v>
      </c>
      <c r="N214" s="152" t="s">
        <v>50</v>
      </c>
      <c r="O214" s="57"/>
      <c r="P214" s="153">
        <f>O214*H214</f>
        <v>0</v>
      </c>
      <c r="Q214" s="153">
        <v>2.50187</v>
      </c>
      <c r="R214" s="153">
        <f>Q214*H214</f>
        <v>0.56292075</v>
      </c>
      <c r="S214" s="153">
        <v>0</v>
      </c>
      <c r="T214" s="154">
        <f>S214*H214</f>
        <v>0</v>
      </c>
      <c r="U214" s="31"/>
      <c r="V214" s="31"/>
      <c r="W214" s="31"/>
      <c r="X214" s="31"/>
      <c r="Y214" s="31"/>
      <c r="Z214" s="31"/>
      <c r="AA214" s="31"/>
      <c r="AB214" s="31"/>
      <c r="AC214" s="31"/>
      <c r="AD214" s="31"/>
      <c r="AE214" s="31"/>
      <c r="AR214" s="155" t="s">
        <v>208</v>
      </c>
      <c r="AT214" s="155" t="s">
        <v>196</v>
      </c>
      <c r="AU214" s="155" t="s">
        <v>96</v>
      </c>
      <c r="AY214" s="15" t="s">
        <v>195</v>
      </c>
      <c r="BE214" s="156">
        <f>IF(N214="základní",J214,0)</f>
        <v>0</v>
      </c>
      <c r="BF214" s="156">
        <f>IF(N214="snížená",J214,0)</f>
        <v>0</v>
      </c>
      <c r="BG214" s="156">
        <f>IF(N214="zákl. přenesená",J214,0)</f>
        <v>0</v>
      </c>
      <c r="BH214" s="156">
        <f>IF(N214="sníž. přenesená",J214,0)</f>
        <v>0</v>
      </c>
      <c r="BI214" s="156">
        <f>IF(N214="nulová",J214,0)</f>
        <v>0</v>
      </c>
      <c r="BJ214" s="15" t="s">
        <v>93</v>
      </c>
      <c r="BK214" s="156">
        <f>ROUND(I214*H214,2)</f>
        <v>0</v>
      </c>
      <c r="BL214" s="15" t="s">
        <v>208</v>
      </c>
      <c r="BM214" s="155" t="s">
        <v>1209</v>
      </c>
    </row>
    <row r="215" spans="1:47" s="2" customFormat="1" ht="19.5">
      <c r="A215" s="31"/>
      <c r="B215" s="32"/>
      <c r="C215" s="184"/>
      <c r="D215" s="201" t="s">
        <v>202</v>
      </c>
      <c r="E215" s="184"/>
      <c r="F215" s="202" t="s">
        <v>1210</v>
      </c>
      <c r="G215" s="184"/>
      <c r="H215" s="184"/>
      <c r="I215" s="157"/>
      <c r="J215" s="184"/>
      <c r="K215" s="31"/>
      <c r="L215" s="32"/>
      <c r="M215" s="158"/>
      <c r="N215" s="159"/>
      <c r="O215" s="57"/>
      <c r="P215" s="57"/>
      <c r="Q215" s="57"/>
      <c r="R215" s="57"/>
      <c r="S215" s="57"/>
      <c r="T215" s="58"/>
      <c r="U215" s="31"/>
      <c r="V215" s="31"/>
      <c r="W215" s="31"/>
      <c r="X215" s="31"/>
      <c r="Y215" s="31"/>
      <c r="Z215" s="31"/>
      <c r="AA215" s="31"/>
      <c r="AB215" s="31"/>
      <c r="AC215" s="31"/>
      <c r="AD215" s="31"/>
      <c r="AE215" s="31"/>
      <c r="AT215" s="15" t="s">
        <v>202</v>
      </c>
      <c r="AU215" s="15" t="s">
        <v>96</v>
      </c>
    </row>
    <row r="216" spans="2:51" s="13" customFormat="1" ht="12">
      <c r="B216" s="160"/>
      <c r="C216" s="186"/>
      <c r="D216" s="201" t="s">
        <v>257</v>
      </c>
      <c r="E216" s="203" t="s">
        <v>1</v>
      </c>
      <c r="F216" s="204" t="s">
        <v>1211</v>
      </c>
      <c r="G216" s="186"/>
      <c r="H216" s="205">
        <v>0.225</v>
      </c>
      <c r="I216" s="162"/>
      <c r="J216" s="186"/>
      <c r="L216" s="160"/>
      <c r="M216" s="163"/>
      <c r="N216" s="164"/>
      <c r="O216" s="164"/>
      <c r="P216" s="164"/>
      <c r="Q216" s="164"/>
      <c r="R216" s="164"/>
      <c r="S216" s="164"/>
      <c r="T216" s="165"/>
      <c r="AT216" s="161" t="s">
        <v>257</v>
      </c>
      <c r="AU216" s="161" t="s">
        <v>96</v>
      </c>
      <c r="AV216" s="13" t="s">
        <v>96</v>
      </c>
      <c r="AW216" s="13" t="s">
        <v>40</v>
      </c>
      <c r="AX216" s="13" t="s">
        <v>93</v>
      </c>
      <c r="AY216" s="161" t="s">
        <v>195</v>
      </c>
    </row>
    <row r="217" spans="2:63" s="12" customFormat="1" ht="22.9" customHeight="1">
      <c r="B217" s="135"/>
      <c r="C217" s="192"/>
      <c r="D217" s="193" t="s">
        <v>84</v>
      </c>
      <c r="E217" s="195" t="s">
        <v>208</v>
      </c>
      <c r="F217" s="195" t="s">
        <v>468</v>
      </c>
      <c r="G217" s="192"/>
      <c r="H217" s="192"/>
      <c r="I217" s="138"/>
      <c r="J217" s="185">
        <f>BK217</f>
        <v>0</v>
      </c>
      <c r="L217" s="135"/>
      <c r="M217" s="140"/>
      <c r="N217" s="141"/>
      <c r="O217" s="141"/>
      <c r="P217" s="142">
        <f>SUM(P218:P227)</f>
        <v>0</v>
      </c>
      <c r="Q217" s="141"/>
      <c r="R217" s="142">
        <f>SUM(R218:R227)</f>
        <v>62.244673</v>
      </c>
      <c r="S217" s="141"/>
      <c r="T217" s="143">
        <f>SUM(T218:T227)</f>
        <v>0</v>
      </c>
      <c r="AR217" s="136" t="s">
        <v>93</v>
      </c>
      <c r="AT217" s="144" t="s">
        <v>84</v>
      </c>
      <c r="AU217" s="144" t="s">
        <v>93</v>
      </c>
      <c r="AY217" s="136" t="s">
        <v>195</v>
      </c>
      <c r="BK217" s="145">
        <f>SUM(BK218:BK227)</f>
        <v>0</v>
      </c>
    </row>
    <row r="218" spans="1:65" s="2" customFormat="1" ht="16.5" customHeight="1">
      <c r="A218" s="31"/>
      <c r="B218" s="148"/>
      <c r="C218" s="196" t="s">
        <v>420</v>
      </c>
      <c r="D218" s="196" t="s">
        <v>196</v>
      </c>
      <c r="E218" s="197" t="s">
        <v>474</v>
      </c>
      <c r="F218" s="198" t="s">
        <v>475</v>
      </c>
      <c r="G218" s="199" t="s">
        <v>347</v>
      </c>
      <c r="H218" s="200">
        <v>32.9</v>
      </c>
      <c r="I218" s="149"/>
      <c r="J218" s="183">
        <f>ROUND(I218*H218,2)</f>
        <v>0</v>
      </c>
      <c r="K218" s="150"/>
      <c r="L218" s="32"/>
      <c r="M218" s="151" t="s">
        <v>1</v>
      </c>
      <c r="N218" s="152" t="s">
        <v>50</v>
      </c>
      <c r="O218" s="57"/>
      <c r="P218" s="153">
        <f>O218*H218</f>
        <v>0</v>
      </c>
      <c r="Q218" s="153">
        <v>1.89077</v>
      </c>
      <c r="R218" s="153">
        <f>Q218*H218</f>
        <v>62.206333</v>
      </c>
      <c r="S218" s="153">
        <v>0</v>
      </c>
      <c r="T218" s="154">
        <f>S218*H218</f>
        <v>0</v>
      </c>
      <c r="U218" s="31"/>
      <c r="V218" s="31"/>
      <c r="W218" s="31"/>
      <c r="X218" s="31"/>
      <c r="Y218" s="31"/>
      <c r="Z218" s="31"/>
      <c r="AA218" s="31"/>
      <c r="AB218" s="31"/>
      <c r="AC218" s="31"/>
      <c r="AD218" s="31"/>
      <c r="AE218" s="31"/>
      <c r="AR218" s="155" t="s">
        <v>208</v>
      </c>
      <c r="AT218" s="155" t="s">
        <v>196</v>
      </c>
      <c r="AU218" s="155" t="s">
        <v>96</v>
      </c>
      <c r="AY218" s="15" t="s">
        <v>195</v>
      </c>
      <c r="BE218" s="156">
        <f>IF(N218="základní",J218,0)</f>
        <v>0</v>
      </c>
      <c r="BF218" s="156">
        <f>IF(N218="snížená",J218,0)</f>
        <v>0</v>
      </c>
      <c r="BG218" s="156">
        <f>IF(N218="zákl. přenesená",J218,0)</f>
        <v>0</v>
      </c>
      <c r="BH218" s="156">
        <f>IF(N218="sníž. přenesená",J218,0)</f>
        <v>0</v>
      </c>
      <c r="BI218" s="156">
        <f>IF(N218="nulová",J218,0)</f>
        <v>0</v>
      </c>
      <c r="BJ218" s="15" t="s">
        <v>93</v>
      </c>
      <c r="BK218" s="156">
        <f>ROUND(I218*H218,2)</f>
        <v>0</v>
      </c>
      <c r="BL218" s="15" t="s">
        <v>208</v>
      </c>
      <c r="BM218" s="155" t="s">
        <v>1212</v>
      </c>
    </row>
    <row r="219" spans="1:47" s="2" customFormat="1" ht="19.5">
      <c r="A219" s="31"/>
      <c r="B219" s="32"/>
      <c r="C219" s="184"/>
      <c r="D219" s="201" t="s">
        <v>202</v>
      </c>
      <c r="E219" s="184"/>
      <c r="F219" s="202" t="s">
        <v>477</v>
      </c>
      <c r="G219" s="184"/>
      <c r="H219" s="184"/>
      <c r="I219" s="157"/>
      <c r="J219" s="184"/>
      <c r="K219" s="31"/>
      <c r="L219" s="32"/>
      <c r="M219" s="158"/>
      <c r="N219" s="159"/>
      <c r="O219" s="57"/>
      <c r="P219" s="57"/>
      <c r="Q219" s="57"/>
      <c r="R219" s="57"/>
      <c r="S219" s="57"/>
      <c r="T219" s="58"/>
      <c r="U219" s="31"/>
      <c r="V219" s="31"/>
      <c r="W219" s="31"/>
      <c r="X219" s="31"/>
      <c r="Y219" s="31"/>
      <c r="Z219" s="31"/>
      <c r="AA219" s="31"/>
      <c r="AB219" s="31"/>
      <c r="AC219" s="31"/>
      <c r="AD219" s="31"/>
      <c r="AE219" s="31"/>
      <c r="AT219" s="15" t="s">
        <v>202</v>
      </c>
      <c r="AU219" s="15" t="s">
        <v>96</v>
      </c>
    </row>
    <row r="220" spans="2:51" s="13" customFormat="1" ht="12">
      <c r="B220" s="160"/>
      <c r="C220" s="186"/>
      <c r="D220" s="201" t="s">
        <v>257</v>
      </c>
      <c r="E220" s="203" t="s">
        <v>1</v>
      </c>
      <c r="F220" s="204" t="s">
        <v>1213</v>
      </c>
      <c r="G220" s="186"/>
      <c r="H220" s="205">
        <v>25.52</v>
      </c>
      <c r="I220" s="162"/>
      <c r="J220" s="186"/>
      <c r="L220" s="160"/>
      <c r="M220" s="163"/>
      <c r="N220" s="164"/>
      <c r="O220" s="164"/>
      <c r="P220" s="164"/>
      <c r="Q220" s="164"/>
      <c r="R220" s="164"/>
      <c r="S220" s="164"/>
      <c r="T220" s="165"/>
      <c r="AT220" s="161" t="s">
        <v>257</v>
      </c>
      <c r="AU220" s="161" t="s">
        <v>96</v>
      </c>
      <c r="AV220" s="13" t="s">
        <v>96</v>
      </c>
      <c r="AW220" s="13" t="s">
        <v>40</v>
      </c>
      <c r="AX220" s="13" t="s">
        <v>85</v>
      </c>
      <c r="AY220" s="161" t="s">
        <v>195</v>
      </c>
    </row>
    <row r="221" spans="2:51" s="13" customFormat="1" ht="12">
      <c r="B221" s="160"/>
      <c r="C221" s="186"/>
      <c r="D221" s="201" t="s">
        <v>257</v>
      </c>
      <c r="E221" s="203" t="s">
        <v>1</v>
      </c>
      <c r="F221" s="204" t="s">
        <v>1214</v>
      </c>
      <c r="G221" s="186"/>
      <c r="H221" s="205">
        <v>7.38</v>
      </c>
      <c r="I221" s="162"/>
      <c r="J221" s="186"/>
      <c r="L221" s="160"/>
      <c r="M221" s="163"/>
      <c r="N221" s="164"/>
      <c r="O221" s="164"/>
      <c r="P221" s="164"/>
      <c r="Q221" s="164"/>
      <c r="R221" s="164"/>
      <c r="S221" s="164"/>
      <c r="T221" s="165"/>
      <c r="AT221" s="161" t="s">
        <v>257</v>
      </c>
      <c r="AU221" s="161" t="s">
        <v>96</v>
      </c>
      <c r="AV221" s="13" t="s">
        <v>96</v>
      </c>
      <c r="AW221" s="13" t="s">
        <v>40</v>
      </c>
      <c r="AX221" s="13" t="s">
        <v>85</v>
      </c>
      <c r="AY221" s="161" t="s">
        <v>195</v>
      </c>
    </row>
    <row r="222" spans="1:65" s="2" customFormat="1" ht="24.2" customHeight="1">
      <c r="A222" s="31"/>
      <c r="B222" s="148"/>
      <c r="C222" s="196" t="s">
        <v>426</v>
      </c>
      <c r="D222" s="196" t="s">
        <v>196</v>
      </c>
      <c r="E222" s="197" t="s">
        <v>1215</v>
      </c>
      <c r="F222" s="198" t="s">
        <v>1216</v>
      </c>
      <c r="G222" s="199" t="s">
        <v>347</v>
      </c>
      <c r="H222" s="200">
        <v>1.87</v>
      </c>
      <c r="I222" s="149"/>
      <c r="J222" s="183">
        <f>ROUND(I222*H222,2)</f>
        <v>0</v>
      </c>
      <c r="K222" s="150"/>
      <c r="L222" s="32"/>
      <c r="M222" s="151" t="s">
        <v>1</v>
      </c>
      <c r="N222" s="152" t="s">
        <v>50</v>
      </c>
      <c r="O222" s="57"/>
      <c r="P222" s="153">
        <f>O222*H222</f>
        <v>0</v>
      </c>
      <c r="Q222" s="153">
        <v>0</v>
      </c>
      <c r="R222" s="153">
        <f>Q222*H222</f>
        <v>0</v>
      </c>
      <c r="S222" s="153">
        <v>0</v>
      </c>
      <c r="T222" s="154">
        <f>S222*H222</f>
        <v>0</v>
      </c>
      <c r="U222" s="31"/>
      <c r="V222" s="31"/>
      <c r="W222" s="31"/>
      <c r="X222" s="31"/>
      <c r="Y222" s="31"/>
      <c r="Z222" s="31"/>
      <c r="AA222" s="31"/>
      <c r="AB222" s="31"/>
      <c r="AC222" s="31"/>
      <c r="AD222" s="31"/>
      <c r="AE222" s="31"/>
      <c r="AR222" s="155" t="s">
        <v>208</v>
      </c>
      <c r="AT222" s="155" t="s">
        <v>196</v>
      </c>
      <c r="AU222" s="155" t="s">
        <v>96</v>
      </c>
      <c r="AY222" s="15" t="s">
        <v>195</v>
      </c>
      <c r="BE222" s="156">
        <f>IF(N222="základní",J222,0)</f>
        <v>0</v>
      </c>
      <c r="BF222" s="156">
        <f>IF(N222="snížená",J222,0)</f>
        <v>0</v>
      </c>
      <c r="BG222" s="156">
        <f>IF(N222="zákl. přenesená",J222,0)</f>
        <v>0</v>
      </c>
      <c r="BH222" s="156">
        <f>IF(N222="sníž. přenesená",J222,0)</f>
        <v>0</v>
      </c>
      <c r="BI222" s="156">
        <f>IF(N222="nulová",J222,0)</f>
        <v>0</v>
      </c>
      <c r="BJ222" s="15" t="s">
        <v>93</v>
      </c>
      <c r="BK222" s="156">
        <f>ROUND(I222*H222,2)</f>
        <v>0</v>
      </c>
      <c r="BL222" s="15" t="s">
        <v>208</v>
      </c>
      <c r="BM222" s="155" t="s">
        <v>1217</v>
      </c>
    </row>
    <row r="223" spans="1:47" s="2" customFormat="1" ht="19.5">
      <c r="A223" s="31"/>
      <c r="B223" s="32"/>
      <c r="C223" s="184"/>
      <c r="D223" s="201" t="s">
        <v>202</v>
      </c>
      <c r="E223" s="184"/>
      <c r="F223" s="202" t="s">
        <v>1218</v>
      </c>
      <c r="G223" s="184"/>
      <c r="H223" s="184"/>
      <c r="I223" s="157"/>
      <c r="J223" s="184"/>
      <c r="K223" s="31"/>
      <c r="L223" s="32"/>
      <c r="M223" s="158"/>
      <c r="N223" s="159"/>
      <c r="O223" s="57"/>
      <c r="P223" s="57"/>
      <c r="Q223" s="57"/>
      <c r="R223" s="57"/>
      <c r="S223" s="57"/>
      <c r="T223" s="58"/>
      <c r="U223" s="31"/>
      <c r="V223" s="31"/>
      <c r="W223" s="31"/>
      <c r="X223" s="31"/>
      <c r="Y223" s="31"/>
      <c r="Z223" s="31"/>
      <c r="AA223" s="31"/>
      <c r="AB223" s="31"/>
      <c r="AC223" s="31"/>
      <c r="AD223" s="31"/>
      <c r="AE223" s="31"/>
      <c r="AT223" s="15" t="s">
        <v>202</v>
      </c>
      <c r="AU223" s="15" t="s">
        <v>96</v>
      </c>
    </row>
    <row r="224" spans="2:51" s="13" customFormat="1" ht="12">
      <c r="B224" s="160"/>
      <c r="C224" s="186"/>
      <c r="D224" s="201" t="s">
        <v>257</v>
      </c>
      <c r="E224" s="203" t="s">
        <v>1</v>
      </c>
      <c r="F224" s="204" t="s">
        <v>1219</v>
      </c>
      <c r="G224" s="186"/>
      <c r="H224" s="205">
        <v>1.87</v>
      </c>
      <c r="I224" s="162"/>
      <c r="J224" s="186"/>
      <c r="L224" s="160"/>
      <c r="M224" s="163"/>
      <c r="N224" s="164"/>
      <c r="O224" s="164"/>
      <c r="P224" s="164"/>
      <c r="Q224" s="164"/>
      <c r="R224" s="164"/>
      <c r="S224" s="164"/>
      <c r="T224" s="165"/>
      <c r="AT224" s="161" t="s">
        <v>257</v>
      </c>
      <c r="AU224" s="161" t="s">
        <v>96</v>
      </c>
      <c r="AV224" s="13" t="s">
        <v>96</v>
      </c>
      <c r="AW224" s="13" t="s">
        <v>40</v>
      </c>
      <c r="AX224" s="13" t="s">
        <v>93</v>
      </c>
      <c r="AY224" s="161" t="s">
        <v>195</v>
      </c>
    </row>
    <row r="225" spans="1:65" s="2" customFormat="1" ht="16.5" customHeight="1">
      <c r="A225" s="31"/>
      <c r="B225" s="148"/>
      <c r="C225" s="196" t="s">
        <v>432</v>
      </c>
      <c r="D225" s="196" t="s">
        <v>196</v>
      </c>
      <c r="E225" s="197" t="s">
        <v>1220</v>
      </c>
      <c r="F225" s="198" t="s">
        <v>1221</v>
      </c>
      <c r="G225" s="199" t="s">
        <v>296</v>
      </c>
      <c r="H225" s="200">
        <v>6</v>
      </c>
      <c r="I225" s="149"/>
      <c r="J225" s="183">
        <f>ROUND(I225*H225,2)</f>
        <v>0</v>
      </c>
      <c r="K225" s="150"/>
      <c r="L225" s="32"/>
      <c r="M225" s="151" t="s">
        <v>1</v>
      </c>
      <c r="N225" s="152" t="s">
        <v>50</v>
      </c>
      <c r="O225" s="57"/>
      <c r="P225" s="153">
        <f>O225*H225</f>
        <v>0</v>
      </c>
      <c r="Q225" s="153">
        <v>0.00639</v>
      </c>
      <c r="R225" s="153">
        <f>Q225*H225</f>
        <v>0.03834</v>
      </c>
      <c r="S225" s="153">
        <v>0</v>
      </c>
      <c r="T225" s="154">
        <f>S225*H225</f>
        <v>0</v>
      </c>
      <c r="U225" s="31"/>
      <c r="V225" s="31"/>
      <c r="W225" s="31"/>
      <c r="X225" s="31"/>
      <c r="Y225" s="31"/>
      <c r="Z225" s="31"/>
      <c r="AA225" s="31"/>
      <c r="AB225" s="31"/>
      <c r="AC225" s="31"/>
      <c r="AD225" s="31"/>
      <c r="AE225" s="31"/>
      <c r="AR225" s="155" t="s">
        <v>208</v>
      </c>
      <c r="AT225" s="155" t="s">
        <v>196</v>
      </c>
      <c r="AU225" s="155" t="s">
        <v>96</v>
      </c>
      <c r="AY225" s="15" t="s">
        <v>195</v>
      </c>
      <c r="BE225" s="156">
        <f>IF(N225="základní",J225,0)</f>
        <v>0</v>
      </c>
      <c r="BF225" s="156">
        <f>IF(N225="snížená",J225,0)</f>
        <v>0</v>
      </c>
      <c r="BG225" s="156">
        <f>IF(N225="zákl. přenesená",J225,0)</f>
        <v>0</v>
      </c>
      <c r="BH225" s="156">
        <f>IF(N225="sníž. přenesená",J225,0)</f>
        <v>0</v>
      </c>
      <c r="BI225" s="156">
        <f>IF(N225="nulová",J225,0)</f>
        <v>0</v>
      </c>
      <c r="BJ225" s="15" t="s">
        <v>93</v>
      </c>
      <c r="BK225" s="156">
        <f>ROUND(I225*H225,2)</f>
        <v>0</v>
      </c>
      <c r="BL225" s="15" t="s">
        <v>208</v>
      </c>
      <c r="BM225" s="155" t="s">
        <v>1222</v>
      </c>
    </row>
    <row r="226" spans="1:47" s="2" customFormat="1" ht="19.5">
      <c r="A226" s="31"/>
      <c r="B226" s="32"/>
      <c r="C226" s="184"/>
      <c r="D226" s="201" t="s">
        <v>202</v>
      </c>
      <c r="E226" s="184"/>
      <c r="F226" s="202" t="s">
        <v>1223</v>
      </c>
      <c r="G226" s="184"/>
      <c r="H226" s="184"/>
      <c r="I226" s="157"/>
      <c r="J226" s="184"/>
      <c r="K226" s="31"/>
      <c r="L226" s="32"/>
      <c r="M226" s="158"/>
      <c r="N226" s="159"/>
      <c r="O226" s="57"/>
      <c r="P226" s="57"/>
      <c r="Q226" s="57"/>
      <c r="R226" s="57"/>
      <c r="S226" s="57"/>
      <c r="T226" s="58"/>
      <c r="U226" s="31"/>
      <c r="V226" s="31"/>
      <c r="W226" s="31"/>
      <c r="X226" s="31"/>
      <c r="Y226" s="31"/>
      <c r="Z226" s="31"/>
      <c r="AA226" s="31"/>
      <c r="AB226" s="31"/>
      <c r="AC226" s="31"/>
      <c r="AD226" s="31"/>
      <c r="AE226" s="31"/>
      <c r="AT226" s="15" t="s">
        <v>202</v>
      </c>
      <c r="AU226" s="15" t="s">
        <v>96</v>
      </c>
    </row>
    <row r="227" spans="2:51" s="13" customFormat="1" ht="12">
      <c r="B227" s="160"/>
      <c r="C227" s="186"/>
      <c r="D227" s="201" t="s">
        <v>257</v>
      </c>
      <c r="E227" s="203" t="s">
        <v>1</v>
      </c>
      <c r="F227" s="204" t="s">
        <v>1224</v>
      </c>
      <c r="G227" s="186"/>
      <c r="H227" s="205">
        <v>6</v>
      </c>
      <c r="I227" s="162"/>
      <c r="J227" s="186"/>
      <c r="L227" s="160"/>
      <c r="M227" s="163"/>
      <c r="N227" s="164"/>
      <c r="O227" s="164"/>
      <c r="P227" s="164"/>
      <c r="Q227" s="164"/>
      <c r="R227" s="164"/>
      <c r="S227" s="164"/>
      <c r="T227" s="165"/>
      <c r="AT227" s="161" t="s">
        <v>257</v>
      </c>
      <c r="AU227" s="161" t="s">
        <v>96</v>
      </c>
      <c r="AV227" s="13" t="s">
        <v>96</v>
      </c>
      <c r="AW227" s="13" t="s">
        <v>40</v>
      </c>
      <c r="AX227" s="13" t="s">
        <v>85</v>
      </c>
      <c r="AY227" s="161" t="s">
        <v>195</v>
      </c>
    </row>
    <row r="228" spans="2:63" s="12" customFormat="1" ht="22.9" customHeight="1">
      <c r="B228" s="135"/>
      <c r="C228" s="192"/>
      <c r="D228" s="193" t="s">
        <v>84</v>
      </c>
      <c r="E228" s="195" t="s">
        <v>194</v>
      </c>
      <c r="F228" s="195" t="s">
        <v>485</v>
      </c>
      <c r="G228" s="192"/>
      <c r="H228" s="192"/>
      <c r="I228" s="138"/>
      <c r="J228" s="185">
        <f>BK228</f>
        <v>0</v>
      </c>
      <c r="L228" s="135"/>
      <c r="M228" s="140"/>
      <c r="N228" s="141"/>
      <c r="O228" s="141"/>
      <c r="P228" s="142">
        <f>SUM(P229:P250)</f>
        <v>0</v>
      </c>
      <c r="Q228" s="141"/>
      <c r="R228" s="142">
        <f>SUM(R229:R250)</f>
        <v>0.451584</v>
      </c>
      <c r="S228" s="141"/>
      <c r="T228" s="143">
        <f>SUM(T229:T250)</f>
        <v>0</v>
      </c>
      <c r="AR228" s="136" t="s">
        <v>93</v>
      </c>
      <c r="AT228" s="144" t="s">
        <v>84</v>
      </c>
      <c r="AU228" s="144" t="s">
        <v>93</v>
      </c>
      <c r="AY228" s="136" t="s">
        <v>195</v>
      </c>
      <c r="BK228" s="145">
        <f>SUM(BK229:BK250)</f>
        <v>0</v>
      </c>
    </row>
    <row r="229" spans="1:65" s="2" customFormat="1" ht="16.5" customHeight="1">
      <c r="A229" s="31"/>
      <c r="B229" s="148"/>
      <c r="C229" s="196" t="s">
        <v>438</v>
      </c>
      <c r="D229" s="196" t="s">
        <v>196</v>
      </c>
      <c r="E229" s="197" t="s">
        <v>487</v>
      </c>
      <c r="F229" s="198" t="s">
        <v>488</v>
      </c>
      <c r="G229" s="199" t="s">
        <v>296</v>
      </c>
      <c r="H229" s="200">
        <v>509.6</v>
      </c>
      <c r="I229" s="149"/>
      <c r="J229" s="183">
        <f>ROUND(I229*H229,2)</f>
        <v>0</v>
      </c>
      <c r="K229" s="150"/>
      <c r="L229" s="32"/>
      <c r="M229" s="151" t="s">
        <v>1</v>
      </c>
      <c r="N229" s="152" t="s">
        <v>50</v>
      </c>
      <c r="O229" s="57"/>
      <c r="P229" s="153">
        <f>O229*H229</f>
        <v>0</v>
      </c>
      <c r="Q229" s="153">
        <v>0</v>
      </c>
      <c r="R229" s="153">
        <f>Q229*H229</f>
        <v>0</v>
      </c>
      <c r="S229" s="153">
        <v>0</v>
      </c>
      <c r="T229" s="154">
        <f>S229*H229</f>
        <v>0</v>
      </c>
      <c r="U229" s="31"/>
      <c r="V229" s="31"/>
      <c r="W229" s="31"/>
      <c r="X229" s="31"/>
      <c r="Y229" s="31"/>
      <c r="Z229" s="31"/>
      <c r="AA229" s="31"/>
      <c r="AB229" s="31"/>
      <c r="AC229" s="31"/>
      <c r="AD229" s="31"/>
      <c r="AE229" s="31"/>
      <c r="AR229" s="155" t="s">
        <v>208</v>
      </c>
      <c r="AT229" s="155" t="s">
        <v>196</v>
      </c>
      <c r="AU229" s="155" t="s">
        <v>96</v>
      </c>
      <c r="AY229" s="15" t="s">
        <v>195</v>
      </c>
      <c r="BE229" s="156">
        <f>IF(N229="základní",J229,0)</f>
        <v>0</v>
      </c>
      <c r="BF229" s="156">
        <f>IF(N229="snížená",J229,0)</f>
        <v>0</v>
      </c>
      <c r="BG229" s="156">
        <f>IF(N229="zákl. přenesená",J229,0)</f>
        <v>0</v>
      </c>
      <c r="BH229" s="156">
        <f>IF(N229="sníž. přenesená",J229,0)</f>
        <v>0</v>
      </c>
      <c r="BI229" s="156">
        <f>IF(N229="nulová",J229,0)</f>
        <v>0</v>
      </c>
      <c r="BJ229" s="15" t="s">
        <v>93</v>
      </c>
      <c r="BK229" s="156">
        <f>ROUND(I229*H229,2)</f>
        <v>0</v>
      </c>
      <c r="BL229" s="15" t="s">
        <v>208</v>
      </c>
      <c r="BM229" s="155" t="s">
        <v>1225</v>
      </c>
    </row>
    <row r="230" spans="1:47" s="2" customFormat="1" ht="19.5">
      <c r="A230" s="31"/>
      <c r="B230" s="32"/>
      <c r="C230" s="184"/>
      <c r="D230" s="201" t="s">
        <v>202</v>
      </c>
      <c r="E230" s="184"/>
      <c r="F230" s="202" t="s">
        <v>490</v>
      </c>
      <c r="G230" s="184"/>
      <c r="H230" s="184"/>
      <c r="I230" s="157"/>
      <c r="J230" s="184"/>
      <c r="K230" s="31"/>
      <c r="L230" s="32"/>
      <c r="M230" s="158"/>
      <c r="N230" s="159"/>
      <c r="O230" s="57"/>
      <c r="P230" s="57"/>
      <c r="Q230" s="57"/>
      <c r="R230" s="57"/>
      <c r="S230" s="57"/>
      <c r="T230" s="58"/>
      <c r="U230" s="31"/>
      <c r="V230" s="31"/>
      <c r="W230" s="31"/>
      <c r="X230" s="31"/>
      <c r="Y230" s="31"/>
      <c r="Z230" s="31"/>
      <c r="AA230" s="31"/>
      <c r="AB230" s="31"/>
      <c r="AC230" s="31"/>
      <c r="AD230" s="31"/>
      <c r="AE230" s="31"/>
      <c r="AT230" s="15" t="s">
        <v>202</v>
      </c>
      <c r="AU230" s="15" t="s">
        <v>96</v>
      </c>
    </row>
    <row r="231" spans="2:51" s="13" customFormat="1" ht="12">
      <c r="B231" s="160"/>
      <c r="C231" s="186"/>
      <c r="D231" s="201" t="s">
        <v>257</v>
      </c>
      <c r="E231" s="203" t="s">
        <v>1</v>
      </c>
      <c r="F231" s="204" t="s">
        <v>1226</v>
      </c>
      <c r="G231" s="186"/>
      <c r="H231" s="205">
        <v>368</v>
      </c>
      <c r="I231" s="162"/>
      <c r="J231" s="186"/>
      <c r="L231" s="160"/>
      <c r="M231" s="163"/>
      <c r="N231" s="164"/>
      <c r="O231" s="164"/>
      <c r="P231" s="164"/>
      <c r="Q231" s="164"/>
      <c r="R231" s="164"/>
      <c r="S231" s="164"/>
      <c r="T231" s="165"/>
      <c r="AT231" s="161" t="s">
        <v>257</v>
      </c>
      <c r="AU231" s="161" t="s">
        <v>96</v>
      </c>
      <c r="AV231" s="13" t="s">
        <v>96</v>
      </c>
      <c r="AW231" s="13" t="s">
        <v>40</v>
      </c>
      <c r="AX231" s="13" t="s">
        <v>85</v>
      </c>
      <c r="AY231" s="161" t="s">
        <v>195</v>
      </c>
    </row>
    <row r="232" spans="2:51" s="13" customFormat="1" ht="12">
      <c r="B232" s="160"/>
      <c r="C232" s="186"/>
      <c r="D232" s="201" t="s">
        <v>257</v>
      </c>
      <c r="E232" s="203" t="s">
        <v>1</v>
      </c>
      <c r="F232" s="204" t="s">
        <v>1227</v>
      </c>
      <c r="G232" s="186"/>
      <c r="H232" s="205">
        <v>141.6</v>
      </c>
      <c r="I232" s="162"/>
      <c r="J232" s="186"/>
      <c r="L232" s="160"/>
      <c r="M232" s="163"/>
      <c r="N232" s="164"/>
      <c r="O232" s="164"/>
      <c r="P232" s="164"/>
      <c r="Q232" s="164"/>
      <c r="R232" s="164"/>
      <c r="S232" s="164"/>
      <c r="T232" s="165"/>
      <c r="AT232" s="161" t="s">
        <v>257</v>
      </c>
      <c r="AU232" s="161" t="s">
        <v>96</v>
      </c>
      <c r="AV232" s="13" t="s">
        <v>96</v>
      </c>
      <c r="AW232" s="13" t="s">
        <v>40</v>
      </c>
      <c r="AX232" s="13" t="s">
        <v>85</v>
      </c>
      <c r="AY232" s="161" t="s">
        <v>195</v>
      </c>
    </row>
    <row r="233" spans="1:65" s="2" customFormat="1" ht="24.2" customHeight="1">
      <c r="A233" s="31"/>
      <c r="B233" s="148"/>
      <c r="C233" s="196" t="s">
        <v>447</v>
      </c>
      <c r="D233" s="196" t="s">
        <v>196</v>
      </c>
      <c r="E233" s="197" t="s">
        <v>493</v>
      </c>
      <c r="F233" s="198" t="s">
        <v>494</v>
      </c>
      <c r="G233" s="199" t="s">
        <v>296</v>
      </c>
      <c r="H233" s="200">
        <v>67.2</v>
      </c>
      <c r="I233" s="149"/>
      <c r="J233" s="183">
        <f>ROUND(I233*H233,2)</f>
        <v>0</v>
      </c>
      <c r="K233" s="150"/>
      <c r="L233" s="32"/>
      <c r="M233" s="151" t="s">
        <v>1</v>
      </c>
      <c r="N233" s="152" t="s">
        <v>50</v>
      </c>
      <c r="O233" s="57"/>
      <c r="P233" s="153">
        <f>O233*H233</f>
        <v>0</v>
      </c>
      <c r="Q233" s="153">
        <v>0</v>
      </c>
      <c r="R233" s="153">
        <f>Q233*H233</f>
        <v>0</v>
      </c>
      <c r="S233" s="153">
        <v>0</v>
      </c>
      <c r="T233" s="154">
        <f>S233*H233</f>
        <v>0</v>
      </c>
      <c r="U233" s="31"/>
      <c r="V233" s="31"/>
      <c r="W233" s="31"/>
      <c r="X233" s="31"/>
      <c r="Y233" s="31"/>
      <c r="Z233" s="31"/>
      <c r="AA233" s="31"/>
      <c r="AB233" s="31"/>
      <c r="AC233" s="31"/>
      <c r="AD233" s="31"/>
      <c r="AE233" s="31"/>
      <c r="AR233" s="155" t="s">
        <v>208</v>
      </c>
      <c r="AT233" s="155" t="s">
        <v>196</v>
      </c>
      <c r="AU233" s="155" t="s">
        <v>96</v>
      </c>
      <c r="AY233" s="15" t="s">
        <v>195</v>
      </c>
      <c r="BE233" s="156">
        <f>IF(N233="základní",J233,0)</f>
        <v>0</v>
      </c>
      <c r="BF233" s="156">
        <f>IF(N233="snížená",J233,0)</f>
        <v>0</v>
      </c>
      <c r="BG233" s="156">
        <f>IF(N233="zákl. přenesená",J233,0)</f>
        <v>0</v>
      </c>
      <c r="BH233" s="156">
        <f>IF(N233="sníž. přenesená",J233,0)</f>
        <v>0</v>
      </c>
      <c r="BI233" s="156">
        <f>IF(N233="nulová",J233,0)</f>
        <v>0</v>
      </c>
      <c r="BJ233" s="15" t="s">
        <v>93</v>
      </c>
      <c r="BK233" s="156">
        <f>ROUND(I233*H233,2)</f>
        <v>0</v>
      </c>
      <c r="BL233" s="15" t="s">
        <v>208</v>
      </c>
      <c r="BM233" s="155" t="s">
        <v>1228</v>
      </c>
    </row>
    <row r="234" spans="1:47" s="2" customFormat="1" ht="29.25">
      <c r="A234" s="31"/>
      <c r="B234" s="32"/>
      <c r="C234" s="184"/>
      <c r="D234" s="201" t="s">
        <v>202</v>
      </c>
      <c r="E234" s="184"/>
      <c r="F234" s="202" t="s">
        <v>496</v>
      </c>
      <c r="G234" s="184"/>
      <c r="H234" s="184"/>
      <c r="I234" s="157"/>
      <c r="J234" s="184"/>
      <c r="K234" s="31"/>
      <c r="L234" s="32"/>
      <c r="M234" s="158"/>
      <c r="N234" s="159"/>
      <c r="O234" s="57"/>
      <c r="P234" s="57"/>
      <c r="Q234" s="57"/>
      <c r="R234" s="57"/>
      <c r="S234" s="57"/>
      <c r="T234" s="58"/>
      <c r="U234" s="31"/>
      <c r="V234" s="31"/>
      <c r="W234" s="31"/>
      <c r="X234" s="31"/>
      <c r="Y234" s="31"/>
      <c r="Z234" s="31"/>
      <c r="AA234" s="31"/>
      <c r="AB234" s="31"/>
      <c r="AC234" s="31"/>
      <c r="AD234" s="31"/>
      <c r="AE234" s="31"/>
      <c r="AT234" s="15" t="s">
        <v>202</v>
      </c>
      <c r="AU234" s="15" t="s">
        <v>96</v>
      </c>
    </row>
    <row r="235" spans="2:51" s="13" customFormat="1" ht="12">
      <c r="B235" s="160"/>
      <c r="C235" s="186"/>
      <c r="D235" s="201" t="s">
        <v>257</v>
      </c>
      <c r="E235" s="203" t="s">
        <v>1</v>
      </c>
      <c r="F235" s="204" t="s">
        <v>1229</v>
      </c>
      <c r="G235" s="186"/>
      <c r="H235" s="205">
        <v>67.2</v>
      </c>
      <c r="I235" s="162"/>
      <c r="J235" s="186"/>
      <c r="L235" s="160"/>
      <c r="M235" s="163"/>
      <c r="N235" s="164"/>
      <c r="O235" s="164"/>
      <c r="P235" s="164"/>
      <c r="Q235" s="164"/>
      <c r="R235" s="164"/>
      <c r="S235" s="164"/>
      <c r="T235" s="165"/>
      <c r="AT235" s="161" t="s">
        <v>257</v>
      </c>
      <c r="AU235" s="161" t="s">
        <v>96</v>
      </c>
      <c r="AV235" s="13" t="s">
        <v>96</v>
      </c>
      <c r="AW235" s="13" t="s">
        <v>40</v>
      </c>
      <c r="AX235" s="13" t="s">
        <v>93</v>
      </c>
      <c r="AY235" s="161" t="s">
        <v>195</v>
      </c>
    </row>
    <row r="236" spans="1:65" s="2" customFormat="1" ht="24.2" customHeight="1">
      <c r="A236" s="31"/>
      <c r="B236" s="148"/>
      <c r="C236" s="196" t="s">
        <v>455</v>
      </c>
      <c r="D236" s="196" t="s">
        <v>196</v>
      </c>
      <c r="E236" s="197" t="s">
        <v>498</v>
      </c>
      <c r="F236" s="198" t="s">
        <v>499</v>
      </c>
      <c r="G236" s="199" t="s">
        <v>296</v>
      </c>
      <c r="H236" s="200">
        <v>67.2</v>
      </c>
      <c r="I236" s="149"/>
      <c r="J236" s="183">
        <f>ROUND(I236*H236,2)</f>
        <v>0</v>
      </c>
      <c r="K236" s="150"/>
      <c r="L236" s="32"/>
      <c r="M236" s="151" t="s">
        <v>1</v>
      </c>
      <c r="N236" s="152" t="s">
        <v>50</v>
      </c>
      <c r="O236" s="57"/>
      <c r="P236" s="153">
        <f>O236*H236</f>
        <v>0</v>
      </c>
      <c r="Q236" s="153">
        <v>0.00601</v>
      </c>
      <c r="R236" s="153">
        <f>Q236*H236</f>
        <v>0.403872</v>
      </c>
      <c r="S236" s="153">
        <v>0</v>
      </c>
      <c r="T236" s="154">
        <f>S236*H236</f>
        <v>0</v>
      </c>
      <c r="U236" s="31"/>
      <c r="V236" s="31"/>
      <c r="W236" s="31"/>
      <c r="X236" s="31"/>
      <c r="Y236" s="31"/>
      <c r="Z236" s="31"/>
      <c r="AA236" s="31"/>
      <c r="AB236" s="31"/>
      <c r="AC236" s="31"/>
      <c r="AD236" s="31"/>
      <c r="AE236" s="31"/>
      <c r="AR236" s="155" t="s">
        <v>208</v>
      </c>
      <c r="AT236" s="155" t="s">
        <v>196</v>
      </c>
      <c r="AU236" s="155" t="s">
        <v>96</v>
      </c>
      <c r="AY236" s="15" t="s">
        <v>195</v>
      </c>
      <c r="BE236" s="156">
        <f>IF(N236="základní",J236,0)</f>
        <v>0</v>
      </c>
      <c r="BF236" s="156">
        <f>IF(N236="snížená",J236,0)</f>
        <v>0</v>
      </c>
      <c r="BG236" s="156">
        <f>IF(N236="zákl. přenesená",J236,0)</f>
        <v>0</v>
      </c>
      <c r="BH236" s="156">
        <f>IF(N236="sníž. přenesená",J236,0)</f>
        <v>0</v>
      </c>
      <c r="BI236" s="156">
        <f>IF(N236="nulová",J236,0)</f>
        <v>0</v>
      </c>
      <c r="BJ236" s="15" t="s">
        <v>93</v>
      </c>
      <c r="BK236" s="156">
        <f>ROUND(I236*H236,2)</f>
        <v>0</v>
      </c>
      <c r="BL236" s="15" t="s">
        <v>208</v>
      </c>
      <c r="BM236" s="155" t="s">
        <v>1230</v>
      </c>
    </row>
    <row r="237" spans="1:47" s="2" customFormat="1" ht="19.5">
      <c r="A237" s="31"/>
      <c r="B237" s="32"/>
      <c r="C237" s="184"/>
      <c r="D237" s="201" t="s">
        <v>202</v>
      </c>
      <c r="E237" s="184"/>
      <c r="F237" s="202" t="s">
        <v>501</v>
      </c>
      <c r="G237" s="184"/>
      <c r="H237" s="184"/>
      <c r="I237" s="157"/>
      <c r="J237" s="184"/>
      <c r="K237" s="31"/>
      <c r="L237" s="32"/>
      <c r="M237" s="158"/>
      <c r="N237" s="159"/>
      <c r="O237" s="57"/>
      <c r="P237" s="57"/>
      <c r="Q237" s="57"/>
      <c r="R237" s="57"/>
      <c r="S237" s="57"/>
      <c r="T237" s="58"/>
      <c r="U237" s="31"/>
      <c r="V237" s="31"/>
      <c r="W237" s="31"/>
      <c r="X237" s="31"/>
      <c r="Y237" s="31"/>
      <c r="Z237" s="31"/>
      <c r="AA237" s="31"/>
      <c r="AB237" s="31"/>
      <c r="AC237" s="31"/>
      <c r="AD237" s="31"/>
      <c r="AE237" s="31"/>
      <c r="AT237" s="15" t="s">
        <v>202</v>
      </c>
      <c r="AU237" s="15" t="s">
        <v>96</v>
      </c>
    </row>
    <row r="238" spans="2:51" s="13" customFormat="1" ht="12">
      <c r="B238" s="160"/>
      <c r="C238" s="186"/>
      <c r="D238" s="201" t="s">
        <v>257</v>
      </c>
      <c r="E238" s="203" t="s">
        <v>1</v>
      </c>
      <c r="F238" s="204" t="s">
        <v>1229</v>
      </c>
      <c r="G238" s="186"/>
      <c r="H238" s="205">
        <v>67.2</v>
      </c>
      <c r="I238" s="162"/>
      <c r="J238" s="186"/>
      <c r="L238" s="160"/>
      <c r="M238" s="163"/>
      <c r="N238" s="164"/>
      <c r="O238" s="164"/>
      <c r="P238" s="164"/>
      <c r="Q238" s="164"/>
      <c r="R238" s="164"/>
      <c r="S238" s="164"/>
      <c r="T238" s="165"/>
      <c r="AT238" s="161" t="s">
        <v>257</v>
      </c>
      <c r="AU238" s="161" t="s">
        <v>96</v>
      </c>
      <c r="AV238" s="13" t="s">
        <v>96</v>
      </c>
      <c r="AW238" s="13" t="s">
        <v>40</v>
      </c>
      <c r="AX238" s="13" t="s">
        <v>93</v>
      </c>
      <c r="AY238" s="161" t="s">
        <v>195</v>
      </c>
    </row>
    <row r="239" spans="1:65" s="2" customFormat="1" ht="24.2" customHeight="1">
      <c r="A239" s="31"/>
      <c r="B239" s="148"/>
      <c r="C239" s="196" t="s">
        <v>462</v>
      </c>
      <c r="D239" s="196" t="s">
        <v>196</v>
      </c>
      <c r="E239" s="197" t="s">
        <v>503</v>
      </c>
      <c r="F239" s="198" t="s">
        <v>504</v>
      </c>
      <c r="G239" s="199" t="s">
        <v>296</v>
      </c>
      <c r="H239" s="200">
        <v>67.2</v>
      </c>
      <c r="I239" s="149"/>
      <c r="J239" s="183">
        <f>ROUND(I239*H239,2)</f>
        <v>0</v>
      </c>
      <c r="K239" s="150"/>
      <c r="L239" s="32"/>
      <c r="M239" s="151" t="s">
        <v>1</v>
      </c>
      <c r="N239" s="152" t="s">
        <v>50</v>
      </c>
      <c r="O239" s="57"/>
      <c r="P239" s="153">
        <f>O239*H239</f>
        <v>0</v>
      </c>
      <c r="Q239" s="153">
        <v>0.00071</v>
      </c>
      <c r="R239" s="153">
        <f>Q239*H239</f>
        <v>0.047712000000000004</v>
      </c>
      <c r="S239" s="153">
        <v>0</v>
      </c>
      <c r="T239" s="154">
        <f>S239*H239</f>
        <v>0</v>
      </c>
      <c r="U239" s="31"/>
      <c r="V239" s="31"/>
      <c r="W239" s="31"/>
      <c r="X239" s="31"/>
      <c r="Y239" s="31"/>
      <c r="Z239" s="31"/>
      <c r="AA239" s="31"/>
      <c r="AB239" s="31"/>
      <c r="AC239" s="31"/>
      <c r="AD239" s="31"/>
      <c r="AE239" s="31"/>
      <c r="AR239" s="155" t="s">
        <v>208</v>
      </c>
      <c r="AT239" s="155" t="s">
        <v>196</v>
      </c>
      <c r="AU239" s="155" t="s">
        <v>96</v>
      </c>
      <c r="AY239" s="15" t="s">
        <v>195</v>
      </c>
      <c r="BE239" s="156">
        <f>IF(N239="základní",J239,0)</f>
        <v>0</v>
      </c>
      <c r="BF239" s="156">
        <f>IF(N239="snížená",J239,0)</f>
        <v>0</v>
      </c>
      <c r="BG239" s="156">
        <f>IF(N239="zákl. přenesená",J239,0)</f>
        <v>0</v>
      </c>
      <c r="BH239" s="156">
        <f>IF(N239="sníž. přenesená",J239,0)</f>
        <v>0</v>
      </c>
      <c r="BI239" s="156">
        <f>IF(N239="nulová",J239,0)</f>
        <v>0</v>
      </c>
      <c r="BJ239" s="15" t="s">
        <v>93</v>
      </c>
      <c r="BK239" s="156">
        <f>ROUND(I239*H239,2)</f>
        <v>0</v>
      </c>
      <c r="BL239" s="15" t="s">
        <v>208</v>
      </c>
      <c r="BM239" s="155" t="s">
        <v>1231</v>
      </c>
    </row>
    <row r="240" spans="1:47" s="2" customFormat="1" ht="19.5">
      <c r="A240" s="31"/>
      <c r="B240" s="32"/>
      <c r="C240" s="184"/>
      <c r="D240" s="201" t="s">
        <v>202</v>
      </c>
      <c r="E240" s="184"/>
      <c r="F240" s="202" t="s">
        <v>506</v>
      </c>
      <c r="G240" s="184"/>
      <c r="H240" s="184"/>
      <c r="I240" s="157"/>
      <c r="J240" s="184"/>
      <c r="K240" s="31"/>
      <c r="L240" s="32"/>
      <c r="M240" s="158"/>
      <c r="N240" s="159"/>
      <c r="O240" s="57"/>
      <c r="P240" s="57"/>
      <c r="Q240" s="57"/>
      <c r="R240" s="57"/>
      <c r="S240" s="57"/>
      <c r="T240" s="58"/>
      <c r="U240" s="31"/>
      <c r="V240" s="31"/>
      <c r="W240" s="31"/>
      <c r="X240" s="31"/>
      <c r="Y240" s="31"/>
      <c r="Z240" s="31"/>
      <c r="AA240" s="31"/>
      <c r="AB240" s="31"/>
      <c r="AC240" s="31"/>
      <c r="AD240" s="31"/>
      <c r="AE240" s="31"/>
      <c r="AT240" s="15" t="s">
        <v>202</v>
      </c>
      <c r="AU240" s="15" t="s">
        <v>96</v>
      </c>
    </row>
    <row r="241" spans="2:51" s="13" customFormat="1" ht="12">
      <c r="B241" s="160"/>
      <c r="C241" s="186"/>
      <c r="D241" s="201" t="s">
        <v>257</v>
      </c>
      <c r="E241" s="203" t="s">
        <v>1</v>
      </c>
      <c r="F241" s="204" t="s">
        <v>1229</v>
      </c>
      <c r="G241" s="186"/>
      <c r="H241" s="205">
        <v>67.2</v>
      </c>
      <c r="I241" s="162"/>
      <c r="J241" s="186"/>
      <c r="L241" s="160"/>
      <c r="M241" s="163"/>
      <c r="N241" s="164"/>
      <c r="O241" s="164"/>
      <c r="P241" s="164"/>
      <c r="Q241" s="164"/>
      <c r="R241" s="164"/>
      <c r="S241" s="164"/>
      <c r="T241" s="165"/>
      <c r="AT241" s="161" t="s">
        <v>257</v>
      </c>
      <c r="AU241" s="161" t="s">
        <v>96</v>
      </c>
      <c r="AV241" s="13" t="s">
        <v>96</v>
      </c>
      <c r="AW241" s="13" t="s">
        <v>40</v>
      </c>
      <c r="AX241" s="13" t="s">
        <v>85</v>
      </c>
      <c r="AY241" s="161" t="s">
        <v>195</v>
      </c>
    </row>
    <row r="242" spans="1:65" s="2" customFormat="1" ht="33" customHeight="1">
      <c r="A242" s="31"/>
      <c r="B242" s="148"/>
      <c r="C242" s="196" t="s">
        <v>339</v>
      </c>
      <c r="D242" s="196" t="s">
        <v>196</v>
      </c>
      <c r="E242" s="197" t="s">
        <v>508</v>
      </c>
      <c r="F242" s="198" t="s">
        <v>509</v>
      </c>
      <c r="G242" s="199" t="s">
        <v>296</v>
      </c>
      <c r="H242" s="200">
        <v>67.2</v>
      </c>
      <c r="I242" s="149"/>
      <c r="J242" s="183">
        <f>ROUND(I242*H242,2)</f>
        <v>0</v>
      </c>
      <c r="K242" s="150"/>
      <c r="L242" s="32"/>
      <c r="M242" s="151" t="s">
        <v>1</v>
      </c>
      <c r="N242" s="152" t="s">
        <v>50</v>
      </c>
      <c r="O242" s="57"/>
      <c r="P242" s="153">
        <f>O242*H242</f>
        <v>0</v>
      </c>
      <c r="Q242" s="153">
        <v>0</v>
      </c>
      <c r="R242" s="153">
        <f>Q242*H242</f>
        <v>0</v>
      </c>
      <c r="S242" s="153">
        <v>0</v>
      </c>
      <c r="T242" s="154">
        <f>S242*H242</f>
        <v>0</v>
      </c>
      <c r="U242" s="31"/>
      <c r="V242" s="31"/>
      <c r="W242" s="31"/>
      <c r="X242" s="31"/>
      <c r="Y242" s="31"/>
      <c r="Z242" s="31"/>
      <c r="AA242" s="31"/>
      <c r="AB242" s="31"/>
      <c r="AC242" s="31"/>
      <c r="AD242" s="31"/>
      <c r="AE242" s="31"/>
      <c r="AR242" s="155" t="s">
        <v>208</v>
      </c>
      <c r="AT242" s="155" t="s">
        <v>196</v>
      </c>
      <c r="AU242" s="155" t="s">
        <v>96</v>
      </c>
      <c r="AY242" s="15" t="s">
        <v>195</v>
      </c>
      <c r="BE242" s="156">
        <f>IF(N242="základní",J242,0)</f>
        <v>0</v>
      </c>
      <c r="BF242" s="156">
        <f>IF(N242="snížená",J242,0)</f>
        <v>0</v>
      </c>
      <c r="BG242" s="156">
        <f>IF(N242="zákl. přenesená",J242,0)</f>
        <v>0</v>
      </c>
      <c r="BH242" s="156">
        <f>IF(N242="sníž. přenesená",J242,0)</f>
        <v>0</v>
      </c>
      <c r="BI242" s="156">
        <f>IF(N242="nulová",J242,0)</f>
        <v>0</v>
      </c>
      <c r="BJ242" s="15" t="s">
        <v>93</v>
      </c>
      <c r="BK242" s="156">
        <f>ROUND(I242*H242,2)</f>
        <v>0</v>
      </c>
      <c r="BL242" s="15" t="s">
        <v>208</v>
      </c>
      <c r="BM242" s="155" t="s">
        <v>1232</v>
      </c>
    </row>
    <row r="243" spans="1:47" s="2" customFormat="1" ht="29.25">
      <c r="A243" s="31"/>
      <c r="B243" s="32"/>
      <c r="C243" s="184"/>
      <c r="D243" s="201" t="s">
        <v>202</v>
      </c>
      <c r="E243" s="184"/>
      <c r="F243" s="202" t="s">
        <v>511</v>
      </c>
      <c r="G243" s="184"/>
      <c r="H243" s="184"/>
      <c r="I243" s="157"/>
      <c r="J243" s="184"/>
      <c r="K243" s="31"/>
      <c r="L243" s="32"/>
      <c r="M243" s="158"/>
      <c r="N243" s="159"/>
      <c r="O243" s="57"/>
      <c r="P243" s="57"/>
      <c r="Q243" s="57"/>
      <c r="R243" s="57"/>
      <c r="S243" s="57"/>
      <c r="T243" s="58"/>
      <c r="U243" s="31"/>
      <c r="V243" s="31"/>
      <c r="W243" s="31"/>
      <c r="X243" s="31"/>
      <c r="Y243" s="31"/>
      <c r="Z243" s="31"/>
      <c r="AA243" s="31"/>
      <c r="AB243" s="31"/>
      <c r="AC243" s="31"/>
      <c r="AD243" s="31"/>
      <c r="AE243" s="31"/>
      <c r="AT243" s="15" t="s">
        <v>202</v>
      </c>
      <c r="AU243" s="15" t="s">
        <v>96</v>
      </c>
    </row>
    <row r="244" spans="2:51" s="13" customFormat="1" ht="12">
      <c r="B244" s="160"/>
      <c r="C244" s="186"/>
      <c r="D244" s="201" t="s">
        <v>257</v>
      </c>
      <c r="E244" s="203" t="s">
        <v>1</v>
      </c>
      <c r="F244" s="204" t="s">
        <v>1229</v>
      </c>
      <c r="G244" s="186"/>
      <c r="H244" s="205">
        <v>67.2</v>
      </c>
      <c r="I244" s="162"/>
      <c r="J244" s="186"/>
      <c r="L244" s="160"/>
      <c r="M244" s="163"/>
      <c r="N244" s="164"/>
      <c r="O244" s="164"/>
      <c r="P244" s="164"/>
      <c r="Q244" s="164"/>
      <c r="R244" s="164"/>
      <c r="S244" s="164"/>
      <c r="T244" s="165"/>
      <c r="AT244" s="161" t="s">
        <v>257</v>
      </c>
      <c r="AU244" s="161" t="s">
        <v>96</v>
      </c>
      <c r="AV244" s="13" t="s">
        <v>96</v>
      </c>
      <c r="AW244" s="13" t="s">
        <v>40</v>
      </c>
      <c r="AX244" s="13" t="s">
        <v>93</v>
      </c>
      <c r="AY244" s="161" t="s">
        <v>195</v>
      </c>
    </row>
    <row r="245" spans="1:65" s="2" customFormat="1" ht="24.2" customHeight="1">
      <c r="A245" s="31"/>
      <c r="B245" s="148"/>
      <c r="C245" s="196" t="s">
        <v>473</v>
      </c>
      <c r="D245" s="196" t="s">
        <v>196</v>
      </c>
      <c r="E245" s="197" t="s">
        <v>513</v>
      </c>
      <c r="F245" s="198" t="s">
        <v>514</v>
      </c>
      <c r="G245" s="199" t="s">
        <v>296</v>
      </c>
      <c r="H245" s="200">
        <v>67.2</v>
      </c>
      <c r="I245" s="149"/>
      <c r="J245" s="183">
        <f>ROUND(I245*H245,2)</f>
        <v>0</v>
      </c>
      <c r="K245" s="150"/>
      <c r="L245" s="32"/>
      <c r="M245" s="151" t="s">
        <v>1</v>
      </c>
      <c r="N245" s="152" t="s">
        <v>50</v>
      </c>
      <c r="O245" s="57"/>
      <c r="P245" s="153">
        <f>O245*H245</f>
        <v>0</v>
      </c>
      <c r="Q245" s="153">
        <v>0</v>
      </c>
      <c r="R245" s="153">
        <f>Q245*H245</f>
        <v>0</v>
      </c>
      <c r="S245" s="153">
        <v>0</v>
      </c>
      <c r="T245" s="154">
        <f>S245*H245</f>
        <v>0</v>
      </c>
      <c r="U245" s="31"/>
      <c r="V245" s="31"/>
      <c r="W245" s="31"/>
      <c r="X245" s="31"/>
      <c r="Y245" s="31"/>
      <c r="Z245" s="31"/>
      <c r="AA245" s="31"/>
      <c r="AB245" s="31"/>
      <c r="AC245" s="31"/>
      <c r="AD245" s="31"/>
      <c r="AE245" s="31"/>
      <c r="AR245" s="155" t="s">
        <v>208</v>
      </c>
      <c r="AT245" s="155" t="s">
        <v>196</v>
      </c>
      <c r="AU245" s="155" t="s">
        <v>96</v>
      </c>
      <c r="AY245" s="15" t="s">
        <v>195</v>
      </c>
      <c r="BE245" s="156">
        <f>IF(N245="základní",J245,0)</f>
        <v>0</v>
      </c>
      <c r="BF245" s="156">
        <f>IF(N245="snížená",J245,0)</f>
        <v>0</v>
      </c>
      <c r="BG245" s="156">
        <f>IF(N245="zákl. přenesená",J245,0)</f>
        <v>0</v>
      </c>
      <c r="BH245" s="156">
        <f>IF(N245="sníž. přenesená",J245,0)</f>
        <v>0</v>
      </c>
      <c r="BI245" s="156">
        <f>IF(N245="nulová",J245,0)</f>
        <v>0</v>
      </c>
      <c r="BJ245" s="15" t="s">
        <v>93</v>
      </c>
      <c r="BK245" s="156">
        <f>ROUND(I245*H245,2)</f>
        <v>0</v>
      </c>
      <c r="BL245" s="15" t="s">
        <v>208</v>
      </c>
      <c r="BM245" s="155" t="s">
        <v>1233</v>
      </c>
    </row>
    <row r="246" spans="1:47" s="2" customFormat="1" ht="29.25">
      <c r="A246" s="31"/>
      <c r="B246" s="32"/>
      <c r="C246" s="184"/>
      <c r="D246" s="201" t="s">
        <v>202</v>
      </c>
      <c r="E246" s="184"/>
      <c r="F246" s="202" t="s">
        <v>516</v>
      </c>
      <c r="G246" s="184"/>
      <c r="H246" s="184"/>
      <c r="I246" s="157"/>
      <c r="J246" s="184"/>
      <c r="K246" s="31"/>
      <c r="L246" s="32"/>
      <c r="M246" s="158"/>
      <c r="N246" s="159"/>
      <c r="O246" s="57"/>
      <c r="P246" s="57"/>
      <c r="Q246" s="57"/>
      <c r="R246" s="57"/>
      <c r="S246" s="57"/>
      <c r="T246" s="58"/>
      <c r="U246" s="31"/>
      <c r="V246" s="31"/>
      <c r="W246" s="31"/>
      <c r="X246" s="31"/>
      <c r="Y246" s="31"/>
      <c r="Z246" s="31"/>
      <c r="AA246" s="31"/>
      <c r="AB246" s="31"/>
      <c r="AC246" s="31"/>
      <c r="AD246" s="31"/>
      <c r="AE246" s="31"/>
      <c r="AT246" s="15" t="s">
        <v>202</v>
      </c>
      <c r="AU246" s="15" t="s">
        <v>96</v>
      </c>
    </row>
    <row r="247" spans="2:51" s="13" customFormat="1" ht="12">
      <c r="B247" s="160"/>
      <c r="C247" s="186"/>
      <c r="D247" s="201" t="s">
        <v>257</v>
      </c>
      <c r="E247" s="203" t="s">
        <v>1</v>
      </c>
      <c r="F247" s="204" t="s">
        <v>1229</v>
      </c>
      <c r="G247" s="186"/>
      <c r="H247" s="205">
        <v>67.2</v>
      </c>
      <c r="I247" s="162"/>
      <c r="J247" s="186"/>
      <c r="L247" s="160"/>
      <c r="M247" s="163"/>
      <c r="N247" s="164"/>
      <c r="O247" s="164"/>
      <c r="P247" s="164"/>
      <c r="Q247" s="164"/>
      <c r="R247" s="164"/>
      <c r="S247" s="164"/>
      <c r="T247" s="165"/>
      <c r="AT247" s="161" t="s">
        <v>257</v>
      </c>
      <c r="AU247" s="161" t="s">
        <v>96</v>
      </c>
      <c r="AV247" s="13" t="s">
        <v>96</v>
      </c>
      <c r="AW247" s="13" t="s">
        <v>40</v>
      </c>
      <c r="AX247" s="13" t="s">
        <v>93</v>
      </c>
      <c r="AY247" s="161" t="s">
        <v>195</v>
      </c>
    </row>
    <row r="248" spans="1:65" s="2" customFormat="1" ht="21.75" customHeight="1">
      <c r="A248" s="31"/>
      <c r="B248" s="148"/>
      <c r="C248" s="196" t="s">
        <v>479</v>
      </c>
      <c r="D248" s="196" t="s">
        <v>196</v>
      </c>
      <c r="E248" s="197" t="s">
        <v>1234</v>
      </c>
      <c r="F248" s="198" t="s">
        <v>1235</v>
      </c>
      <c r="G248" s="199" t="s">
        <v>296</v>
      </c>
      <c r="H248" s="200">
        <v>67.3</v>
      </c>
      <c r="I248" s="149"/>
      <c r="J248" s="183">
        <f>ROUND(I248*H248,2)</f>
        <v>0</v>
      </c>
      <c r="K248" s="150"/>
      <c r="L248" s="32"/>
      <c r="M248" s="151" t="s">
        <v>1</v>
      </c>
      <c r="N248" s="152" t="s">
        <v>50</v>
      </c>
      <c r="O248" s="57"/>
      <c r="P248" s="153">
        <f>O248*H248</f>
        <v>0</v>
      </c>
      <c r="Q248" s="153">
        <v>0</v>
      </c>
      <c r="R248" s="153">
        <f>Q248*H248</f>
        <v>0</v>
      </c>
      <c r="S248" s="153">
        <v>0</v>
      </c>
      <c r="T248" s="154">
        <f>S248*H248</f>
        <v>0</v>
      </c>
      <c r="U248" s="31"/>
      <c r="V248" s="31"/>
      <c r="W248" s="31"/>
      <c r="X248" s="31"/>
      <c r="Y248" s="31"/>
      <c r="Z248" s="31"/>
      <c r="AA248" s="31"/>
      <c r="AB248" s="31"/>
      <c r="AC248" s="31"/>
      <c r="AD248" s="31"/>
      <c r="AE248" s="31"/>
      <c r="AR248" s="155" t="s">
        <v>208</v>
      </c>
      <c r="AT248" s="155" t="s">
        <v>196</v>
      </c>
      <c r="AU248" s="155" t="s">
        <v>96</v>
      </c>
      <c r="AY248" s="15" t="s">
        <v>195</v>
      </c>
      <c r="BE248" s="156">
        <f>IF(N248="základní",J248,0)</f>
        <v>0</v>
      </c>
      <c r="BF248" s="156">
        <f>IF(N248="snížená",J248,0)</f>
        <v>0</v>
      </c>
      <c r="BG248" s="156">
        <f>IF(N248="zákl. přenesená",J248,0)</f>
        <v>0</v>
      </c>
      <c r="BH248" s="156">
        <f>IF(N248="sníž. přenesená",J248,0)</f>
        <v>0</v>
      </c>
      <c r="BI248" s="156">
        <f>IF(N248="nulová",J248,0)</f>
        <v>0</v>
      </c>
      <c r="BJ248" s="15" t="s">
        <v>93</v>
      </c>
      <c r="BK248" s="156">
        <f>ROUND(I248*H248,2)</f>
        <v>0</v>
      </c>
      <c r="BL248" s="15" t="s">
        <v>208</v>
      </c>
      <c r="BM248" s="155" t="s">
        <v>1236</v>
      </c>
    </row>
    <row r="249" spans="1:47" s="2" customFormat="1" ht="19.5">
      <c r="A249" s="31"/>
      <c r="B249" s="32"/>
      <c r="C249" s="184"/>
      <c r="D249" s="201" t="s">
        <v>202</v>
      </c>
      <c r="E249" s="184"/>
      <c r="F249" s="202" t="s">
        <v>1237</v>
      </c>
      <c r="G249" s="184"/>
      <c r="H249" s="184"/>
      <c r="I249" s="157"/>
      <c r="J249" s="184"/>
      <c r="K249" s="31"/>
      <c r="L249" s="32"/>
      <c r="M249" s="158"/>
      <c r="N249" s="159"/>
      <c r="O249" s="57"/>
      <c r="P249" s="57"/>
      <c r="Q249" s="57"/>
      <c r="R249" s="57"/>
      <c r="S249" s="57"/>
      <c r="T249" s="58"/>
      <c r="U249" s="31"/>
      <c r="V249" s="31"/>
      <c r="W249" s="31"/>
      <c r="X249" s="31"/>
      <c r="Y249" s="31"/>
      <c r="Z249" s="31"/>
      <c r="AA249" s="31"/>
      <c r="AB249" s="31"/>
      <c r="AC249" s="31"/>
      <c r="AD249" s="31"/>
      <c r="AE249" s="31"/>
      <c r="AT249" s="15" t="s">
        <v>202</v>
      </c>
      <c r="AU249" s="15" t="s">
        <v>96</v>
      </c>
    </row>
    <row r="250" spans="2:51" s="13" customFormat="1" ht="12">
      <c r="B250" s="160"/>
      <c r="C250" s="186"/>
      <c r="D250" s="201" t="s">
        <v>257</v>
      </c>
      <c r="E250" s="203" t="s">
        <v>1</v>
      </c>
      <c r="F250" s="204" t="s">
        <v>1238</v>
      </c>
      <c r="G250" s="186"/>
      <c r="H250" s="205">
        <v>67.3</v>
      </c>
      <c r="I250" s="162"/>
      <c r="J250" s="186"/>
      <c r="L250" s="160"/>
      <c r="M250" s="163"/>
      <c r="N250" s="164"/>
      <c r="O250" s="164"/>
      <c r="P250" s="164"/>
      <c r="Q250" s="164"/>
      <c r="R250" s="164"/>
      <c r="S250" s="164"/>
      <c r="T250" s="165"/>
      <c r="AT250" s="161" t="s">
        <v>257</v>
      </c>
      <c r="AU250" s="161" t="s">
        <v>96</v>
      </c>
      <c r="AV250" s="13" t="s">
        <v>96</v>
      </c>
      <c r="AW250" s="13" t="s">
        <v>40</v>
      </c>
      <c r="AX250" s="13" t="s">
        <v>93</v>
      </c>
      <c r="AY250" s="161" t="s">
        <v>195</v>
      </c>
    </row>
    <row r="251" spans="2:63" s="12" customFormat="1" ht="22.9" customHeight="1">
      <c r="B251" s="135"/>
      <c r="C251" s="192"/>
      <c r="D251" s="193" t="s">
        <v>84</v>
      </c>
      <c r="E251" s="195" t="s">
        <v>216</v>
      </c>
      <c r="F251" s="195" t="s">
        <v>528</v>
      </c>
      <c r="G251" s="192"/>
      <c r="H251" s="192"/>
      <c r="I251" s="138"/>
      <c r="J251" s="185">
        <f>BK251</f>
        <v>0</v>
      </c>
      <c r="L251" s="135"/>
      <c r="M251" s="140"/>
      <c r="N251" s="141"/>
      <c r="O251" s="141"/>
      <c r="P251" s="142">
        <f>SUM(P252:P253)</f>
        <v>0</v>
      </c>
      <c r="Q251" s="141"/>
      <c r="R251" s="142">
        <f>SUM(R252:R253)</f>
        <v>0</v>
      </c>
      <c r="S251" s="141"/>
      <c r="T251" s="143">
        <f>SUM(T252:T253)</f>
        <v>0</v>
      </c>
      <c r="AR251" s="136" t="s">
        <v>93</v>
      </c>
      <c r="AT251" s="144" t="s">
        <v>84</v>
      </c>
      <c r="AU251" s="144" t="s">
        <v>93</v>
      </c>
      <c r="AY251" s="136" t="s">
        <v>195</v>
      </c>
      <c r="BK251" s="145">
        <f>SUM(BK252:BK253)</f>
        <v>0</v>
      </c>
    </row>
    <row r="252" spans="1:65" s="2" customFormat="1" ht="24.2" customHeight="1">
      <c r="A252" s="31"/>
      <c r="B252" s="148"/>
      <c r="C252" s="196" t="s">
        <v>486</v>
      </c>
      <c r="D252" s="196" t="s">
        <v>196</v>
      </c>
      <c r="E252" s="197" t="s">
        <v>1239</v>
      </c>
      <c r="F252" s="198" t="s">
        <v>1240</v>
      </c>
      <c r="G252" s="199" t="s">
        <v>1241</v>
      </c>
      <c r="H252" s="200">
        <v>4</v>
      </c>
      <c r="I252" s="149"/>
      <c r="J252" s="183">
        <f>ROUND(I252*H252,2)</f>
        <v>0</v>
      </c>
      <c r="K252" s="150"/>
      <c r="L252" s="32"/>
      <c r="M252" s="151" t="s">
        <v>1</v>
      </c>
      <c r="N252" s="152" t="s">
        <v>50</v>
      </c>
      <c r="O252" s="57"/>
      <c r="P252" s="153">
        <f>O252*H252</f>
        <v>0</v>
      </c>
      <c r="Q252" s="153">
        <v>0</v>
      </c>
      <c r="R252" s="153">
        <f>Q252*H252</f>
        <v>0</v>
      </c>
      <c r="S252" s="153">
        <v>0</v>
      </c>
      <c r="T252" s="154">
        <f>S252*H252</f>
        <v>0</v>
      </c>
      <c r="U252" s="31"/>
      <c r="V252" s="31"/>
      <c r="W252" s="31"/>
      <c r="X252" s="31"/>
      <c r="Y252" s="31"/>
      <c r="Z252" s="31"/>
      <c r="AA252" s="31"/>
      <c r="AB252" s="31"/>
      <c r="AC252" s="31"/>
      <c r="AD252" s="31"/>
      <c r="AE252" s="31"/>
      <c r="AR252" s="155" t="s">
        <v>208</v>
      </c>
      <c r="AT252" s="155" t="s">
        <v>196</v>
      </c>
      <c r="AU252" s="155" t="s">
        <v>96</v>
      </c>
      <c r="AY252" s="15" t="s">
        <v>195</v>
      </c>
      <c r="BE252" s="156">
        <f>IF(N252="základní",J252,0)</f>
        <v>0</v>
      </c>
      <c r="BF252" s="156">
        <f>IF(N252="snížená",J252,0)</f>
        <v>0</v>
      </c>
      <c r="BG252" s="156">
        <f>IF(N252="zákl. přenesená",J252,0)</f>
        <v>0</v>
      </c>
      <c r="BH252" s="156">
        <f>IF(N252="sníž. přenesená",J252,0)</f>
        <v>0</v>
      </c>
      <c r="BI252" s="156">
        <f>IF(N252="nulová",J252,0)</f>
        <v>0</v>
      </c>
      <c r="BJ252" s="15" t="s">
        <v>93</v>
      </c>
      <c r="BK252" s="156">
        <f>ROUND(I252*H252,2)</f>
        <v>0</v>
      </c>
      <c r="BL252" s="15" t="s">
        <v>208</v>
      </c>
      <c r="BM252" s="155" t="s">
        <v>1242</v>
      </c>
    </row>
    <row r="253" spans="1:47" s="2" customFormat="1" ht="19.5">
      <c r="A253" s="31"/>
      <c r="B253" s="32"/>
      <c r="C253" s="184"/>
      <c r="D253" s="201" t="s">
        <v>202</v>
      </c>
      <c r="E253" s="184"/>
      <c r="F253" s="202" t="s">
        <v>1240</v>
      </c>
      <c r="G253" s="184"/>
      <c r="H253" s="184"/>
      <c r="I253" s="157"/>
      <c r="J253" s="184"/>
      <c r="K253" s="31"/>
      <c r="L253" s="32"/>
      <c r="M253" s="158"/>
      <c r="N253" s="159"/>
      <c r="O253" s="57"/>
      <c r="P253" s="57"/>
      <c r="Q253" s="57"/>
      <c r="R253" s="57"/>
      <c r="S253" s="57"/>
      <c r="T253" s="58"/>
      <c r="U253" s="31"/>
      <c r="V253" s="31"/>
      <c r="W253" s="31"/>
      <c r="X253" s="31"/>
      <c r="Y253" s="31"/>
      <c r="Z253" s="31"/>
      <c r="AA253" s="31"/>
      <c r="AB253" s="31"/>
      <c r="AC253" s="31"/>
      <c r="AD253" s="31"/>
      <c r="AE253" s="31"/>
      <c r="AT253" s="15" t="s">
        <v>202</v>
      </c>
      <c r="AU253" s="15" t="s">
        <v>96</v>
      </c>
    </row>
    <row r="254" spans="2:63" s="12" customFormat="1" ht="22.9" customHeight="1">
      <c r="B254" s="135"/>
      <c r="C254" s="192"/>
      <c r="D254" s="193" t="s">
        <v>84</v>
      </c>
      <c r="E254" s="195" t="s">
        <v>224</v>
      </c>
      <c r="F254" s="195" t="s">
        <v>1243</v>
      </c>
      <c r="G254" s="192"/>
      <c r="H254" s="192"/>
      <c r="I254" s="138"/>
      <c r="J254" s="185">
        <f>BK254</f>
        <v>0</v>
      </c>
      <c r="L254" s="135"/>
      <c r="M254" s="140"/>
      <c r="N254" s="141"/>
      <c r="O254" s="141"/>
      <c r="P254" s="142">
        <f>SUM(P255:P392)</f>
        <v>0</v>
      </c>
      <c r="Q254" s="141"/>
      <c r="R254" s="142">
        <f>SUM(R255:R392)</f>
        <v>7.364782</v>
      </c>
      <c r="S254" s="141"/>
      <c r="T254" s="143">
        <f>SUM(T255:T392)</f>
        <v>0</v>
      </c>
      <c r="AR254" s="136" t="s">
        <v>93</v>
      </c>
      <c r="AT254" s="144" t="s">
        <v>84</v>
      </c>
      <c r="AU254" s="144" t="s">
        <v>93</v>
      </c>
      <c r="AY254" s="136" t="s">
        <v>195</v>
      </c>
      <c r="BK254" s="145">
        <f>SUM(BK255:BK392)</f>
        <v>0</v>
      </c>
    </row>
    <row r="255" spans="1:65" s="2" customFormat="1" ht="16.5" customHeight="1">
      <c r="A255" s="31"/>
      <c r="B255" s="148"/>
      <c r="C255" s="206" t="s">
        <v>492</v>
      </c>
      <c r="D255" s="206" t="s">
        <v>327</v>
      </c>
      <c r="E255" s="207" t="s">
        <v>1244</v>
      </c>
      <c r="F255" s="208" t="s">
        <v>1245</v>
      </c>
      <c r="G255" s="209" t="s">
        <v>312</v>
      </c>
      <c r="H255" s="210">
        <v>480</v>
      </c>
      <c r="I255" s="170"/>
      <c r="J255" s="187">
        <f>ROUND(I255*H255,2)</f>
        <v>0</v>
      </c>
      <c r="K255" s="171"/>
      <c r="L255" s="172"/>
      <c r="M255" s="173" t="s">
        <v>1</v>
      </c>
      <c r="N255" s="174" t="s">
        <v>50</v>
      </c>
      <c r="O255" s="57"/>
      <c r="P255" s="153">
        <f>O255*H255</f>
        <v>0</v>
      </c>
      <c r="Q255" s="153">
        <v>0.00012</v>
      </c>
      <c r="R255" s="153">
        <f>Q255*H255</f>
        <v>0.0576</v>
      </c>
      <c r="S255" s="153">
        <v>0</v>
      </c>
      <c r="T255" s="154">
        <f>S255*H255</f>
        <v>0</v>
      </c>
      <c r="U255" s="31"/>
      <c r="V255" s="31"/>
      <c r="W255" s="31"/>
      <c r="X255" s="31"/>
      <c r="Y255" s="31"/>
      <c r="Z255" s="31"/>
      <c r="AA255" s="31"/>
      <c r="AB255" s="31"/>
      <c r="AC255" s="31"/>
      <c r="AD255" s="31"/>
      <c r="AE255" s="31"/>
      <c r="AR255" s="155" t="s">
        <v>224</v>
      </c>
      <c r="AT255" s="155" t="s">
        <v>327</v>
      </c>
      <c r="AU255" s="155" t="s">
        <v>96</v>
      </c>
      <c r="AY255" s="15" t="s">
        <v>195</v>
      </c>
      <c r="BE255" s="156">
        <f>IF(N255="základní",J255,0)</f>
        <v>0</v>
      </c>
      <c r="BF255" s="156">
        <f>IF(N255="snížená",J255,0)</f>
        <v>0</v>
      </c>
      <c r="BG255" s="156">
        <f>IF(N255="zákl. přenesená",J255,0)</f>
        <v>0</v>
      </c>
      <c r="BH255" s="156">
        <f>IF(N255="sníž. přenesená",J255,0)</f>
        <v>0</v>
      </c>
      <c r="BI255" s="156">
        <f>IF(N255="nulová",J255,0)</f>
        <v>0</v>
      </c>
      <c r="BJ255" s="15" t="s">
        <v>93</v>
      </c>
      <c r="BK255" s="156">
        <f>ROUND(I255*H255,2)</f>
        <v>0</v>
      </c>
      <c r="BL255" s="15" t="s">
        <v>208</v>
      </c>
      <c r="BM255" s="155" t="s">
        <v>1246</v>
      </c>
    </row>
    <row r="256" spans="1:47" s="2" customFormat="1" ht="19.5">
      <c r="A256" s="31"/>
      <c r="B256" s="32"/>
      <c r="C256" s="184"/>
      <c r="D256" s="201" t="s">
        <v>202</v>
      </c>
      <c r="E256" s="184"/>
      <c r="F256" s="202" t="s">
        <v>1247</v>
      </c>
      <c r="G256" s="184"/>
      <c r="H256" s="184"/>
      <c r="I256" s="157"/>
      <c r="J256" s="184"/>
      <c r="K256" s="31"/>
      <c r="L256" s="32"/>
      <c r="M256" s="158"/>
      <c r="N256" s="159"/>
      <c r="O256" s="57"/>
      <c r="P256" s="57"/>
      <c r="Q256" s="57"/>
      <c r="R256" s="57"/>
      <c r="S256" s="57"/>
      <c r="T256" s="58"/>
      <c r="U256" s="31"/>
      <c r="V256" s="31"/>
      <c r="W256" s="31"/>
      <c r="X256" s="31"/>
      <c r="Y256" s="31"/>
      <c r="Z256" s="31"/>
      <c r="AA256" s="31"/>
      <c r="AB256" s="31"/>
      <c r="AC256" s="31"/>
      <c r="AD256" s="31"/>
      <c r="AE256" s="31"/>
      <c r="AT256" s="15" t="s">
        <v>202</v>
      </c>
      <c r="AU256" s="15" t="s">
        <v>96</v>
      </c>
    </row>
    <row r="257" spans="2:51" s="13" customFormat="1" ht="12">
      <c r="B257" s="160"/>
      <c r="C257" s="186"/>
      <c r="D257" s="201" t="s">
        <v>257</v>
      </c>
      <c r="E257" s="203" t="s">
        <v>1</v>
      </c>
      <c r="F257" s="204" t="s">
        <v>1248</v>
      </c>
      <c r="G257" s="186"/>
      <c r="H257" s="205">
        <v>480</v>
      </c>
      <c r="I257" s="162"/>
      <c r="J257" s="186"/>
      <c r="L257" s="160"/>
      <c r="M257" s="163"/>
      <c r="N257" s="164"/>
      <c r="O257" s="164"/>
      <c r="P257" s="164"/>
      <c r="Q257" s="164"/>
      <c r="R257" s="164"/>
      <c r="S257" s="164"/>
      <c r="T257" s="165"/>
      <c r="AT257" s="161" t="s">
        <v>257</v>
      </c>
      <c r="AU257" s="161" t="s">
        <v>96</v>
      </c>
      <c r="AV257" s="13" t="s">
        <v>96</v>
      </c>
      <c r="AW257" s="13" t="s">
        <v>40</v>
      </c>
      <c r="AX257" s="13" t="s">
        <v>93</v>
      </c>
      <c r="AY257" s="161" t="s">
        <v>195</v>
      </c>
    </row>
    <row r="258" spans="1:65" s="2" customFormat="1" ht="24.2" customHeight="1">
      <c r="A258" s="31"/>
      <c r="B258" s="148"/>
      <c r="C258" s="196" t="s">
        <v>497</v>
      </c>
      <c r="D258" s="196" t="s">
        <v>196</v>
      </c>
      <c r="E258" s="197" t="s">
        <v>1249</v>
      </c>
      <c r="F258" s="198" t="s">
        <v>1250</v>
      </c>
      <c r="G258" s="199" t="s">
        <v>312</v>
      </c>
      <c r="H258" s="200">
        <v>480</v>
      </c>
      <c r="I258" s="149"/>
      <c r="J258" s="183">
        <f>ROUND(I258*H258,2)</f>
        <v>0</v>
      </c>
      <c r="K258" s="150"/>
      <c r="L258" s="32"/>
      <c r="M258" s="151" t="s">
        <v>1</v>
      </c>
      <c r="N258" s="152" t="s">
        <v>50</v>
      </c>
      <c r="O258" s="57"/>
      <c r="P258" s="153">
        <f>O258*H258</f>
        <v>0</v>
      </c>
      <c r="Q258" s="153">
        <v>0</v>
      </c>
      <c r="R258" s="153">
        <f>Q258*H258</f>
        <v>0</v>
      </c>
      <c r="S258" s="153">
        <v>0</v>
      </c>
      <c r="T258" s="154">
        <f>S258*H258</f>
        <v>0</v>
      </c>
      <c r="U258" s="31"/>
      <c r="V258" s="31"/>
      <c r="W258" s="31"/>
      <c r="X258" s="31"/>
      <c r="Y258" s="31"/>
      <c r="Z258" s="31"/>
      <c r="AA258" s="31"/>
      <c r="AB258" s="31"/>
      <c r="AC258" s="31"/>
      <c r="AD258" s="31"/>
      <c r="AE258" s="31"/>
      <c r="AR258" s="155" t="s">
        <v>208</v>
      </c>
      <c r="AT258" s="155" t="s">
        <v>196</v>
      </c>
      <c r="AU258" s="155" t="s">
        <v>96</v>
      </c>
      <c r="AY258" s="15" t="s">
        <v>195</v>
      </c>
      <c r="BE258" s="156">
        <f>IF(N258="základní",J258,0)</f>
        <v>0</v>
      </c>
      <c r="BF258" s="156">
        <f>IF(N258="snížená",J258,0)</f>
        <v>0</v>
      </c>
      <c r="BG258" s="156">
        <f>IF(N258="zákl. přenesená",J258,0)</f>
        <v>0</v>
      </c>
      <c r="BH258" s="156">
        <f>IF(N258="sníž. přenesená",J258,0)</f>
        <v>0</v>
      </c>
      <c r="BI258" s="156">
        <f>IF(N258="nulová",J258,0)</f>
        <v>0</v>
      </c>
      <c r="BJ258" s="15" t="s">
        <v>93</v>
      </c>
      <c r="BK258" s="156">
        <f>ROUND(I258*H258,2)</f>
        <v>0</v>
      </c>
      <c r="BL258" s="15" t="s">
        <v>208</v>
      </c>
      <c r="BM258" s="155" t="s">
        <v>1251</v>
      </c>
    </row>
    <row r="259" spans="1:47" s="2" customFormat="1" ht="29.25">
      <c r="A259" s="31"/>
      <c r="B259" s="32"/>
      <c r="C259" s="184"/>
      <c r="D259" s="201" t="s">
        <v>202</v>
      </c>
      <c r="E259" s="184"/>
      <c r="F259" s="202" t="s">
        <v>1252</v>
      </c>
      <c r="G259" s="184"/>
      <c r="H259" s="184"/>
      <c r="I259" s="157"/>
      <c r="J259" s="184"/>
      <c r="K259" s="31"/>
      <c r="L259" s="32"/>
      <c r="M259" s="158"/>
      <c r="N259" s="159"/>
      <c r="O259" s="57"/>
      <c r="P259" s="57"/>
      <c r="Q259" s="57"/>
      <c r="R259" s="57"/>
      <c r="S259" s="57"/>
      <c r="T259" s="58"/>
      <c r="U259" s="31"/>
      <c r="V259" s="31"/>
      <c r="W259" s="31"/>
      <c r="X259" s="31"/>
      <c r="Y259" s="31"/>
      <c r="Z259" s="31"/>
      <c r="AA259" s="31"/>
      <c r="AB259" s="31"/>
      <c r="AC259" s="31"/>
      <c r="AD259" s="31"/>
      <c r="AE259" s="31"/>
      <c r="AT259" s="15" t="s">
        <v>202</v>
      </c>
      <c r="AU259" s="15" t="s">
        <v>96</v>
      </c>
    </row>
    <row r="260" spans="1:65" s="2" customFormat="1" ht="55.5" customHeight="1">
      <c r="A260" s="31"/>
      <c r="B260" s="148"/>
      <c r="C260" s="206" t="s">
        <v>502</v>
      </c>
      <c r="D260" s="206" t="s">
        <v>327</v>
      </c>
      <c r="E260" s="207" t="s">
        <v>1253</v>
      </c>
      <c r="F260" s="208" t="s">
        <v>1254</v>
      </c>
      <c r="G260" s="209" t="s">
        <v>312</v>
      </c>
      <c r="H260" s="210">
        <v>480</v>
      </c>
      <c r="I260" s="170"/>
      <c r="J260" s="187">
        <f>ROUND(I260*H260,2)</f>
        <v>0</v>
      </c>
      <c r="K260" s="171"/>
      <c r="L260" s="172"/>
      <c r="M260" s="173" t="s">
        <v>1</v>
      </c>
      <c r="N260" s="174" t="s">
        <v>50</v>
      </c>
      <c r="O260" s="57"/>
      <c r="P260" s="153">
        <f>O260*H260</f>
        <v>0</v>
      </c>
      <c r="Q260" s="153">
        <v>0.0021</v>
      </c>
      <c r="R260" s="153">
        <f>Q260*H260</f>
        <v>1.008</v>
      </c>
      <c r="S260" s="153">
        <v>0</v>
      </c>
      <c r="T260" s="154">
        <f>S260*H260</f>
        <v>0</v>
      </c>
      <c r="U260" s="31"/>
      <c r="V260" s="31"/>
      <c r="W260" s="31"/>
      <c r="X260" s="31"/>
      <c r="Y260" s="31"/>
      <c r="Z260" s="31"/>
      <c r="AA260" s="31"/>
      <c r="AB260" s="31"/>
      <c r="AC260" s="31"/>
      <c r="AD260" s="31"/>
      <c r="AE260" s="31"/>
      <c r="AR260" s="155" t="s">
        <v>224</v>
      </c>
      <c r="AT260" s="155" t="s">
        <v>327</v>
      </c>
      <c r="AU260" s="155" t="s">
        <v>96</v>
      </c>
      <c r="AY260" s="15" t="s">
        <v>195</v>
      </c>
      <c r="BE260" s="156">
        <f>IF(N260="základní",J260,0)</f>
        <v>0</v>
      </c>
      <c r="BF260" s="156">
        <f>IF(N260="snížená",J260,0)</f>
        <v>0</v>
      </c>
      <c r="BG260" s="156">
        <f>IF(N260="zákl. přenesená",J260,0)</f>
        <v>0</v>
      </c>
      <c r="BH260" s="156">
        <f>IF(N260="sníž. přenesená",J260,0)</f>
        <v>0</v>
      </c>
      <c r="BI260" s="156">
        <f>IF(N260="nulová",J260,0)</f>
        <v>0</v>
      </c>
      <c r="BJ260" s="15" t="s">
        <v>93</v>
      </c>
      <c r="BK260" s="156">
        <f>ROUND(I260*H260,2)</f>
        <v>0</v>
      </c>
      <c r="BL260" s="15" t="s">
        <v>208</v>
      </c>
      <c r="BM260" s="155" t="s">
        <v>1255</v>
      </c>
    </row>
    <row r="261" spans="1:47" s="2" customFormat="1" ht="39">
      <c r="A261" s="31"/>
      <c r="B261" s="32"/>
      <c r="C261" s="184"/>
      <c r="D261" s="201" t="s">
        <v>202</v>
      </c>
      <c r="E261" s="184"/>
      <c r="F261" s="202" t="s">
        <v>1254</v>
      </c>
      <c r="G261" s="184"/>
      <c r="H261" s="184"/>
      <c r="I261" s="157"/>
      <c r="J261" s="184"/>
      <c r="K261" s="31"/>
      <c r="L261" s="32"/>
      <c r="M261" s="158"/>
      <c r="N261" s="159"/>
      <c r="O261" s="57"/>
      <c r="P261" s="57"/>
      <c r="Q261" s="57"/>
      <c r="R261" s="57"/>
      <c r="S261" s="57"/>
      <c r="T261" s="58"/>
      <c r="U261" s="31"/>
      <c r="V261" s="31"/>
      <c r="W261" s="31"/>
      <c r="X261" s="31"/>
      <c r="Y261" s="31"/>
      <c r="Z261" s="31"/>
      <c r="AA261" s="31"/>
      <c r="AB261" s="31"/>
      <c r="AC261" s="31"/>
      <c r="AD261" s="31"/>
      <c r="AE261" s="31"/>
      <c r="AT261" s="15" t="s">
        <v>202</v>
      </c>
      <c r="AU261" s="15" t="s">
        <v>96</v>
      </c>
    </row>
    <row r="262" spans="1:65" s="2" customFormat="1" ht="16.5" customHeight="1">
      <c r="A262" s="31"/>
      <c r="B262" s="148"/>
      <c r="C262" s="196" t="s">
        <v>507</v>
      </c>
      <c r="D262" s="196" t="s">
        <v>196</v>
      </c>
      <c r="E262" s="197" t="s">
        <v>1256</v>
      </c>
      <c r="F262" s="198" t="s">
        <v>1257</v>
      </c>
      <c r="G262" s="199" t="s">
        <v>312</v>
      </c>
      <c r="H262" s="200">
        <v>480</v>
      </c>
      <c r="I262" s="149"/>
      <c r="J262" s="183">
        <f>ROUND(I262*H262,2)</f>
        <v>0</v>
      </c>
      <c r="K262" s="150"/>
      <c r="L262" s="32"/>
      <c r="M262" s="151" t="s">
        <v>1</v>
      </c>
      <c r="N262" s="152" t="s">
        <v>50</v>
      </c>
      <c r="O262" s="57"/>
      <c r="P262" s="153">
        <f>O262*H262</f>
        <v>0</v>
      </c>
      <c r="Q262" s="153">
        <v>0</v>
      </c>
      <c r="R262" s="153">
        <f>Q262*H262</f>
        <v>0</v>
      </c>
      <c r="S262" s="153">
        <v>0</v>
      </c>
      <c r="T262" s="154">
        <f>S262*H262</f>
        <v>0</v>
      </c>
      <c r="U262" s="31"/>
      <c r="V262" s="31"/>
      <c r="W262" s="31"/>
      <c r="X262" s="31"/>
      <c r="Y262" s="31"/>
      <c r="Z262" s="31"/>
      <c r="AA262" s="31"/>
      <c r="AB262" s="31"/>
      <c r="AC262" s="31"/>
      <c r="AD262" s="31"/>
      <c r="AE262" s="31"/>
      <c r="AR262" s="155" t="s">
        <v>208</v>
      </c>
      <c r="AT262" s="155" t="s">
        <v>196</v>
      </c>
      <c r="AU262" s="155" t="s">
        <v>96</v>
      </c>
      <c r="AY262" s="15" t="s">
        <v>195</v>
      </c>
      <c r="BE262" s="156">
        <f>IF(N262="základní",J262,0)</f>
        <v>0</v>
      </c>
      <c r="BF262" s="156">
        <f>IF(N262="snížená",J262,0)</f>
        <v>0</v>
      </c>
      <c r="BG262" s="156">
        <f>IF(N262="zákl. přenesená",J262,0)</f>
        <v>0</v>
      </c>
      <c r="BH262" s="156">
        <f>IF(N262="sníž. přenesená",J262,0)</f>
        <v>0</v>
      </c>
      <c r="BI262" s="156">
        <f>IF(N262="nulová",J262,0)</f>
        <v>0</v>
      </c>
      <c r="BJ262" s="15" t="s">
        <v>93</v>
      </c>
      <c r="BK262" s="156">
        <f>ROUND(I262*H262,2)</f>
        <v>0</v>
      </c>
      <c r="BL262" s="15" t="s">
        <v>208</v>
      </c>
      <c r="BM262" s="155" t="s">
        <v>1258</v>
      </c>
    </row>
    <row r="263" spans="1:47" s="2" customFormat="1" ht="12">
      <c r="A263" s="31"/>
      <c r="B263" s="32"/>
      <c r="C263" s="184"/>
      <c r="D263" s="201" t="s">
        <v>202</v>
      </c>
      <c r="E263" s="184"/>
      <c r="F263" s="202" t="s">
        <v>1257</v>
      </c>
      <c r="G263" s="184"/>
      <c r="H263" s="184"/>
      <c r="I263" s="157"/>
      <c r="J263" s="184"/>
      <c r="K263" s="31"/>
      <c r="L263" s="32"/>
      <c r="M263" s="158"/>
      <c r="N263" s="159"/>
      <c r="O263" s="57"/>
      <c r="P263" s="57"/>
      <c r="Q263" s="57"/>
      <c r="R263" s="57"/>
      <c r="S263" s="57"/>
      <c r="T263" s="58"/>
      <c r="U263" s="31"/>
      <c r="V263" s="31"/>
      <c r="W263" s="31"/>
      <c r="X263" s="31"/>
      <c r="Y263" s="31"/>
      <c r="Z263" s="31"/>
      <c r="AA263" s="31"/>
      <c r="AB263" s="31"/>
      <c r="AC263" s="31"/>
      <c r="AD263" s="31"/>
      <c r="AE263" s="31"/>
      <c r="AT263" s="15" t="s">
        <v>202</v>
      </c>
      <c r="AU263" s="15" t="s">
        <v>96</v>
      </c>
    </row>
    <row r="264" spans="2:51" s="13" customFormat="1" ht="12">
      <c r="B264" s="160"/>
      <c r="C264" s="186"/>
      <c r="D264" s="201" t="s">
        <v>257</v>
      </c>
      <c r="E264" s="203" t="s">
        <v>1</v>
      </c>
      <c r="F264" s="204" t="s">
        <v>1248</v>
      </c>
      <c r="G264" s="186"/>
      <c r="H264" s="205">
        <v>480</v>
      </c>
      <c r="I264" s="162"/>
      <c r="J264" s="186"/>
      <c r="L264" s="160"/>
      <c r="M264" s="163"/>
      <c r="N264" s="164"/>
      <c r="O264" s="164"/>
      <c r="P264" s="164"/>
      <c r="Q264" s="164"/>
      <c r="R264" s="164"/>
      <c r="S264" s="164"/>
      <c r="T264" s="165"/>
      <c r="AT264" s="161" t="s">
        <v>257</v>
      </c>
      <c r="AU264" s="161" t="s">
        <v>96</v>
      </c>
      <c r="AV264" s="13" t="s">
        <v>96</v>
      </c>
      <c r="AW264" s="13" t="s">
        <v>40</v>
      </c>
      <c r="AX264" s="13" t="s">
        <v>93</v>
      </c>
      <c r="AY264" s="161" t="s">
        <v>195</v>
      </c>
    </row>
    <row r="265" spans="1:65" s="2" customFormat="1" ht="21.75" customHeight="1">
      <c r="A265" s="31"/>
      <c r="B265" s="148"/>
      <c r="C265" s="196" t="s">
        <v>512</v>
      </c>
      <c r="D265" s="196" t="s">
        <v>196</v>
      </c>
      <c r="E265" s="197" t="s">
        <v>679</v>
      </c>
      <c r="F265" s="198" t="s">
        <v>680</v>
      </c>
      <c r="G265" s="199" t="s">
        <v>312</v>
      </c>
      <c r="H265" s="200">
        <v>480</v>
      </c>
      <c r="I265" s="149"/>
      <c r="J265" s="183">
        <f>ROUND(I265*H265,2)</f>
        <v>0</v>
      </c>
      <c r="K265" s="150"/>
      <c r="L265" s="32"/>
      <c r="M265" s="151" t="s">
        <v>1</v>
      </c>
      <c r="N265" s="152" t="s">
        <v>50</v>
      </c>
      <c r="O265" s="57"/>
      <c r="P265" s="153">
        <f>O265*H265</f>
        <v>0</v>
      </c>
      <c r="Q265" s="153">
        <v>0.00013</v>
      </c>
      <c r="R265" s="153">
        <f>Q265*H265</f>
        <v>0.0624</v>
      </c>
      <c r="S265" s="153">
        <v>0</v>
      </c>
      <c r="T265" s="154">
        <f>S265*H265</f>
        <v>0</v>
      </c>
      <c r="U265" s="31"/>
      <c r="V265" s="31"/>
      <c r="W265" s="31"/>
      <c r="X265" s="31"/>
      <c r="Y265" s="31"/>
      <c r="Z265" s="31"/>
      <c r="AA265" s="31"/>
      <c r="AB265" s="31"/>
      <c r="AC265" s="31"/>
      <c r="AD265" s="31"/>
      <c r="AE265" s="31"/>
      <c r="AR265" s="155" t="s">
        <v>208</v>
      </c>
      <c r="AT265" s="155" t="s">
        <v>196</v>
      </c>
      <c r="AU265" s="155" t="s">
        <v>96</v>
      </c>
      <c r="AY265" s="15" t="s">
        <v>195</v>
      </c>
      <c r="BE265" s="156">
        <f>IF(N265="základní",J265,0)</f>
        <v>0</v>
      </c>
      <c r="BF265" s="156">
        <f>IF(N265="snížená",J265,0)</f>
        <v>0</v>
      </c>
      <c r="BG265" s="156">
        <f>IF(N265="zákl. přenesená",J265,0)</f>
        <v>0</v>
      </c>
      <c r="BH265" s="156">
        <f>IF(N265="sníž. přenesená",J265,0)</f>
        <v>0</v>
      </c>
      <c r="BI265" s="156">
        <f>IF(N265="nulová",J265,0)</f>
        <v>0</v>
      </c>
      <c r="BJ265" s="15" t="s">
        <v>93</v>
      </c>
      <c r="BK265" s="156">
        <f>ROUND(I265*H265,2)</f>
        <v>0</v>
      </c>
      <c r="BL265" s="15" t="s">
        <v>208</v>
      </c>
      <c r="BM265" s="155" t="s">
        <v>1259</v>
      </c>
    </row>
    <row r="266" spans="1:47" s="2" customFormat="1" ht="12">
      <c r="A266" s="31"/>
      <c r="B266" s="32"/>
      <c r="C266" s="184"/>
      <c r="D266" s="201" t="s">
        <v>202</v>
      </c>
      <c r="E266" s="184"/>
      <c r="F266" s="202" t="s">
        <v>682</v>
      </c>
      <c r="G266" s="184"/>
      <c r="H266" s="184"/>
      <c r="I266" s="157"/>
      <c r="J266" s="184"/>
      <c r="K266" s="31"/>
      <c r="L266" s="32"/>
      <c r="M266" s="158"/>
      <c r="N266" s="159"/>
      <c r="O266" s="57"/>
      <c r="P266" s="57"/>
      <c r="Q266" s="57"/>
      <c r="R266" s="57"/>
      <c r="S266" s="57"/>
      <c r="T266" s="58"/>
      <c r="U266" s="31"/>
      <c r="V266" s="31"/>
      <c r="W266" s="31"/>
      <c r="X266" s="31"/>
      <c r="Y266" s="31"/>
      <c r="Z266" s="31"/>
      <c r="AA266" s="31"/>
      <c r="AB266" s="31"/>
      <c r="AC266" s="31"/>
      <c r="AD266" s="31"/>
      <c r="AE266" s="31"/>
      <c r="AT266" s="15" t="s">
        <v>202</v>
      </c>
      <c r="AU266" s="15" t="s">
        <v>96</v>
      </c>
    </row>
    <row r="267" spans="2:51" s="13" customFormat="1" ht="12">
      <c r="B267" s="160"/>
      <c r="C267" s="186"/>
      <c r="D267" s="201" t="s">
        <v>257</v>
      </c>
      <c r="E267" s="203" t="s">
        <v>1</v>
      </c>
      <c r="F267" s="204" t="s">
        <v>1248</v>
      </c>
      <c r="G267" s="186"/>
      <c r="H267" s="205">
        <v>480</v>
      </c>
      <c r="I267" s="162"/>
      <c r="J267" s="186"/>
      <c r="L267" s="160"/>
      <c r="M267" s="163"/>
      <c r="N267" s="164"/>
      <c r="O267" s="164"/>
      <c r="P267" s="164"/>
      <c r="Q267" s="164"/>
      <c r="R267" s="164"/>
      <c r="S267" s="164"/>
      <c r="T267" s="165"/>
      <c r="AT267" s="161" t="s">
        <v>257</v>
      </c>
      <c r="AU267" s="161" t="s">
        <v>96</v>
      </c>
      <c r="AV267" s="13" t="s">
        <v>96</v>
      </c>
      <c r="AW267" s="13" t="s">
        <v>40</v>
      </c>
      <c r="AX267" s="13" t="s">
        <v>93</v>
      </c>
      <c r="AY267" s="161" t="s">
        <v>195</v>
      </c>
    </row>
    <row r="268" spans="1:65" s="2" customFormat="1" ht="24.2" customHeight="1">
      <c r="A268" s="31"/>
      <c r="B268" s="148"/>
      <c r="C268" s="206" t="s">
        <v>517</v>
      </c>
      <c r="D268" s="206" t="s">
        <v>327</v>
      </c>
      <c r="E268" s="207" t="s">
        <v>1260</v>
      </c>
      <c r="F268" s="208" t="s">
        <v>1261</v>
      </c>
      <c r="G268" s="209" t="s">
        <v>312</v>
      </c>
      <c r="H268" s="210">
        <v>5</v>
      </c>
      <c r="I268" s="170"/>
      <c r="J268" s="187">
        <f>ROUND(I268*H268,2)</f>
        <v>0</v>
      </c>
      <c r="K268" s="171"/>
      <c r="L268" s="172"/>
      <c r="M268" s="173" t="s">
        <v>1</v>
      </c>
      <c r="N268" s="174" t="s">
        <v>50</v>
      </c>
      <c r="O268" s="57"/>
      <c r="P268" s="153">
        <f>O268*H268</f>
        <v>0</v>
      </c>
      <c r="Q268" s="153">
        <v>0.0085</v>
      </c>
      <c r="R268" s="153">
        <f>Q268*H268</f>
        <v>0.0425</v>
      </c>
      <c r="S268" s="153">
        <v>0</v>
      </c>
      <c r="T268" s="154">
        <f>S268*H268</f>
        <v>0</v>
      </c>
      <c r="U268" s="31"/>
      <c r="V268" s="31"/>
      <c r="W268" s="31"/>
      <c r="X268" s="31"/>
      <c r="Y268" s="31"/>
      <c r="Z268" s="31"/>
      <c r="AA268" s="31"/>
      <c r="AB268" s="31"/>
      <c r="AC268" s="31"/>
      <c r="AD268" s="31"/>
      <c r="AE268" s="31"/>
      <c r="AR268" s="155" t="s">
        <v>224</v>
      </c>
      <c r="AT268" s="155" t="s">
        <v>327</v>
      </c>
      <c r="AU268" s="155" t="s">
        <v>96</v>
      </c>
      <c r="AY268" s="15" t="s">
        <v>195</v>
      </c>
      <c r="BE268" s="156">
        <f>IF(N268="základní",J268,0)</f>
        <v>0</v>
      </c>
      <c r="BF268" s="156">
        <f>IF(N268="snížená",J268,0)</f>
        <v>0</v>
      </c>
      <c r="BG268" s="156">
        <f>IF(N268="zákl. přenesená",J268,0)</f>
        <v>0</v>
      </c>
      <c r="BH268" s="156">
        <f>IF(N268="sníž. přenesená",J268,0)</f>
        <v>0</v>
      </c>
      <c r="BI268" s="156">
        <f>IF(N268="nulová",J268,0)</f>
        <v>0</v>
      </c>
      <c r="BJ268" s="15" t="s">
        <v>93</v>
      </c>
      <c r="BK268" s="156">
        <f>ROUND(I268*H268,2)</f>
        <v>0</v>
      </c>
      <c r="BL268" s="15" t="s">
        <v>208</v>
      </c>
      <c r="BM268" s="155" t="s">
        <v>1262</v>
      </c>
    </row>
    <row r="269" spans="1:47" s="2" customFormat="1" ht="12">
      <c r="A269" s="31"/>
      <c r="B269" s="32"/>
      <c r="C269" s="184"/>
      <c r="D269" s="201" t="s">
        <v>202</v>
      </c>
      <c r="E269" s="184"/>
      <c r="F269" s="202" t="s">
        <v>1261</v>
      </c>
      <c r="G269" s="184"/>
      <c r="H269" s="184"/>
      <c r="I269" s="157"/>
      <c r="J269" s="184"/>
      <c r="K269" s="31"/>
      <c r="L269" s="32"/>
      <c r="M269" s="158"/>
      <c r="N269" s="159"/>
      <c r="O269" s="57"/>
      <c r="P269" s="57"/>
      <c r="Q269" s="57"/>
      <c r="R269" s="57"/>
      <c r="S269" s="57"/>
      <c r="T269" s="58"/>
      <c r="U269" s="31"/>
      <c r="V269" s="31"/>
      <c r="W269" s="31"/>
      <c r="X269" s="31"/>
      <c r="Y269" s="31"/>
      <c r="Z269" s="31"/>
      <c r="AA269" s="31"/>
      <c r="AB269" s="31"/>
      <c r="AC269" s="31"/>
      <c r="AD269" s="31"/>
      <c r="AE269" s="31"/>
      <c r="AT269" s="15" t="s">
        <v>202</v>
      </c>
      <c r="AU269" s="15" t="s">
        <v>96</v>
      </c>
    </row>
    <row r="270" spans="1:65" s="2" customFormat="1" ht="24.2" customHeight="1">
      <c r="A270" s="31"/>
      <c r="B270" s="148"/>
      <c r="C270" s="206" t="s">
        <v>523</v>
      </c>
      <c r="D270" s="206" t="s">
        <v>327</v>
      </c>
      <c r="E270" s="207" t="s">
        <v>1263</v>
      </c>
      <c r="F270" s="208" t="s">
        <v>1264</v>
      </c>
      <c r="G270" s="209" t="s">
        <v>482</v>
      </c>
      <c r="H270" s="210">
        <v>1</v>
      </c>
      <c r="I270" s="170"/>
      <c r="J270" s="187">
        <f>ROUND(I270*H270,2)</f>
        <v>0</v>
      </c>
      <c r="K270" s="171"/>
      <c r="L270" s="172"/>
      <c r="M270" s="173" t="s">
        <v>1</v>
      </c>
      <c r="N270" s="174" t="s">
        <v>50</v>
      </c>
      <c r="O270" s="57"/>
      <c r="P270" s="153">
        <f>O270*H270</f>
        <v>0</v>
      </c>
      <c r="Q270" s="153">
        <v>0.0248</v>
      </c>
      <c r="R270" s="153">
        <f>Q270*H270</f>
        <v>0.0248</v>
      </c>
      <c r="S270" s="153">
        <v>0</v>
      </c>
      <c r="T270" s="154">
        <f>S270*H270</f>
        <v>0</v>
      </c>
      <c r="U270" s="31"/>
      <c r="V270" s="31"/>
      <c r="W270" s="31"/>
      <c r="X270" s="31"/>
      <c r="Y270" s="31"/>
      <c r="Z270" s="31"/>
      <c r="AA270" s="31"/>
      <c r="AB270" s="31"/>
      <c r="AC270" s="31"/>
      <c r="AD270" s="31"/>
      <c r="AE270" s="31"/>
      <c r="AR270" s="155" t="s">
        <v>224</v>
      </c>
      <c r="AT270" s="155" t="s">
        <v>327</v>
      </c>
      <c r="AU270" s="155" t="s">
        <v>96</v>
      </c>
      <c r="AY270" s="15" t="s">
        <v>195</v>
      </c>
      <c r="BE270" s="156">
        <f>IF(N270="základní",J270,0)</f>
        <v>0</v>
      </c>
      <c r="BF270" s="156">
        <f>IF(N270="snížená",J270,0)</f>
        <v>0</v>
      </c>
      <c r="BG270" s="156">
        <f>IF(N270="zákl. přenesená",J270,0)</f>
        <v>0</v>
      </c>
      <c r="BH270" s="156">
        <f>IF(N270="sníž. přenesená",J270,0)</f>
        <v>0</v>
      </c>
      <c r="BI270" s="156">
        <f>IF(N270="nulová",J270,0)</f>
        <v>0</v>
      </c>
      <c r="BJ270" s="15" t="s">
        <v>93</v>
      </c>
      <c r="BK270" s="156">
        <f>ROUND(I270*H270,2)</f>
        <v>0</v>
      </c>
      <c r="BL270" s="15" t="s">
        <v>208</v>
      </c>
      <c r="BM270" s="155" t="s">
        <v>1265</v>
      </c>
    </row>
    <row r="271" spans="1:47" s="2" customFormat="1" ht="12">
      <c r="A271" s="31"/>
      <c r="B271" s="32"/>
      <c r="C271" s="184"/>
      <c r="D271" s="201" t="s">
        <v>202</v>
      </c>
      <c r="E271" s="184"/>
      <c r="F271" s="202" t="s">
        <v>1264</v>
      </c>
      <c r="G271" s="184"/>
      <c r="H271" s="184"/>
      <c r="I271" s="157"/>
      <c r="J271" s="184"/>
      <c r="K271" s="31"/>
      <c r="L271" s="32"/>
      <c r="M271" s="158"/>
      <c r="N271" s="159"/>
      <c r="O271" s="57"/>
      <c r="P271" s="57"/>
      <c r="Q271" s="57"/>
      <c r="R271" s="57"/>
      <c r="S271" s="57"/>
      <c r="T271" s="58"/>
      <c r="U271" s="31"/>
      <c r="V271" s="31"/>
      <c r="W271" s="31"/>
      <c r="X271" s="31"/>
      <c r="Y271" s="31"/>
      <c r="Z271" s="31"/>
      <c r="AA271" s="31"/>
      <c r="AB271" s="31"/>
      <c r="AC271" s="31"/>
      <c r="AD271" s="31"/>
      <c r="AE271" s="31"/>
      <c r="AT271" s="15" t="s">
        <v>202</v>
      </c>
      <c r="AU271" s="15" t="s">
        <v>96</v>
      </c>
    </row>
    <row r="272" spans="1:65" s="2" customFormat="1" ht="24.2" customHeight="1">
      <c r="A272" s="31"/>
      <c r="B272" s="148"/>
      <c r="C272" s="206" t="s">
        <v>529</v>
      </c>
      <c r="D272" s="206" t="s">
        <v>327</v>
      </c>
      <c r="E272" s="207" t="s">
        <v>1266</v>
      </c>
      <c r="F272" s="208" t="s">
        <v>1267</v>
      </c>
      <c r="G272" s="209" t="s">
        <v>312</v>
      </c>
      <c r="H272" s="210">
        <v>3.8</v>
      </c>
      <c r="I272" s="170"/>
      <c r="J272" s="187">
        <f>ROUND(I272*H272,2)</f>
        <v>0</v>
      </c>
      <c r="K272" s="171"/>
      <c r="L272" s="172"/>
      <c r="M272" s="173" t="s">
        <v>1</v>
      </c>
      <c r="N272" s="174" t="s">
        <v>50</v>
      </c>
      <c r="O272" s="57"/>
      <c r="P272" s="153">
        <f>O272*H272</f>
        <v>0</v>
      </c>
      <c r="Q272" s="153">
        <v>0.04536</v>
      </c>
      <c r="R272" s="153">
        <f>Q272*H272</f>
        <v>0.172368</v>
      </c>
      <c r="S272" s="153">
        <v>0</v>
      </c>
      <c r="T272" s="154">
        <f>S272*H272</f>
        <v>0</v>
      </c>
      <c r="U272" s="31"/>
      <c r="V272" s="31"/>
      <c r="W272" s="31"/>
      <c r="X272" s="31"/>
      <c r="Y272" s="31"/>
      <c r="Z272" s="31"/>
      <c r="AA272" s="31"/>
      <c r="AB272" s="31"/>
      <c r="AC272" s="31"/>
      <c r="AD272" s="31"/>
      <c r="AE272" s="31"/>
      <c r="AR272" s="155" t="s">
        <v>224</v>
      </c>
      <c r="AT272" s="155" t="s">
        <v>327</v>
      </c>
      <c r="AU272" s="155" t="s">
        <v>96</v>
      </c>
      <c r="AY272" s="15" t="s">
        <v>195</v>
      </c>
      <c r="BE272" s="156">
        <f>IF(N272="základní",J272,0)</f>
        <v>0</v>
      </c>
      <c r="BF272" s="156">
        <f>IF(N272="snížená",J272,0)</f>
        <v>0</v>
      </c>
      <c r="BG272" s="156">
        <f>IF(N272="zákl. přenesená",J272,0)</f>
        <v>0</v>
      </c>
      <c r="BH272" s="156">
        <f>IF(N272="sníž. přenesená",J272,0)</f>
        <v>0</v>
      </c>
      <c r="BI272" s="156">
        <f>IF(N272="nulová",J272,0)</f>
        <v>0</v>
      </c>
      <c r="BJ272" s="15" t="s">
        <v>93</v>
      </c>
      <c r="BK272" s="156">
        <f>ROUND(I272*H272,2)</f>
        <v>0</v>
      </c>
      <c r="BL272" s="15" t="s">
        <v>208</v>
      </c>
      <c r="BM272" s="155" t="s">
        <v>1268</v>
      </c>
    </row>
    <row r="273" spans="1:47" s="2" customFormat="1" ht="12">
      <c r="A273" s="31"/>
      <c r="B273" s="32"/>
      <c r="C273" s="184"/>
      <c r="D273" s="201" t="s">
        <v>202</v>
      </c>
      <c r="E273" s="184"/>
      <c r="F273" s="202" t="s">
        <v>1267</v>
      </c>
      <c r="G273" s="184"/>
      <c r="H273" s="184"/>
      <c r="I273" s="157"/>
      <c r="J273" s="184"/>
      <c r="K273" s="31"/>
      <c r="L273" s="32"/>
      <c r="M273" s="158"/>
      <c r="N273" s="159"/>
      <c r="O273" s="57"/>
      <c r="P273" s="57"/>
      <c r="Q273" s="57"/>
      <c r="R273" s="57"/>
      <c r="S273" s="57"/>
      <c r="T273" s="58"/>
      <c r="U273" s="31"/>
      <c r="V273" s="31"/>
      <c r="W273" s="31"/>
      <c r="X273" s="31"/>
      <c r="Y273" s="31"/>
      <c r="Z273" s="31"/>
      <c r="AA273" s="31"/>
      <c r="AB273" s="31"/>
      <c r="AC273" s="31"/>
      <c r="AD273" s="31"/>
      <c r="AE273" s="31"/>
      <c r="AT273" s="15" t="s">
        <v>202</v>
      </c>
      <c r="AU273" s="15" t="s">
        <v>96</v>
      </c>
    </row>
    <row r="274" spans="1:65" s="2" customFormat="1" ht="24.2" customHeight="1">
      <c r="A274" s="31"/>
      <c r="B274" s="148"/>
      <c r="C274" s="206" t="s">
        <v>536</v>
      </c>
      <c r="D274" s="206" t="s">
        <v>327</v>
      </c>
      <c r="E274" s="207" t="s">
        <v>1269</v>
      </c>
      <c r="F274" s="208" t="s">
        <v>1270</v>
      </c>
      <c r="G274" s="209" t="s">
        <v>482</v>
      </c>
      <c r="H274" s="210">
        <v>2</v>
      </c>
      <c r="I274" s="170"/>
      <c r="J274" s="187">
        <f>ROUND(I274*H274,2)</f>
        <v>0</v>
      </c>
      <c r="K274" s="171"/>
      <c r="L274" s="172"/>
      <c r="M274" s="173" t="s">
        <v>1</v>
      </c>
      <c r="N274" s="174" t="s">
        <v>50</v>
      </c>
      <c r="O274" s="57"/>
      <c r="P274" s="153">
        <f>O274*H274</f>
        <v>0</v>
      </c>
      <c r="Q274" s="153">
        <v>0.0004</v>
      </c>
      <c r="R274" s="153">
        <f>Q274*H274</f>
        <v>0.0008</v>
      </c>
      <c r="S274" s="153">
        <v>0</v>
      </c>
      <c r="T274" s="154">
        <f>S274*H274</f>
        <v>0</v>
      </c>
      <c r="U274" s="31"/>
      <c r="V274" s="31"/>
      <c r="W274" s="31"/>
      <c r="X274" s="31"/>
      <c r="Y274" s="31"/>
      <c r="Z274" s="31"/>
      <c r="AA274" s="31"/>
      <c r="AB274" s="31"/>
      <c r="AC274" s="31"/>
      <c r="AD274" s="31"/>
      <c r="AE274" s="31"/>
      <c r="AR274" s="155" t="s">
        <v>224</v>
      </c>
      <c r="AT274" s="155" t="s">
        <v>327</v>
      </c>
      <c r="AU274" s="155" t="s">
        <v>96</v>
      </c>
      <c r="AY274" s="15" t="s">
        <v>195</v>
      </c>
      <c r="BE274" s="156">
        <f>IF(N274="základní",J274,0)</f>
        <v>0</v>
      </c>
      <c r="BF274" s="156">
        <f>IF(N274="snížená",J274,0)</f>
        <v>0</v>
      </c>
      <c r="BG274" s="156">
        <f>IF(N274="zákl. přenesená",J274,0)</f>
        <v>0</v>
      </c>
      <c r="BH274" s="156">
        <f>IF(N274="sníž. přenesená",J274,0)</f>
        <v>0</v>
      </c>
      <c r="BI274" s="156">
        <f>IF(N274="nulová",J274,0)</f>
        <v>0</v>
      </c>
      <c r="BJ274" s="15" t="s">
        <v>93</v>
      </c>
      <c r="BK274" s="156">
        <f>ROUND(I274*H274,2)</f>
        <v>0</v>
      </c>
      <c r="BL274" s="15" t="s">
        <v>208</v>
      </c>
      <c r="BM274" s="155" t="s">
        <v>1271</v>
      </c>
    </row>
    <row r="275" spans="1:47" s="2" customFormat="1" ht="12">
      <c r="A275" s="31"/>
      <c r="B275" s="32"/>
      <c r="C275" s="184"/>
      <c r="D275" s="201" t="s">
        <v>202</v>
      </c>
      <c r="E275" s="184"/>
      <c r="F275" s="202" t="s">
        <v>1270</v>
      </c>
      <c r="G275" s="184"/>
      <c r="H275" s="184"/>
      <c r="I275" s="157"/>
      <c r="J275" s="184"/>
      <c r="K275" s="31"/>
      <c r="L275" s="32"/>
      <c r="M275" s="158"/>
      <c r="N275" s="159"/>
      <c r="O275" s="57"/>
      <c r="P275" s="57"/>
      <c r="Q275" s="57"/>
      <c r="R275" s="57"/>
      <c r="S275" s="57"/>
      <c r="T275" s="58"/>
      <c r="U275" s="31"/>
      <c r="V275" s="31"/>
      <c r="W275" s="31"/>
      <c r="X275" s="31"/>
      <c r="Y275" s="31"/>
      <c r="Z275" s="31"/>
      <c r="AA275" s="31"/>
      <c r="AB275" s="31"/>
      <c r="AC275" s="31"/>
      <c r="AD275" s="31"/>
      <c r="AE275" s="31"/>
      <c r="AT275" s="15" t="s">
        <v>202</v>
      </c>
      <c r="AU275" s="15" t="s">
        <v>96</v>
      </c>
    </row>
    <row r="276" spans="1:65" s="2" customFormat="1" ht="24.2" customHeight="1">
      <c r="A276" s="31"/>
      <c r="B276" s="148"/>
      <c r="C276" s="206" t="s">
        <v>541</v>
      </c>
      <c r="D276" s="206" t="s">
        <v>327</v>
      </c>
      <c r="E276" s="207" t="s">
        <v>1272</v>
      </c>
      <c r="F276" s="208" t="s">
        <v>1273</v>
      </c>
      <c r="G276" s="209" t="s">
        <v>482</v>
      </c>
      <c r="H276" s="210">
        <v>4</v>
      </c>
      <c r="I276" s="170"/>
      <c r="J276" s="187">
        <f>ROUND(I276*H276,2)</f>
        <v>0</v>
      </c>
      <c r="K276" s="171"/>
      <c r="L276" s="172"/>
      <c r="M276" s="173" t="s">
        <v>1</v>
      </c>
      <c r="N276" s="174" t="s">
        <v>50</v>
      </c>
      <c r="O276" s="57"/>
      <c r="P276" s="153">
        <f>O276*H276</f>
        <v>0</v>
      </c>
      <c r="Q276" s="153">
        <v>8E-05</v>
      </c>
      <c r="R276" s="153">
        <f>Q276*H276</f>
        <v>0.00032</v>
      </c>
      <c r="S276" s="153">
        <v>0</v>
      </c>
      <c r="T276" s="154">
        <f>S276*H276</f>
        <v>0</v>
      </c>
      <c r="U276" s="31"/>
      <c r="V276" s="31"/>
      <c r="W276" s="31"/>
      <c r="X276" s="31"/>
      <c r="Y276" s="31"/>
      <c r="Z276" s="31"/>
      <c r="AA276" s="31"/>
      <c r="AB276" s="31"/>
      <c r="AC276" s="31"/>
      <c r="AD276" s="31"/>
      <c r="AE276" s="31"/>
      <c r="AR276" s="155" t="s">
        <v>224</v>
      </c>
      <c r="AT276" s="155" t="s">
        <v>327</v>
      </c>
      <c r="AU276" s="155" t="s">
        <v>96</v>
      </c>
      <c r="AY276" s="15" t="s">
        <v>195</v>
      </c>
      <c r="BE276" s="156">
        <f>IF(N276="základní",J276,0)</f>
        <v>0</v>
      </c>
      <c r="BF276" s="156">
        <f>IF(N276="snížená",J276,0)</f>
        <v>0</v>
      </c>
      <c r="BG276" s="156">
        <f>IF(N276="zákl. přenesená",J276,0)</f>
        <v>0</v>
      </c>
      <c r="BH276" s="156">
        <f>IF(N276="sníž. přenesená",J276,0)</f>
        <v>0</v>
      </c>
      <c r="BI276" s="156">
        <f>IF(N276="nulová",J276,0)</f>
        <v>0</v>
      </c>
      <c r="BJ276" s="15" t="s">
        <v>93</v>
      </c>
      <c r="BK276" s="156">
        <f>ROUND(I276*H276,2)</f>
        <v>0</v>
      </c>
      <c r="BL276" s="15" t="s">
        <v>208</v>
      </c>
      <c r="BM276" s="155" t="s">
        <v>1274</v>
      </c>
    </row>
    <row r="277" spans="1:47" s="2" customFormat="1" ht="19.5">
      <c r="A277" s="31"/>
      <c r="B277" s="32"/>
      <c r="C277" s="184"/>
      <c r="D277" s="201" t="s">
        <v>202</v>
      </c>
      <c r="E277" s="184"/>
      <c r="F277" s="202" t="s">
        <v>1273</v>
      </c>
      <c r="G277" s="184"/>
      <c r="H277" s="184"/>
      <c r="I277" s="157"/>
      <c r="J277" s="184"/>
      <c r="K277" s="31"/>
      <c r="L277" s="32"/>
      <c r="M277" s="158"/>
      <c r="N277" s="159"/>
      <c r="O277" s="57"/>
      <c r="P277" s="57"/>
      <c r="Q277" s="57"/>
      <c r="R277" s="57"/>
      <c r="S277" s="57"/>
      <c r="T277" s="58"/>
      <c r="U277" s="31"/>
      <c r="V277" s="31"/>
      <c r="W277" s="31"/>
      <c r="X277" s="31"/>
      <c r="Y277" s="31"/>
      <c r="Z277" s="31"/>
      <c r="AA277" s="31"/>
      <c r="AB277" s="31"/>
      <c r="AC277" s="31"/>
      <c r="AD277" s="31"/>
      <c r="AE277" s="31"/>
      <c r="AT277" s="15" t="s">
        <v>202</v>
      </c>
      <c r="AU277" s="15" t="s">
        <v>96</v>
      </c>
    </row>
    <row r="278" spans="1:65" s="2" customFormat="1" ht="24.2" customHeight="1">
      <c r="A278" s="31"/>
      <c r="B278" s="148"/>
      <c r="C278" s="206" t="s">
        <v>546</v>
      </c>
      <c r="D278" s="206" t="s">
        <v>327</v>
      </c>
      <c r="E278" s="207" t="s">
        <v>1275</v>
      </c>
      <c r="F278" s="208" t="s">
        <v>1276</v>
      </c>
      <c r="G278" s="209" t="s">
        <v>482</v>
      </c>
      <c r="H278" s="210">
        <v>4</v>
      </c>
      <c r="I278" s="170"/>
      <c r="J278" s="187">
        <f>ROUND(I278*H278,2)</f>
        <v>0</v>
      </c>
      <c r="K278" s="171"/>
      <c r="L278" s="172"/>
      <c r="M278" s="173" t="s">
        <v>1</v>
      </c>
      <c r="N278" s="174" t="s">
        <v>50</v>
      </c>
      <c r="O278" s="57"/>
      <c r="P278" s="153">
        <f>O278*H278</f>
        <v>0</v>
      </c>
      <c r="Q278" s="153">
        <v>8E-05</v>
      </c>
      <c r="R278" s="153">
        <f>Q278*H278</f>
        <v>0.00032</v>
      </c>
      <c r="S278" s="153">
        <v>0</v>
      </c>
      <c r="T278" s="154">
        <f>S278*H278</f>
        <v>0</v>
      </c>
      <c r="U278" s="31"/>
      <c r="V278" s="31"/>
      <c r="W278" s="31"/>
      <c r="X278" s="31"/>
      <c r="Y278" s="31"/>
      <c r="Z278" s="31"/>
      <c r="AA278" s="31"/>
      <c r="AB278" s="31"/>
      <c r="AC278" s="31"/>
      <c r="AD278" s="31"/>
      <c r="AE278" s="31"/>
      <c r="AR278" s="155" t="s">
        <v>224</v>
      </c>
      <c r="AT278" s="155" t="s">
        <v>327</v>
      </c>
      <c r="AU278" s="155" t="s">
        <v>96</v>
      </c>
      <c r="AY278" s="15" t="s">
        <v>195</v>
      </c>
      <c r="BE278" s="156">
        <f>IF(N278="základní",J278,0)</f>
        <v>0</v>
      </c>
      <c r="BF278" s="156">
        <f>IF(N278="snížená",J278,0)</f>
        <v>0</v>
      </c>
      <c r="BG278" s="156">
        <f>IF(N278="zákl. přenesená",J278,0)</f>
        <v>0</v>
      </c>
      <c r="BH278" s="156">
        <f>IF(N278="sníž. přenesená",J278,0)</f>
        <v>0</v>
      </c>
      <c r="BI278" s="156">
        <f>IF(N278="nulová",J278,0)</f>
        <v>0</v>
      </c>
      <c r="BJ278" s="15" t="s">
        <v>93</v>
      </c>
      <c r="BK278" s="156">
        <f>ROUND(I278*H278,2)</f>
        <v>0</v>
      </c>
      <c r="BL278" s="15" t="s">
        <v>208</v>
      </c>
      <c r="BM278" s="155" t="s">
        <v>1277</v>
      </c>
    </row>
    <row r="279" spans="1:47" s="2" customFormat="1" ht="19.5">
      <c r="A279" s="31"/>
      <c r="B279" s="32"/>
      <c r="C279" s="184"/>
      <c r="D279" s="201" t="s">
        <v>202</v>
      </c>
      <c r="E279" s="184"/>
      <c r="F279" s="202" t="s">
        <v>1276</v>
      </c>
      <c r="G279" s="184"/>
      <c r="H279" s="184"/>
      <c r="I279" s="157"/>
      <c r="J279" s="184"/>
      <c r="K279" s="31"/>
      <c r="L279" s="32"/>
      <c r="M279" s="158"/>
      <c r="N279" s="159"/>
      <c r="O279" s="57"/>
      <c r="P279" s="57"/>
      <c r="Q279" s="57"/>
      <c r="R279" s="57"/>
      <c r="S279" s="57"/>
      <c r="T279" s="58"/>
      <c r="U279" s="31"/>
      <c r="V279" s="31"/>
      <c r="W279" s="31"/>
      <c r="X279" s="31"/>
      <c r="Y279" s="31"/>
      <c r="Z279" s="31"/>
      <c r="AA279" s="31"/>
      <c r="AB279" s="31"/>
      <c r="AC279" s="31"/>
      <c r="AD279" s="31"/>
      <c r="AE279" s="31"/>
      <c r="AT279" s="15" t="s">
        <v>202</v>
      </c>
      <c r="AU279" s="15" t="s">
        <v>96</v>
      </c>
    </row>
    <row r="280" spans="2:51" s="13" customFormat="1" ht="12">
      <c r="B280" s="160"/>
      <c r="C280" s="186"/>
      <c r="D280" s="201" t="s">
        <v>257</v>
      </c>
      <c r="E280" s="203" t="s">
        <v>1</v>
      </c>
      <c r="F280" s="204" t="s">
        <v>208</v>
      </c>
      <c r="G280" s="186"/>
      <c r="H280" s="205">
        <v>4</v>
      </c>
      <c r="I280" s="162"/>
      <c r="J280" s="186"/>
      <c r="L280" s="160"/>
      <c r="M280" s="163"/>
      <c r="N280" s="164"/>
      <c r="O280" s="164"/>
      <c r="P280" s="164"/>
      <c r="Q280" s="164"/>
      <c r="R280" s="164"/>
      <c r="S280" s="164"/>
      <c r="T280" s="165"/>
      <c r="AT280" s="161" t="s">
        <v>257</v>
      </c>
      <c r="AU280" s="161" t="s">
        <v>96</v>
      </c>
      <c r="AV280" s="13" t="s">
        <v>96</v>
      </c>
      <c r="AW280" s="13" t="s">
        <v>40</v>
      </c>
      <c r="AX280" s="13" t="s">
        <v>93</v>
      </c>
      <c r="AY280" s="161" t="s">
        <v>195</v>
      </c>
    </row>
    <row r="281" spans="1:65" s="2" customFormat="1" ht="24.2" customHeight="1">
      <c r="A281" s="31"/>
      <c r="B281" s="148"/>
      <c r="C281" s="196" t="s">
        <v>551</v>
      </c>
      <c r="D281" s="196" t="s">
        <v>196</v>
      </c>
      <c r="E281" s="197" t="s">
        <v>1278</v>
      </c>
      <c r="F281" s="198" t="s">
        <v>1279</v>
      </c>
      <c r="G281" s="199" t="s">
        <v>482</v>
      </c>
      <c r="H281" s="200">
        <v>2</v>
      </c>
      <c r="I281" s="149"/>
      <c r="J281" s="183">
        <f>ROUND(I281*H281,2)</f>
        <v>0</v>
      </c>
      <c r="K281" s="150"/>
      <c r="L281" s="32"/>
      <c r="M281" s="151" t="s">
        <v>1</v>
      </c>
      <c r="N281" s="152" t="s">
        <v>50</v>
      </c>
      <c r="O281" s="57"/>
      <c r="P281" s="153">
        <f>O281*H281</f>
        <v>0</v>
      </c>
      <c r="Q281" s="153">
        <v>0.45937</v>
      </c>
      <c r="R281" s="153">
        <f>Q281*H281</f>
        <v>0.91874</v>
      </c>
      <c r="S281" s="153">
        <v>0</v>
      </c>
      <c r="T281" s="154">
        <f>S281*H281</f>
        <v>0</v>
      </c>
      <c r="U281" s="31"/>
      <c r="V281" s="31"/>
      <c r="W281" s="31"/>
      <c r="X281" s="31"/>
      <c r="Y281" s="31"/>
      <c r="Z281" s="31"/>
      <c r="AA281" s="31"/>
      <c r="AB281" s="31"/>
      <c r="AC281" s="31"/>
      <c r="AD281" s="31"/>
      <c r="AE281" s="31"/>
      <c r="AR281" s="155" t="s">
        <v>208</v>
      </c>
      <c r="AT281" s="155" t="s">
        <v>196</v>
      </c>
      <c r="AU281" s="155" t="s">
        <v>96</v>
      </c>
      <c r="AY281" s="15" t="s">
        <v>195</v>
      </c>
      <c r="BE281" s="156">
        <f>IF(N281="základní",J281,0)</f>
        <v>0</v>
      </c>
      <c r="BF281" s="156">
        <f>IF(N281="snížená",J281,0)</f>
        <v>0</v>
      </c>
      <c r="BG281" s="156">
        <f>IF(N281="zákl. přenesená",J281,0)</f>
        <v>0</v>
      </c>
      <c r="BH281" s="156">
        <f>IF(N281="sníž. přenesená",J281,0)</f>
        <v>0</v>
      </c>
      <c r="BI281" s="156">
        <f>IF(N281="nulová",J281,0)</f>
        <v>0</v>
      </c>
      <c r="BJ281" s="15" t="s">
        <v>93</v>
      </c>
      <c r="BK281" s="156">
        <f>ROUND(I281*H281,2)</f>
        <v>0</v>
      </c>
      <c r="BL281" s="15" t="s">
        <v>208</v>
      </c>
      <c r="BM281" s="155" t="s">
        <v>1280</v>
      </c>
    </row>
    <row r="282" spans="1:47" s="2" customFormat="1" ht="19.5">
      <c r="A282" s="31"/>
      <c r="B282" s="32"/>
      <c r="C282" s="184"/>
      <c r="D282" s="201" t="s">
        <v>202</v>
      </c>
      <c r="E282" s="184"/>
      <c r="F282" s="202" t="s">
        <v>1281</v>
      </c>
      <c r="G282" s="184"/>
      <c r="H282" s="184"/>
      <c r="I282" s="157"/>
      <c r="J282" s="184"/>
      <c r="K282" s="31"/>
      <c r="L282" s="32"/>
      <c r="M282" s="158"/>
      <c r="N282" s="159"/>
      <c r="O282" s="57"/>
      <c r="P282" s="57"/>
      <c r="Q282" s="57"/>
      <c r="R282" s="57"/>
      <c r="S282" s="57"/>
      <c r="T282" s="58"/>
      <c r="U282" s="31"/>
      <c r="V282" s="31"/>
      <c r="W282" s="31"/>
      <c r="X282" s="31"/>
      <c r="Y282" s="31"/>
      <c r="Z282" s="31"/>
      <c r="AA282" s="31"/>
      <c r="AB282" s="31"/>
      <c r="AC282" s="31"/>
      <c r="AD282" s="31"/>
      <c r="AE282" s="31"/>
      <c r="AT282" s="15" t="s">
        <v>202</v>
      </c>
      <c r="AU282" s="15" t="s">
        <v>96</v>
      </c>
    </row>
    <row r="283" spans="2:51" s="13" customFormat="1" ht="12">
      <c r="B283" s="160"/>
      <c r="C283" s="186"/>
      <c r="D283" s="201" t="s">
        <v>257</v>
      </c>
      <c r="E283" s="203" t="s">
        <v>1</v>
      </c>
      <c r="F283" s="204" t="s">
        <v>96</v>
      </c>
      <c r="G283" s="186"/>
      <c r="H283" s="205">
        <v>2</v>
      </c>
      <c r="I283" s="162"/>
      <c r="J283" s="186"/>
      <c r="L283" s="160"/>
      <c r="M283" s="163"/>
      <c r="N283" s="164"/>
      <c r="O283" s="164"/>
      <c r="P283" s="164"/>
      <c r="Q283" s="164"/>
      <c r="R283" s="164"/>
      <c r="S283" s="164"/>
      <c r="T283" s="165"/>
      <c r="AT283" s="161" t="s">
        <v>257</v>
      </c>
      <c r="AU283" s="161" t="s">
        <v>96</v>
      </c>
      <c r="AV283" s="13" t="s">
        <v>96</v>
      </c>
      <c r="AW283" s="13" t="s">
        <v>40</v>
      </c>
      <c r="AX283" s="13" t="s">
        <v>93</v>
      </c>
      <c r="AY283" s="161" t="s">
        <v>195</v>
      </c>
    </row>
    <row r="284" spans="1:65" s="2" customFormat="1" ht="24.2" customHeight="1">
      <c r="A284" s="31"/>
      <c r="B284" s="148"/>
      <c r="C284" s="196" t="s">
        <v>556</v>
      </c>
      <c r="D284" s="196" t="s">
        <v>196</v>
      </c>
      <c r="E284" s="197" t="s">
        <v>1282</v>
      </c>
      <c r="F284" s="198" t="s">
        <v>1283</v>
      </c>
      <c r="G284" s="199" t="s">
        <v>482</v>
      </c>
      <c r="H284" s="200">
        <v>12</v>
      </c>
      <c r="I284" s="149"/>
      <c r="J284" s="183">
        <f>ROUND(I284*H284,2)</f>
        <v>0</v>
      </c>
      <c r="K284" s="150"/>
      <c r="L284" s="32"/>
      <c r="M284" s="151" t="s">
        <v>1</v>
      </c>
      <c r="N284" s="152" t="s">
        <v>50</v>
      </c>
      <c r="O284" s="57"/>
      <c r="P284" s="153">
        <f>O284*H284</f>
        <v>0</v>
      </c>
      <c r="Q284" s="153">
        <v>0.00167</v>
      </c>
      <c r="R284" s="153">
        <f>Q284*H284</f>
        <v>0.020040000000000002</v>
      </c>
      <c r="S284" s="153">
        <v>0</v>
      </c>
      <c r="T284" s="154">
        <f>S284*H284</f>
        <v>0</v>
      </c>
      <c r="U284" s="31"/>
      <c r="V284" s="31"/>
      <c r="W284" s="31"/>
      <c r="X284" s="31"/>
      <c r="Y284" s="31"/>
      <c r="Z284" s="31"/>
      <c r="AA284" s="31"/>
      <c r="AB284" s="31"/>
      <c r="AC284" s="31"/>
      <c r="AD284" s="31"/>
      <c r="AE284" s="31"/>
      <c r="AR284" s="155" t="s">
        <v>208</v>
      </c>
      <c r="AT284" s="155" t="s">
        <v>196</v>
      </c>
      <c r="AU284" s="155" t="s">
        <v>96</v>
      </c>
      <c r="AY284" s="15" t="s">
        <v>195</v>
      </c>
      <c r="BE284" s="156">
        <f>IF(N284="základní",J284,0)</f>
        <v>0</v>
      </c>
      <c r="BF284" s="156">
        <f>IF(N284="snížená",J284,0)</f>
        <v>0</v>
      </c>
      <c r="BG284" s="156">
        <f>IF(N284="zákl. přenesená",J284,0)</f>
        <v>0</v>
      </c>
      <c r="BH284" s="156">
        <f>IF(N284="sníž. přenesená",J284,0)</f>
        <v>0</v>
      </c>
      <c r="BI284" s="156">
        <f>IF(N284="nulová",J284,0)</f>
        <v>0</v>
      </c>
      <c r="BJ284" s="15" t="s">
        <v>93</v>
      </c>
      <c r="BK284" s="156">
        <f>ROUND(I284*H284,2)</f>
        <v>0</v>
      </c>
      <c r="BL284" s="15" t="s">
        <v>208</v>
      </c>
      <c r="BM284" s="155" t="s">
        <v>1284</v>
      </c>
    </row>
    <row r="285" spans="1:47" s="2" customFormat="1" ht="19.5">
      <c r="A285" s="31"/>
      <c r="B285" s="32"/>
      <c r="C285" s="184"/>
      <c r="D285" s="201" t="s">
        <v>202</v>
      </c>
      <c r="E285" s="184"/>
      <c r="F285" s="202" t="s">
        <v>1283</v>
      </c>
      <c r="G285" s="184"/>
      <c r="H285" s="184"/>
      <c r="I285" s="157"/>
      <c r="J285" s="184"/>
      <c r="K285" s="31"/>
      <c r="L285" s="32"/>
      <c r="M285" s="158"/>
      <c r="N285" s="159"/>
      <c r="O285" s="57"/>
      <c r="P285" s="57"/>
      <c r="Q285" s="57"/>
      <c r="R285" s="57"/>
      <c r="S285" s="57"/>
      <c r="T285" s="58"/>
      <c r="U285" s="31"/>
      <c r="V285" s="31"/>
      <c r="W285" s="31"/>
      <c r="X285" s="31"/>
      <c r="Y285" s="31"/>
      <c r="Z285" s="31"/>
      <c r="AA285" s="31"/>
      <c r="AB285" s="31"/>
      <c r="AC285" s="31"/>
      <c r="AD285" s="31"/>
      <c r="AE285" s="31"/>
      <c r="AT285" s="15" t="s">
        <v>202</v>
      </c>
      <c r="AU285" s="15" t="s">
        <v>96</v>
      </c>
    </row>
    <row r="286" spans="2:51" s="13" customFormat="1" ht="12">
      <c r="B286" s="160"/>
      <c r="C286" s="186"/>
      <c r="D286" s="201" t="s">
        <v>257</v>
      </c>
      <c r="E286" s="203" t="s">
        <v>1</v>
      </c>
      <c r="F286" s="204" t="s">
        <v>1285</v>
      </c>
      <c r="G286" s="186"/>
      <c r="H286" s="205">
        <v>5</v>
      </c>
      <c r="I286" s="162"/>
      <c r="J286" s="186"/>
      <c r="L286" s="160"/>
      <c r="M286" s="163"/>
      <c r="N286" s="164"/>
      <c r="O286" s="164"/>
      <c r="P286" s="164"/>
      <c r="Q286" s="164"/>
      <c r="R286" s="164"/>
      <c r="S286" s="164"/>
      <c r="T286" s="165"/>
      <c r="AT286" s="161" t="s">
        <v>257</v>
      </c>
      <c r="AU286" s="161" t="s">
        <v>96</v>
      </c>
      <c r="AV286" s="13" t="s">
        <v>96</v>
      </c>
      <c r="AW286" s="13" t="s">
        <v>40</v>
      </c>
      <c r="AX286" s="13" t="s">
        <v>85</v>
      </c>
      <c r="AY286" s="161" t="s">
        <v>195</v>
      </c>
    </row>
    <row r="287" spans="2:51" s="13" customFormat="1" ht="12">
      <c r="B287" s="160"/>
      <c r="C287" s="186"/>
      <c r="D287" s="201" t="s">
        <v>257</v>
      </c>
      <c r="E287" s="203" t="s">
        <v>1</v>
      </c>
      <c r="F287" s="204" t="s">
        <v>1286</v>
      </c>
      <c r="G287" s="186"/>
      <c r="H287" s="205">
        <v>7</v>
      </c>
      <c r="I287" s="162"/>
      <c r="J287" s="186"/>
      <c r="L287" s="160"/>
      <c r="M287" s="163"/>
      <c r="N287" s="164"/>
      <c r="O287" s="164"/>
      <c r="P287" s="164"/>
      <c r="Q287" s="164"/>
      <c r="R287" s="164"/>
      <c r="S287" s="164"/>
      <c r="T287" s="165"/>
      <c r="AT287" s="161" t="s">
        <v>257</v>
      </c>
      <c r="AU287" s="161" t="s">
        <v>96</v>
      </c>
      <c r="AV287" s="13" t="s">
        <v>96</v>
      </c>
      <c r="AW287" s="13" t="s">
        <v>40</v>
      </c>
      <c r="AX287" s="13" t="s">
        <v>85</v>
      </c>
      <c r="AY287" s="161" t="s">
        <v>195</v>
      </c>
    </row>
    <row r="288" spans="1:65" s="2" customFormat="1" ht="24.2" customHeight="1">
      <c r="A288" s="31"/>
      <c r="B288" s="148"/>
      <c r="C288" s="206" t="s">
        <v>561</v>
      </c>
      <c r="D288" s="206" t="s">
        <v>327</v>
      </c>
      <c r="E288" s="207" t="s">
        <v>1287</v>
      </c>
      <c r="F288" s="208" t="s">
        <v>1288</v>
      </c>
      <c r="G288" s="209" t="s">
        <v>482</v>
      </c>
      <c r="H288" s="210">
        <v>3</v>
      </c>
      <c r="I288" s="170"/>
      <c r="J288" s="187">
        <f>ROUND(I288*H288,2)</f>
        <v>0</v>
      </c>
      <c r="K288" s="171"/>
      <c r="L288" s="172"/>
      <c r="M288" s="173" t="s">
        <v>1</v>
      </c>
      <c r="N288" s="174" t="s">
        <v>50</v>
      </c>
      <c r="O288" s="57"/>
      <c r="P288" s="153">
        <f>O288*H288</f>
        <v>0</v>
      </c>
      <c r="Q288" s="153">
        <v>0.0165</v>
      </c>
      <c r="R288" s="153">
        <f>Q288*H288</f>
        <v>0.0495</v>
      </c>
      <c r="S288" s="153">
        <v>0</v>
      </c>
      <c r="T288" s="154">
        <f>S288*H288</f>
        <v>0</v>
      </c>
      <c r="U288" s="31"/>
      <c r="V288" s="31"/>
      <c r="W288" s="31"/>
      <c r="X288" s="31"/>
      <c r="Y288" s="31"/>
      <c r="Z288" s="31"/>
      <c r="AA288" s="31"/>
      <c r="AB288" s="31"/>
      <c r="AC288" s="31"/>
      <c r="AD288" s="31"/>
      <c r="AE288" s="31"/>
      <c r="AR288" s="155" t="s">
        <v>224</v>
      </c>
      <c r="AT288" s="155" t="s">
        <v>327</v>
      </c>
      <c r="AU288" s="155" t="s">
        <v>96</v>
      </c>
      <c r="AY288" s="15" t="s">
        <v>195</v>
      </c>
      <c r="BE288" s="156">
        <f>IF(N288="základní",J288,0)</f>
        <v>0</v>
      </c>
      <c r="BF288" s="156">
        <f>IF(N288="snížená",J288,0)</f>
        <v>0</v>
      </c>
      <c r="BG288" s="156">
        <f>IF(N288="zákl. přenesená",J288,0)</f>
        <v>0</v>
      </c>
      <c r="BH288" s="156">
        <f>IF(N288="sníž. přenesená",J288,0)</f>
        <v>0</v>
      </c>
      <c r="BI288" s="156">
        <f>IF(N288="nulová",J288,0)</f>
        <v>0</v>
      </c>
      <c r="BJ288" s="15" t="s">
        <v>93</v>
      </c>
      <c r="BK288" s="156">
        <f>ROUND(I288*H288,2)</f>
        <v>0</v>
      </c>
      <c r="BL288" s="15" t="s">
        <v>208</v>
      </c>
      <c r="BM288" s="155" t="s">
        <v>1289</v>
      </c>
    </row>
    <row r="289" spans="1:47" s="2" customFormat="1" ht="12">
      <c r="A289" s="31"/>
      <c r="B289" s="32"/>
      <c r="C289" s="184"/>
      <c r="D289" s="201" t="s">
        <v>202</v>
      </c>
      <c r="E289" s="184"/>
      <c r="F289" s="202" t="s">
        <v>1288</v>
      </c>
      <c r="G289" s="184"/>
      <c r="H289" s="184"/>
      <c r="I289" s="157"/>
      <c r="J289" s="184"/>
      <c r="K289" s="31"/>
      <c r="L289" s="32"/>
      <c r="M289" s="158"/>
      <c r="N289" s="159"/>
      <c r="O289" s="57"/>
      <c r="P289" s="57"/>
      <c r="Q289" s="57"/>
      <c r="R289" s="57"/>
      <c r="S289" s="57"/>
      <c r="T289" s="58"/>
      <c r="U289" s="31"/>
      <c r="V289" s="31"/>
      <c r="W289" s="31"/>
      <c r="X289" s="31"/>
      <c r="Y289" s="31"/>
      <c r="Z289" s="31"/>
      <c r="AA289" s="31"/>
      <c r="AB289" s="31"/>
      <c r="AC289" s="31"/>
      <c r="AD289" s="31"/>
      <c r="AE289" s="31"/>
      <c r="AT289" s="15" t="s">
        <v>202</v>
      </c>
      <c r="AU289" s="15" t="s">
        <v>96</v>
      </c>
    </row>
    <row r="290" spans="2:51" s="13" customFormat="1" ht="12">
      <c r="B290" s="160"/>
      <c r="C290" s="186"/>
      <c r="D290" s="201" t="s">
        <v>257</v>
      </c>
      <c r="E290" s="203" t="s">
        <v>1</v>
      </c>
      <c r="F290" s="204" t="s">
        <v>150</v>
      </c>
      <c r="G290" s="186"/>
      <c r="H290" s="205">
        <v>3</v>
      </c>
      <c r="I290" s="162"/>
      <c r="J290" s="186"/>
      <c r="L290" s="160"/>
      <c r="M290" s="163"/>
      <c r="N290" s="164"/>
      <c r="O290" s="164"/>
      <c r="P290" s="164"/>
      <c r="Q290" s="164"/>
      <c r="R290" s="164"/>
      <c r="S290" s="164"/>
      <c r="T290" s="165"/>
      <c r="AT290" s="161" t="s">
        <v>257</v>
      </c>
      <c r="AU290" s="161" t="s">
        <v>96</v>
      </c>
      <c r="AV290" s="13" t="s">
        <v>96</v>
      </c>
      <c r="AW290" s="13" t="s">
        <v>40</v>
      </c>
      <c r="AX290" s="13" t="s">
        <v>93</v>
      </c>
      <c r="AY290" s="161" t="s">
        <v>195</v>
      </c>
    </row>
    <row r="291" spans="1:65" s="2" customFormat="1" ht="24.2" customHeight="1">
      <c r="A291" s="31"/>
      <c r="B291" s="148"/>
      <c r="C291" s="206" t="s">
        <v>565</v>
      </c>
      <c r="D291" s="206" t="s">
        <v>327</v>
      </c>
      <c r="E291" s="207" t="s">
        <v>1290</v>
      </c>
      <c r="F291" s="208" t="s">
        <v>1291</v>
      </c>
      <c r="G291" s="209" t="s">
        <v>482</v>
      </c>
      <c r="H291" s="210">
        <v>2</v>
      </c>
      <c r="I291" s="170"/>
      <c r="J291" s="187">
        <f>ROUND(I291*H291,2)</f>
        <v>0</v>
      </c>
      <c r="K291" s="171"/>
      <c r="L291" s="172"/>
      <c r="M291" s="173" t="s">
        <v>1</v>
      </c>
      <c r="N291" s="174" t="s">
        <v>50</v>
      </c>
      <c r="O291" s="57"/>
      <c r="P291" s="153">
        <f>O291*H291</f>
        <v>0</v>
      </c>
      <c r="Q291" s="153">
        <v>0.00041</v>
      </c>
      <c r="R291" s="153">
        <f>Q291*H291</f>
        <v>0.00082</v>
      </c>
      <c r="S291" s="153">
        <v>0</v>
      </c>
      <c r="T291" s="154">
        <f>S291*H291</f>
        <v>0</v>
      </c>
      <c r="U291" s="31"/>
      <c r="V291" s="31"/>
      <c r="W291" s="31"/>
      <c r="X291" s="31"/>
      <c r="Y291" s="31"/>
      <c r="Z291" s="31"/>
      <c r="AA291" s="31"/>
      <c r="AB291" s="31"/>
      <c r="AC291" s="31"/>
      <c r="AD291" s="31"/>
      <c r="AE291" s="31"/>
      <c r="AR291" s="155" t="s">
        <v>224</v>
      </c>
      <c r="AT291" s="155" t="s">
        <v>327</v>
      </c>
      <c r="AU291" s="155" t="s">
        <v>96</v>
      </c>
      <c r="AY291" s="15" t="s">
        <v>195</v>
      </c>
      <c r="BE291" s="156">
        <f>IF(N291="základní",J291,0)</f>
        <v>0</v>
      </c>
      <c r="BF291" s="156">
        <f>IF(N291="snížená",J291,0)</f>
        <v>0</v>
      </c>
      <c r="BG291" s="156">
        <f>IF(N291="zákl. přenesená",J291,0)</f>
        <v>0</v>
      </c>
      <c r="BH291" s="156">
        <f>IF(N291="sníž. přenesená",J291,0)</f>
        <v>0</v>
      </c>
      <c r="BI291" s="156">
        <f>IF(N291="nulová",J291,0)</f>
        <v>0</v>
      </c>
      <c r="BJ291" s="15" t="s">
        <v>93</v>
      </c>
      <c r="BK291" s="156">
        <f>ROUND(I291*H291,2)</f>
        <v>0</v>
      </c>
      <c r="BL291" s="15" t="s">
        <v>208</v>
      </c>
      <c r="BM291" s="155" t="s">
        <v>1292</v>
      </c>
    </row>
    <row r="292" spans="1:47" s="2" customFormat="1" ht="19.5">
      <c r="A292" s="31"/>
      <c r="B292" s="32"/>
      <c r="C292" s="184"/>
      <c r="D292" s="201" t="s">
        <v>202</v>
      </c>
      <c r="E292" s="184"/>
      <c r="F292" s="202" t="s">
        <v>1291</v>
      </c>
      <c r="G292" s="184"/>
      <c r="H292" s="184"/>
      <c r="I292" s="157"/>
      <c r="J292" s="184"/>
      <c r="K292" s="31"/>
      <c r="L292" s="32"/>
      <c r="M292" s="158"/>
      <c r="N292" s="159"/>
      <c r="O292" s="57"/>
      <c r="P292" s="57"/>
      <c r="Q292" s="57"/>
      <c r="R292" s="57"/>
      <c r="S292" s="57"/>
      <c r="T292" s="58"/>
      <c r="U292" s="31"/>
      <c r="V292" s="31"/>
      <c r="W292" s="31"/>
      <c r="X292" s="31"/>
      <c r="Y292" s="31"/>
      <c r="Z292" s="31"/>
      <c r="AA292" s="31"/>
      <c r="AB292" s="31"/>
      <c r="AC292" s="31"/>
      <c r="AD292" s="31"/>
      <c r="AE292" s="31"/>
      <c r="AT292" s="15" t="s">
        <v>202</v>
      </c>
      <c r="AU292" s="15" t="s">
        <v>96</v>
      </c>
    </row>
    <row r="293" spans="1:65" s="2" customFormat="1" ht="16.5" customHeight="1">
      <c r="A293" s="31"/>
      <c r="B293" s="148"/>
      <c r="C293" s="206" t="s">
        <v>570</v>
      </c>
      <c r="D293" s="206" t="s">
        <v>327</v>
      </c>
      <c r="E293" s="207" t="s">
        <v>1293</v>
      </c>
      <c r="F293" s="208" t="s">
        <v>1294</v>
      </c>
      <c r="G293" s="209" t="s">
        <v>312</v>
      </c>
      <c r="H293" s="210">
        <v>3.7</v>
      </c>
      <c r="I293" s="170"/>
      <c r="J293" s="187">
        <f>ROUND(I293*H293,2)</f>
        <v>0</v>
      </c>
      <c r="K293" s="171"/>
      <c r="L293" s="172"/>
      <c r="M293" s="173" t="s">
        <v>1</v>
      </c>
      <c r="N293" s="174" t="s">
        <v>50</v>
      </c>
      <c r="O293" s="57"/>
      <c r="P293" s="153">
        <f>O293*H293</f>
        <v>0</v>
      </c>
      <c r="Q293" s="153">
        <v>2E-05</v>
      </c>
      <c r="R293" s="153">
        <f>Q293*H293</f>
        <v>7.400000000000001E-05</v>
      </c>
      <c r="S293" s="153">
        <v>0</v>
      </c>
      <c r="T293" s="154">
        <f>S293*H293</f>
        <v>0</v>
      </c>
      <c r="U293" s="31"/>
      <c r="V293" s="31"/>
      <c r="W293" s="31"/>
      <c r="X293" s="31"/>
      <c r="Y293" s="31"/>
      <c r="Z293" s="31"/>
      <c r="AA293" s="31"/>
      <c r="AB293" s="31"/>
      <c r="AC293" s="31"/>
      <c r="AD293" s="31"/>
      <c r="AE293" s="31"/>
      <c r="AR293" s="155" t="s">
        <v>224</v>
      </c>
      <c r="AT293" s="155" t="s">
        <v>327</v>
      </c>
      <c r="AU293" s="155" t="s">
        <v>96</v>
      </c>
      <c r="AY293" s="15" t="s">
        <v>195</v>
      </c>
      <c r="BE293" s="156">
        <f>IF(N293="základní",J293,0)</f>
        <v>0</v>
      </c>
      <c r="BF293" s="156">
        <f>IF(N293="snížená",J293,0)</f>
        <v>0</v>
      </c>
      <c r="BG293" s="156">
        <f>IF(N293="zákl. přenesená",J293,0)</f>
        <v>0</v>
      </c>
      <c r="BH293" s="156">
        <f>IF(N293="sníž. přenesená",J293,0)</f>
        <v>0</v>
      </c>
      <c r="BI293" s="156">
        <f>IF(N293="nulová",J293,0)</f>
        <v>0</v>
      </c>
      <c r="BJ293" s="15" t="s">
        <v>93</v>
      </c>
      <c r="BK293" s="156">
        <f>ROUND(I293*H293,2)</f>
        <v>0</v>
      </c>
      <c r="BL293" s="15" t="s">
        <v>208</v>
      </c>
      <c r="BM293" s="155" t="s">
        <v>1295</v>
      </c>
    </row>
    <row r="294" spans="1:47" s="2" customFormat="1" ht="19.5">
      <c r="A294" s="31"/>
      <c r="B294" s="32"/>
      <c r="C294" s="184"/>
      <c r="D294" s="201" t="s">
        <v>202</v>
      </c>
      <c r="E294" s="184"/>
      <c r="F294" s="202" t="s">
        <v>1296</v>
      </c>
      <c r="G294" s="184"/>
      <c r="H294" s="184"/>
      <c r="I294" s="157"/>
      <c r="J294" s="184"/>
      <c r="K294" s="31"/>
      <c r="L294" s="32"/>
      <c r="M294" s="158"/>
      <c r="N294" s="159"/>
      <c r="O294" s="57"/>
      <c r="P294" s="57"/>
      <c r="Q294" s="57"/>
      <c r="R294" s="57"/>
      <c r="S294" s="57"/>
      <c r="T294" s="58"/>
      <c r="U294" s="31"/>
      <c r="V294" s="31"/>
      <c r="W294" s="31"/>
      <c r="X294" s="31"/>
      <c r="Y294" s="31"/>
      <c r="Z294" s="31"/>
      <c r="AA294" s="31"/>
      <c r="AB294" s="31"/>
      <c r="AC294" s="31"/>
      <c r="AD294" s="31"/>
      <c r="AE294" s="31"/>
      <c r="AT294" s="15" t="s">
        <v>202</v>
      </c>
      <c r="AU294" s="15" t="s">
        <v>96</v>
      </c>
    </row>
    <row r="295" spans="2:51" s="13" customFormat="1" ht="12">
      <c r="B295" s="160"/>
      <c r="C295" s="186"/>
      <c r="D295" s="201" t="s">
        <v>257</v>
      </c>
      <c r="E295" s="203" t="s">
        <v>1</v>
      </c>
      <c r="F295" s="204" t="s">
        <v>1297</v>
      </c>
      <c r="G295" s="186"/>
      <c r="H295" s="205">
        <v>3.7</v>
      </c>
      <c r="I295" s="162"/>
      <c r="J295" s="186"/>
      <c r="L295" s="160"/>
      <c r="M295" s="163"/>
      <c r="N295" s="164"/>
      <c r="O295" s="164"/>
      <c r="P295" s="164"/>
      <c r="Q295" s="164"/>
      <c r="R295" s="164"/>
      <c r="S295" s="164"/>
      <c r="T295" s="165"/>
      <c r="AT295" s="161" t="s">
        <v>257</v>
      </c>
      <c r="AU295" s="161" t="s">
        <v>96</v>
      </c>
      <c r="AV295" s="13" t="s">
        <v>96</v>
      </c>
      <c r="AW295" s="13" t="s">
        <v>40</v>
      </c>
      <c r="AX295" s="13" t="s">
        <v>93</v>
      </c>
      <c r="AY295" s="161" t="s">
        <v>195</v>
      </c>
    </row>
    <row r="296" spans="1:65" s="2" customFormat="1" ht="24.2" customHeight="1">
      <c r="A296" s="31"/>
      <c r="B296" s="148"/>
      <c r="C296" s="206" t="s">
        <v>315</v>
      </c>
      <c r="D296" s="206" t="s">
        <v>327</v>
      </c>
      <c r="E296" s="207" t="s">
        <v>1298</v>
      </c>
      <c r="F296" s="208" t="s">
        <v>1299</v>
      </c>
      <c r="G296" s="209" t="s">
        <v>482</v>
      </c>
      <c r="H296" s="210">
        <v>1</v>
      </c>
      <c r="I296" s="170"/>
      <c r="J296" s="187">
        <f>ROUND(I296*H296,2)</f>
        <v>0</v>
      </c>
      <c r="K296" s="171"/>
      <c r="L296" s="172"/>
      <c r="M296" s="173" t="s">
        <v>1</v>
      </c>
      <c r="N296" s="174" t="s">
        <v>50</v>
      </c>
      <c r="O296" s="57"/>
      <c r="P296" s="153">
        <f>O296*H296</f>
        <v>0</v>
      </c>
      <c r="Q296" s="153">
        <v>0.0096</v>
      </c>
      <c r="R296" s="153">
        <f>Q296*H296</f>
        <v>0.0096</v>
      </c>
      <c r="S296" s="153">
        <v>0</v>
      </c>
      <c r="T296" s="154">
        <f>S296*H296</f>
        <v>0</v>
      </c>
      <c r="U296" s="31"/>
      <c r="V296" s="31"/>
      <c r="W296" s="31"/>
      <c r="X296" s="31"/>
      <c r="Y296" s="31"/>
      <c r="Z296" s="31"/>
      <c r="AA296" s="31"/>
      <c r="AB296" s="31"/>
      <c r="AC296" s="31"/>
      <c r="AD296" s="31"/>
      <c r="AE296" s="31"/>
      <c r="AR296" s="155" t="s">
        <v>224</v>
      </c>
      <c r="AT296" s="155" t="s">
        <v>327</v>
      </c>
      <c r="AU296" s="155" t="s">
        <v>96</v>
      </c>
      <c r="AY296" s="15" t="s">
        <v>195</v>
      </c>
      <c r="BE296" s="156">
        <f>IF(N296="základní",J296,0)</f>
        <v>0</v>
      </c>
      <c r="BF296" s="156">
        <f>IF(N296="snížená",J296,0)</f>
        <v>0</v>
      </c>
      <c r="BG296" s="156">
        <f>IF(N296="zákl. přenesená",J296,0)</f>
        <v>0</v>
      </c>
      <c r="BH296" s="156">
        <f>IF(N296="sníž. přenesená",J296,0)</f>
        <v>0</v>
      </c>
      <c r="BI296" s="156">
        <f>IF(N296="nulová",J296,0)</f>
        <v>0</v>
      </c>
      <c r="BJ296" s="15" t="s">
        <v>93</v>
      </c>
      <c r="BK296" s="156">
        <f>ROUND(I296*H296,2)</f>
        <v>0</v>
      </c>
      <c r="BL296" s="15" t="s">
        <v>208</v>
      </c>
      <c r="BM296" s="155" t="s">
        <v>1300</v>
      </c>
    </row>
    <row r="297" spans="1:47" s="2" customFormat="1" ht="19.5">
      <c r="A297" s="31"/>
      <c r="B297" s="32"/>
      <c r="C297" s="184"/>
      <c r="D297" s="201" t="s">
        <v>202</v>
      </c>
      <c r="E297" s="184"/>
      <c r="F297" s="202" t="s">
        <v>1299</v>
      </c>
      <c r="G297" s="184"/>
      <c r="H297" s="184"/>
      <c r="I297" s="157"/>
      <c r="J297" s="184"/>
      <c r="K297" s="31"/>
      <c r="L297" s="32"/>
      <c r="M297" s="158"/>
      <c r="N297" s="159"/>
      <c r="O297" s="57"/>
      <c r="P297" s="57"/>
      <c r="Q297" s="57"/>
      <c r="R297" s="57"/>
      <c r="S297" s="57"/>
      <c r="T297" s="58"/>
      <c r="U297" s="31"/>
      <c r="V297" s="31"/>
      <c r="W297" s="31"/>
      <c r="X297" s="31"/>
      <c r="Y297" s="31"/>
      <c r="Z297" s="31"/>
      <c r="AA297" s="31"/>
      <c r="AB297" s="31"/>
      <c r="AC297" s="31"/>
      <c r="AD297" s="31"/>
      <c r="AE297" s="31"/>
      <c r="AT297" s="15" t="s">
        <v>202</v>
      </c>
      <c r="AU297" s="15" t="s">
        <v>96</v>
      </c>
    </row>
    <row r="298" spans="1:65" s="2" customFormat="1" ht="24.2" customHeight="1">
      <c r="A298" s="31"/>
      <c r="B298" s="148"/>
      <c r="C298" s="206" t="s">
        <v>577</v>
      </c>
      <c r="D298" s="206" t="s">
        <v>327</v>
      </c>
      <c r="E298" s="207" t="s">
        <v>1301</v>
      </c>
      <c r="F298" s="208" t="s">
        <v>1302</v>
      </c>
      <c r="G298" s="209" t="s">
        <v>482</v>
      </c>
      <c r="H298" s="210">
        <v>1</v>
      </c>
      <c r="I298" s="170"/>
      <c r="J298" s="187">
        <f>ROUND(I298*H298,2)</f>
        <v>0</v>
      </c>
      <c r="K298" s="171"/>
      <c r="L298" s="172"/>
      <c r="M298" s="173" t="s">
        <v>1</v>
      </c>
      <c r="N298" s="174" t="s">
        <v>50</v>
      </c>
      <c r="O298" s="57"/>
      <c r="P298" s="153">
        <f>O298*H298</f>
        <v>0</v>
      </c>
      <c r="Q298" s="153">
        <v>0.0092</v>
      </c>
      <c r="R298" s="153">
        <f>Q298*H298</f>
        <v>0.0092</v>
      </c>
      <c r="S298" s="153">
        <v>0</v>
      </c>
      <c r="T298" s="154">
        <f>S298*H298</f>
        <v>0</v>
      </c>
      <c r="U298" s="31"/>
      <c r="V298" s="31"/>
      <c r="W298" s="31"/>
      <c r="X298" s="31"/>
      <c r="Y298" s="31"/>
      <c r="Z298" s="31"/>
      <c r="AA298" s="31"/>
      <c r="AB298" s="31"/>
      <c r="AC298" s="31"/>
      <c r="AD298" s="31"/>
      <c r="AE298" s="31"/>
      <c r="AR298" s="155" t="s">
        <v>224</v>
      </c>
      <c r="AT298" s="155" t="s">
        <v>327</v>
      </c>
      <c r="AU298" s="155" t="s">
        <v>96</v>
      </c>
      <c r="AY298" s="15" t="s">
        <v>195</v>
      </c>
      <c r="BE298" s="156">
        <f>IF(N298="základní",J298,0)</f>
        <v>0</v>
      </c>
      <c r="BF298" s="156">
        <f>IF(N298="snížená",J298,0)</f>
        <v>0</v>
      </c>
      <c r="BG298" s="156">
        <f>IF(N298="zákl. přenesená",J298,0)</f>
        <v>0</v>
      </c>
      <c r="BH298" s="156">
        <f>IF(N298="sníž. přenesená",J298,0)</f>
        <v>0</v>
      </c>
      <c r="BI298" s="156">
        <f>IF(N298="nulová",J298,0)</f>
        <v>0</v>
      </c>
      <c r="BJ298" s="15" t="s">
        <v>93</v>
      </c>
      <c r="BK298" s="156">
        <f>ROUND(I298*H298,2)</f>
        <v>0</v>
      </c>
      <c r="BL298" s="15" t="s">
        <v>208</v>
      </c>
      <c r="BM298" s="155" t="s">
        <v>1303</v>
      </c>
    </row>
    <row r="299" spans="1:47" s="2" customFormat="1" ht="12">
      <c r="A299" s="31"/>
      <c r="B299" s="32"/>
      <c r="C299" s="184"/>
      <c r="D299" s="201" t="s">
        <v>202</v>
      </c>
      <c r="E299" s="184"/>
      <c r="F299" s="202" t="s">
        <v>1302</v>
      </c>
      <c r="G299" s="184"/>
      <c r="H299" s="184"/>
      <c r="I299" s="157"/>
      <c r="J299" s="184"/>
      <c r="K299" s="31"/>
      <c r="L299" s="32"/>
      <c r="M299" s="158"/>
      <c r="N299" s="159"/>
      <c r="O299" s="57"/>
      <c r="P299" s="57"/>
      <c r="Q299" s="57"/>
      <c r="R299" s="57"/>
      <c r="S299" s="57"/>
      <c r="T299" s="58"/>
      <c r="U299" s="31"/>
      <c r="V299" s="31"/>
      <c r="W299" s="31"/>
      <c r="X299" s="31"/>
      <c r="Y299" s="31"/>
      <c r="Z299" s="31"/>
      <c r="AA299" s="31"/>
      <c r="AB299" s="31"/>
      <c r="AC299" s="31"/>
      <c r="AD299" s="31"/>
      <c r="AE299" s="31"/>
      <c r="AT299" s="15" t="s">
        <v>202</v>
      </c>
      <c r="AU299" s="15" t="s">
        <v>96</v>
      </c>
    </row>
    <row r="300" spans="1:65" s="2" customFormat="1" ht="24.2" customHeight="1">
      <c r="A300" s="31"/>
      <c r="B300" s="148"/>
      <c r="C300" s="206" t="s">
        <v>582</v>
      </c>
      <c r="D300" s="206" t="s">
        <v>327</v>
      </c>
      <c r="E300" s="207" t="s">
        <v>1304</v>
      </c>
      <c r="F300" s="208" t="s">
        <v>1305</v>
      </c>
      <c r="G300" s="209" t="s">
        <v>482</v>
      </c>
      <c r="H300" s="210">
        <v>1</v>
      </c>
      <c r="I300" s="170"/>
      <c r="J300" s="187">
        <f>ROUND(I300*H300,2)</f>
        <v>0</v>
      </c>
      <c r="K300" s="171"/>
      <c r="L300" s="172"/>
      <c r="M300" s="173" t="s">
        <v>1</v>
      </c>
      <c r="N300" s="174" t="s">
        <v>50</v>
      </c>
      <c r="O300" s="57"/>
      <c r="P300" s="153">
        <f>O300*H300</f>
        <v>0</v>
      </c>
      <c r="Q300" s="153">
        <v>0.022</v>
      </c>
      <c r="R300" s="153">
        <f>Q300*H300</f>
        <v>0.022</v>
      </c>
      <c r="S300" s="153">
        <v>0</v>
      </c>
      <c r="T300" s="154">
        <f>S300*H300</f>
        <v>0</v>
      </c>
      <c r="U300" s="31"/>
      <c r="V300" s="31"/>
      <c r="W300" s="31"/>
      <c r="X300" s="31"/>
      <c r="Y300" s="31"/>
      <c r="Z300" s="31"/>
      <c r="AA300" s="31"/>
      <c r="AB300" s="31"/>
      <c r="AC300" s="31"/>
      <c r="AD300" s="31"/>
      <c r="AE300" s="31"/>
      <c r="AR300" s="155" t="s">
        <v>224</v>
      </c>
      <c r="AT300" s="155" t="s">
        <v>327</v>
      </c>
      <c r="AU300" s="155" t="s">
        <v>96</v>
      </c>
      <c r="AY300" s="15" t="s">
        <v>195</v>
      </c>
      <c r="BE300" s="156">
        <f>IF(N300="základní",J300,0)</f>
        <v>0</v>
      </c>
      <c r="BF300" s="156">
        <f>IF(N300="snížená",J300,0)</f>
        <v>0</v>
      </c>
      <c r="BG300" s="156">
        <f>IF(N300="zákl. přenesená",J300,0)</f>
        <v>0</v>
      </c>
      <c r="BH300" s="156">
        <f>IF(N300="sníž. přenesená",J300,0)</f>
        <v>0</v>
      </c>
      <c r="BI300" s="156">
        <f>IF(N300="nulová",J300,0)</f>
        <v>0</v>
      </c>
      <c r="BJ300" s="15" t="s">
        <v>93</v>
      </c>
      <c r="BK300" s="156">
        <f>ROUND(I300*H300,2)</f>
        <v>0</v>
      </c>
      <c r="BL300" s="15" t="s">
        <v>208</v>
      </c>
      <c r="BM300" s="155" t="s">
        <v>1306</v>
      </c>
    </row>
    <row r="301" spans="1:47" s="2" customFormat="1" ht="12">
      <c r="A301" s="31"/>
      <c r="B301" s="32"/>
      <c r="C301" s="184"/>
      <c r="D301" s="201" t="s">
        <v>202</v>
      </c>
      <c r="E301" s="184"/>
      <c r="F301" s="202" t="s">
        <v>1305</v>
      </c>
      <c r="G301" s="184"/>
      <c r="H301" s="184"/>
      <c r="I301" s="157"/>
      <c r="J301" s="184"/>
      <c r="K301" s="31"/>
      <c r="L301" s="32"/>
      <c r="M301" s="158"/>
      <c r="N301" s="159"/>
      <c r="O301" s="57"/>
      <c r="P301" s="57"/>
      <c r="Q301" s="57"/>
      <c r="R301" s="57"/>
      <c r="S301" s="57"/>
      <c r="T301" s="58"/>
      <c r="U301" s="31"/>
      <c r="V301" s="31"/>
      <c r="W301" s="31"/>
      <c r="X301" s="31"/>
      <c r="Y301" s="31"/>
      <c r="Z301" s="31"/>
      <c r="AA301" s="31"/>
      <c r="AB301" s="31"/>
      <c r="AC301" s="31"/>
      <c r="AD301" s="31"/>
      <c r="AE301" s="31"/>
      <c r="AT301" s="15" t="s">
        <v>202</v>
      </c>
      <c r="AU301" s="15" t="s">
        <v>96</v>
      </c>
    </row>
    <row r="302" spans="1:65" s="2" customFormat="1" ht="16.5" customHeight="1">
      <c r="A302" s="31"/>
      <c r="B302" s="148"/>
      <c r="C302" s="206" t="s">
        <v>586</v>
      </c>
      <c r="D302" s="206" t="s">
        <v>327</v>
      </c>
      <c r="E302" s="207" t="s">
        <v>1307</v>
      </c>
      <c r="F302" s="208" t="s">
        <v>1308</v>
      </c>
      <c r="G302" s="209" t="s">
        <v>482</v>
      </c>
      <c r="H302" s="210">
        <v>1</v>
      </c>
      <c r="I302" s="170"/>
      <c r="J302" s="187">
        <f>ROUND(I302*H302,2)</f>
        <v>0</v>
      </c>
      <c r="K302" s="171"/>
      <c r="L302" s="172"/>
      <c r="M302" s="173" t="s">
        <v>1</v>
      </c>
      <c r="N302" s="174" t="s">
        <v>50</v>
      </c>
      <c r="O302" s="57"/>
      <c r="P302" s="153">
        <f>O302*H302</f>
        <v>0</v>
      </c>
      <c r="Q302" s="153">
        <v>0.0115</v>
      </c>
      <c r="R302" s="153">
        <f>Q302*H302</f>
        <v>0.0115</v>
      </c>
      <c r="S302" s="153">
        <v>0</v>
      </c>
      <c r="T302" s="154">
        <f>S302*H302</f>
        <v>0</v>
      </c>
      <c r="U302" s="31"/>
      <c r="V302" s="31"/>
      <c r="W302" s="31"/>
      <c r="X302" s="31"/>
      <c r="Y302" s="31"/>
      <c r="Z302" s="31"/>
      <c r="AA302" s="31"/>
      <c r="AB302" s="31"/>
      <c r="AC302" s="31"/>
      <c r="AD302" s="31"/>
      <c r="AE302" s="31"/>
      <c r="AR302" s="155" t="s">
        <v>224</v>
      </c>
      <c r="AT302" s="155" t="s">
        <v>327</v>
      </c>
      <c r="AU302" s="155" t="s">
        <v>96</v>
      </c>
      <c r="AY302" s="15" t="s">
        <v>195</v>
      </c>
      <c r="BE302" s="156">
        <f>IF(N302="základní",J302,0)</f>
        <v>0</v>
      </c>
      <c r="BF302" s="156">
        <f>IF(N302="snížená",J302,0)</f>
        <v>0</v>
      </c>
      <c r="BG302" s="156">
        <f>IF(N302="zákl. přenesená",J302,0)</f>
        <v>0</v>
      </c>
      <c r="BH302" s="156">
        <f>IF(N302="sníž. přenesená",J302,0)</f>
        <v>0</v>
      </c>
      <c r="BI302" s="156">
        <f>IF(N302="nulová",J302,0)</f>
        <v>0</v>
      </c>
      <c r="BJ302" s="15" t="s">
        <v>93</v>
      </c>
      <c r="BK302" s="156">
        <f>ROUND(I302*H302,2)</f>
        <v>0</v>
      </c>
      <c r="BL302" s="15" t="s">
        <v>208</v>
      </c>
      <c r="BM302" s="155" t="s">
        <v>1309</v>
      </c>
    </row>
    <row r="303" spans="1:47" s="2" customFormat="1" ht="12">
      <c r="A303" s="31"/>
      <c r="B303" s="32"/>
      <c r="C303" s="184"/>
      <c r="D303" s="201" t="s">
        <v>202</v>
      </c>
      <c r="E303" s="184"/>
      <c r="F303" s="202" t="s">
        <v>1308</v>
      </c>
      <c r="G303" s="184"/>
      <c r="H303" s="184"/>
      <c r="I303" s="157"/>
      <c r="J303" s="184"/>
      <c r="K303" s="31"/>
      <c r="L303" s="32"/>
      <c r="M303" s="158"/>
      <c r="N303" s="159"/>
      <c r="O303" s="57"/>
      <c r="P303" s="57"/>
      <c r="Q303" s="57"/>
      <c r="R303" s="57"/>
      <c r="S303" s="57"/>
      <c r="T303" s="58"/>
      <c r="U303" s="31"/>
      <c r="V303" s="31"/>
      <c r="W303" s="31"/>
      <c r="X303" s="31"/>
      <c r="Y303" s="31"/>
      <c r="Z303" s="31"/>
      <c r="AA303" s="31"/>
      <c r="AB303" s="31"/>
      <c r="AC303" s="31"/>
      <c r="AD303" s="31"/>
      <c r="AE303" s="31"/>
      <c r="AT303" s="15" t="s">
        <v>202</v>
      </c>
      <c r="AU303" s="15" t="s">
        <v>96</v>
      </c>
    </row>
    <row r="304" spans="1:65" s="2" customFormat="1" ht="24.2" customHeight="1">
      <c r="A304" s="31"/>
      <c r="B304" s="148"/>
      <c r="C304" s="206" t="s">
        <v>590</v>
      </c>
      <c r="D304" s="206" t="s">
        <v>327</v>
      </c>
      <c r="E304" s="207" t="s">
        <v>1310</v>
      </c>
      <c r="F304" s="208" t="s">
        <v>1311</v>
      </c>
      <c r="G304" s="209" t="s">
        <v>482</v>
      </c>
      <c r="H304" s="210">
        <v>1</v>
      </c>
      <c r="I304" s="170"/>
      <c r="J304" s="187">
        <f>ROUND(I304*H304,2)</f>
        <v>0</v>
      </c>
      <c r="K304" s="171"/>
      <c r="L304" s="172"/>
      <c r="M304" s="173" t="s">
        <v>1</v>
      </c>
      <c r="N304" s="174" t="s">
        <v>50</v>
      </c>
      <c r="O304" s="57"/>
      <c r="P304" s="153">
        <f>O304*H304</f>
        <v>0</v>
      </c>
      <c r="Q304" s="153">
        <v>0.004</v>
      </c>
      <c r="R304" s="153">
        <f>Q304*H304</f>
        <v>0.004</v>
      </c>
      <c r="S304" s="153">
        <v>0</v>
      </c>
      <c r="T304" s="154">
        <f>S304*H304</f>
        <v>0</v>
      </c>
      <c r="U304" s="31"/>
      <c r="V304" s="31"/>
      <c r="W304" s="31"/>
      <c r="X304" s="31"/>
      <c r="Y304" s="31"/>
      <c r="Z304" s="31"/>
      <c r="AA304" s="31"/>
      <c r="AB304" s="31"/>
      <c r="AC304" s="31"/>
      <c r="AD304" s="31"/>
      <c r="AE304" s="31"/>
      <c r="AR304" s="155" t="s">
        <v>224</v>
      </c>
      <c r="AT304" s="155" t="s">
        <v>327</v>
      </c>
      <c r="AU304" s="155" t="s">
        <v>96</v>
      </c>
      <c r="AY304" s="15" t="s">
        <v>195</v>
      </c>
      <c r="BE304" s="156">
        <f>IF(N304="základní",J304,0)</f>
        <v>0</v>
      </c>
      <c r="BF304" s="156">
        <f>IF(N304="snížená",J304,0)</f>
        <v>0</v>
      </c>
      <c r="BG304" s="156">
        <f>IF(N304="zákl. přenesená",J304,0)</f>
        <v>0</v>
      </c>
      <c r="BH304" s="156">
        <f>IF(N304="sníž. přenesená",J304,0)</f>
        <v>0</v>
      </c>
      <c r="BI304" s="156">
        <f>IF(N304="nulová",J304,0)</f>
        <v>0</v>
      </c>
      <c r="BJ304" s="15" t="s">
        <v>93</v>
      </c>
      <c r="BK304" s="156">
        <f>ROUND(I304*H304,2)</f>
        <v>0</v>
      </c>
      <c r="BL304" s="15" t="s">
        <v>208</v>
      </c>
      <c r="BM304" s="155" t="s">
        <v>1312</v>
      </c>
    </row>
    <row r="305" spans="1:47" s="2" customFormat="1" ht="12">
      <c r="A305" s="31"/>
      <c r="B305" s="32"/>
      <c r="C305" s="184"/>
      <c r="D305" s="201" t="s">
        <v>202</v>
      </c>
      <c r="E305" s="184"/>
      <c r="F305" s="202" t="s">
        <v>1311</v>
      </c>
      <c r="G305" s="184"/>
      <c r="H305" s="184"/>
      <c r="I305" s="157"/>
      <c r="J305" s="184"/>
      <c r="K305" s="31"/>
      <c r="L305" s="32"/>
      <c r="M305" s="158"/>
      <c r="N305" s="159"/>
      <c r="O305" s="57"/>
      <c r="P305" s="57"/>
      <c r="Q305" s="57"/>
      <c r="R305" s="57"/>
      <c r="S305" s="57"/>
      <c r="T305" s="58"/>
      <c r="U305" s="31"/>
      <c r="V305" s="31"/>
      <c r="W305" s="31"/>
      <c r="X305" s="31"/>
      <c r="Y305" s="31"/>
      <c r="Z305" s="31"/>
      <c r="AA305" s="31"/>
      <c r="AB305" s="31"/>
      <c r="AC305" s="31"/>
      <c r="AD305" s="31"/>
      <c r="AE305" s="31"/>
      <c r="AT305" s="15" t="s">
        <v>202</v>
      </c>
      <c r="AU305" s="15" t="s">
        <v>96</v>
      </c>
    </row>
    <row r="306" spans="1:65" s="2" customFormat="1" ht="24.2" customHeight="1">
      <c r="A306" s="31"/>
      <c r="B306" s="148"/>
      <c r="C306" s="196" t="s">
        <v>594</v>
      </c>
      <c r="D306" s="196" t="s">
        <v>196</v>
      </c>
      <c r="E306" s="197" t="s">
        <v>1313</v>
      </c>
      <c r="F306" s="198" t="s">
        <v>1314</v>
      </c>
      <c r="G306" s="199" t="s">
        <v>482</v>
      </c>
      <c r="H306" s="200">
        <v>3</v>
      </c>
      <c r="I306" s="149"/>
      <c r="J306" s="183">
        <f>ROUND(I306*H306,2)</f>
        <v>0</v>
      </c>
      <c r="K306" s="150"/>
      <c r="L306" s="32"/>
      <c r="M306" s="151" t="s">
        <v>1</v>
      </c>
      <c r="N306" s="152" t="s">
        <v>50</v>
      </c>
      <c r="O306" s="57"/>
      <c r="P306" s="153">
        <f>O306*H306</f>
        <v>0</v>
      </c>
      <c r="Q306" s="153">
        <v>0.00171</v>
      </c>
      <c r="R306" s="153">
        <f>Q306*H306</f>
        <v>0.00513</v>
      </c>
      <c r="S306" s="153">
        <v>0</v>
      </c>
      <c r="T306" s="154">
        <f>S306*H306</f>
        <v>0</v>
      </c>
      <c r="U306" s="31"/>
      <c r="V306" s="31"/>
      <c r="W306" s="31"/>
      <c r="X306" s="31"/>
      <c r="Y306" s="31"/>
      <c r="Z306" s="31"/>
      <c r="AA306" s="31"/>
      <c r="AB306" s="31"/>
      <c r="AC306" s="31"/>
      <c r="AD306" s="31"/>
      <c r="AE306" s="31"/>
      <c r="AR306" s="155" t="s">
        <v>208</v>
      </c>
      <c r="AT306" s="155" t="s">
        <v>196</v>
      </c>
      <c r="AU306" s="155" t="s">
        <v>96</v>
      </c>
      <c r="AY306" s="15" t="s">
        <v>195</v>
      </c>
      <c r="BE306" s="156">
        <f>IF(N306="základní",J306,0)</f>
        <v>0</v>
      </c>
      <c r="BF306" s="156">
        <f>IF(N306="snížená",J306,0)</f>
        <v>0</v>
      </c>
      <c r="BG306" s="156">
        <f>IF(N306="zákl. přenesená",J306,0)</f>
        <v>0</v>
      </c>
      <c r="BH306" s="156">
        <f>IF(N306="sníž. přenesená",J306,0)</f>
        <v>0</v>
      </c>
      <c r="BI306" s="156">
        <f>IF(N306="nulová",J306,0)</f>
        <v>0</v>
      </c>
      <c r="BJ306" s="15" t="s">
        <v>93</v>
      </c>
      <c r="BK306" s="156">
        <f>ROUND(I306*H306,2)</f>
        <v>0</v>
      </c>
      <c r="BL306" s="15" t="s">
        <v>208</v>
      </c>
      <c r="BM306" s="155" t="s">
        <v>1315</v>
      </c>
    </row>
    <row r="307" spans="1:47" s="2" customFormat="1" ht="29.25">
      <c r="A307" s="31"/>
      <c r="B307" s="32"/>
      <c r="C307" s="184"/>
      <c r="D307" s="201" t="s">
        <v>202</v>
      </c>
      <c r="E307" s="184"/>
      <c r="F307" s="202" t="s">
        <v>1316</v>
      </c>
      <c r="G307" s="184"/>
      <c r="H307" s="184"/>
      <c r="I307" s="157"/>
      <c r="J307" s="184"/>
      <c r="K307" s="31"/>
      <c r="L307" s="32"/>
      <c r="M307" s="158"/>
      <c r="N307" s="159"/>
      <c r="O307" s="57"/>
      <c r="P307" s="57"/>
      <c r="Q307" s="57"/>
      <c r="R307" s="57"/>
      <c r="S307" s="57"/>
      <c r="T307" s="58"/>
      <c r="U307" s="31"/>
      <c r="V307" s="31"/>
      <c r="W307" s="31"/>
      <c r="X307" s="31"/>
      <c r="Y307" s="31"/>
      <c r="Z307" s="31"/>
      <c r="AA307" s="31"/>
      <c r="AB307" s="31"/>
      <c r="AC307" s="31"/>
      <c r="AD307" s="31"/>
      <c r="AE307" s="31"/>
      <c r="AT307" s="15" t="s">
        <v>202</v>
      </c>
      <c r="AU307" s="15" t="s">
        <v>96</v>
      </c>
    </row>
    <row r="308" spans="1:65" s="2" customFormat="1" ht="24.2" customHeight="1">
      <c r="A308" s="31"/>
      <c r="B308" s="148"/>
      <c r="C308" s="206" t="s">
        <v>599</v>
      </c>
      <c r="D308" s="206" t="s">
        <v>327</v>
      </c>
      <c r="E308" s="207" t="s">
        <v>1317</v>
      </c>
      <c r="F308" s="208" t="s">
        <v>1318</v>
      </c>
      <c r="G308" s="209" t="s">
        <v>482</v>
      </c>
      <c r="H308" s="210">
        <v>3</v>
      </c>
      <c r="I308" s="170"/>
      <c r="J308" s="187">
        <f>ROUND(I308*H308,2)</f>
        <v>0</v>
      </c>
      <c r="K308" s="171"/>
      <c r="L308" s="172"/>
      <c r="M308" s="173" t="s">
        <v>1</v>
      </c>
      <c r="N308" s="174" t="s">
        <v>50</v>
      </c>
      <c r="O308" s="57"/>
      <c r="P308" s="153">
        <f>O308*H308</f>
        <v>0</v>
      </c>
      <c r="Q308" s="153">
        <v>0.0149</v>
      </c>
      <c r="R308" s="153">
        <f>Q308*H308</f>
        <v>0.044700000000000004</v>
      </c>
      <c r="S308" s="153">
        <v>0</v>
      </c>
      <c r="T308" s="154">
        <f>S308*H308</f>
        <v>0</v>
      </c>
      <c r="U308" s="31"/>
      <c r="V308" s="31"/>
      <c r="W308" s="31"/>
      <c r="X308" s="31"/>
      <c r="Y308" s="31"/>
      <c r="Z308" s="31"/>
      <c r="AA308" s="31"/>
      <c r="AB308" s="31"/>
      <c r="AC308" s="31"/>
      <c r="AD308" s="31"/>
      <c r="AE308" s="31"/>
      <c r="AR308" s="155" t="s">
        <v>224</v>
      </c>
      <c r="AT308" s="155" t="s">
        <v>327</v>
      </c>
      <c r="AU308" s="155" t="s">
        <v>96</v>
      </c>
      <c r="AY308" s="15" t="s">
        <v>195</v>
      </c>
      <c r="BE308" s="156">
        <f>IF(N308="základní",J308,0)</f>
        <v>0</v>
      </c>
      <c r="BF308" s="156">
        <f>IF(N308="snížená",J308,0)</f>
        <v>0</v>
      </c>
      <c r="BG308" s="156">
        <f>IF(N308="zákl. přenesená",J308,0)</f>
        <v>0</v>
      </c>
      <c r="BH308" s="156">
        <f>IF(N308="sníž. přenesená",J308,0)</f>
        <v>0</v>
      </c>
      <c r="BI308" s="156">
        <f>IF(N308="nulová",J308,0)</f>
        <v>0</v>
      </c>
      <c r="BJ308" s="15" t="s">
        <v>93</v>
      </c>
      <c r="BK308" s="156">
        <f>ROUND(I308*H308,2)</f>
        <v>0</v>
      </c>
      <c r="BL308" s="15" t="s">
        <v>208</v>
      </c>
      <c r="BM308" s="155" t="s">
        <v>1319</v>
      </c>
    </row>
    <row r="309" spans="1:47" s="2" customFormat="1" ht="19.5">
      <c r="A309" s="31"/>
      <c r="B309" s="32"/>
      <c r="C309" s="184"/>
      <c r="D309" s="201" t="s">
        <v>202</v>
      </c>
      <c r="E309" s="184"/>
      <c r="F309" s="202" t="s">
        <v>1318</v>
      </c>
      <c r="G309" s="184"/>
      <c r="H309" s="184"/>
      <c r="I309" s="157"/>
      <c r="J309" s="184"/>
      <c r="K309" s="31"/>
      <c r="L309" s="32"/>
      <c r="M309" s="158"/>
      <c r="N309" s="159"/>
      <c r="O309" s="57"/>
      <c r="P309" s="57"/>
      <c r="Q309" s="57"/>
      <c r="R309" s="57"/>
      <c r="S309" s="57"/>
      <c r="T309" s="58"/>
      <c r="U309" s="31"/>
      <c r="V309" s="31"/>
      <c r="W309" s="31"/>
      <c r="X309" s="31"/>
      <c r="Y309" s="31"/>
      <c r="Z309" s="31"/>
      <c r="AA309" s="31"/>
      <c r="AB309" s="31"/>
      <c r="AC309" s="31"/>
      <c r="AD309" s="31"/>
      <c r="AE309" s="31"/>
      <c r="AT309" s="15" t="s">
        <v>202</v>
      </c>
      <c r="AU309" s="15" t="s">
        <v>96</v>
      </c>
    </row>
    <row r="310" spans="2:51" s="13" customFormat="1" ht="12">
      <c r="B310" s="160"/>
      <c r="C310" s="186"/>
      <c r="D310" s="201" t="s">
        <v>257</v>
      </c>
      <c r="E310" s="203" t="s">
        <v>1</v>
      </c>
      <c r="F310" s="204" t="s">
        <v>150</v>
      </c>
      <c r="G310" s="186"/>
      <c r="H310" s="205">
        <v>3</v>
      </c>
      <c r="I310" s="162"/>
      <c r="J310" s="186"/>
      <c r="L310" s="160"/>
      <c r="M310" s="163"/>
      <c r="N310" s="164"/>
      <c r="O310" s="164"/>
      <c r="P310" s="164"/>
      <c r="Q310" s="164"/>
      <c r="R310" s="164"/>
      <c r="S310" s="164"/>
      <c r="T310" s="165"/>
      <c r="AT310" s="161" t="s">
        <v>257</v>
      </c>
      <c r="AU310" s="161" t="s">
        <v>96</v>
      </c>
      <c r="AV310" s="13" t="s">
        <v>96</v>
      </c>
      <c r="AW310" s="13" t="s">
        <v>40</v>
      </c>
      <c r="AX310" s="13" t="s">
        <v>93</v>
      </c>
      <c r="AY310" s="161" t="s">
        <v>195</v>
      </c>
    </row>
    <row r="311" spans="1:65" s="2" customFormat="1" ht="24.2" customHeight="1">
      <c r="A311" s="31"/>
      <c r="B311" s="148"/>
      <c r="C311" s="196" t="s">
        <v>603</v>
      </c>
      <c r="D311" s="196" t="s">
        <v>196</v>
      </c>
      <c r="E311" s="197" t="s">
        <v>1320</v>
      </c>
      <c r="F311" s="198" t="s">
        <v>1321</v>
      </c>
      <c r="G311" s="199" t="s">
        <v>482</v>
      </c>
      <c r="H311" s="200">
        <v>100</v>
      </c>
      <c r="I311" s="149"/>
      <c r="J311" s="183">
        <f>ROUND(I311*H311,2)</f>
        <v>0</v>
      </c>
      <c r="K311" s="150"/>
      <c r="L311" s="32"/>
      <c r="M311" s="151" t="s">
        <v>1</v>
      </c>
      <c r="N311" s="152" t="s">
        <v>50</v>
      </c>
      <c r="O311" s="57"/>
      <c r="P311" s="153">
        <f>O311*H311</f>
        <v>0</v>
      </c>
      <c r="Q311" s="153">
        <v>0</v>
      </c>
      <c r="R311" s="153">
        <f>Q311*H311</f>
        <v>0</v>
      </c>
      <c r="S311" s="153">
        <v>0</v>
      </c>
      <c r="T311" s="154">
        <f>S311*H311</f>
        <v>0</v>
      </c>
      <c r="U311" s="31"/>
      <c r="V311" s="31"/>
      <c r="W311" s="31"/>
      <c r="X311" s="31"/>
      <c r="Y311" s="31"/>
      <c r="Z311" s="31"/>
      <c r="AA311" s="31"/>
      <c r="AB311" s="31"/>
      <c r="AC311" s="31"/>
      <c r="AD311" s="31"/>
      <c r="AE311" s="31"/>
      <c r="AR311" s="155" t="s">
        <v>208</v>
      </c>
      <c r="AT311" s="155" t="s">
        <v>196</v>
      </c>
      <c r="AU311" s="155" t="s">
        <v>96</v>
      </c>
      <c r="AY311" s="15" t="s">
        <v>195</v>
      </c>
      <c r="BE311" s="156">
        <f>IF(N311="základní",J311,0)</f>
        <v>0</v>
      </c>
      <c r="BF311" s="156">
        <f>IF(N311="snížená",J311,0)</f>
        <v>0</v>
      </c>
      <c r="BG311" s="156">
        <f>IF(N311="zákl. přenesená",J311,0)</f>
        <v>0</v>
      </c>
      <c r="BH311" s="156">
        <f>IF(N311="sníž. přenesená",J311,0)</f>
        <v>0</v>
      </c>
      <c r="BI311" s="156">
        <f>IF(N311="nulová",J311,0)</f>
        <v>0</v>
      </c>
      <c r="BJ311" s="15" t="s">
        <v>93</v>
      </c>
      <c r="BK311" s="156">
        <f>ROUND(I311*H311,2)</f>
        <v>0</v>
      </c>
      <c r="BL311" s="15" t="s">
        <v>208</v>
      </c>
      <c r="BM311" s="155" t="s">
        <v>1322</v>
      </c>
    </row>
    <row r="312" spans="1:47" s="2" customFormat="1" ht="29.25">
      <c r="A312" s="31"/>
      <c r="B312" s="32"/>
      <c r="C312" s="184"/>
      <c r="D312" s="201" t="s">
        <v>202</v>
      </c>
      <c r="E312" s="184"/>
      <c r="F312" s="202" t="s">
        <v>1323</v>
      </c>
      <c r="G312" s="184"/>
      <c r="H312" s="184"/>
      <c r="I312" s="157"/>
      <c r="J312" s="184"/>
      <c r="K312" s="31"/>
      <c r="L312" s="32"/>
      <c r="M312" s="158"/>
      <c r="N312" s="159"/>
      <c r="O312" s="57"/>
      <c r="P312" s="57"/>
      <c r="Q312" s="57"/>
      <c r="R312" s="57"/>
      <c r="S312" s="57"/>
      <c r="T312" s="58"/>
      <c r="U312" s="31"/>
      <c r="V312" s="31"/>
      <c r="W312" s="31"/>
      <c r="X312" s="31"/>
      <c r="Y312" s="31"/>
      <c r="Z312" s="31"/>
      <c r="AA312" s="31"/>
      <c r="AB312" s="31"/>
      <c r="AC312" s="31"/>
      <c r="AD312" s="31"/>
      <c r="AE312" s="31"/>
      <c r="AT312" s="15" t="s">
        <v>202</v>
      </c>
      <c r="AU312" s="15" t="s">
        <v>96</v>
      </c>
    </row>
    <row r="313" spans="2:51" s="13" customFormat="1" ht="12">
      <c r="B313" s="160"/>
      <c r="C313" s="186"/>
      <c r="D313" s="201" t="s">
        <v>257</v>
      </c>
      <c r="E313" s="203" t="s">
        <v>1</v>
      </c>
      <c r="F313" s="204" t="s">
        <v>344</v>
      </c>
      <c r="G313" s="186"/>
      <c r="H313" s="205">
        <v>100</v>
      </c>
      <c r="I313" s="162"/>
      <c r="J313" s="186"/>
      <c r="L313" s="160"/>
      <c r="M313" s="163"/>
      <c r="N313" s="164"/>
      <c r="O313" s="164"/>
      <c r="P313" s="164"/>
      <c r="Q313" s="164"/>
      <c r="R313" s="164"/>
      <c r="S313" s="164"/>
      <c r="T313" s="165"/>
      <c r="AT313" s="161" t="s">
        <v>257</v>
      </c>
      <c r="AU313" s="161" t="s">
        <v>96</v>
      </c>
      <c r="AV313" s="13" t="s">
        <v>96</v>
      </c>
      <c r="AW313" s="13" t="s">
        <v>40</v>
      </c>
      <c r="AX313" s="13" t="s">
        <v>93</v>
      </c>
      <c r="AY313" s="161" t="s">
        <v>195</v>
      </c>
    </row>
    <row r="314" spans="1:65" s="2" customFormat="1" ht="16.5" customHeight="1">
      <c r="A314" s="31"/>
      <c r="B314" s="148"/>
      <c r="C314" s="206" t="s">
        <v>607</v>
      </c>
      <c r="D314" s="206" t="s">
        <v>327</v>
      </c>
      <c r="E314" s="207" t="s">
        <v>1324</v>
      </c>
      <c r="F314" s="208" t="s">
        <v>1325</v>
      </c>
      <c r="G314" s="209" t="s">
        <v>482</v>
      </c>
      <c r="H314" s="210">
        <v>100</v>
      </c>
      <c r="I314" s="170"/>
      <c r="J314" s="187">
        <f>ROUND(I314*H314,2)</f>
        <v>0</v>
      </c>
      <c r="K314" s="171"/>
      <c r="L314" s="172"/>
      <c r="M314" s="173" t="s">
        <v>1</v>
      </c>
      <c r="N314" s="174" t="s">
        <v>50</v>
      </c>
      <c r="O314" s="57"/>
      <c r="P314" s="153">
        <f>O314*H314</f>
        <v>0</v>
      </c>
      <c r="Q314" s="153">
        <v>0.00039</v>
      </c>
      <c r="R314" s="153">
        <f>Q314*H314</f>
        <v>0.039</v>
      </c>
      <c r="S314" s="153">
        <v>0</v>
      </c>
      <c r="T314" s="154">
        <f>S314*H314</f>
        <v>0</v>
      </c>
      <c r="U314" s="31"/>
      <c r="V314" s="31"/>
      <c r="W314" s="31"/>
      <c r="X314" s="31"/>
      <c r="Y314" s="31"/>
      <c r="Z314" s="31"/>
      <c r="AA314" s="31"/>
      <c r="AB314" s="31"/>
      <c r="AC314" s="31"/>
      <c r="AD314" s="31"/>
      <c r="AE314" s="31"/>
      <c r="AR314" s="155" t="s">
        <v>224</v>
      </c>
      <c r="AT314" s="155" t="s">
        <v>327</v>
      </c>
      <c r="AU314" s="155" t="s">
        <v>96</v>
      </c>
      <c r="AY314" s="15" t="s">
        <v>195</v>
      </c>
      <c r="BE314" s="156">
        <f>IF(N314="základní",J314,0)</f>
        <v>0</v>
      </c>
      <c r="BF314" s="156">
        <f>IF(N314="snížená",J314,0)</f>
        <v>0</v>
      </c>
      <c r="BG314" s="156">
        <f>IF(N314="zákl. přenesená",J314,0)</f>
        <v>0</v>
      </c>
      <c r="BH314" s="156">
        <f>IF(N314="sníž. přenesená",J314,0)</f>
        <v>0</v>
      </c>
      <c r="BI314" s="156">
        <f>IF(N314="nulová",J314,0)</f>
        <v>0</v>
      </c>
      <c r="BJ314" s="15" t="s">
        <v>93</v>
      </c>
      <c r="BK314" s="156">
        <f>ROUND(I314*H314,2)</f>
        <v>0</v>
      </c>
      <c r="BL314" s="15" t="s">
        <v>208</v>
      </c>
      <c r="BM314" s="155" t="s">
        <v>1326</v>
      </c>
    </row>
    <row r="315" spans="1:47" s="2" customFormat="1" ht="12">
      <c r="A315" s="31"/>
      <c r="B315" s="32"/>
      <c r="C315" s="184"/>
      <c r="D315" s="201" t="s">
        <v>202</v>
      </c>
      <c r="E315" s="184"/>
      <c r="F315" s="202" t="s">
        <v>1325</v>
      </c>
      <c r="G315" s="184"/>
      <c r="H315" s="184"/>
      <c r="I315" s="157"/>
      <c r="J315" s="184"/>
      <c r="K315" s="31"/>
      <c r="L315" s="32"/>
      <c r="M315" s="158"/>
      <c r="N315" s="159"/>
      <c r="O315" s="57"/>
      <c r="P315" s="57"/>
      <c r="Q315" s="57"/>
      <c r="R315" s="57"/>
      <c r="S315" s="57"/>
      <c r="T315" s="58"/>
      <c r="U315" s="31"/>
      <c r="V315" s="31"/>
      <c r="W315" s="31"/>
      <c r="X315" s="31"/>
      <c r="Y315" s="31"/>
      <c r="Z315" s="31"/>
      <c r="AA315" s="31"/>
      <c r="AB315" s="31"/>
      <c r="AC315" s="31"/>
      <c r="AD315" s="31"/>
      <c r="AE315" s="31"/>
      <c r="AT315" s="15" t="s">
        <v>202</v>
      </c>
      <c r="AU315" s="15" t="s">
        <v>96</v>
      </c>
    </row>
    <row r="316" spans="2:51" s="13" customFormat="1" ht="12">
      <c r="B316" s="160"/>
      <c r="C316" s="186"/>
      <c r="D316" s="201" t="s">
        <v>257</v>
      </c>
      <c r="E316" s="203" t="s">
        <v>1</v>
      </c>
      <c r="F316" s="204" t="s">
        <v>344</v>
      </c>
      <c r="G316" s="186"/>
      <c r="H316" s="205">
        <v>100</v>
      </c>
      <c r="I316" s="162"/>
      <c r="J316" s="186"/>
      <c r="L316" s="160"/>
      <c r="M316" s="163"/>
      <c r="N316" s="164"/>
      <c r="O316" s="164"/>
      <c r="P316" s="164"/>
      <c r="Q316" s="164"/>
      <c r="R316" s="164"/>
      <c r="S316" s="164"/>
      <c r="T316" s="165"/>
      <c r="AT316" s="161" t="s">
        <v>257</v>
      </c>
      <c r="AU316" s="161" t="s">
        <v>96</v>
      </c>
      <c r="AV316" s="13" t="s">
        <v>96</v>
      </c>
      <c r="AW316" s="13" t="s">
        <v>40</v>
      </c>
      <c r="AX316" s="13" t="s">
        <v>93</v>
      </c>
      <c r="AY316" s="161" t="s">
        <v>195</v>
      </c>
    </row>
    <row r="317" spans="1:65" s="2" customFormat="1" ht="24.2" customHeight="1">
      <c r="A317" s="31"/>
      <c r="B317" s="148"/>
      <c r="C317" s="196" t="s">
        <v>611</v>
      </c>
      <c r="D317" s="196" t="s">
        <v>196</v>
      </c>
      <c r="E317" s="197" t="s">
        <v>1327</v>
      </c>
      <c r="F317" s="198" t="s">
        <v>1328</v>
      </c>
      <c r="G317" s="199" t="s">
        <v>482</v>
      </c>
      <c r="H317" s="200">
        <v>5</v>
      </c>
      <c r="I317" s="149"/>
      <c r="J317" s="183">
        <f>ROUND(I317*H317,2)</f>
        <v>0</v>
      </c>
      <c r="K317" s="150"/>
      <c r="L317" s="32"/>
      <c r="M317" s="151" t="s">
        <v>1</v>
      </c>
      <c r="N317" s="152" t="s">
        <v>50</v>
      </c>
      <c r="O317" s="57"/>
      <c r="P317" s="153">
        <f>O317*H317</f>
        <v>0</v>
      </c>
      <c r="Q317" s="153">
        <v>0</v>
      </c>
      <c r="R317" s="153">
        <f>Q317*H317</f>
        <v>0</v>
      </c>
      <c r="S317" s="153">
        <v>0</v>
      </c>
      <c r="T317" s="154">
        <f>S317*H317</f>
        <v>0</v>
      </c>
      <c r="U317" s="31"/>
      <c r="V317" s="31"/>
      <c r="W317" s="31"/>
      <c r="X317" s="31"/>
      <c r="Y317" s="31"/>
      <c r="Z317" s="31"/>
      <c r="AA317" s="31"/>
      <c r="AB317" s="31"/>
      <c r="AC317" s="31"/>
      <c r="AD317" s="31"/>
      <c r="AE317" s="31"/>
      <c r="AR317" s="155" t="s">
        <v>208</v>
      </c>
      <c r="AT317" s="155" t="s">
        <v>196</v>
      </c>
      <c r="AU317" s="155" t="s">
        <v>96</v>
      </c>
      <c r="AY317" s="15" t="s">
        <v>195</v>
      </c>
      <c r="BE317" s="156">
        <f>IF(N317="základní",J317,0)</f>
        <v>0</v>
      </c>
      <c r="BF317" s="156">
        <f>IF(N317="snížená",J317,0)</f>
        <v>0</v>
      </c>
      <c r="BG317" s="156">
        <f>IF(N317="zákl. přenesená",J317,0)</f>
        <v>0</v>
      </c>
      <c r="BH317" s="156">
        <f>IF(N317="sníž. přenesená",J317,0)</f>
        <v>0</v>
      </c>
      <c r="BI317" s="156">
        <f>IF(N317="nulová",J317,0)</f>
        <v>0</v>
      </c>
      <c r="BJ317" s="15" t="s">
        <v>93</v>
      </c>
      <c r="BK317" s="156">
        <f>ROUND(I317*H317,2)</f>
        <v>0</v>
      </c>
      <c r="BL317" s="15" t="s">
        <v>208</v>
      </c>
      <c r="BM317" s="155" t="s">
        <v>1329</v>
      </c>
    </row>
    <row r="318" spans="1:47" s="2" customFormat="1" ht="19.5">
      <c r="A318" s="31"/>
      <c r="B318" s="32"/>
      <c r="C318" s="184"/>
      <c r="D318" s="201" t="s">
        <v>202</v>
      </c>
      <c r="E318" s="184"/>
      <c r="F318" s="202" t="s">
        <v>1330</v>
      </c>
      <c r="G318" s="184"/>
      <c r="H318" s="184"/>
      <c r="I318" s="157"/>
      <c r="J318" s="184"/>
      <c r="K318" s="31"/>
      <c r="L318" s="32"/>
      <c r="M318" s="158"/>
      <c r="N318" s="159"/>
      <c r="O318" s="57"/>
      <c r="P318" s="57"/>
      <c r="Q318" s="57"/>
      <c r="R318" s="57"/>
      <c r="S318" s="57"/>
      <c r="T318" s="58"/>
      <c r="U318" s="31"/>
      <c r="V318" s="31"/>
      <c r="W318" s="31"/>
      <c r="X318" s="31"/>
      <c r="Y318" s="31"/>
      <c r="Z318" s="31"/>
      <c r="AA318" s="31"/>
      <c r="AB318" s="31"/>
      <c r="AC318" s="31"/>
      <c r="AD318" s="31"/>
      <c r="AE318" s="31"/>
      <c r="AT318" s="15" t="s">
        <v>202</v>
      </c>
      <c r="AU318" s="15" t="s">
        <v>96</v>
      </c>
    </row>
    <row r="319" spans="2:51" s="13" customFormat="1" ht="12">
      <c r="B319" s="160"/>
      <c r="C319" s="186"/>
      <c r="D319" s="201" t="s">
        <v>257</v>
      </c>
      <c r="E319" s="203" t="s">
        <v>1</v>
      </c>
      <c r="F319" s="204" t="s">
        <v>194</v>
      </c>
      <c r="G319" s="186"/>
      <c r="H319" s="205">
        <v>5</v>
      </c>
      <c r="I319" s="162"/>
      <c r="J319" s="186"/>
      <c r="L319" s="160"/>
      <c r="M319" s="163"/>
      <c r="N319" s="164"/>
      <c r="O319" s="164"/>
      <c r="P319" s="164"/>
      <c r="Q319" s="164"/>
      <c r="R319" s="164"/>
      <c r="S319" s="164"/>
      <c r="T319" s="165"/>
      <c r="AT319" s="161" t="s">
        <v>257</v>
      </c>
      <c r="AU319" s="161" t="s">
        <v>96</v>
      </c>
      <c r="AV319" s="13" t="s">
        <v>96</v>
      </c>
      <c r="AW319" s="13" t="s">
        <v>40</v>
      </c>
      <c r="AX319" s="13" t="s">
        <v>93</v>
      </c>
      <c r="AY319" s="161" t="s">
        <v>195</v>
      </c>
    </row>
    <row r="320" spans="1:65" s="2" customFormat="1" ht="16.5" customHeight="1">
      <c r="A320" s="31"/>
      <c r="B320" s="148"/>
      <c r="C320" s="206" t="s">
        <v>615</v>
      </c>
      <c r="D320" s="206" t="s">
        <v>327</v>
      </c>
      <c r="E320" s="207" t="s">
        <v>1331</v>
      </c>
      <c r="F320" s="208" t="s">
        <v>1332</v>
      </c>
      <c r="G320" s="209" t="s">
        <v>482</v>
      </c>
      <c r="H320" s="210">
        <v>5</v>
      </c>
      <c r="I320" s="170"/>
      <c r="J320" s="187">
        <f>ROUND(I320*H320,2)</f>
        <v>0</v>
      </c>
      <c r="K320" s="171"/>
      <c r="L320" s="172"/>
      <c r="M320" s="173" t="s">
        <v>1</v>
      </c>
      <c r="N320" s="174" t="s">
        <v>50</v>
      </c>
      <c r="O320" s="57"/>
      <c r="P320" s="153">
        <f>O320*H320</f>
        <v>0</v>
      </c>
      <c r="Q320" s="153">
        <v>0.00072</v>
      </c>
      <c r="R320" s="153">
        <f>Q320*H320</f>
        <v>0.0036000000000000003</v>
      </c>
      <c r="S320" s="153">
        <v>0</v>
      </c>
      <c r="T320" s="154">
        <f>S320*H320</f>
        <v>0</v>
      </c>
      <c r="U320" s="31"/>
      <c r="V320" s="31"/>
      <c r="W320" s="31"/>
      <c r="X320" s="31"/>
      <c r="Y320" s="31"/>
      <c r="Z320" s="31"/>
      <c r="AA320" s="31"/>
      <c r="AB320" s="31"/>
      <c r="AC320" s="31"/>
      <c r="AD320" s="31"/>
      <c r="AE320" s="31"/>
      <c r="AR320" s="155" t="s">
        <v>224</v>
      </c>
      <c r="AT320" s="155" t="s">
        <v>327</v>
      </c>
      <c r="AU320" s="155" t="s">
        <v>96</v>
      </c>
      <c r="AY320" s="15" t="s">
        <v>195</v>
      </c>
      <c r="BE320" s="156">
        <f>IF(N320="základní",J320,0)</f>
        <v>0</v>
      </c>
      <c r="BF320" s="156">
        <f>IF(N320="snížená",J320,0)</f>
        <v>0</v>
      </c>
      <c r="BG320" s="156">
        <f>IF(N320="zákl. přenesená",J320,0)</f>
        <v>0</v>
      </c>
      <c r="BH320" s="156">
        <f>IF(N320="sníž. přenesená",J320,0)</f>
        <v>0</v>
      </c>
      <c r="BI320" s="156">
        <f>IF(N320="nulová",J320,0)</f>
        <v>0</v>
      </c>
      <c r="BJ320" s="15" t="s">
        <v>93</v>
      </c>
      <c r="BK320" s="156">
        <f>ROUND(I320*H320,2)</f>
        <v>0</v>
      </c>
      <c r="BL320" s="15" t="s">
        <v>208</v>
      </c>
      <c r="BM320" s="155" t="s">
        <v>1333</v>
      </c>
    </row>
    <row r="321" spans="1:47" s="2" customFormat="1" ht="12">
      <c r="A321" s="31"/>
      <c r="B321" s="32"/>
      <c r="C321" s="184"/>
      <c r="D321" s="201" t="s">
        <v>202</v>
      </c>
      <c r="E321" s="184"/>
      <c r="F321" s="202" t="s">
        <v>1332</v>
      </c>
      <c r="G321" s="184"/>
      <c r="H321" s="184"/>
      <c r="I321" s="157"/>
      <c r="J321" s="184"/>
      <c r="K321" s="31"/>
      <c r="L321" s="32"/>
      <c r="M321" s="158"/>
      <c r="N321" s="159"/>
      <c r="O321" s="57"/>
      <c r="P321" s="57"/>
      <c r="Q321" s="57"/>
      <c r="R321" s="57"/>
      <c r="S321" s="57"/>
      <c r="T321" s="58"/>
      <c r="U321" s="31"/>
      <c r="V321" s="31"/>
      <c r="W321" s="31"/>
      <c r="X321" s="31"/>
      <c r="Y321" s="31"/>
      <c r="Z321" s="31"/>
      <c r="AA321" s="31"/>
      <c r="AB321" s="31"/>
      <c r="AC321" s="31"/>
      <c r="AD321" s="31"/>
      <c r="AE321" s="31"/>
      <c r="AT321" s="15" t="s">
        <v>202</v>
      </c>
      <c r="AU321" s="15" t="s">
        <v>96</v>
      </c>
    </row>
    <row r="322" spans="2:51" s="13" customFormat="1" ht="12">
      <c r="B322" s="160"/>
      <c r="C322" s="186"/>
      <c r="D322" s="201" t="s">
        <v>257</v>
      </c>
      <c r="E322" s="203" t="s">
        <v>1</v>
      </c>
      <c r="F322" s="204" t="s">
        <v>194</v>
      </c>
      <c r="G322" s="186"/>
      <c r="H322" s="205">
        <v>5</v>
      </c>
      <c r="I322" s="162"/>
      <c r="J322" s="186"/>
      <c r="L322" s="160"/>
      <c r="M322" s="163"/>
      <c r="N322" s="164"/>
      <c r="O322" s="164"/>
      <c r="P322" s="164"/>
      <c r="Q322" s="164"/>
      <c r="R322" s="164"/>
      <c r="S322" s="164"/>
      <c r="T322" s="165"/>
      <c r="AT322" s="161" t="s">
        <v>257</v>
      </c>
      <c r="AU322" s="161" t="s">
        <v>96</v>
      </c>
      <c r="AV322" s="13" t="s">
        <v>96</v>
      </c>
      <c r="AW322" s="13" t="s">
        <v>40</v>
      </c>
      <c r="AX322" s="13" t="s">
        <v>93</v>
      </c>
      <c r="AY322" s="161" t="s">
        <v>195</v>
      </c>
    </row>
    <row r="323" spans="1:65" s="2" customFormat="1" ht="24.2" customHeight="1">
      <c r="A323" s="31"/>
      <c r="B323" s="148"/>
      <c r="C323" s="206" t="s">
        <v>619</v>
      </c>
      <c r="D323" s="206" t="s">
        <v>327</v>
      </c>
      <c r="E323" s="207" t="s">
        <v>1334</v>
      </c>
      <c r="F323" s="208" t="s">
        <v>1335</v>
      </c>
      <c r="G323" s="209" t="s">
        <v>482</v>
      </c>
      <c r="H323" s="210">
        <v>8</v>
      </c>
      <c r="I323" s="170"/>
      <c r="J323" s="187">
        <f>ROUND(I323*H323,2)</f>
        <v>0</v>
      </c>
      <c r="K323" s="171"/>
      <c r="L323" s="172"/>
      <c r="M323" s="173" t="s">
        <v>1</v>
      </c>
      <c r="N323" s="174" t="s">
        <v>50</v>
      </c>
      <c r="O323" s="57"/>
      <c r="P323" s="153">
        <f>O323*H323</f>
        <v>0</v>
      </c>
      <c r="Q323" s="153">
        <v>0.0009</v>
      </c>
      <c r="R323" s="153">
        <f>Q323*H323</f>
        <v>0.0072</v>
      </c>
      <c r="S323" s="153">
        <v>0</v>
      </c>
      <c r="T323" s="154">
        <f>S323*H323</f>
        <v>0</v>
      </c>
      <c r="U323" s="31"/>
      <c r="V323" s="31"/>
      <c r="W323" s="31"/>
      <c r="X323" s="31"/>
      <c r="Y323" s="31"/>
      <c r="Z323" s="31"/>
      <c r="AA323" s="31"/>
      <c r="AB323" s="31"/>
      <c r="AC323" s="31"/>
      <c r="AD323" s="31"/>
      <c r="AE323" s="31"/>
      <c r="AR323" s="155" t="s">
        <v>224</v>
      </c>
      <c r="AT323" s="155" t="s">
        <v>327</v>
      </c>
      <c r="AU323" s="155" t="s">
        <v>96</v>
      </c>
      <c r="AY323" s="15" t="s">
        <v>195</v>
      </c>
      <c r="BE323" s="156">
        <f>IF(N323="základní",J323,0)</f>
        <v>0</v>
      </c>
      <c r="BF323" s="156">
        <f>IF(N323="snížená",J323,0)</f>
        <v>0</v>
      </c>
      <c r="BG323" s="156">
        <f>IF(N323="zákl. přenesená",J323,0)</f>
        <v>0</v>
      </c>
      <c r="BH323" s="156">
        <f>IF(N323="sníž. přenesená",J323,0)</f>
        <v>0</v>
      </c>
      <c r="BI323" s="156">
        <f>IF(N323="nulová",J323,0)</f>
        <v>0</v>
      </c>
      <c r="BJ323" s="15" t="s">
        <v>93</v>
      </c>
      <c r="BK323" s="156">
        <f>ROUND(I323*H323,2)</f>
        <v>0</v>
      </c>
      <c r="BL323" s="15" t="s">
        <v>208</v>
      </c>
      <c r="BM323" s="155" t="s">
        <v>1336</v>
      </c>
    </row>
    <row r="324" spans="1:47" s="2" customFormat="1" ht="12">
      <c r="A324" s="31"/>
      <c r="B324" s="32"/>
      <c r="C324" s="184"/>
      <c r="D324" s="201" t="s">
        <v>202</v>
      </c>
      <c r="E324" s="184"/>
      <c r="F324" s="202" t="s">
        <v>1335</v>
      </c>
      <c r="G324" s="184"/>
      <c r="H324" s="184"/>
      <c r="I324" s="157"/>
      <c r="J324" s="184"/>
      <c r="K324" s="31"/>
      <c r="L324" s="32"/>
      <c r="M324" s="158"/>
      <c r="N324" s="159"/>
      <c r="O324" s="57"/>
      <c r="P324" s="57"/>
      <c r="Q324" s="57"/>
      <c r="R324" s="57"/>
      <c r="S324" s="57"/>
      <c r="T324" s="58"/>
      <c r="U324" s="31"/>
      <c r="V324" s="31"/>
      <c r="W324" s="31"/>
      <c r="X324" s="31"/>
      <c r="Y324" s="31"/>
      <c r="Z324" s="31"/>
      <c r="AA324" s="31"/>
      <c r="AB324" s="31"/>
      <c r="AC324" s="31"/>
      <c r="AD324" s="31"/>
      <c r="AE324" s="31"/>
      <c r="AT324" s="15" t="s">
        <v>202</v>
      </c>
      <c r="AU324" s="15" t="s">
        <v>96</v>
      </c>
    </row>
    <row r="325" spans="1:65" s="2" customFormat="1" ht="24.2" customHeight="1">
      <c r="A325" s="31"/>
      <c r="B325" s="148"/>
      <c r="C325" s="206" t="s">
        <v>623</v>
      </c>
      <c r="D325" s="206" t="s">
        <v>327</v>
      </c>
      <c r="E325" s="207" t="s">
        <v>1337</v>
      </c>
      <c r="F325" s="208" t="s">
        <v>1338</v>
      </c>
      <c r="G325" s="209" t="s">
        <v>482</v>
      </c>
      <c r="H325" s="210">
        <v>4</v>
      </c>
      <c r="I325" s="170"/>
      <c r="J325" s="187">
        <f>ROUND(I325*H325,2)</f>
        <v>0</v>
      </c>
      <c r="K325" s="171"/>
      <c r="L325" s="172"/>
      <c r="M325" s="173" t="s">
        <v>1</v>
      </c>
      <c r="N325" s="174" t="s">
        <v>50</v>
      </c>
      <c r="O325" s="57"/>
      <c r="P325" s="153">
        <f>O325*H325</f>
        <v>0</v>
      </c>
      <c r="Q325" s="153">
        <v>0.0008</v>
      </c>
      <c r="R325" s="153">
        <f>Q325*H325</f>
        <v>0.0032</v>
      </c>
      <c r="S325" s="153">
        <v>0</v>
      </c>
      <c r="T325" s="154">
        <f>S325*H325</f>
        <v>0</v>
      </c>
      <c r="U325" s="31"/>
      <c r="V325" s="31"/>
      <c r="W325" s="31"/>
      <c r="X325" s="31"/>
      <c r="Y325" s="31"/>
      <c r="Z325" s="31"/>
      <c r="AA325" s="31"/>
      <c r="AB325" s="31"/>
      <c r="AC325" s="31"/>
      <c r="AD325" s="31"/>
      <c r="AE325" s="31"/>
      <c r="AR325" s="155" t="s">
        <v>224</v>
      </c>
      <c r="AT325" s="155" t="s">
        <v>327</v>
      </c>
      <c r="AU325" s="155" t="s">
        <v>96</v>
      </c>
      <c r="AY325" s="15" t="s">
        <v>195</v>
      </c>
      <c r="BE325" s="156">
        <f>IF(N325="základní",J325,0)</f>
        <v>0</v>
      </c>
      <c r="BF325" s="156">
        <f>IF(N325="snížená",J325,0)</f>
        <v>0</v>
      </c>
      <c r="BG325" s="156">
        <f>IF(N325="zákl. přenesená",J325,0)</f>
        <v>0</v>
      </c>
      <c r="BH325" s="156">
        <f>IF(N325="sníž. přenesená",J325,0)</f>
        <v>0</v>
      </c>
      <c r="BI325" s="156">
        <f>IF(N325="nulová",J325,0)</f>
        <v>0</v>
      </c>
      <c r="BJ325" s="15" t="s">
        <v>93</v>
      </c>
      <c r="BK325" s="156">
        <f>ROUND(I325*H325,2)</f>
        <v>0</v>
      </c>
      <c r="BL325" s="15" t="s">
        <v>208</v>
      </c>
      <c r="BM325" s="155" t="s">
        <v>1339</v>
      </c>
    </row>
    <row r="326" spans="1:47" s="2" customFormat="1" ht="12">
      <c r="A326" s="31"/>
      <c r="B326" s="32"/>
      <c r="C326" s="184"/>
      <c r="D326" s="201" t="s">
        <v>202</v>
      </c>
      <c r="E326" s="184"/>
      <c r="F326" s="202" t="s">
        <v>1338</v>
      </c>
      <c r="G326" s="184"/>
      <c r="H326" s="184"/>
      <c r="I326" s="157"/>
      <c r="J326" s="184"/>
      <c r="K326" s="31"/>
      <c r="L326" s="32"/>
      <c r="M326" s="158"/>
      <c r="N326" s="159"/>
      <c r="O326" s="57"/>
      <c r="P326" s="57"/>
      <c r="Q326" s="57"/>
      <c r="R326" s="57"/>
      <c r="S326" s="57"/>
      <c r="T326" s="58"/>
      <c r="U326" s="31"/>
      <c r="V326" s="31"/>
      <c r="W326" s="31"/>
      <c r="X326" s="31"/>
      <c r="Y326" s="31"/>
      <c r="Z326" s="31"/>
      <c r="AA326" s="31"/>
      <c r="AB326" s="31"/>
      <c r="AC326" s="31"/>
      <c r="AD326" s="31"/>
      <c r="AE326" s="31"/>
      <c r="AT326" s="15" t="s">
        <v>202</v>
      </c>
      <c r="AU326" s="15" t="s">
        <v>96</v>
      </c>
    </row>
    <row r="327" spans="1:65" s="2" customFormat="1" ht="24.2" customHeight="1">
      <c r="A327" s="31"/>
      <c r="B327" s="148"/>
      <c r="C327" s="206" t="s">
        <v>627</v>
      </c>
      <c r="D327" s="206" t="s">
        <v>327</v>
      </c>
      <c r="E327" s="207" t="s">
        <v>1340</v>
      </c>
      <c r="F327" s="208" t="s">
        <v>1341</v>
      </c>
      <c r="G327" s="209" t="s">
        <v>482</v>
      </c>
      <c r="H327" s="210">
        <v>4</v>
      </c>
      <c r="I327" s="170"/>
      <c r="J327" s="187">
        <f>ROUND(I327*H327,2)</f>
        <v>0</v>
      </c>
      <c r="K327" s="171"/>
      <c r="L327" s="172"/>
      <c r="M327" s="173" t="s">
        <v>1</v>
      </c>
      <c r="N327" s="174" t="s">
        <v>50</v>
      </c>
      <c r="O327" s="57"/>
      <c r="P327" s="153">
        <f>O327*H327</f>
        <v>0</v>
      </c>
      <c r="Q327" s="153">
        <v>0.0007</v>
      </c>
      <c r="R327" s="153">
        <f>Q327*H327</f>
        <v>0.0028</v>
      </c>
      <c r="S327" s="153">
        <v>0</v>
      </c>
      <c r="T327" s="154">
        <f>S327*H327</f>
        <v>0</v>
      </c>
      <c r="U327" s="31"/>
      <c r="V327" s="31"/>
      <c r="W327" s="31"/>
      <c r="X327" s="31"/>
      <c r="Y327" s="31"/>
      <c r="Z327" s="31"/>
      <c r="AA327" s="31"/>
      <c r="AB327" s="31"/>
      <c r="AC327" s="31"/>
      <c r="AD327" s="31"/>
      <c r="AE327" s="31"/>
      <c r="AR327" s="155" t="s">
        <v>224</v>
      </c>
      <c r="AT327" s="155" t="s">
        <v>327</v>
      </c>
      <c r="AU327" s="155" t="s">
        <v>96</v>
      </c>
      <c r="AY327" s="15" t="s">
        <v>195</v>
      </c>
      <c r="BE327" s="156">
        <f>IF(N327="základní",J327,0)</f>
        <v>0</v>
      </c>
      <c r="BF327" s="156">
        <f>IF(N327="snížená",J327,0)</f>
        <v>0</v>
      </c>
      <c r="BG327" s="156">
        <f>IF(N327="zákl. přenesená",J327,0)</f>
        <v>0</v>
      </c>
      <c r="BH327" s="156">
        <f>IF(N327="sníž. přenesená",J327,0)</f>
        <v>0</v>
      </c>
      <c r="BI327" s="156">
        <f>IF(N327="nulová",J327,0)</f>
        <v>0</v>
      </c>
      <c r="BJ327" s="15" t="s">
        <v>93</v>
      </c>
      <c r="BK327" s="156">
        <f>ROUND(I327*H327,2)</f>
        <v>0</v>
      </c>
      <c r="BL327" s="15" t="s">
        <v>208</v>
      </c>
      <c r="BM327" s="155" t="s">
        <v>1342</v>
      </c>
    </row>
    <row r="328" spans="1:47" s="2" customFormat="1" ht="12">
      <c r="A328" s="31"/>
      <c r="B328" s="32"/>
      <c r="C328" s="184"/>
      <c r="D328" s="201" t="s">
        <v>202</v>
      </c>
      <c r="E328" s="184"/>
      <c r="F328" s="202" t="s">
        <v>1341</v>
      </c>
      <c r="G328" s="184"/>
      <c r="H328" s="184"/>
      <c r="I328" s="157"/>
      <c r="J328" s="184"/>
      <c r="K328" s="31"/>
      <c r="L328" s="32"/>
      <c r="M328" s="158"/>
      <c r="N328" s="159"/>
      <c r="O328" s="57"/>
      <c r="P328" s="57"/>
      <c r="Q328" s="57"/>
      <c r="R328" s="57"/>
      <c r="S328" s="57"/>
      <c r="T328" s="58"/>
      <c r="U328" s="31"/>
      <c r="V328" s="31"/>
      <c r="W328" s="31"/>
      <c r="X328" s="31"/>
      <c r="Y328" s="31"/>
      <c r="Z328" s="31"/>
      <c r="AA328" s="31"/>
      <c r="AB328" s="31"/>
      <c r="AC328" s="31"/>
      <c r="AD328" s="31"/>
      <c r="AE328" s="31"/>
      <c r="AT328" s="15" t="s">
        <v>202</v>
      </c>
      <c r="AU328" s="15" t="s">
        <v>96</v>
      </c>
    </row>
    <row r="329" spans="1:65" s="2" customFormat="1" ht="16.5" customHeight="1">
      <c r="A329" s="31"/>
      <c r="B329" s="148"/>
      <c r="C329" s="206" t="s">
        <v>631</v>
      </c>
      <c r="D329" s="206" t="s">
        <v>327</v>
      </c>
      <c r="E329" s="207" t="s">
        <v>1343</v>
      </c>
      <c r="F329" s="208" t="s">
        <v>1344</v>
      </c>
      <c r="G329" s="209" t="s">
        <v>482</v>
      </c>
      <c r="H329" s="210">
        <v>8</v>
      </c>
      <c r="I329" s="170"/>
      <c r="J329" s="187">
        <f>ROUND(I329*H329,2)</f>
        <v>0</v>
      </c>
      <c r="K329" s="171"/>
      <c r="L329" s="172"/>
      <c r="M329" s="173" t="s">
        <v>1</v>
      </c>
      <c r="N329" s="174" t="s">
        <v>50</v>
      </c>
      <c r="O329" s="57"/>
      <c r="P329" s="153">
        <f>O329*H329</f>
        <v>0</v>
      </c>
      <c r="Q329" s="153">
        <v>0.00139</v>
      </c>
      <c r="R329" s="153">
        <f>Q329*H329</f>
        <v>0.01112</v>
      </c>
      <c r="S329" s="153">
        <v>0</v>
      </c>
      <c r="T329" s="154">
        <f>S329*H329</f>
        <v>0</v>
      </c>
      <c r="U329" s="31"/>
      <c r="V329" s="31"/>
      <c r="W329" s="31"/>
      <c r="X329" s="31"/>
      <c r="Y329" s="31"/>
      <c r="Z329" s="31"/>
      <c r="AA329" s="31"/>
      <c r="AB329" s="31"/>
      <c r="AC329" s="31"/>
      <c r="AD329" s="31"/>
      <c r="AE329" s="31"/>
      <c r="AR329" s="155" t="s">
        <v>224</v>
      </c>
      <c r="AT329" s="155" t="s">
        <v>327</v>
      </c>
      <c r="AU329" s="155" t="s">
        <v>96</v>
      </c>
      <c r="AY329" s="15" t="s">
        <v>195</v>
      </c>
      <c r="BE329" s="156">
        <f>IF(N329="základní",J329,0)</f>
        <v>0</v>
      </c>
      <c r="BF329" s="156">
        <f>IF(N329="snížená",J329,0)</f>
        <v>0</v>
      </c>
      <c r="BG329" s="156">
        <f>IF(N329="zákl. přenesená",J329,0)</f>
        <v>0</v>
      </c>
      <c r="BH329" s="156">
        <f>IF(N329="sníž. přenesená",J329,0)</f>
        <v>0</v>
      </c>
      <c r="BI329" s="156">
        <f>IF(N329="nulová",J329,0)</f>
        <v>0</v>
      </c>
      <c r="BJ329" s="15" t="s">
        <v>93</v>
      </c>
      <c r="BK329" s="156">
        <f>ROUND(I329*H329,2)</f>
        <v>0</v>
      </c>
      <c r="BL329" s="15" t="s">
        <v>208</v>
      </c>
      <c r="BM329" s="155" t="s">
        <v>1345</v>
      </c>
    </row>
    <row r="330" spans="1:47" s="2" customFormat="1" ht="12">
      <c r="A330" s="31"/>
      <c r="B330" s="32"/>
      <c r="C330" s="184"/>
      <c r="D330" s="201" t="s">
        <v>202</v>
      </c>
      <c r="E330" s="184"/>
      <c r="F330" s="202" t="s">
        <v>1344</v>
      </c>
      <c r="G330" s="184"/>
      <c r="H330" s="184"/>
      <c r="I330" s="157"/>
      <c r="J330" s="184"/>
      <c r="K330" s="31"/>
      <c r="L330" s="32"/>
      <c r="M330" s="158"/>
      <c r="N330" s="159"/>
      <c r="O330" s="57"/>
      <c r="P330" s="57"/>
      <c r="Q330" s="57"/>
      <c r="R330" s="57"/>
      <c r="S330" s="57"/>
      <c r="T330" s="58"/>
      <c r="U330" s="31"/>
      <c r="V330" s="31"/>
      <c r="W330" s="31"/>
      <c r="X330" s="31"/>
      <c r="Y330" s="31"/>
      <c r="Z330" s="31"/>
      <c r="AA330" s="31"/>
      <c r="AB330" s="31"/>
      <c r="AC330" s="31"/>
      <c r="AD330" s="31"/>
      <c r="AE330" s="31"/>
      <c r="AT330" s="15" t="s">
        <v>202</v>
      </c>
      <c r="AU330" s="15" t="s">
        <v>96</v>
      </c>
    </row>
    <row r="331" spans="1:65" s="2" customFormat="1" ht="16.5" customHeight="1">
      <c r="A331" s="31"/>
      <c r="B331" s="148"/>
      <c r="C331" s="206" t="s">
        <v>635</v>
      </c>
      <c r="D331" s="206" t="s">
        <v>327</v>
      </c>
      <c r="E331" s="207" t="s">
        <v>1346</v>
      </c>
      <c r="F331" s="208" t="s">
        <v>1347</v>
      </c>
      <c r="G331" s="209" t="s">
        <v>482</v>
      </c>
      <c r="H331" s="210">
        <v>8</v>
      </c>
      <c r="I331" s="170"/>
      <c r="J331" s="187">
        <f>ROUND(I331*H331,2)</f>
        <v>0</v>
      </c>
      <c r="K331" s="171"/>
      <c r="L331" s="172"/>
      <c r="M331" s="173" t="s">
        <v>1</v>
      </c>
      <c r="N331" s="174" t="s">
        <v>50</v>
      </c>
      <c r="O331" s="57"/>
      <c r="P331" s="153">
        <f>O331*H331</f>
        <v>0</v>
      </c>
      <c r="Q331" s="153">
        <v>0.00039</v>
      </c>
      <c r="R331" s="153">
        <f>Q331*H331</f>
        <v>0.00312</v>
      </c>
      <c r="S331" s="153">
        <v>0</v>
      </c>
      <c r="T331" s="154">
        <f>S331*H331</f>
        <v>0</v>
      </c>
      <c r="U331" s="31"/>
      <c r="V331" s="31"/>
      <c r="W331" s="31"/>
      <c r="X331" s="31"/>
      <c r="Y331" s="31"/>
      <c r="Z331" s="31"/>
      <c r="AA331" s="31"/>
      <c r="AB331" s="31"/>
      <c r="AC331" s="31"/>
      <c r="AD331" s="31"/>
      <c r="AE331" s="31"/>
      <c r="AR331" s="155" t="s">
        <v>224</v>
      </c>
      <c r="AT331" s="155" t="s">
        <v>327</v>
      </c>
      <c r="AU331" s="155" t="s">
        <v>96</v>
      </c>
      <c r="AY331" s="15" t="s">
        <v>195</v>
      </c>
      <c r="BE331" s="156">
        <f>IF(N331="základní",J331,0)</f>
        <v>0</v>
      </c>
      <c r="BF331" s="156">
        <f>IF(N331="snížená",J331,0)</f>
        <v>0</v>
      </c>
      <c r="BG331" s="156">
        <f>IF(N331="zákl. přenesená",J331,0)</f>
        <v>0</v>
      </c>
      <c r="BH331" s="156">
        <f>IF(N331="sníž. přenesená",J331,0)</f>
        <v>0</v>
      </c>
      <c r="BI331" s="156">
        <f>IF(N331="nulová",J331,0)</f>
        <v>0</v>
      </c>
      <c r="BJ331" s="15" t="s">
        <v>93</v>
      </c>
      <c r="BK331" s="156">
        <f>ROUND(I331*H331,2)</f>
        <v>0</v>
      </c>
      <c r="BL331" s="15" t="s">
        <v>208</v>
      </c>
      <c r="BM331" s="155" t="s">
        <v>1348</v>
      </c>
    </row>
    <row r="332" spans="1:47" s="2" customFormat="1" ht="12">
      <c r="A332" s="31"/>
      <c r="B332" s="32"/>
      <c r="C332" s="184"/>
      <c r="D332" s="201" t="s">
        <v>202</v>
      </c>
      <c r="E332" s="184"/>
      <c r="F332" s="202" t="s">
        <v>1347</v>
      </c>
      <c r="G332" s="184"/>
      <c r="H332" s="184"/>
      <c r="I332" s="157"/>
      <c r="J332" s="184"/>
      <c r="K332" s="31"/>
      <c r="L332" s="32"/>
      <c r="M332" s="158"/>
      <c r="N332" s="159"/>
      <c r="O332" s="57"/>
      <c r="P332" s="57"/>
      <c r="Q332" s="57"/>
      <c r="R332" s="57"/>
      <c r="S332" s="57"/>
      <c r="T332" s="58"/>
      <c r="U332" s="31"/>
      <c r="V332" s="31"/>
      <c r="W332" s="31"/>
      <c r="X332" s="31"/>
      <c r="Y332" s="31"/>
      <c r="Z332" s="31"/>
      <c r="AA332" s="31"/>
      <c r="AB332" s="31"/>
      <c r="AC332" s="31"/>
      <c r="AD332" s="31"/>
      <c r="AE332" s="31"/>
      <c r="AT332" s="15" t="s">
        <v>202</v>
      </c>
      <c r="AU332" s="15" t="s">
        <v>96</v>
      </c>
    </row>
    <row r="333" spans="1:65" s="2" customFormat="1" ht="21.75" customHeight="1">
      <c r="A333" s="31"/>
      <c r="B333" s="148"/>
      <c r="C333" s="196" t="s">
        <v>640</v>
      </c>
      <c r="D333" s="196" t="s">
        <v>196</v>
      </c>
      <c r="E333" s="197" t="s">
        <v>1349</v>
      </c>
      <c r="F333" s="198" t="s">
        <v>1350</v>
      </c>
      <c r="G333" s="199" t="s">
        <v>482</v>
      </c>
      <c r="H333" s="200">
        <v>4</v>
      </c>
      <c r="I333" s="149"/>
      <c r="J333" s="183">
        <f>ROUND(I333*H333,2)</f>
        <v>0</v>
      </c>
      <c r="K333" s="150"/>
      <c r="L333" s="32"/>
      <c r="M333" s="151" t="s">
        <v>1</v>
      </c>
      <c r="N333" s="152" t="s">
        <v>50</v>
      </c>
      <c r="O333" s="57"/>
      <c r="P333" s="153">
        <f>O333*H333</f>
        <v>0</v>
      </c>
      <c r="Q333" s="153">
        <v>0.00162</v>
      </c>
      <c r="R333" s="153">
        <f>Q333*H333</f>
        <v>0.00648</v>
      </c>
      <c r="S333" s="153">
        <v>0</v>
      </c>
      <c r="T333" s="154">
        <f>S333*H333</f>
        <v>0</v>
      </c>
      <c r="U333" s="31"/>
      <c r="V333" s="31"/>
      <c r="W333" s="31"/>
      <c r="X333" s="31"/>
      <c r="Y333" s="31"/>
      <c r="Z333" s="31"/>
      <c r="AA333" s="31"/>
      <c r="AB333" s="31"/>
      <c r="AC333" s="31"/>
      <c r="AD333" s="31"/>
      <c r="AE333" s="31"/>
      <c r="AR333" s="155" t="s">
        <v>208</v>
      </c>
      <c r="AT333" s="155" t="s">
        <v>196</v>
      </c>
      <c r="AU333" s="155" t="s">
        <v>96</v>
      </c>
      <c r="AY333" s="15" t="s">
        <v>195</v>
      </c>
      <c r="BE333" s="156">
        <f>IF(N333="základní",J333,0)</f>
        <v>0</v>
      </c>
      <c r="BF333" s="156">
        <f>IF(N333="snížená",J333,0)</f>
        <v>0</v>
      </c>
      <c r="BG333" s="156">
        <f>IF(N333="zákl. přenesená",J333,0)</f>
        <v>0</v>
      </c>
      <c r="BH333" s="156">
        <f>IF(N333="sníž. přenesená",J333,0)</f>
        <v>0</v>
      </c>
      <c r="BI333" s="156">
        <f>IF(N333="nulová",J333,0)</f>
        <v>0</v>
      </c>
      <c r="BJ333" s="15" t="s">
        <v>93</v>
      </c>
      <c r="BK333" s="156">
        <f>ROUND(I333*H333,2)</f>
        <v>0</v>
      </c>
      <c r="BL333" s="15" t="s">
        <v>208</v>
      </c>
      <c r="BM333" s="155" t="s">
        <v>1351</v>
      </c>
    </row>
    <row r="334" spans="1:47" s="2" customFormat="1" ht="29.25">
      <c r="A334" s="31"/>
      <c r="B334" s="32"/>
      <c r="C334" s="184"/>
      <c r="D334" s="201" t="s">
        <v>202</v>
      </c>
      <c r="E334" s="184"/>
      <c r="F334" s="202" t="s">
        <v>1352</v>
      </c>
      <c r="G334" s="184"/>
      <c r="H334" s="184"/>
      <c r="I334" s="157"/>
      <c r="J334" s="184"/>
      <c r="K334" s="31"/>
      <c r="L334" s="32"/>
      <c r="M334" s="158"/>
      <c r="N334" s="159"/>
      <c r="O334" s="57"/>
      <c r="P334" s="57"/>
      <c r="Q334" s="57"/>
      <c r="R334" s="57"/>
      <c r="S334" s="57"/>
      <c r="T334" s="58"/>
      <c r="U334" s="31"/>
      <c r="V334" s="31"/>
      <c r="W334" s="31"/>
      <c r="X334" s="31"/>
      <c r="Y334" s="31"/>
      <c r="Z334" s="31"/>
      <c r="AA334" s="31"/>
      <c r="AB334" s="31"/>
      <c r="AC334" s="31"/>
      <c r="AD334" s="31"/>
      <c r="AE334" s="31"/>
      <c r="AT334" s="15" t="s">
        <v>202</v>
      </c>
      <c r="AU334" s="15" t="s">
        <v>96</v>
      </c>
    </row>
    <row r="335" spans="2:51" s="13" customFormat="1" ht="12">
      <c r="B335" s="160"/>
      <c r="C335" s="186"/>
      <c r="D335" s="201" t="s">
        <v>257</v>
      </c>
      <c r="E335" s="203" t="s">
        <v>1</v>
      </c>
      <c r="F335" s="204" t="s">
        <v>208</v>
      </c>
      <c r="G335" s="186"/>
      <c r="H335" s="205">
        <v>4</v>
      </c>
      <c r="I335" s="162"/>
      <c r="J335" s="186"/>
      <c r="L335" s="160"/>
      <c r="M335" s="163"/>
      <c r="N335" s="164"/>
      <c r="O335" s="164"/>
      <c r="P335" s="164"/>
      <c r="Q335" s="164"/>
      <c r="R335" s="164"/>
      <c r="S335" s="164"/>
      <c r="T335" s="165"/>
      <c r="AT335" s="161" t="s">
        <v>257</v>
      </c>
      <c r="AU335" s="161" t="s">
        <v>96</v>
      </c>
      <c r="AV335" s="13" t="s">
        <v>96</v>
      </c>
      <c r="AW335" s="13" t="s">
        <v>40</v>
      </c>
      <c r="AX335" s="13" t="s">
        <v>93</v>
      </c>
      <c r="AY335" s="161" t="s">
        <v>195</v>
      </c>
    </row>
    <row r="336" spans="1:65" s="2" customFormat="1" ht="24.2" customHeight="1">
      <c r="A336" s="31"/>
      <c r="B336" s="148"/>
      <c r="C336" s="206" t="s">
        <v>645</v>
      </c>
      <c r="D336" s="206" t="s">
        <v>327</v>
      </c>
      <c r="E336" s="207" t="s">
        <v>1353</v>
      </c>
      <c r="F336" s="208" t="s">
        <v>1354</v>
      </c>
      <c r="G336" s="209" t="s">
        <v>482</v>
      </c>
      <c r="H336" s="210">
        <v>4</v>
      </c>
      <c r="I336" s="170"/>
      <c r="J336" s="187">
        <f>ROUND(I336*H336,2)</f>
        <v>0</v>
      </c>
      <c r="K336" s="171"/>
      <c r="L336" s="172"/>
      <c r="M336" s="173" t="s">
        <v>1</v>
      </c>
      <c r="N336" s="174" t="s">
        <v>50</v>
      </c>
      <c r="O336" s="57"/>
      <c r="P336" s="153">
        <f>O336*H336</f>
        <v>0</v>
      </c>
      <c r="Q336" s="153">
        <v>0.018</v>
      </c>
      <c r="R336" s="153">
        <f>Q336*H336</f>
        <v>0.072</v>
      </c>
      <c r="S336" s="153">
        <v>0</v>
      </c>
      <c r="T336" s="154">
        <f>S336*H336</f>
        <v>0</v>
      </c>
      <c r="U336" s="31"/>
      <c r="V336" s="31"/>
      <c r="W336" s="31"/>
      <c r="X336" s="31"/>
      <c r="Y336" s="31"/>
      <c r="Z336" s="31"/>
      <c r="AA336" s="31"/>
      <c r="AB336" s="31"/>
      <c r="AC336" s="31"/>
      <c r="AD336" s="31"/>
      <c r="AE336" s="31"/>
      <c r="AR336" s="155" t="s">
        <v>224</v>
      </c>
      <c r="AT336" s="155" t="s">
        <v>327</v>
      </c>
      <c r="AU336" s="155" t="s">
        <v>96</v>
      </c>
      <c r="AY336" s="15" t="s">
        <v>195</v>
      </c>
      <c r="BE336" s="156">
        <f>IF(N336="základní",J336,0)</f>
        <v>0</v>
      </c>
      <c r="BF336" s="156">
        <f>IF(N336="snížená",J336,0)</f>
        <v>0</v>
      </c>
      <c r="BG336" s="156">
        <f>IF(N336="zákl. přenesená",J336,0)</f>
        <v>0</v>
      </c>
      <c r="BH336" s="156">
        <f>IF(N336="sníž. přenesená",J336,0)</f>
        <v>0</v>
      </c>
      <c r="BI336" s="156">
        <f>IF(N336="nulová",J336,0)</f>
        <v>0</v>
      </c>
      <c r="BJ336" s="15" t="s">
        <v>93</v>
      </c>
      <c r="BK336" s="156">
        <f>ROUND(I336*H336,2)</f>
        <v>0</v>
      </c>
      <c r="BL336" s="15" t="s">
        <v>208</v>
      </c>
      <c r="BM336" s="155" t="s">
        <v>1355</v>
      </c>
    </row>
    <row r="337" spans="1:47" s="2" customFormat="1" ht="19.5">
      <c r="A337" s="31"/>
      <c r="B337" s="32"/>
      <c r="C337" s="184"/>
      <c r="D337" s="201" t="s">
        <v>202</v>
      </c>
      <c r="E337" s="184"/>
      <c r="F337" s="202" t="s">
        <v>1354</v>
      </c>
      <c r="G337" s="184"/>
      <c r="H337" s="184"/>
      <c r="I337" s="157"/>
      <c r="J337" s="184"/>
      <c r="K337" s="31"/>
      <c r="L337" s="32"/>
      <c r="M337" s="158"/>
      <c r="N337" s="159"/>
      <c r="O337" s="57"/>
      <c r="P337" s="57"/>
      <c r="Q337" s="57"/>
      <c r="R337" s="57"/>
      <c r="S337" s="57"/>
      <c r="T337" s="58"/>
      <c r="U337" s="31"/>
      <c r="V337" s="31"/>
      <c r="W337" s="31"/>
      <c r="X337" s="31"/>
      <c r="Y337" s="31"/>
      <c r="Z337" s="31"/>
      <c r="AA337" s="31"/>
      <c r="AB337" s="31"/>
      <c r="AC337" s="31"/>
      <c r="AD337" s="31"/>
      <c r="AE337" s="31"/>
      <c r="AT337" s="15" t="s">
        <v>202</v>
      </c>
      <c r="AU337" s="15" t="s">
        <v>96</v>
      </c>
    </row>
    <row r="338" spans="1:65" s="2" customFormat="1" ht="16.5" customHeight="1">
      <c r="A338" s="31"/>
      <c r="B338" s="148"/>
      <c r="C338" s="206" t="s">
        <v>650</v>
      </c>
      <c r="D338" s="206" t="s">
        <v>327</v>
      </c>
      <c r="E338" s="207" t="s">
        <v>1356</v>
      </c>
      <c r="F338" s="208" t="s">
        <v>1357</v>
      </c>
      <c r="G338" s="209" t="s">
        <v>482</v>
      </c>
      <c r="H338" s="210">
        <v>2</v>
      </c>
      <c r="I338" s="170"/>
      <c r="J338" s="187">
        <f>ROUND(I338*H338,2)</f>
        <v>0</v>
      </c>
      <c r="K338" s="171"/>
      <c r="L338" s="172"/>
      <c r="M338" s="173" t="s">
        <v>1</v>
      </c>
      <c r="N338" s="174" t="s">
        <v>50</v>
      </c>
      <c r="O338" s="57"/>
      <c r="P338" s="153">
        <f>O338*H338</f>
        <v>0</v>
      </c>
      <c r="Q338" s="153">
        <v>0.00058</v>
      </c>
      <c r="R338" s="153">
        <f>Q338*H338</f>
        <v>0.00116</v>
      </c>
      <c r="S338" s="153">
        <v>0</v>
      </c>
      <c r="T338" s="154">
        <f>S338*H338</f>
        <v>0</v>
      </c>
      <c r="U338" s="31"/>
      <c r="V338" s="31"/>
      <c r="W338" s="31"/>
      <c r="X338" s="31"/>
      <c r="Y338" s="31"/>
      <c r="Z338" s="31"/>
      <c r="AA338" s="31"/>
      <c r="AB338" s="31"/>
      <c r="AC338" s="31"/>
      <c r="AD338" s="31"/>
      <c r="AE338" s="31"/>
      <c r="AR338" s="155" t="s">
        <v>224</v>
      </c>
      <c r="AT338" s="155" t="s">
        <v>327</v>
      </c>
      <c r="AU338" s="155" t="s">
        <v>96</v>
      </c>
      <c r="AY338" s="15" t="s">
        <v>195</v>
      </c>
      <c r="BE338" s="156">
        <f>IF(N338="základní",J338,0)</f>
        <v>0</v>
      </c>
      <c r="BF338" s="156">
        <f>IF(N338="snížená",J338,0)</f>
        <v>0</v>
      </c>
      <c r="BG338" s="156">
        <f>IF(N338="zákl. přenesená",J338,0)</f>
        <v>0</v>
      </c>
      <c r="BH338" s="156">
        <f>IF(N338="sníž. přenesená",J338,0)</f>
        <v>0</v>
      </c>
      <c r="BI338" s="156">
        <f>IF(N338="nulová",J338,0)</f>
        <v>0</v>
      </c>
      <c r="BJ338" s="15" t="s">
        <v>93</v>
      </c>
      <c r="BK338" s="156">
        <f>ROUND(I338*H338,2)</f>
        <v>0</v>
      </c>
      <c r="BL338" s="15" t="s">
        <v>208</v>
      </c>
      <c r="BM338" s="155" t="s">
        <v>1358</v>
      </c>
    </row>
    <row r="339" spans="1:47" s="2" customFormat="1" ht="12">
      <c r="A339" s="31"/>
      <c r="B339" s="32"/>
      <c r="C339" s="184"/>
      <c r="D339" s="201" t="s">
        <v>202</v>
      </c>
      <c r="E339" s="184"/>
      <c r="F339" s="202" t="s">
        <v>1357</v>
      </c>
      <c r="G339" s="184"/>
      <c r="H339" s="184"/>
      <c r="I339" s="157"/>
      <c r="J339" s="184"/>
      <c r="K339" s="31"/>
      <c r="L339" s="32"/>
      <c r="M339" s="158"/>
      <c r="N339" s="159"/>
      <c r="O339" s="57"/>
      <c r="P339" s="57"/>
      <c r="Q339" s="57"/>
      <c r="R339" s="57"/>
      <c r="S339" s="57"/>
      <c r="T339" s="58"/>
      <c r="U339" s="31"/>
      <c r="V339" s="31"/>
      <c r="W339" s="31"/>
      <c r="X339" s="31"/>
      <c r="Y339" s="31"/>
      <c r="Z339" s="31"/>
      <c r="AA339" s="31"/>
      <c r="AB339" s="31"/>
      <c r="AC339" s="31"/>
      <c r="AD339" s="31"/>
      <c r="AE339" s="31"/>
      <c r="AT339" s="15" t="s">
        <v>202</v>
      </c>
      <c r="AU339" s="15" t="s">
        <v>96</v>
      </c>
    </row>
    <row r="340" spans="1:65" s="2" customFormat="1" ht="16.5" customHeight="1">
      <c r="A340" s="31"/>
      <c r="B340" s="148"/>
      <c r="C340" s="196" t="s">
        <v>655</v>
      </c>
      <c r="D340" s="196" t="s">
        <v>196</v>
      </c>
      <c r="E340" s="197" t="s">
        <v>1359</v>
      </c>
      <c r="F340" s="198" t="s">
        <v>1360</v>
      </c>
      <c r="G340" s="199" t="s">
        <v>482</v>
      </c>
      <c r="H340" s="200">
        <v>1</v>
      </c>
      <c r="I340" s="149"/>
      <c r="J340" s="183">
        <f>ROUND(I340*H340,2)</f>
        <v>0</v>
      </c>
      <c r="K340" s="150"/>
      <c r="L340" s="32"/>
      <c r="M340" s="151" t="s">
        <v>1</v>
      </c>
      <c r="N340" s="152" t="s">
        <v>50</v>
      </c>
      <c r="O340" s="57"/>
      <c r="P340" s="153">
        <f>O340*H340</f>
        <v>0</v>
      </c>
      <c r="Q340" s="153">
        <v>0.12303</v>
      </c>
      <c r="R340" s="153">
        <f>Q340*H340</f>
        <v>0.12303</v>
      </c>
      <c r="S340" s="153">
        <v>0</v>
      </c>
      <c r="T340" s="154">
        <f>S340*H340</f>
        <v>0</v>
      </c>
      <c r="U340" s="31"/>
      <c r="V340" s="31"/>
      <c r="W340" s="31"/>
      <c r="X340" s="31"/>
      <c r="Y340" s="31"/>
      <c r="Z340" s="31"/>
      <c r="AA340" s="31"/>
      <c r="AB340" s="31"/>
      <c r="AC340" s="31"/>
      <c r="AD340" s="31"/>
      <c r="AE340" s="31"/>
      <c r="AR340" s="155" t="s">
        <v>208</v>
      </c>
      <c r="AT340" s="155" t="s">
        <v>196</v>
      </c>
      <c r="AU340" s="155" t="s">
        <v>96</v>
      </c>
      <c r="AY340" s="15" t="s">
        <v>195</v>
      </c>
      <c r="BE340" s="156">
        <f>IF(N340="základní",J340,0)</f>
        <v>0</v>
      </c>
      <c r="BF340" s="156">
        <f>IF(N340="snížená",J340,0)</f>
        <v>0</v>
      </c>
      <c r="BG340" s="156">
        <f>IF(N340="zákl. přenesená",J340,0)</f>
        <v>0</v>
      </c>
      <c r="BH340" s="156">
        <f>IF(N340="sníž. přenesená",J340,0)</f>
        <v>0</v>
      </c>
      <c r="BI340" s="156">
        <f>IF(N340="nulová",J340,0)</f>
        <v>0</v>
      </c>
      <c r="BJ340" s="15" t="s">
        <v>93</v>
      </c>
      <c r="BK340" s="156">
        <f>ROUND(I340*H340,2)</f>
        <v>0</v>
      </c>
      <c r="BL340" s="15" t="s">
        <v>208</v>
      </c>
      <c r="BM340" s="155" t="s">
        <v>1361</v>
      </c>
    </row>
    <row r="341" spans="1:47" s="2" customFormat="1" ht="12">
      <c r="A341" s="31"/>
      <c r="B341" s="32"/>
      <c r="C341" s="184"/>
      <c r="D341" s="201" t="s">
        <v>202</v>
      </c>
      <c r="E341" s="184"/>
      <c r="F341" s="202" t="s">
        <v>1360</v>
      </c>
      <c r="G341" s="184"/>
      <c r="H341" s="184"/>
      <c r="I341" s="157"/>
      <c r="J341" s="184"/>
      <c r="K341" s="31"/>
      <c r="L341" s="32"/>
      <c r="M341" s="158"/>
      <c r="N341" s="159"/>
      <c r="O341" s="57"/>
      <c r="P341" s="57"/>
      <c r="Q341" s="57"/>
      <c r="R341" s="57"/>
      <c r="S341" s="57"/>
      <c r="T341" s="58"/>
      <c r="U341" s="31"/>
      <c r="V341" s="31"/>
      <c r="W341" s="31"/>
      <c r="X341" s="31"/>
      <c r="Y341" s="31"/>
      <c r="Z341" s="31"/>
      <c r="AA341" s="31"/>
      <c r="AB341" s="31"/>
      <c r="AC341" s="31"/>
      <c r="AD341" s="31"/>
      <c r="AE341" s="31"/>
      <c r="AT341" s="15" t="s">
        <v>202</v>
      </c>
      <c r="AU341" s="15" t="s">
        <v>96</v>
      </c>
    </row>
    <row r="342" spans="2:51" s="13" customFormat="1" ht="12">
      <c r="B342" s="160"/>
      <c r="C342" s="186"/>
      <c r="D342" s="201" t="s">
        <v>257</v>
      </c>
      <c r="E342" s="203" t="s">
        <v>1</v>
      </c>
      <c r="F342" s="204" t="s">
        <v>93</v>
      </c>
      <c r="G342" s="186"/>
      <c r="H342" s="205">
        <v>1</v>
      </c>
      <c r="I342" s="162"/>
      <c r="J342" s="186"/>
      <c r="L342" s="160"/>
      <c r="M342" s="163"/>
      <c r="N342" s="164"/>
      <c r="O342" s="164"/>
      <c r="P342" s="164"/>
      <c r="Q342" s="164"/>
      <c r="R342" s="164"/>
      <c r="S342" s="164"/>
      <c r="T342" s="165"/>
      <c r="AT342" s="161" t="s">
        <v>257</v>
      </c>
      <c r="AU342" s="161" t="s">
        <v>96</v>
      </c>
      <c r="AV342" s="13" t="s">
        <v>96</v>
      </c>
      <c r="AW342" s="13" t="s">
        <v>40</v>
      </c>
      <c r="AX342" s="13" t="s">
        <v>93</v>
      </c>
      <c r="AY342" s="161" t="s">
        <v>195</v>
      </c>
    </row>
    <row r="343" spans="1:65" s="2" customFormat="1" ht="24.2" customHeight="1">
      <c r="A343" s="31"/>
      <c r="B343" s="148"/>
      <c r="C343" s="206" t="s">
        <v>660</v>
      </c>
      <c r="D343" s="206" t="s">
        <v>327</v>
      </c>
      <c r="E343" s="207" t="s">
        <v>1362</v>
      </c>
      <c r="F343" s="208" t="s">
        <v>1363</v>
      </c>
      <c r="G343" s="209" t="s">
        <v>482</v>
      </c>
      <c r="H343" s="210">
        <v>1</v>
      </c>
      <c r="I343" s="170"/>
      <c r="J343" s="187">
        <f>ROUND(I343*H343,2)</f>
        <v>0</v>
      </c>
      <c r="K343" s="171"/>
      <c r="L343" s="172"/>
      <c r="M343" s="173" t="s">
        <v>1</v>
      </c>
      <c r="N343" s="174" t="s">
        <v>50</v>
      </c>
      <c r="O343" s="57"/>
      <c r="P343" s="153">
        <f>O343*H343</f>
        <v>0</v>
      </c>
      <c r="Q343" s="153">
        <v>0.0133</v>
      </c>
      <c r="R343" s="153">
        <f>Q343*H343</f>
        <v>0.0133</v>
      </c>
      <c r="S343" s="153">
        <v>0</v>
      </c>
      <c r="T343" s="154">
        <f>S343*H343</f>
        <v>0</v>
      </c>
      <c r="U343" s="31"/>
      <c r="V343" s="31"/>
      <c r="W343" s="31"/>
      <c r="X343" s="31"/>
      <c r="Y343" s="31"/>
      <c r="Z343" s="31"/>
      <c r="AA343" s="31"/>
      <c r="AB343" s="31"/>
      <c r="AC343" s="31"/>
      <c r="AD343" s="31"/>
      <c r="AE343" s="31"/>
      <c r="AR343" s="155" t="s">
        <v>224</v>
      </c>
      <c r="AT343" s="155" t="s">
        <v>327</v>
      </c>
      <c r="AU343" s="155" t="s">
        <v>96</v>
      </c>
      <c r="AY343" s="15" t="s">
        <v>195</v>
      </c>
      <c r="BE343" s="156">
        <f>IF(N343="základní",J343,0)</f>
        <v>0</v>
      </c>
      <c r="BF343" s="156">
        <f>IF(N343="snížená",J343,0)</f>
        <v>0</v>
      </c>
      <c r="BG343" s="156">
        <f>IF(N343="zákl. přenesená",J343,0)</f>
        <v>0</v>
      </c>
      <c r="BH343" s="156">
        <f>IF(N343="sníž. přenesená",J343,0)</f>
        <v>0</v>
      </c>
      <c r="BI343" s="156">
        <f>IF(N343="nulová",J343,0)</f>
        <v>0</v>
      </c>
      <c r="BJ343" s="15" t="s">
        <v>93</v>
      </c>
      <c r="BK343" s="156">
        <f>ROUND(I343*H343,2)</f>
        <v>0</v>
      </c>
      <c r="BL343" s="15" t="s">
        <v>208</v>
      </c>
      <c r="BM343" s="155" t="s">
        <v>1364</v>
      </c>
    </row>
    <row r="344" spans="1:47" s="2" customFormat="1" ht="19.5">
      <c r="A344" s="31"/>
      <c r="B344" s="32"/>
      <c r="C344" s="184"/>
      <c r="D344" s="201" t="s">
        <v>202</v>
      </c>
      <c r="E344" s="184"/>
      <c r="F344" s="202" t="s">
        <v>1363</v>
      </c>
      <c r="G344" s="184"/>
      <c r="H344" s="184"/>
      <c r="I344" s="157"/>
      <c r="J344" s="184"/>
      <c r="K344" s="31"/>
      <c r="L344" s="32"/>
      <c r="M344" s="158"/>
      <c r="N344" s="159"/>
      <c r="O344" s="57"/>
      <c r="P344" s="57"/>
      <c r="Q344" s="57"/>
      <c r="R344" s="57"/>
      <c r="S344" s="57"/>
      <c r="T344" s="58"/>
      <c r="U344" s="31"/>
      <c r="V344" s="31"/>
      <c r="W344" s="31"/>
      <c r="X344" s="31"/>
      <c r="Y344" s="31"/>
      <c r="Z344" s="31"/>
      <c r="AA344" s="31"/>
      <c r="AB344" s="31"/>
      <c r="AC344" s="31"/>
      <c r="AD344" s="31"/>
      <c r="AE344" s="31"/>
      <c r="AT344" s="15" t="s">
        <v>202</v>
      </c>
      <c r="AU344" s="15" t="s">
        <v>96</v>
      </c>
    </row>
    <row r="345" spans="2:51" s="13" customFormat="1" ht="12">
      <c r="B345" s="160"/>
      <c r="C345" s="186"/>
      <c r="D345" s="201" t="s">
        <v>257</v>
      </c>
      <c r="E345" s="203" t="s">
        <v>1</v>
      </c>
      <c r="F345" s="204" t="s">
        <v>93</v>
      </c>
      <c r="G345" s="186"/>
      <c r="H345" s="205">
        <v>1</v>
      </c>
      <c r="I345" s="162"/>
      <c r="J345" s="186"/>
      <c r="L345" s="160"/>
      <c r="M345" s="163"/>
      <c r="N345" s="164"/>
      <c r="O345" s="164"/>
      <c r="P345" s="164"/>
      <c r="Q345" s="164"/>
      <c r="R345" s="164"/>
      <c r="S345" s="164"/>
      <c r="T345" s="165"/>
      <c r="AT345" s="161" t="s">
        <v>257</v>
      </c>
      <c r="AU345" s="161" t="s">
        <v>96</v>
      </c>
      <c r="AV345" s="13" t="s">
        <v>96</v>
      </c>
      <c r="AW345" s="13" t="s">
        <v>40</v>
      </c>
      <c r="AX345" s="13" t="s">
        <v>93</v>
      </c>
      <c r="AY345" s="161" t="s">
        <v>195</v>
      </c>
    </row>
    <row r="346" spans="1:65" s="2" customFormat="1" ht="24.2" customHeight="1">
      <c r="A346" s="31"/>
      <c r="B346" s="148"/>
      <c r="C346" s="206" t="s">
        <v>664</v>
      </c>
      <c r="D346" s="206" t="s">
        <v>327</v>
      </c>
      <c r="E346" s="207" t="s">
        <v>1365</v>
      </c>
      <c r="F346" s="208" t="s">
        <v>1366</v>
      </c>
      <c r="G346" s="209" t="s">
        <v>482</v>
      </c>
      <c r="H346" s="210">
        <v>1</v>
      </c>
      <c r="I346" s="170"/>
      <c r="J346" s="187">
        <f>ROUND(I346*H346,2)</f>
        <v>0</v>
      </c>
      <c r="K346" s="171"/>
      <c r="L346" s="172"/>
      <c r="M346" s="173" t="s">
        <v>1</v>
      </c>
      <c r="N346" s="174" t="s">
        <v>50</v>
      </c>
      <c r="O346" s="57"/>
      <c r="P346" s="153">
        <f>O346*H346</f>
        <v>0</v>
      </c>
      <c r="Q346" s="153">
        <v>0.00065</v>
      </c>
      <c r="R346" s="153">
        <f>Q346*H346</f>
        <v>0.00065</v>
      </c>
      <c r="S346" s="153">
        <v>0</v>
      </c>
      <c r="T346" s="154">
        <f>S346*H346</f>
        <v>0</v>
      </c>
      <c r="U346" s="31"/>
      <c r="V346" s="31"/>
      <c r="W346" s="31"/>
      <c r="X346" s="31"/>
      <c r="Y346" s="31"/>
      <c r="Z346" s="31"/>
      <c r="AA346" s="31"/>
      <c r="AB346" s="31"/>
      <c r="AC346" s="31"/>
      <c r="AD346" s="31"/>
      <c r="AE346" s="31"/>
      <c r="AR346" s="155" t="s">
        <v>224</v>
      </c>
      <c r="AT346" s="155" t="s">
        <v>327</v>
      </c>
      <c r="AU346" s="155" t="s">
        <v>96</v>
      </c>
      <c r="AY346" s="15" t="s">
        <v>195</v>
      </c>
      <c r="BE346" s="156">
        <f>IF(N346="základní",J346,0)</f>
        <v>0</v>
      </c>
      <c r="BF346" s="156">
        <f>IF(N346="snížená",J346,0)</f>
        <v>0</v>
      </c>
      <c r="BG346" s="156">
        <f>IF(N346="zákl. přenesená",J346,0)</f>
        <v>0</v>
      </c>
      <c r="BH346" s="156">
        <f>IF(N346="sníž. přenesená",J346,0)</f>
        <v>0</v>
      </c>
      <c r="BI346" s="156">
        <f>IF(N346="nulová",J346,0)</f>
        <v>0</v>
      </c>
      <c r="BJ346" s="15" t="s">
        <v>93</v>
      </c>
      <c r="BK346" s="156">
        <f>ROUND(I346*H346,2)</f>
        <v>0</v>
      </c>
      <c r="BL346" s="15" t="s">
        <v>208</v>
      </c>
      <c r="BM346" s="155" t="s">
        <v>1367</v>
      </c>
    </row>
    <row r="347" spans="1:47" s="2" customFormat="1" ht="12">
      <c r="A347" s="31"/>
      <c r="B347" s="32"/>
      <c r="C347" s="184"/>
      <c r="D347" s="201" t="s">
        <v>202</v>
      </c>
      <c r="E347" s="184"/>
      <c r="F347" s="202" t="s">
        <v>1366</v>
      </c>
      <c r="G347" s="184"/>
      <c r="H347" s="184"/>
      <c r="I347" s="157"/>
      <c r="J347" s="184"/>
      <c r="K347" s="31"/>
      <c r="L347" s="32"/>
      <c r="M347" s="158"/>
      <c r="N347" s="159"/>
      <c r="O347" s="57"/>
      <c r="P347" s="57"/>
      <c r="Q347" s="57"/>
      <c r="R347" s="57"/>
      <c r="S347" s="57"/>
      <c r="T347" s="58"/>
      <c r="U347" s="31"/>
      <c r="V347" s="31"/>
      <c r="W347" s="31"/>
      <c r="X347" s="31"/>
      <c r="Y347" s="31"/>
      <c r="Z347" s="31"/>
      <c r="AA347" s="31"/>
      <c r="AB347" s="31"/>
      <c r="AC347" s="31"/>
      <c r="AD347" s="31"/>
      <c r="AE347" s="31"/>
      <c r="AT347" s="15" t="s">
        <v>202</v>
      </c>
      <c r="AU347" s="15" t="s">
        <v>96</v>
      </c>
    </row>
    <row r="348" spans="1:65" s="2" customFormat="1" ht="16.5" customHeight="1">
      <c r="A348" s="31"/>
      <c r="B348" s="148"/>
      <c r="C348" s="196" t="s">
        <v>668</v>
      </c>
      <c r="D348" s="196" t="s">
        <v>196</v>
      </c>
      <c r="E348" s="197" t="s">
        <v>1368</v>
      </c>
      <c r="F348" s="198" t="s">
        <v>1369</v>
      </c>
      <c r="G348" s="199" t="s">
        <v>482</v>
      </c>
      <c r="H348" s="200">
        <v>2</v>
      </c>
      <c r="I348" s="149"/>
      <c r="J348" s="183">
        <f>ROUND(I348*H348,2)</f>
        <v>0</v>
      </c>
      <c r="K348" s="150"/>
      <c r="L348" s="32"/>
      <c r="M348" s="151" t="s">
        <v>1</v>
      </c>
      <c r="N348" s="152" t="s">
        <v>50</v>
      </c>
      <c r="O348" s="57"/>
      <c r="P348" s="153">
        <f>O348*H348</f>
        <v>0</v>
      </c>
      <c r="Q348" s="153">
        <v>0.00136</v>
      </c>
      <c r="R348" s="153">
        <f>Q348*H348</f>
        <v>0.00272</v>
      </c>
      <c r="S348" s="153">
        <v>0</v>
      </c>
      <c r="T348" s="154">
        <f>S348*H348</f>
        <v>0</v>
      </c>
      <c r="U348" s="31"/>
      <c r="V348" s="31"/>
      <c r="W348" s="31"/>
      <c r="X348" s="31"/>
      <c r="Y348" s="31"/>
      <c r="Z348" s="31"/>
      <c r="AA348" s="31"/>
      <c r="AB348" s="31"/>
      <c r="AC348" s="31"/>
      <c r="AD348" s="31"/>
      <c r="AE348" s="31"/>
      <c r="AR348" s="155" t="s">
        <v>208</v>
      </c>
      <c r="AT348" s="155" t="s">
        <v>196</v>
      </c>
      <c r="AU348" s="155" t="s">
        <v>96</v>
      </c>
      <c r="AY348" s="15" t="s">
        <v>195</v>
      </c>
      <c r="BE348" s="156">
        <f>IF(N348="základní",J348,0)</f>
        <v>0</v>
      </c>
      <c r="BF348" s="156">
        <f>IF(N348="snížená",J348,0)</f>
        <v>0</v>
      </c>
      <c r="BG348" s="156">
        <f>IF(N348="zákl. přenesená",J348,0)</f>
        <v>0</v>
      </c>
      <c r="BH348" s="156">
        <f>IF(N348="sníž. přenesená",J348,0)</f>
        <v>0</v>
      </c>
      <c r="BI348" s="156">
        <f>IF(N348="nulová",J348,0)</f>
        <v>0</v>
      </c>
      <c r="BJ348" s="15" t="s">
        <v>93</v>
      </c>
      <c r="BK348" s="156">
        <f>ROUND(I348*H348,2)</f>
        <v>0</v>
      </c>
      <c r="BL348" s="15" t="s">
        <v>208</v>
      </c>
      <c r="BM348" s="155" t="s">
        <v>1370</v>
      </c>
    </row>
    <row r="349" spans="1:47" s="2" customFormat="1" ht="12">
      <c r="A349" s="31"/>
      <c r="B349" s="32"/>
      <c r="C349" s="184"/>
      <c r="D349" s="201" t="s">
        <v>202</v>
      </c>
      <c r="E349" s="184"/>
      <c r="F349" s="202" t="s">
        <v>1369</v>
      </c>
      <c r="G349" s="184"/>
      <c r="H349" s="184"/>
      <c r="I349" s="157"/>
      <c r="J349" s="184"/>
      <c r="K349" s="31"/>
      <c r="L349" s="32"/>
      <c r="M349" s="158"/>
      <c r="N349" s="159"/>
      <c r="O349" s="57"/>
      <c r="P349" s="57"/>
      <c r="Q349" s="57"/>
      <c r="R349" s="57"/>
      <c r="S349" s="57"/>
      <c r="T349" s="58"/>
      <c r="U349" s="31"/>
      <c r="V349" s="31"/>
      <c r="W349" s="31"/>
      <c r="X349" s="31"/>
      <c r="Y349" s="31"/>
      <c r="Z349" s="31"/>
      <c r="AA349" s="31"/>
      <c r="AB349" s="31"/>
      <c r="AC349" s="31"/>
      <c r="AD349" s="31"/>
      <c r="AE349" s="31"/>
      <c r="AT349" s="15" t="s">
        <v>202</v>
      </c>
      <c r="AU349" s="15" t="s">
        <v>96</v>
      </c>
    </row>
    <row r="350" spans="2:51" s="13" customFormat="1" ht="12">
      <c r="B350" s="160"/>
      <c r="C350" s="186"/>
      <c r="D350" s="201" t="s">
        <v>257</v>
      </c>
      <c r="E350" s="203" t="s">
        <v>1</v>
      </c>
      <c r="F350" s="204" t="s">
        <v>96</v>
      </c>
      <c r="G350" s="186"/>
      <c r="H350" s="205">
        <v>2</v>
      </c>
      <c r="I350" s="162"/>
      <c r="J350" s="186"/>
      <c r="L350" s="160"/>
      <c r="M350" s="163"/>
      <c r="N350" s="164"/>
      <c r="O350" s="164"/>
      <c r="P350" s="164"/>
      <c r="Q350" s="164"/>
      <c r="R350" s="164"/>
      <c r="S350" s="164"/>
      <c r="T350" s="165"/>
      <c r="AT350" s="161" t="s">
        <v>257</v>
      </c>
      <c r="AU350" s="161" t="s">
        <v>96</v>
      </c>
      <c r="AV350" s="13" t="s">
        <v>96</v>
      </c>
      <c r="AW350" s="13" t="s">
        <v>40</v>
      </c>
      <c r="AX350" s="13" t="s">
        <v>93</v>
      </c>
      <c r="AY350" s="161" t="s">
        <v>195</v>
      </c>
    </row>
    <row r="351" spans="1:65" s="2" customFormat="1" ht="24.2" customHeight="1">
      <c r="A351" s="31"/>
      <c r="B351" s="148"/>
      <c r="C351" s="206" t="s">
        <v>673</v>
      </c>
      <c r="D351" s="206" t="s">
        <v>327</v>
      </c>
      <c r="E351" s="207" t="s">
        <v>1371</v>
      </c>
      <c r="F351" s="208" t="s">
        <v>1372</v>
      </c>
      <c r="G351" s="209" t="s">
        <v>482</v>
      </c>
      <c r="H351" s="210">
        <v>1</v>
      </c>
      <c r="I351" s="170"/>
      <c r="J351" s="187">
        <f>ROUND(I351*H351,2)</f>
        <v>0</v>
      </c>
      <c r="K351" s="171"/>
      <c r="L351" s="172"/>
      <c r="M351" s="173" t="s">
        <v>1</v>
      </c>
      <c r="N351" s="174" t="s">
        <v>50</v>
      </c>
      <c r="O351" s="57"/>
      <c r="P351" s="153">
        <f>O351*H351</f>
        <v>0</v>
      </c>
      <c r="Q351" s="153">
        <v>0.001</v>
      </c>
      <c r="R351" s="153">
        <f>Q351*H351</f>
        <v>0.001</v>
      </c>
      <c r="S351" s="153">
        <v>0</v>
      </c>
      <c r="T351" s="154">
        <f>S351*H351</f>
        <v>0</v>
      </c>
      <c r="U351" s="31"/>
      <c r="V351" s="31"/>
      <c r="W351" s="31"/>
      <c r="X351" s="31"/>
      <c r="Y351" s="31"/>
      <c r="Z351" s="31"/>
      <c r="AA351" s="31"/>
      <c r="AB351" s="31"/>
      <c r="AC351" s="31"/>
      <c r="AD351" s="31"/>
      <c r="AE351" s="31"/>
      <c r="AR351" s="155" t="s">
        <v>224</v>
      </c>
      <c r="AT351" s="155" t="s">
        <v>327</v>
      </c>
      <c r="AU351" s="155" t="s">
        <v>96</v>
      </c>
      <c r="AY351" s="15" t="s">
        <v>195</v>
      </c>
      <c r="BE351" s="156">
        <f>IF(N351="základní",J351,0)</f>
        <v>0</v>
      </c>
      <c r="BF351" s="156">
        <f>IF(N351="snížená",J351,0)</f>
        <v>0</v>
      </c>
      <c r="BG351" s="156">
        <f>IF(N351="zákl. přenesená",J351,0)</f>
        <v>0</v>
      </c>
      <c r="BH351" s="156">
        <f>IF(N351="sníž. přenesená",J351,0)</f>
        <v>0</v>
      </c>
      <c r="BI351" s="156">
        <f>IF(N351="nulová",J351,0)</f>
        <v>0</v>
      </c>
      <c r="BJ351" s="15" t="s">
        <v>93</v>
      </c>
      <c r="BK351" s="156">
        <f>ROUND(I351*H351,2)</f>
        <v>0</v>
      </c>
      <c r="BL351" s="15" t="s">
        <v>208</v>
      </c>
      <c r="BM351" s="155" t="s">
        <v>1373</v>
      </c>
    </row>
    <row r="352" spans="1:47" s="2" customFormat="1" ht="12">
      <c r="A352" s="31"/>
      <c r="B352" s="32"/>
      <c r="C352" s="184"/>
      <c r="D352" s="201" t="s">
        <v>202</v>
      </c>
      <c r="E352" s="184"/>
      <c r="F352" s="202" t="s">
        <v>1372</v>
      </c>
      <c r="G352" s="184"/>
      <c r="H352" s="184"/>
      <c r="I352" s="157"/>
      <c r="J352" s="184"/>
      <c r="K352" s="31"/>
      <c r="L352" s="32"/>
      <c r="M352" s="158"/>
      <c r="N352" s="159"/>
      <c r="O352" s="57"/>
      <c r="P352" s="57"/>
      <c r="Q352" s="57"/>
      <c r="R352" s="57"/>
      <c r="S352" s="57"/>
      <c r="T352" s="58"/>
      <c r="U352" s="31"/>
      <c r="V352" s="31"/>
      <c r="W352" s="31"/>
      <c r="X352" s="31"/>
      <c r="Y352" s="31"/>
      <c r="Z352" s="31"/>
      <c r="AA352" s="31"/>
      <c r="AB352" s="31"/>
      <c r="AC352" s="31"/>
      <c r="AD352" s="31"/>
      <c r="AE352" s="31"/>
      <c r="AT352" s="15" t="s">
        <v>202</v>
      </c>
      <c r="AU352" s="15" t="s">
        <v>96</v>
      </c>
    </row>
    <row r="353" spans="1:65" s="2" customFormat="1" ht="24.2" customHeight="1">
      <c r="A353" s="31"/>
      <c r="B353" s="148"/>
      <c r="C353" s="206" t="s">
        <v>678</v>
      </c>
      <c r="D353" s="206" t="s">
        <v>327</v>
      </c>
      <c r="E353" s="207" t="s">
        <v>1374</v>
      </c>
      <c r="F353" s="208" t="s">
        <v>1375</v>
      </c>
      <c r="G353" s="209" t="s">
        <v>482</v>
      </c>
      <c r="H353" s="210">
        <v>1</v>
      </c>
      <c r="I353" s="170"/>
      <c r="J353" s="187">
        <f>ROUND(I353*H353,2)</f>
        <v>0</v>
      </c>
      <c r="K353" s="171"/>
      <c r="L353" s="172"/>
      <c r="M353" s="173" t="s">
        <v>1</v>
      </c>
      <c r="N353" s="174" t="s">
        <v>50</v>
      </c>
      <c r="O353" s="57"/>
      <c r="P353" s="153">
        <f>O353*H353</f>
        <v>0</v>
      </c>
      <c r="Q353" s="153">
        <v>0.028</v>
      </c>
      <c r="R353" s="153">
        <f>Q353*H353</f>
        <v>0.028</v>
      </c>
      <c r="S353" s="153">
        <v>0</v>
      </c>
      <c r="T353" s="154">
        <f>S353*H353</f>
        <v>0</v>
      </c>
      <c r="U353" s="31"/>
      <c r="V353" s="31"/>
      <c r="W353" s="31"/>
      <c r="X353" s="31"/>
      <c r="Y353" s="31"/>
      <c r="Z353" s="31"/>
      <c r="AA353" s="31"/>
      <c r="AB353" s="31"/>
      <c r="AC353" s="31"/>
      <c r="AD353" s="31"/>
      <c r="AE353" s="31"/>
      <c r="AR353" s="155" t="s">
        <v>224</v>
      </c>
      <c r="AT353" s="155" t="s">
        <v>327</v>
      </c>
      <c r="AU353" s="155" t="s">
        <v>96</v>
      </c>
      <c r="AY353" s="15" t="s">
        <v>195</v>
      </c>
      <c r="BE353" s="156">
        <f>IF(N353="základní",J353,0)</f>
        <v>0</v>
      </c>
      <c r="BF353" s="156">
        <f>IF(N353="snížená",J353,0)</f>
        <v>0</v>
      </c>
      <c r="BG353" s="156">
        <f>IF(N353="zákl. přenesená",J353,0)</f>
        <v>0</v>
      </c>
      <c r="BH353" s="156">
        <f>IF(N353="sníž. přenesená",J353,0)</f>
        <v>0</v>
      </c>
      <c r="BI353" s="156">
        <f>IF(N353="nulová",J353,0)</f>
        <v>0</v>
      </c>
      <c r="BJ353" s="15" t="s">
        <v>93</v>
      </c>
      <c r="BK353" s="156">
        <f>ROUND(I353*H353,2)</f>
        <v>0</v>
      </c>
      <c r="BL353" s="15" t="s">
        <v>208</v>
      </c>
      <c r="BM353" s="155" t="s">
        <v>1376</v>
      </c>
    </row>
    <row r="354" spans="1:47" s="2" customFormat="1" ht="12">
      <c r="A354" s="31"/>
      <c r="B354" s="32"/>
      <c r="C354" s="184"/>
      <c r="D354" s="201" t="s">
        <v>202</v>
      </c>
      <c r="E354" s="184"/>
      <c r="F354" s="202" t="s">
        <v>1375</v>
      </c>
      <c r="G354" s="184"/>
      <c r="H354" s="184"/>
      <c r="I354" s="157"/>
      <c r="J354" s="184"/>
      <c r="K354" s="31"/>
      <c r="L354" s="32"/>
      <c r="M354" s="158"/>
      <c r="N354" s="159"/>
      <c r="O354" s="57"/>
      <c r="P354" s="57"/>
      <c r="Q354" s="57"/>
      <c r="R354" s="57"/>
      <c r="S354" s="57"/>
      <c r="T354" s="58"/>
      <c r="U354" s="31"/>
      <c r="V354" s="31"/>
      <c r="W354" s="31"/>
      <c r="X354" s="31"/>
      <c r="Y354" s="31"/>
      <c r="Z354" s="31"/>
      <c r="AA354" s="31"/>
      <c r="AB354" s="31"/>
      <c r="AC354" s="31"/>
      <c r="AD354" s="31"/>
      <c r="AE354" s="31"/>
      <c r="AT354" s="15" t="s">
        <v>202</v>
      </c>
      <c r="AU354" s="15" t="s">
        <v>96</v>
      </c>
    </row>
    <row r="355" spans="1:65" s="2" customFormat="1" ht="24.2" customHeight="1">
      <c r="A355" s="31"/>
      <c r="B355" s="148"/>
      <c r="C355" s="206" t="s">
        <v>684</v>
      </c>
      <c r="D355" s="206" t="s">
        <v>327</v>
      </c>
      <c r="E355" s="207" t="s">
        <v>1377</v>
      </c>
      <c r="F355" s="208" t="s">
        <v>1378</v>
      </c>
      <c r="G355" s="209" t="s">
        <v>482</v>
      </c>
      <c r="H355" s="210">
        <v>1</v>
      </c>
      <c r="I355" s="170"/>
      <c r="J355" s="187">
        <f>ROUND(I355*H355,2)</f>
        <v>0</v>
      </c>
      <c r="K355" s="171"/>
      <c r="L355" s="172"/>
      <c r="M355" s="173" t="s">
        <v>1</v>
      </c>
      <c r="N355" s="174" t="s">
        <v>50</v>
      </c>
      <c r="O355" s="57"/>
      <c r="P355" s="153">
        <f>O355*H355</f>
        <v>0</v>
      </c>
      <c r="Q355" s="153">
        <v>0.025</v>
      </c>
      <c r="R355" s="153">
        <f>Q355*H355</f>
        <v>0.025</v>
      </c>
      <c r="S355" s="153">
        <v>0</v>
      </c>
      <c r="T355" s="154">
        <f>S355*H355</f>
        <v>0</v>
      </c>
      <c r="U355" s="31"/>
      <c r="V355" s="31"/>
      <c r="W355" s="31"/>
      <c r="X355" s="31"/>
      <c r="Y355" s="31"/>
      <c r="Z355" s="31"/>
      <c r="AA355" s="31"/>
      <c r="AB355" s="31"/>
      <c r="AC355" s="31"/>
      <c r="AD355" s="31"/>
      <c r="AE355" s="31"/>
      <c r="AR355" s="155" t="s">
        <v>224</v>
      </c>
      <c r="AT355" s="155" t="s">
        <v>327</v>
      </c>
      <c r="AU355" s="155" t="s">
        <v>96</v>
      </c>
      <c r="AY355" s="15" t="s">
        <v>195</v>
      </c>
      <c r="BE355" s="156">
        <f>IF(N355="základní",J355,0)</f>
        <v>0</v>
      </c>
      <c r="BF355" s="156">
        <f>IF(N355="snížená",J355,0)</f>
        <v>0</v>
      </c>
      <c r="BG355" s="156">
        <f>IF(N355="zákl. přenesená",J355,0)</f>
        <v>0</v>
      </c>
      <c r="BH355" s="156">
        <f>IF(N355="sníž. přenesená",J355,0)</f>
        <v>0</v>
      </c>
      <c r="BI355" s="156">
        <f>IF(N355="nulová",J355,0)</f>
        <v>0</v>
      </c>
      <c r="BJ355" s="15" t="s">
        <v>93</v>
      </c>
      <c r="BK355" s="156">
        <f>ROUND(I355*H355,2)</f>
        <v>0</v>
      </c>
      <c r="BL355" s="15" t="s">
        <v>208</v>
      </c>
      <c r="BM355" s="155" t="s">
        <v>1379</v>
      </c>
    </row>
    <row r="356" spans="1:47" s="2" customFormat="1" ht="12">
      <c r="A356" s="31"/>
      <c r="B356" s="32"/>
      <c r="C356" s="184"/>
      <c r="D356" s="201" t="s">
        <v>202</v>
      </c>
      <c r="E356" s="184"/>
      <c r="F356" s="202" t="s">
        <v>1378</v>
      </c>
      <c r="G356" s="184"/>
      <c r="H356" s="184"/>
      <c r="I356" s="157"/>
      <c r="J356" s="184"/>
      <c r="K356" s="31"/>
      <c r="L356" s="32"/>
      <c r="M356" s="158"/>
      <c r="N356" s="159"/>
      <c r="O356" s="57"/>
      <c r="P356" s="57"/>
      <c r="Q356" s="57"/>
      <c r="R356" s="57"/>
      <c r="S356" s="57"/>
      <c r="T356" s="58"/>
      <c r="U356" s="31"/>
      <c r="V356" s="31"/>
      <c r="W356" s="31"/>
      <c r="X356" s="31"/>
      <c r="Y356" s="31"/>
      <c r="Z356" s="31"/>
      <c r="AA356" s="31"/>
      <c r="AB356" s="31"/>
      <c r="AC356" s="31"/>
      <c r="AD356" s="31"/>
      <c r="AE356" s="31"/>
      <c r="AT356" s="15" t="s">
        <v>202</v>
      </c>
      <c r="AU356" s="15" t="s">
        <v>96</v>
      </c>
    </row>
    <row r="357" spans="1:65" s="2" customFormat="1" ht="24.2" customHeight="1">
      <c r="A357" s="31"/>
      <c r="B357" s="148"/>
      <c r="C357" s="196" t="s">
        <v>690</v>
      </c>
      <c r="D357" s="196" t="s">
        <v>196</v>
      </c>
      <c r="E357" s="197" t="s">
        <v>608</v>
      </c>
      <c r="F357" s="198" t="s">
        <v>609</v>
      </c>
      <c r="G357" s="199" t="s">
        <v>482</v>
      </c>
      <c r="H357" s="200">
        <v>2</v>
      </c>
      <c r="I357" s="149"/>
      <c r="J357" s="183">
        <f>ROUND(I357*H357,2)</f>
        <v>0</v>
      </c>
      <c r="K357" s="150"/>
      <c r="L357" s="32"/>
      <c r="M357" s="151" t="s">
        <v>1</v>
      </c>
      <c r="N357" s="152" t="s">
        <v>50</v>
      </c>
      <c r="O357" s="57"/>
      <c r="P357" s="153">
        <f>O357*H357</f>
        <v>0</v>
      </c>
      <c r="Q357" s="153">
        <v>0.01019</v>
      </c>
      <c r="R357" s="153">
        <f>Q357*H357</f>
        <v>0.02038</v>
      </c>
      <c r="S357" s="153">
        <v>0</v>
      </c>
      <c r="T357" s="154">
        <f>S357*H357</f>
        <v>0</v>
      </c>
      <c r="U357" s="31"/>
      <c r="V357" s="31"/>
      <c r="W357" s="31"/>
      <c r="X357" s="31"/>
      <c r="Y357" s="31"/>
      <c r="Z357" s="31"/>
      <c r="AA357" s="31"/>
      <c r="AB357" s="31"/>
      <c r="AC357" s="31"/>
      <c r="AD357" s="31"/>
      <c r="AE357" s="31"/>
      <c r="AR357" s="155" t="s">
        <v>208</v>
      </c>
      <c r="AT357" s="155" t="s">
        <v>196</v>
      </c>
      <c r="AU357" s="155" t="s">
        <v>96</v>
      </c>
      <c r="AY357" s="15" t="s">
        <v>195</v>
      </c>
      <c r="BE357" s="156">
        <f>IF(N357="základní",J357,0)</f>
        <v>0</v>
      </c>
      <c r="BF357" s="156">
        <f>IF(N357="snížená",J357,0)</f>
        <v>0</v>
      </c>
      <c r="BG357" s="156">
        <f>IF(N357="zákl. přenesená",J357,0)</f>
        <v>0</v>
      </c>
      <c r="BH357" s="156">
        <f>IF(N357="sníž. přenesená",J357,0)</f>
        <v>0</v>
      </c>
      <c r="BI357" s="156">
        <f>IF(N357="nulová",J357,0)</f>
        <v>0</v>
      </c>
      <c r="BJ357" s="15" t="s">
        <v>93</v>
      </c>
      <c r="BK357" s="156">
        <f>ROUND(I357*H357,2)</f>
        <v>0</v>
      </c>
      <c r="BL357" s="15" t="s">
        <v>208</v>
      </c>
      <c r="BM357" s="155" t="s">
        <v>1380</v>
      </c>
    </row>
    <row r="358" spans="1:47" s="2" customFormat="1" ht="12">
      <c r="A358" s="31"/>
      <c r="B358" s="32"/>
      <c r="C358" s="184"/>
      <c r="D358" s="201" t="s">
        <v>202</v>
      </c>
      <c r="E358" s="184"/>
      <c r="F358" s="202" t="s">
        <v>609</v>
      </c>
      <c r="G358" s="184"/>
      <c r="H358" s="184"/>
      <c r="I358" s="157"/>
      <c r="J358" s="184"/>
      <c r="K358" s="31"/>
      <c r="L358" s="32"/>
      <c r="M358" s="158"/>
      <c r="N358" s="159"/>
      <c r="O358" s="57"/>
      <c r="P358" s="57"/>
      <c r="Q358" s="57"/>
      <c r="R358" s="57"/>
      <c r="S358" s="57"/>
      <c r="T358" s="58"/>
      <c r="U358" s="31"/>
      <c r="V358" s="31"/>
      <c r="W358" s="31"/>
      <c r="X358" s="31"/>
      <c r="Y358" s="31"/>
      <c r="Z358" s="31"/>
      <c r="AA358" s="31"/>
      <c r="AB358" s="31"/>
      <c r="AC358" s="31"/>
      <c r="AD358" s="31"/>
      <c r="AE358" s="31"/>
      <c r="AT358" s="15" t="s">
        <v>202</v>
      </c>
      <c r="AU358" s="15" t="s">
        <v>96</v>
      </c>
    </row>
    <row r="359" spans="2:51" s="13" customFormat="1" ht="12">
      <c r="B359" s="160"/>
      <c r="C359" s="186"/>
      <c r="D359" s="201" t="s">
        <v>257</v>
      </c>
      <c r="E359" s="203" t="s">
        <v>1</v>
      </c>
      <c r="F359" s="204" t="s">
        <v>96</v>
      </c>
      <c r="G359" s="186"/>
      <c r="H359" s="205">
        <v>2</v>
      </c>
      <c r="I359" s="162"/>
      <c r="J359" s="186"/>
      <c r="L359" s="160"/>
      <c r="M359" s="163"/>
      <c r="N359" s="164"/>
      <c r="O359" s="164"/>
      <c r="P359" s="164"/>
      <c r="Q359" s="164"/>
      <c r="R359" s="164"/>
      <c r="S359" s="164"/>
      <c r="T359" s="165"/>
      <c r="AT359" s="161" t="s">
        <v>257</v>
      </c>
      <c r="AU359" s="161" t="s">
        <v>96</v>
      </c>
      <c r="AV359" s="13" t="s">
        <v>96</v>
      </c>
      <c r="AW359" s="13" t="s">
        <v>40</v>
      </c>
      <c r="AX359" s="13" t="s">
        <v>93</v>
      </c>
      <c r="AY359" s="161" t="s">
        <v>195</v>
      </c>
    </row>
    <row r="360" spans="1:65" s="2" customFormat="1" ht="16.5" customHeight="1">
      <c r="A360" s="31"/>
      <c r="B360" s="148"/>
      <c r="C360" s="206" t="s">
        <v>695</v>
      </c>
      <c r="D360" s="206" t="s">
        <v>327</v>
      </c>
      <c r="E360" s="207" t="s">
        <v>616</v>
      </c>
      <c r="F360" s="208" t="s">
        <v>617</v>
      </c>
      <c r="G360" s="209" t="s">
        <v>482</v>
      </c>
      <c r="H360" s="210">
        <v>1</v>
      </c>
      <c r="I360" s="170"/>
      <c r="J360" s="187">
        <f>ROUND(I360*H360,2)</f>
        <v>0</v>
      </c>
      <c r="K360" s="171"/>
      <c r="L360" s="172"/>
      <c r="M360" s="173" t="s">
        <v>1</v>
      </c>
      <c r="N360" s="174" t="s">
        <v>50</v>
      </c>
      <c r="O360" s="57"/>
      <c r="P360" s="153">
        <f>O360*H360</f>
        <v>0</v>
      </c>
      <c r="Q360" s="153">
        <v>0.526</v>
      </c>
      <c r="R360" s="153">
        <f>Q360*H360</f>
        <v>0.526</v>
      </c>
      <c r="S360" s="153">
        <v>0</v>
      </c>
      <c r="T360" s="154">
        <f>S360*H360</f>
        <v>0</v>
      </c>
      <c r="U360" s="31"/>
      <c r="V360" s="31"/>
      <c r="W360" s="31"/>
      <c r="X360" s="31"/>
      <c r="Y360" s="31"/>
      <c r="Z360" s="31"/>
      <c r="AA360" s="31"/>
      <c r="AB360" s="31"/>
      <c r="AC360" s="31"/>
      <c r="AD360" s="31"/>
      <c r="AE360" s="31"/>
      <c r="AR360" s="155" t="s">
        <v>224</v>
      </c>
      <c r="AT360" s="155" t="s">
        <v>327</v>
      </c>
      <c r="AU360" s="155" t="s">
        <v>96</v>
      </c>
      <c r="AY360" s="15" t="s">
        <v>195</v>
      </c>
      <c r="BE360" s="156">
        <f>IF(N360="základní",J360,0)</f>
        <v>0</v>
      </c>
      <c r="BF360" s="156">
        <f>IF(N360="snížená",J360,0)</f>
        <v>0</v>
      </c>
      <c r="BG360" s="156">
        <f>IF(N360="zákl. přenesená",J360,0)</f>
        <v>0</v>
      </c>
      <c r="BH360" s="156">
        <f>IF(N360="sníž. přenesená",J360,0)</f>
        <v>0</v>
      </c>
      <c r="BI360" s="156">
        <f>IF(N360="nulová",J360,0)</f>
        <v>0</v>
      </c>
      <c r="BJ360" s="15" t="s">
        <v>93</v>
      </c>
      <c r="BK360" s="156">
        <f>ROUND(I360*H360,2)</f>
        <v>0</v>
      </c>
      <c r="BL360" s="15" t="s">
        <v>208</v>
      </c>
      <c r="BM360" s="155" t="s">
        <v>1381</v>
      </c>
    </row>
    <row r="361" spans="1:47" s="2" customFormat="1" ht="12">
      <c r="A361" s="31"/>
      <c r="B361" s="32"/>
      <c r="C361" s="184"/>
      <c r="D361" s="201" t="s">
        <v>202</v>
      </c>
      <c r="E361" s="184"/>
      <c r="F361" s="202" t="s">
        <v>617</v>
      </c>
      <c r="G361" s="184"/>
      <c r="H361" s="184"/>
      <c r="I361" s="157"/>
      <c r="J361" s="184"/>
      <c r="K361" s="31"/>
      <c r="L361" s="32"/>
      <c r="M361" s="158"/>
      <c r="N361" s="159"/>
      <c r="O361" s="57"/>
      <c r="P361" s="57"/>
      <c r="Q361" s="57"/>
      <c r="R361" s="57"/>
      <c r="S361" s="57"/>
      <c r="T361" s="58"/>
      <c r="U361" s="31"/>
      <c r="V361" s="31"/>
      <c r="W361" s="31"/>
      <c r="X361" s="31"/>
      <c r="Y361" s="31"/>
      <c r="Z361" s="31"/>
      <c r="AA361" s="31"/>
      <c r="AB361" s="31"/>
      <c r="AC361" s="31"/>
      <c r="AD361" s="31"/>
      <c r="AE361" s="31"/>
      <c r="AT361" s="15" t="s">
        <v>202</v>
      </c>
      <c r="AU361" s="15" t="s">
        <v>96</v>
      </c>
    </row>
    <row r="362" spans="2:51" s="13" customFormat="1" ht="12">
      <c r="B362" s="160"/>
      <c r="C362" s="186"/>
      <c r="D362" s="201" t="s">
        <v>257</v>
      </c>
      <c r="E362" s="203" t="s">
        <v>1</v>
      </c>
      <c r="F362" s="204" t="s">
        <v>93</v>
      </c>
      <c r="G362" s="186"/>
      <c r="H362" s="205">
        <v>1</v>
      </c>
      <c r="I362" s="162"/>
      <c r="J362" s="186"/>
      <c r="L362" s="160"/>
      <c r="M362" s="163"/>
      <c r="N362" s="164"/>
      <c r="O362" s="164"/>
      <c r="P362" s="164"/>
      <c r="Q362" s="164"/>
      <c r="R362" s="164"/>
      <c r="S362" s="164"/>
      <c r="T362" s="165"/>
      <c r="AT362" s="161" t="s">
        <v>257</v>
      </c>
      <c r="AU362" s="161" t="s">
        <v>96</v>
      </c>
      <c r="AV362" s="13" t="s">
        <v>96</v>
      </c>
      <c r="AW362" s="13" t="s">
        <v>40</v>
      </c>
      <c r="AX362" s="13" t="s">
        <v>93</v>
      </c>
      <c r="AY362" s="161" t="s">
        <v>195</v>
      </c>
    </row>
    <row r="363" spans="1:65" s="2" customFormat="1" ht="24.2" customHeight="1">
      <c r="A363" s="31"/>
      <c r="B363" s="148"/>
      <c r="C363" s="196" t="s">
        <v>700</v>
      </c>
      <c r="D363" s="196" t="s">
        <v>196</v>
      </c>
      <c r="E363" s="197" t="s">
        <v>624</v>
      </c>
      <c r="F363" s="198" t="s">
        <v>625</v>
      </c>
      <c r="G363" s="199" t="s">
        <v>482</v>
      </c>
      <c r="H363" s="200">
        <v>1</v>
      </c>
      <c r="I363" s="149"/>
      <c r="J363" s="183">
        <f>ROUND(I363*H363,2)</f>
        <v>0</v>
      </c>
      <c r="K363" s="150"/>
      <c r="L363" s="32"/>
      <c r="M363" s="151" t="s">
        <v>1</v>
      </c>
      <c r="N363" s="152" t="s">
        <v>50</v>
      </c>
      <c r="O363" s="57"/>
      <c r="P363" s="153">
        <f>O363*H363</f>
        <v>0</v>
      </c>
      <c r="Q363" s="153">
        <v>0.01248</v>
      </c>
      <c r="R363" s="153">
        <f>Q363*H363</f>
        <v>0.01248</v>
      </c>
      <c r="S363" s="153">
        <v>0</v>
      </c>
      <c r="T363" s="154">
        <f>S363*H363</f>
        <v>0</v>
      </c>
      <c r="U363" s="31"/>
      <c r="V363" s="31"/>
      <c r="W363" s="31"/>
      <c r="X363" s="31"/>
      <c r="Y363" s="31"/>
      <c r="Z363" s="31"/>
      <c r="AA363" s="31"/>
      <c r="AB363" s="31"/>
      <c r="AC363" s="31"/>
      <c r="AD363" s="31"/>
      <c r="AE363" s="31"/>
      <c r="AR363" s="155" t="s">
        <v>208</v>
      </c>
      <c r="AT363" s="155" t="s">
        <v>196</v>
      </c>
      <c r="AU363" s="155" t="s">
        <v>96</v>
      </c>
      <c r="AY363" s="15" t="s">
        <v>195</v>
      </c>
      <c r="BE363" s="156">
        <f>IF(N363="základní",J363,0)</f>
        <v>0</v>
      </c>
      <c r="BF363" s="156">
        <f>IF(N363="snížená",J363,0)</f>
        <v>0</v>
      </c>
      <c r="BG363" s="156">
        <f>IF(N363="zákl. přenesená",J363,0)</f>
        <v>0</v>
      </c>
      <c r="BH363" s="156">
        <f>IF(N363="sníž. přenesená",J363,0)</f>
        <v>0</v>
      </c>
      <c r="BI363" s="156">
        <f>IF(N363="nulová",J363,0)</f>
        <v>0</v>
      </c>
      <c r="BJ363" s="15" t="s">
        <v>93</v>
      </c>
      <c r="BK363" s="156">
        <f>ROUND(I363*H363,2)</f>
        <v>0</v>
      </c>
      <c r="BL363" s="15" t="s">
        <v>208</v>
      </c>
      <c r="BM363" s="155" t="s">
        <v>1382</v>
      </c>
    </row>
    <row r="364" spans="1:47" s="2" customFormat="1" ht="12">
      <c r="A364" s="31"/>
      <c r="B364" s="32"/>
      <c r="C364" s="184"/>
      <c r="D364" s="201" t="s">
        <v>202</v>
      </c>
      <c r="E364" s="184"/>
      <c r="F364" s="202" t="s">
        <v>625</v>
      </c>
      <c r="G364" s="184"/>
      <c r="H364" s="184"/>
      <c r="I364" s="157"/>
      <c r="J364" s="184"/>
      <c r="K364" s="31"/>
      <c r="L364" s="32"/>
      <c r="M364" s="158"/>
      <c r="N364" s="159"/>
      <c r="O364" s="57"/>
      <c r="P364" s="57"/>
      <c r="Q364" s="57"/>
      <c r="R364" s="57"/>
      <c r="S364" s="57"/>
      <c r="T364" s="58"/>
      <c r="U364" s="31"/>
      <c r="V364" s="31"/>
      <c r="W364" s="31"/>
      <c r="X364" s="31"/>
      <c r="Y364" s="31"/>
      <c r="Z364" s="31"/>
      <c r="AA364" s="31"/>
      <c r="AB364" s="31"/>
      <c r="AC364" s="31"/>
      <c r="AD364" s="31"/>
      <c r="AE364" s="31"/>
      <c r="AT364" s="15" t="s">
        <v>202</v>
      </c>
      <c r="AU364" s="15" t="s">
        <v>96</v>
      </c>
    </row>
    <row r="365" spans="2:51" s="13" customFormat="1" ht="12">
      <c r="B365" s="160"/>
      <c r="C365" s="186"/>
      <c r="D365" s="201" t="s">
        <v>257</v>
      </c>
      <c r="E365" s="203" t="s">
        <v>1</v>
      </c>
      <c r="F365" s="204" t="s">
        <v>93</v>
      </c>
      <c r="G365" s="186"/>
      <c r="H365" s="205">
        <v>1</v>
      </c>
      <c r="I365" s="162"/>
      <c r="J365" s="186"/>
      <c r="L365" s="160"/>
      <c r="M365" s="163"/>
      <c r="N365" s="164"/>
      <c r="O365" s="164"/>
      <c r="P365" s="164"/>
      <c r="Q365" s="164"/>
      <c r="R365" s="164"/>
      <c r="S365" s="164"/>
      <c r="T365" s="165"/>
      <c r="AT365" s="161" t="s">
        <v>257</v>
      </c>
      <c r="AU365" s="161" t="s">
        <v>96</v>
      </c>
      <c r="AV365" s="13" t="s">
        <v>96</v>
      </c>
      <c r="AW365" s="13" t="s">
        <v>40</v>
      </c>
      <c r="AX365" s="13" t="s">
        <v>93</v>
      </c>
      <c r="AY365" s="161" t="s">
        <v>195</v>
      </c>
    </row>
    <row r="366" spans="1:65" s="2" customFormat="1" ht="24.2" customHeight="1">
      <c r="A366" s="31"/>
      <c r="B366" s="148"/>
      <c r="C366" s="206" t="s">
        <v>708</v>
      </c>
      <c r="D366" s="206" t="s">
        <v>327</v>
      </c>
      <c r="E366" s="207" t="s">
        <v>628</v>
      </c>
      <c r="F366" s="208" t="s">
        <v>629</v>
      </c>
      <c r="G366" s="209" t="s">
        <v>482</v>
      </c>
      <c r="H366" s="210">
        <v>1</v>
      </c>
      <c r="I366" s="170"/>
      <c r="J366" s="187">
        <f>ROUND(I366*H366,2)</f>
        <v>0</v>
      </c>
      <c r="K366" s="171"/>
      <c r="L366" s="172"/>
      <c r="M366" s="173" t="s">
        <v>1</v>
      </c>
      <c r="N366" s="174" t="s">
        <v>50</v>
      </c>
      <c r="O366" s="57"/>
      <c r="P366" s="153">
        <f>O366*H366</f>
        <v>0</v>
      </c>
      <c r="Q366" s="153">
        <v>0.57</v>
      </c>
      <c r="R366" s="153">
        <f>Q366*H366</f>
        <v>0.57</v>
      </c>
      <c r="S366" s="153">
        <v>0</v>
      </c>
      <c r="T366" s="154">
        <f>S366*H366</f>
        <v>0</v>
      </c>
      <c r="U366" s="31"/>
      <c r="V366" s="31"/>
      <c r="W366" s="31"/>
      <c r="X366" s="31"/>
      <c r="Y366" s="31"/>
      <c r="Z366" s="31"/>
      <c r="AA366" s="31"/>
      <c r="AB366" s="31"/>
      <c r="AC366" s="31"/>
      <c r="AD366" s="31"/>
      <c r="AE366" s="31"/>
      <c r="AR366" s="155" t="s">
        <v>224</v>
      </c>
      <c r="AT366" s="155" t="s">
        <v>327</v>
      </c>
      <c r="AU366" s="155" t="s">
        <v>96</v>
      </c>
      <c r="AY366" s="15" t="s">
        <v>195</v>
      </c>
      <c r="BE366" s="156">
        <f>IF(N366="základní",J366,0)</f>
        <v>0</v>
      </c>
      <c r="BF366" s="156">
        <f>IF(N366="snížená",J366,0)</f>
        <v>0</v>
      </c>
      <c r="BG366" s="156">
        <f>IF(N366="zákl. přenesená",J366,0)</f>
        <v>0</v>
      </c>
      <c r="BH366" s="156">
        <f>IF(N366="sníž. přenesená",J366,0)</f>
        <v>0</v>
      </c>
      <c r="BI366" s="156">
        <f>IF(N366="nulová",J366,0)</f>
        <v>0</v>
      </c>
      <c r="BJ366" s="15" t="s">
        <v>93</v>
      </c>
      <c r="BK366" s="156">
        <f>ROUND(I366*H366,2)</f>
        <v>0</v>
      </c>
      <c r="BL366" s="15" t="s">
        <v>208</v>
      </c>
      <c r="BM366" s="155" t="s">
        <v>1383</v>
      </c>
    </row>
    <row r="367" spans="1:47" s="2" customFormat="1" ht="19.5">
      <c r="A367" s="31"/>
      <c r="B367" s="32"/>
      <c r="C367" s="184"/>
      <c r="D367" s="201" t="s">
        <v>202</v>
      </c>
      <c r="E367" s="184"/>
      <c r="F367" s="202" t="s">
        <v>629</v>
      </c>
      <c r="G367" s="184"/>
      <c r="H367" s="184"/>
      <c r="I367" s="157"/>
      <c r="J367" s="184"/>
      <c r="K367" s="31"/>
      <c r="L367" s="32"/>
      <c r="M367" s="158"/>
      <c r="N367" s="159"/>
      <c r="O367" s="57"/>
      <c r="P367" s="57"/>
      <c r="Q367" s="57"/>
      <c r="R367" s="57"/>
      <c r="S367" s="57"/>
      <c r="T367" s="58"/>
      <c r="U367" s="31"/>
      <c r="V367" s="31"/>
      <c r="W367" s="31"/>
      <c r="X367" s="31"/>
      <c r="Y367" s="31"/>
      <c r="Z367" s="31"/>
      <c r="AA367" s="31"/>
      <c r="AB367" s="31"/>
      <c r="AC367" s="31"/>
      <c r="AD367" s="31"/>
      <c r="AE367" s="31"/>
      <c r="AT367" s="15" t="s">
        <v>202</v>
      </c>
      <c r="AU367" s="15" t="s">
        <v>96</v>
      </c>
    </row>
    <row r="368" spans="2:51" s="13" customFormat="1" ht="12">
      <c r="B368" s="160"/>
      <c r="C368" s="186"/>
      <c r="D368" s="201" t="s">
        <v>257</v>
      </c>
      <c r="E368" s="203" t="s">
        <v>1</v>
      </c>
      <c r="F368" s="204" t="s">
        <v>93</v>
      </c>
      <c r="G368" s="186"/>
      <c r="H368" s="205">
        <v>1</v>
      </c>
      <c r="I368" s="162"/>
      <c r="J368" s="186"/>
      <c r="L368" s="160"/>
      <c r="M368" s="163"/>
      <c r="N368" s="164"/>
      <c r="O368" s="164"/>
      <c r="P368" s="164"/>
      <c r="Q368" s="164"/>
      <c r="R368" s="164"/>
      <c r="S368" s="164"/>
      <c r="T368" s="165"/>
      <c r="AT368" s="161" t="s">
        <v>257</v>
      </c>
      <c r="AU368" s="161" t="s">
        <v>96</v>
      </c>
      <c r="AV368" s="13" t="s">
        <v>96</v>
      </c>
      <c r="AW368" s="13" t="s">
        <v>40</v>
      </c>
      <c r="AX368" s="13" t="s">
        <v>93</v>
      </c>
      <c r="AY368" s="161" t="s">
        <v>195</v>
      </c>
    </row>
    <row r="369" spans="1:65" s="2" customFormat="1" ht="24.2" customHeight="1">
      <c r="A369" s="31"/>
      <c r="B369" s="148"/>
      <c r="C369" s="196" t="s">
        <v>713</v>
      </c>
      <c r="D369" s="196" t="s">
        <v>196</v>
      </c>
      <c r="E369" s="197" t="s">
        <v>632</v>
      </c>
      <c r="F369" s="198" t="s">
        <v>633</v>
      </c>
      <c r="G369" s="199" t="s">
        <v>482</v>
      </c>
      <c r="H369" s="200">
        <v>1</v>
      </c>
      <c r="I369" s="149"/>
      <c r="J369" s="183">
        <f>ROUND(I369*H369,2)</f>
        <v>0</v>
      </c>
      <c r="K369" s="150"/>
      <c r="L369" s="32"/>
      <c r="M369" s="151" t="s">
        <v>1</v>
      </c>
      <c r="N369" s="152" t="s">
        <v>50</v>
      </c>
      <c r="O369" s="57"/>
      <c r="P369" s="153">
        <f>O369*H369</f>
        <v>0</v>
      </c>
      <c r="Q369" s="153">
        <v>0.02854</v>
      </c>
      <c r="R369" s="153">
        <f>Q369*H369</f>
        <v>0.02854</v>
      </c>
      <c r="S369" s="153">
        <v>0</v>
      </c>
      <c r="T369" s="154">
        <f>S369*H369</f>
        <v>0</v>
      </c>
      <c r="U369" s="31"/>
      <c r="V369" s="31"/>
      <c r="W369" s="31"/>
      <c r="X369" s="31"/>
      <c r="Y369" s="31"/>
      <c r="Z369" s="31"/>
      <c r="AA369" s="31"/>
      <c r="AB369" s="31"/>
      <c r="AC369" s="31"/>
      <c r="AD369" s="31"/>
      <c r="AE369" s="31"/>
      <c r="AR369" s="155" t="s">
        <v>208</v>
      </c>
      <c r="AT369" s="155" t="s">
        <v>196</v>
      </c>
      <c r="AU369" s="155" t="s">
        <v>96</v>
      </c>
      <c r="AY369" s="15" t="s">
        <v>195</v>
      </c>
      <c r="BE369" s="156">
        <f>IF(N369="základní",J369,0)</f>
        <v>0</v>
      </c>
      <c r="BF369" s="156">
        <f>IF(N369="snížená",J369,0)</f>
        <v>0</v>
      </c>
      <c r="BG369" s="156">
        <f>IF(N369="zákl. přenesená",J369,0)</f>
        <v>0</v>
      </c>
      <c r="BH369" s="156">
        <f>IF(N369="sníž. přenesená",J369,0)</f>
        <v>0</v>
      </c>
      <c r="BI369" s="156">
        <f>IF(N369="nulová",J369,0)</f>
        <v>0</v>
      </c>
      <c r="BJ369" s="15" t="s">
        <v>93</v>
      </c>
      <c r="BK369" s="156">
        <f>ROUND(I369*H369,2)</f>
        <v>0</v>
      </c>
      <c r="BL369" s="15" t="s">
        <v>208</v>
      </c>
      <c r="BM369" s="155" t="s">
        <v>1384</v>
      </c>
    </row>
    <row r="370" spans="1:47" s="2" customFormat="1" ht="19.5">
      <c r="A370" s="31"/>
      <c r="B370" s="32"/>
      <c r="C370" s="184"/>
      <c r="D370" s="201" t="s">
        <v>202</v>
      </c>
      <c r="E370" s="184"/>
      <c r="F370" s="202" t="s">
        <v>633</v>
      </c>
      <c r="G370" s="184"/>
      <c r="H370" s="184"/>
      <c r="I370" s="157"/>
      <c r="J370" s="184"/>
      <c r="K370" s="31"/>
      <c r="L370" s="32"/>
      <c r="M370" s="158"/>
      <c r="N370" s="159"/>
      <c r="O370" s="57"/>
      <c r="P370" s="57"/>
      <c r="Q370" s="57"/>
      <c r="R370" s="57"/>
      <c r="S370" s="57"/>
      <c r="T370" s="58"/>
      <c r="U370" s="31"/>
      <c r="V370" s="31"/>
      <c r="W370" s="31"/>
      <c r="X370" s="31"/>
      <c r="Y370" s="31"/>
      <c r="Z370" s="31"/>
      <c r="AA370" s="31"/>
      <c r="AB370" s="31"/>
      <c r="AC370" s="31"/>
      <c r="AD370" s="31"/>
      <c r="AE370" s="31"/>
      <c r="AT370" s="15" t="s">
        <v>202</v>
      </c>
      <c r="AU370" s="15" t="s">
        <v>96</v>
      </c>
    </row>
    <row r="371" spans="2:51" s="13" customFormat="1" ht="12">
      <c r="B371" s="160"/>
      <c r="C371" s="186"/>
      <c r="D371" s="201" t="s">
        <v>257</v>
      </c>
      <c r="E371" s="203" t="s">
        <v>1</v>
      </c>
      <c r="F371" s="204" t="s">
        <v>93</v>
      </c>
      <c r="G371" s="186"/>
      <c r="H371" s="205">
        <v>1</v>
      </c>
      <c r="I371" s="162"/>
      <c r="J371" s="186"/>
      <c r="L371" s="160"/>
      <c r="M371" s="163"/>
      <c r="N371" s="164"/>
      <c r="O371" s="164"/>
      <c r="P371" s="164"/>
      <c r="Q371" s="164"/>
      <c r="R371" s="164"/>
      <c r="S371" s="164"/>
      <c r="T371" s="165"/>
      <c r="AT371" s="161" t="s">
        <v>257</v>
      </c>
      <c r="AU371" s="161" t="s">
        <v>96</v>
      </c>
      <c r="AV371" s="13" t="s">
        <v>96</v>
      </c>
      <c r="AW371" s="13" t="s">
        <v>40</v>
      </c>
      <c r="AX371" s="13" t="s">
        <v>93</v>
      </c>
      <c r="AY371" s="161" t="s">
        <v>195</v>
      </c>
    </row>
    <row r="372" spans="1:65" s="2" customFormat="1" ht="16.5" customHeight="1">
      <c r="A372" s="31"/>
      <c r="B372" s="148"/>
      <c r="C372" s="206" t="s">
        <v>720</v>
      </c>
      <c r="D372" s="206" t="s">
        <v>327</v>
      </c>
      <c r="E372" s="207" t="s">
        <v>636</v>
      </c>
      <c r="F372" s="208" t="s">
        <v>1385</v>
      </c>
      <c r="G372" s="209" t="s">
        <v>482</v>
      </c>
      <c r="H372" s="210">
        <v>1</v>
      </c>
      <c r="I372" s="170"/>
      <c r="J372" s="187">
        <f>ROUND(I372*H372,2)</f>
        <v>0</v>
      </c>
      <c r="K372" s="171"/>
      <c r="L372" s="172"/>
      <c r="M372" s="173" t="s">
        <v>1</v>
      </c>
      <c r="N372" s="174" t="s">
        <v>50</v>
      </c>
      <c r="O372" s="57"/>
      <c r="P372" s="153">
        <f>O372*H372</f>
        <v>0</v>
      </c>
      <c r="Q372" s="153">
        <v>1.817</v>
      </c>
      <c r="R372" s="153">
        <f>Q372*H372</f>
        <v>1.817</v>
      </c>
      <c r="S372" s="153">
        <v>0</v>
      </c>
      <c r="T372" s="154">
        <f>S372*H372</f>
        <v>0</v>
      </c>
      <c r="U372" s="31"/>
      <c r="V372" s="31"/>
      <c r="W372" s="31"/>
      <c r="X372" s="31"/>
      <c r="Y372" s="31"/>
      <c r="Z372" s="31"/>
      <c r="AA372" s="31"/>
      <c r="AB372" s="31"/>
      <c r="AC372" s="31"/>
      <c r="AD372" s="31"/>
      <c r="AE372" s="31"/>
      <c r="AR372" s="155" t="s">
        <v>224</v>
      </c>
      <c r="AT372" s="155" t="s">
        <v>327</v>
      </c>
      <c r="AU372" s="155" t="s">
        <v>96</v>
      </c>
      <c r="AY372" s="15" t="s">
        <v>195</v>
      </c>
      <c r="BE372" s="156">
        <f>IF(N372="základní",J372,0)</f>
        <v>0</v>
      </c>
      <c r="BF372" s="156">
        <f>IF(N372="snížená",J372,0)</f>
        <v>0</v>
      </c>
      <c r="BG372" s="156">
        <f>IF(N372="zákl. přenesená",J372,0)</f>
        <v>0</v>
      </c>
      <c r="BH372" s="156">
        <f>IF(N372="sníž. přenesená",J372,0)</f>
        <v>0</v>
      </c>
      <c r="BI372" s="156">
        <f>IF(N372="nulová",J372,0)</f>
        <v>0</v>
      </c>
      <c r="BJ372" s="15" t="s">
        <v>93</v>
      </c>
      <c r="BK372" s="156">
        <f>ROUND(I372*H372,2)</f>
        <v>0</v>
      </c>
      <c r="BL372" s="15" t="s">
        <v>208</v>
      </c>
      <c r="BM372" s="155" t="s">
        <v>1386</v>
      </c>
    </row>
    <row r="373" spans="1:47" s="2" customFormat="1" ht="12">
      <c r="A373" s="31"/>
      <c r="B373" s="32"/>
      <c r="C373" s="184"/>
      <c r="D373" s="201" t="s">
        <v>202</v>
      </c>
      <c r="E373" s="184"/>
      <c r="F373" s="202" t="s">
        <v>639</v>
      </c>
      <c r="G373" s="184"/>
      <c r="H373" s="184"/>
      <c r="I373" s="157"/>
      <c r="J373" s="184"/>
      <c r="K373" s="31"/>
      <c r="L373" s="32"/>
      <c r="M373" s="158"/>
      <c r="N373" s="159"/>
      <c r="O373" s="57"/>
      <c r="P373" s="57"/>
      <c r="Q373" s="57"/>
      <c r="R373" s="57"/>
      <c r="S373" s="57"/>
      <c r="T373" s="58"/>
      <c r="U373" s="31"/>
      <c r="V373" s="31"/>
      <c r="W373" s="31"/>
      <c r="X373" s="31"/>
      <c r="Y373" s="31"/>
      <c r="Z373" s="31"/>
      <c r="AA373" s="31"/>
      <c r="AB373" s="31"/>
      <c r="AC373" s="31"/>
      <c r="AD373" s="31"/>
      <c r="AE373" s="31"/>
      <c r="AT373" s="15" t="s">
        <v>202</v>
      </c>
      <c r="AU373" s="15" t="s">
        <v>96</v>
      </c>
    </row>
    <row r="374" spans="2:51" s="13" customFormat="1" ht="12">
      <c r="B374" s="160"/>
      <c r="C374" s="186"/>
      <c r="D374" s="201" t="s">
        <v>257</v>
      </c>
      <c r="E374" s="203" t="s">
        <v>1</v>
      </c>
      <c r="F374" s="204" t="s">
        <v>93</v>
      </c>
      <c r="G374" s="186"/>
      <c r="H374" s="205">
        <v>1</v>
      </c>
      <c r="I374" s="162"/>
      <c r="J374" s="186"/>
      <c r="L374" s="160"/>
      <c r="M374" s="163"/>
      <c r="N374" s="164"/>
      <c r="O374" s="164"/>
      <c r="P374" s="164"/>
      <c r="Q374" s="164"/>
      <c r="R374" s="164"/>
      <c r="S374" s="164"/>
      <c r="T374" s="165"/>
      <c r="AT374" s="161" t="s">
        <v>257</v>
      </c>
      <c r="AU374" s="161" t="s">
        <v>96</v>
      </c>
      <c r="AV374" s="13" t="s">
        <v>96</v>
      </c>
      <c r="AW374" s="13" t="s">
        <v>40</v>
      </c>
      <c r="AX374" s="13" t="s">
        <v>93</v>
      </c>
      <c r="AY374" s="161" t="s">
        <v>195</v>
      </c>
    </row>
    <row r="375" spans="1:65" s="2" customFormat="1" ht="24.2" customHeight="1">
      <c r="A375" s="31"/>
      <c r="B375" s="148"/>
      <c r="C375" s="196" t="s">
        <v>725</v>
      </c>
      <c r="D375" s="196" t="s">
        <v>196</v>
      </c>
      <c r="E375" s="197" t="s">
        <v>1387</v>
      </c>
      <c r="F375" s="198" t="s">
        <v>1388</v>
      </c>
      <c r="G375" s="199" t="s">
        <v>482</v>
      </c>
      <c r="H375" s="200">
        <v>1</v>
      </c>
      <c r="I375" s="149"/>
      <c r="J375" s="183">
        <f>ROUND(I375*H375,2)</f>
        <v>0</v>
      </c>
      <c r="K375" s="150"/>
      <c r="L375" s="32"/>
      <c r="M375" s="151" t="s">
        <v>1</v>
      </c>
      <c r="N375" s="152" t="s">
        <v>50</v>
      </c>
      <c r="O375" s="57"/>
      <c r="P375" s="153">
        <f>O375*H375</f>
        <v>0</v>
      </c>
      <c r="Q375" s="153">
        <v>0.03927</v>
      </c>
      <c r="R375" s="153">
        <f>Q375*H375</f>
        <v>0.03927</v>
      </c>
      <c r="S375" s="153">
        <v>0</v>
      </c>
      <c r="T375" s="154">
        <f>S375*H375</f>
        <v>0</v>
      </c>
      <c r="U375" s="31"/>
      <c r="V375" s="31"/>
      <c r="W375" s="31"/>
      <c r="X375" s="31"/>
      <c r="Y375" s="31"/>
      <c r="Z375" s="31"/>
      <c r="AA375" s="31"/>
      <c r="AB375" s="31"/>
      <c r="AC375" s="31"/>
      <c r="AD375" s="31"/>
      <c r="AE375" s="31"/>
      <c r="AR375" s="155" t="s">
        <v>208</v>
      </c>
      <c r="AT375" s="155" t="s">
        <v>196</v>
      </c>
      <c r="AU375" s="155" t="s">
        <v>96</v>
      </c>
      <c r="AY375" s="15" t="s">
        <v>195</v>
      </c>
      <c r="BE375" s="156">
        <f>IF(N375="základní",J375,0)</f>
        <v>0</v>
      </c>
      <c r="BF375" s="156">
        <f>IF(N375="snížená",J375,0)</f>
        <v>0</v>
      </c>
      <c r="BG375" s="156">
        <f>IF(N375="zákl. přenesená",J375,0)</f>
        <v>0</v>
      </c>
      <c r="BH375" s="156">
        <f>IF(N375="sníž. přenesená",J375,0)</f>
        <v>0</v>
      </c>
      <c r="BI375" s="156">
        <f>IF(N375="nulová",J375,0)</f>
        <v>0</v>
      </c>
      <c r="BJ375" s="15" t="s">
        <v>93</v>
      </c>
      <c r="BK375" s="156">
        <f>ROUND(I375*H375,2)</f>
        <v>0</v>
      </c>
      <c r="BL375" s="15" t="s">
        <v>208</v>
      </c>
      <c r="BM375" s="155" t="s">
        <v>1389</v>
      </c>
    </row>
    <row r="376" spans="1:47" s="2" customFormat="1" ht="12">
      <c r="A376" s="31"/>
      <c r="B376" s="32"/>
      <c r="C376" s="184"/>
      <c r="D376" s="201" t="s">
        <v>202</v>
      </c>
      <c r="E376" s="184"/>
      <c r="F376" s="202" t="s">
        <v>1388</v>
      </c>
      <c r="G376" s="184"/>
      <c r="H376" s="184"/>
      <c r="I376" s="157"/>
      <c r="J376" s="184"/>
      <c r="K376" s="31"/>
      <c r="L376" s="32"/>
      <c r="M376" s="158"/>
      <c r="N376" s="159"/>
      <c r="O376" s="57"/>
      <c r="P376" s="57"/>
      <c r="Q376" s="57"/>
      <c r="R376" s="57"/>
      <c r="S376" s="57"/>
      <c r="T376" s="58"/>
      <c r="U376" s="31"/>
      <c r="V376" s="31"/>
      <c r="W376" s="31"/>
      <c r="X376" s="31"/>
      <c r="Y376" s="31"/>
      <c r="Z376" s="31"/>
      <c r="AA376" s="31"/>
      <c r="AB376" s="31"/>
      <c r="AC376" s="31"/>
      <c r="AD376" s="31"/>
      <c r="AE376" s="31"/>
      <c r="AT376" s="15" t="s">
        <v>202</v>
      </c>
      <c r="AU376" s="15" t="s">
        <v>96</v>
      </c>
    </row>
    <row r="377" spans="1:65" s="2" customFormat="1" ht="16.5" customHeight="1">
      <c r="A377" s="31"/>
      <c r="B377" s="148"/>
      <c r="C377" s="206" t="s">
        <v>730</v>
      </c>
      <c r="D377" s="206" t="s">
        <v>327</v>
      </c>
      <c r="E377" s="207" t="s">
        <v>1390</v>
      </c>
      <c r="F377" s="208" t="s">
        <v>1391</v>
      </c>
      <c r="G377" s="209" t="s">
        <v>482</v>
      </c>
      <c r="H377" s="210">
        <v>1</v>
      </c>
      <c r="I377" s="170"/>
      <c r="J377" s="187">
        <f>ROUND(I377*H377,2)</f>
        <v>0</v>
      </c>
      <c r="K377" s="171"/>
      <c r="L377" s="172"/>
      <c r="M377" s="173" t="s">
        <v>1</v>
      </c>
      <c r="N377" s="174" t="s">
        <v>50</v>
      </c>
      <c r="O377" s="57"/>
      <c r="P377" s="153">
        <f>O377*H377</f>
        <v>0</v>
      </c>
      <c r="Q377" s="153">
        <v>1.1</v>
      </c>
      <c r="R377" s="153">
        <f>Q377*H377</f>
        <v>1.1</v>
      </c>
      <c r="S377" s="153">
        <v>0</v>
      </c>
      <c r="T377" s="154">
        <f>S377*H377</f>
        <v>0</v>
      </c>
      <c r="U377" s="31"/>
      <c r="V377" s="31"/>
      <c r="W377" s="31"/>
      <c r="X377" s="31"/>
      <c r="Y377" s="31"/>
      <c r="Z377" s="31"/>
      <c r="AA377" s="31"/>
      <c r="AB377" s="31"/>
      <c r="AC377" s="31"/>
      <c r="AD377" s="31"/>
      <c r="AE377" s="31"/>
      <c r="AR377" s="155" t="s">
        <v>224</v>
      </c>
      <c r="AT377" s="155" t="s">
        <v>327</v>
      </c>
      <c r="AU377" s="155" t="s">
        <v>96</v>
      </c>
      <c r="AY377" s="15" t="s">
        <v>195</v>
      </c>
      <c r="BE377" s="156">
        <f>IF(N377="základní",J377,0)</f>
        <v>0</v>
      </c>
      <c r="BF377" s="156">
        <f>IF(N377="snížená",J377,0)</f>
        <v>0</v>
      </c>
      <c r="BG377" s="156">
        <f>IF(N377="zákl. přenesená",J377,0)</f>
        <v>0</v>
      </c>
      <c r="BH377" s="156">
        <f>IF(N377="sníž. přenesená",J377,0)</f>
        <v>0</v>
      </c>
      <c r="BI377" s="156">
        <f>IF(N377="nulová",J377,0)</f>
        <v>0</v>
      </c>
      <c r="BJ377" s="15" t="s">
        <v>93</v>
      </c>
      <c r="BK377" s="156">
        <f>ROUND(I377*H377,2)</f>
        <v>0</v>
      </c>
      <c r="BL377" s="15" t="s">
        <v>208</v>
      </c>
      <c r="BM377" s="155" t="s">
        <v>1392</v>
      </c>
    </row>
    <row r="378" spans="1:47" s="2" customFormat="1" ht="12">
      <c r="A378" s="31"/>
      <c r="B378" s="32"/>
      <c r="C378" s="184"/>
      <c r="D378" s="201" t="s">
        <v>202</v>
      </c>
      <c r="E378" s="184"/>
      <c r="F378" s="202" t="s">
        <v>1391</v>
      </c>
      <c r="G378" s="184"/>
      <c r="H378" s="184"/>
      <c r="I378" s="157"/>
      <c r="J378" s="184"/>
      <c r="K378" s="31"/>
      <c r="L378" s="32"/>
      <c r="M378" s="158"/>
      <c r="N378" s="159"/>
      <c r="O378" s="57"/>
      <c r="P378" s="57"/>
      <c r="Q378" s="57"/>
      <c r="R378" s="57"/>
      <c r="S378" s="57"/>
      <c r="T378" s="58"/>
      <c r="U378" s="31"/>
      <c r="V378" s="31"/>
      <c r="W378" s="31"/>
      <c r="X378" s="31"/>
      <c r="Y378" s="31"/>
      <c r="Z378" s="31"/>
      <c r="AA378" s="31"/>
      <c r="AB378" s="31"/>
      <c r="AC378" s="31"/>
      <c r="AD378" s="31"/>
      <c r="AE378" s="31"/>
      <c r="AT378" s="15" t="s">
        <v>202</v>
      </c>
      <c r="AU378" s="15" t="s">
        <v>96</v>
      </c>
    </row>
    <row r="379" spans="1:65" s="2" customFormat="1" ht="24.2" customHeight="1">
      <c r="A379" s="31"/>
      <c r="B379" s="148"/>
      <c r="C379" s="206" t="s">
        <v>735</v>
      </c>
      <c r="D379" s="206" t="s">
        <v>327</v>
      </c>
      <c r="E379" s="207" t="s">
        <v>665</v>
      </c>
      <c r="F379" s="208" t="s">
        <v>666</v>
      </c>
      <c r="G379" s="209" t="s">
        <v>482</v>
      </c>
      <c r="H379" s="210">
        <v>2</v>
      </c>
      <c r="I379" s="170"/>
      <c r="J379" s="187">
        <f>ROUND(I379*H379,2)</f>
        <v>0</v>
      </c>
      <c r="K379" s="171"/>
      <c r="L379" s="172"/>
      <c r="M379" s="173" t="s">
        <v>1</v>
      </c>
      <c r="N379" s="174" t="s">
        <v>50</v>
      </c>
      <c r="O379" s="57"/>
      <c r="P379" s="153">
        <f>O379*H379</f>
        <v>0</v>
      </c>
      <c r="Q379" s="153">
        <v>0.0546</v>
      </c>
      <c r="R379" s="153">
        <f>Q379*H379</f>
        <v>0.1092</v>
      </c>
      <c r="S379" s="153">
        <v>0</v>
      </c>
      <c r="T379" s="154">
        <f>S379*H379</f>
        <v>0</v>
      </c>
      <c r="U379" s="31"/>
      <c r="V379" s="31"/>
      <c r="W379" s="31"/>
      <c r="X379" s="31"/>
      <c r="Y379" s="31"/>
      <c r="Z379" s="31"/>
      <c r="AA379" s="31"/>
      <c r="AB379" s="31"/>
      <c r="AC379" s="31"/>
      <c r="AD379" s="31"/>
      <c r="AE379" s="31"/>
      <c r="AR379" s="155" t="s">
        <v>224</v>
      </c>
      <c r="AT379" s="155" t="s">
        <v>327</v>
      </c>
      <c r="AU379" s="155" t="s">
        <v>96</v>
      </c>
      <c r="AY379" s="15" t="s">
        <v>195</v>
      </c>
      <c r="BE379" s="156">
        <f>IF(N379="základní",J379,0)</f>
        <v>0</v>
      </c>
      <c r="BF379" s="156">
        <f>IF(N379="snížená",J379,0)</f>
        <v>0</v>
      </c>
      <c r="BG379" s="156">
        <f>IF(N379="zákl. přenesená",J379,0)</f>
        <v>0</v>
      </c>
      <c r="BH379" s="156">
        <f>IF(N379="sníž. přenesená",J379,0)</f>
        <v>0</v>
      </c>
      <c r="BI379" s="156">
        <f>IF(N379="nulová",J379,0)</f>
        <v>0</v>
      </c>
      <c r="BJ379" s="15" t="s">
        <v>93</v>
      </c>
      <c r="BK379" s="156">
        <f>ROUND(I379*H379,2)</f>
        <v>0</v>
      </c>
      <c r="BL379" s="15" t="s">
        <v>208</v>
      </c>
      <c r="BM379" s="155" t="s">
        <v>1393</v>
      </c>
    </row>
    <row r="380" spans="1:47" s="2" customFormat="1" ht="19.5">
      <c r="A380" s="31"/>
      <c r="B380" s="32"/>
      <c r="C380" s="184"/>
      <c r="D380" s="201" t="s">
        <v>202</v>
      </c>
      <c r="E380" s="184"/>
      <c r="F380" s="202" t="s">
        <v>666</v>
      </c>
      <c r="G380" s="184"/>
      <c r="H380" s="184"/>
      <c r="I380" s="157"/>
      <c r="J380" s="184"/>
      <c r="K380" s="31"/>
      <c r="L380" s="32"/>
      <c r="M380" s="158"/>
      <c r="N380" s="159"/>
      <c r="O380" s="57"/>
      <c r="P380" s="57"/>
      <c r="Q380" s="57"/>
      <c r="R380" s="57"/>
      <c r="S380" s="57"/>
      <c r="T380" s="58"/>
      <c r="U380" s="31"/>
      <c r="V380" s="31"/>
      <c r="W380" s="31"/>
      <c r="X380" s="31"/>
      <c r="Y380" s="31"/>
      <c r="Z380" s="31"/>
      <c r="AA380" s="31"/>
      <c r="AB380" s="31"/>
      <c r="AC380" s="31"/>
      <c r="AD380" s="31"/>
      <c r="AE380" s="31"/>
      <c r="AT380" s="15" t="s">
        <v>202</v>
      </c>
      <c r="AU380" s="15" t="s">
        <v>96</v>
      </c>
    </row>
    <row r="381" spans="2:51" s="13" customFormat="1" ht="12">
      <c r="B381" s="160"/>
      <c r="C381" s="186"/>
      <c r="D381" s="201" t="s">
        <v>257</v>
      </c>
      <c r="E381" s="203" t="s">
        <v>1</v>
      </c>
      <c r="F381" s="204" t="s">
        <v>96</v>
      </c>
      <c r="G381" s="186"/>
      <c r="H381" s="205">
        <v>2</v>
      </c>
      <c r="I381" s="162"/>
      <c r="J381" s="186"/>
      <c r="L381" s="160"/>
      <c r="M381" s="163"/>
      <c r="N381" s="164"/>
      <c r="O381" s="164"/>
      <c r="P381" s="164"/>
      <c r="Q381" s="164"/>
      <c r="R381" s="164"/>
      <c r="S381" s="164"/>
      <c r="T381" s="165"/>
      <c r="AT381" s="161" t="s">
        <v>257</v>
      </c>
      <c r="AU381" s="161" t="s">
        <v>96</v>
      </c>
      <c r="AV381" s="13" t="s">
        <v>96</v>
      </c>
      <c r="AW381" s="13" t="s">
        <v>40</v>
      </c>
      <c r="AX381" s="13" t="s">
        <v>93</v>
      </c>
      <c r="AY381" s="161" t="s">
        <v>195</v>
      </c>
    </row>
    <row r="382" spans="1:65" s="2" customFormat="1" ht="24.2" customHeight="1">
      <c r="A382" s="31"/>
      <c r="B382" s="148"/>
      <c r="C382" s="206" t="s">
        <v>741</v>
      </c>
      <c r="D382" s="206" t="s">
        <v>327</v>
      </c>
      <c r="E382" s="207" t="s">
        <v>1394</v>
      </c>
      <c r="F382" s="208" t="s">
        <v>1395</v>
      </c>
      <c r="G382" s="209" t="s">
        <v>482</v>
      </c>
      <c r="H382" s="210">
        <v>1</v>
      </c>
      <c r="I382" s="170"/>
      <c r="J382" s="187">
        <f>ROUND(I382*H382,2)</f>
        <v>0</v>
      </c>
      <c r="K382" s="171"/>
      <c r="L382" s="172"/>
      <c r="M382" s="173" t="s">
        <v>1</v>
      </c>
      <c r="N382" s="174" t="s">
        <v>50</v>
      </c>
      <c r="O382" s="57"/>
      <c r="P382" s="153">
        <f>O382*H382</f>
        <v>0</v>
      </c>
      <c r="Q382" s="153">
        <v>0.004</v>
      </c>
      <c r="R382" s="153">
        <f>Q382*H382</f>
        <v>0.004</v>
      </c>
      <c r="S382" s="153">
        <v>0</v>
      </c>
      <c r="T382" s="154">
        <f>S382*H382</f>
        <v>0</v>
      </c>
      <c r="U382" s="31"/>
      <c r="V382" s="31"/>
      <c r="W382" s="31"/>
      <c r="X382" s="31"/>
      <c r="Y382" s="31"/>
      <c r="Z382" s="31"/>
      <c r="AA382" s="31"/>
      <c r="AB382" s="31"/>
      <c r="AC382" s="31"/>
      <c r="AD382" s="31"/>
      <c r="AE382" s="31"/>
      <c r="AR382" s="155" t="s">
        <v>224</v>
      </c>
      <c r="AT382" s="155" t="s">
        <v>327</v>
      </c>
      <c r="AU382" s="155" t="s">
        <v>96</v>
      </c>
      <c r="AY382" s="15" t="s">
        <v>195</v>
      </c>
      <c r="BE382" s="156">
        <f>IF(N382="základní",J382,0)</f>
        <v>0</v>
      </c>
      <c r="BF382" s="156">
        <f>IF(N382="snížená",J382,0)</f>
        <v>0</v>
      </c>
      <c r="BG382" s="156">
        <f>IF(N382="zákl. přenesená",J382,0)</f>
        <v>0</v>
      </c>
      <c r="BH382" s="156">
        <f>IF(N382="sníž. přenesená",J382,0)</f>
        <v>0</v>
      </c>
      <c r="BI382" s="156">
        <f>IF(N382="nulová",J382,0)</f>
        <v>0</v>
      </c>
      <c r="BJ382" s="15" t="s">
        <v>93</v>
      </c>
      <c r="BK382" s="156">
        <f>ROUND(I382*H382,2)</f>
        <v>0</v>
      </c>
      <c r="BL382" s="15" t="s">
        <v>208</v>
      </c>
      <c r="BM382" s="155" t="s">
        <v>1396</v>
      </c>
    </row>
    <row r="383" spans="1:47" s="2" customFormat="1" ht="12">
      <c r="A383" s="31"/>
      <c r="B383" s="32"/>
      <c r="C383" s="184"/>
      <c r="D383" s="201" t="s">
        <v>202</v>
      </c>
      <c r="E383" s="184"/>
      <c r="F383" s="202" t="s">
        <v>1395</v>
      </c>
      <c r="G383" s="184"/>
      <c r="H383" s="184"/>
      <c r="I383" s="157"/>
      <c r="J383" s="184"/>
      <c r="K383" s="31"/>
      <c r="L383" s="32"/>
      <c r="M383" s="158"/>
      <c r="N383" s="159"/>
      <c r="O383" s="57"/>
      <c r="P383" s="57"/>
      <c r="Q383" s="57"/>
      <c r="R383" s="57"/>
      <c r="S383" s="57"/>
      <c r="T383" s="58"/>
      <c r="U383" s="31"/>
      <c r="V383" s="31"/>
      <c r="W383" s="31"/>
      <c r="X383" s="31"/>
      <c r="Y383" s="31"/>
      <c r="Z383" s="31"/>
      <c r="AA383" s="31"/>
      <c r="AB383" s="31"/>
      <c r="AC383" s="31"/>
      <c r="AD383" s="31"/>
      <c r="AE383" s="31"/>
      <c r="AT383" s="15" t="s">
        <v>202</v>
      </c>
      <c r="AU383" s="15" t="s">
        <v>96</v>
      </c>
    </row>
    <row r="384" spans="2:51" s="13" customFormat="1" ht="12">
      <c r="B384" s="160"/>
      <c r="C384" s="186"/>
      <c r="D384" s="201" t="s">
        <v>257</v>
      </c>
      <c r="E384" s="203" t="s">
        <v>1</v>
      </c>
      <c r="F384" s="204" t="s">
        <v>93</v>
      </c>
      <c r="G384" s="186"/>
      <c r="H384" s="205">
        <v>1</v>
      </c>
      <c r="I384" s="162"/>
      <c r="J384" s="186"/>
      <c r="L384" s="160"/>
      <c r="M384" s="163"/>
      <c r="N384" s="164"/>
      <c r="O384" s="164"/>
      <c r="P384" s="164"/>
      <c r="Q384" s="164"/>
      <c r="R384" s="164"/>
      <c r="S384" s="164"/>
      <c r="T384" s="165"/>
      <c r="AT384" s="161" t="s">
        <v>257</v>
      </c>
      <c r="AU384" s="161" t="s">
        <v>96</v>
      </c>
      <c r="AV384" s="13" t="s">
        <v>96</v>
      </c>
      <c r="AW384" s="13" t="s">
        <v>40</v>
      </c>
      <c r="AX384" s="13" t="s">
        <v>93</v>
      </c>
      <c r="AY384" s="161" t="s">
        <v>195</v>
      </c>
    </row>
    <row r="385" spans="1:65" s="2" customFormat="1" ht="24.2" customHeight="1">
      <c r="A385" s="31"/>
      <c r="B385" s="148"/>
      <c r="C385" s="196" t="s">
        <v>748</v>
      </c>
      <c r="D385" s="196" t="s">
        <v>196</v>
      </c>
      <c r="E385" s="197" t="s">
        <v>1397</v>
      </c>
      <c r="F385" s="198" t="s">
        <v>1398</v>
      </c>
      <c r="G385" s="199" t="s">
        <v>482</v>
      </c>
      <c r="H385" s="200">
        <v>2</v>
      </c>
      <c r="I385" s="149"/>
      <c r="J385" s="183">
        <f>ROUND(I385*H385,2)</f>
        <v>0</v>
      </c>
      <c r="K385" s="150"/>
      <c r="L385" s="32"/>
      <c r="M385" s="151" t="s">
        <v>1</v>
      </c>
      <c r="N385" s="152" t="s">
        <v>50</v>
      </c>
      <c r="O385" s="57"/>
      <c r="P385" s="153">
        <f>O385*H385</f>
        <v>0</v>
      </c>
      <c r="Q385" s="153">
        <v>0.00936</v>
      </c>
      <c r="R385" s="153">
        <f>Q385*H385</f>
        <v>0.01872</v>
      </c>
      <c r="S385" s="153">
        <v>0</v>
      </c>
      <c r="T385" s="154">
        <f>S385*H385</f>
        <v>0</v>
      </c>
      <c r="U385" s="31"/>
      <c r="V385" s="31"/>
      <c r="W385" s="31"/>
      <c r="X385" s="31"/>
      <c r="Y385" s="31"/>
      <c r="Z385" s="31"/>
      <c r="AA385" s="31"/>
      <c r="AB385" s="31"/>
      <c r="AC385" s="31"/>
      <c r="AD385" s="31"/>
      <c r="AE385" s="31"/>
      <c r="AR385" s="155" t="s">
        <v>208</v>
      </c>
      <c r="AT385" s="155" t="s">
        <v>196</v>
      </c>
      <c r="AU385" s="155" t="s">
        <v>96</v>
      </c>
      <c r="AY385" s="15" t="s">
        <v>195</v>
      </c>
      <c r="BE385" s="156">
        <f>IF(N385="základní",J385,0)</f>
        <v>0</v>
      </c>
      <c r="BF385" s="156">
        <f>IF(N385="snížená",J385,0)</f>
        <v>0</v>
      </c>
      <c r="BG385" s="156">
        <f>IF(N385="zákl. přenesená",J385,0)</f>
        <v>0</v>
      </c>
      <c r="BH385" s="156">
        <f>IF(N385="sníž. přenesená",J385,0)</f>
        <v>0</v>
      </c>
      <c r="BI385" s="156">
        <f>IF(N385="nulová",J385,0)</f>
        <v>0</v>
      </c>
      <c r="BJ385" s="15" t="s">
        <v>93</v>
      </c>
      <c r="BK385" s="156">
        <f>ROUND(I385*H385,2)</f>
        <v>0</v>
      </c>
      <c r="BL385" s="15" t="s">
        <v>208</v>
      </c>
      <c r="BM385" s="155" t="s">
        <v>1399</v>
      </c>
    </row>
    <row r="386" spans="1:47" s="2" customFormat="1" ht="12">
      <c r="A386" s="31"/>
      <c r="B386" s="32"/>
      <c r="C386" s="184"/>
      <c r="D386" s="201" t="s">
        <v>202</v>
      </c>
      <c r="E386" s="184"/>
      <c r="F386" s="202" t="s">
        <v>1398</v>
      </c>
      <c r="G386" s="184"/>
      <c r="H386" s="184"/>
      <c r="I386" s="157"/>
      <c r="J386" s="184"/>
      <c r="K386" s="31"/>
      <c r="L386" s="32"/>
      <c r="M386" s="158"/>
      <c r="N386" s="159"/>
      <c r="O386" s="57"/>
      <c r="P386" s="57"/>
      <c r="Q386" s="57"/>
      <c r="R386" s="57"/>
      <c r="S386" s="57"/>
      <c r="T386" s="58"/>
      <c r="U386" s="31"/>
      <c r="V386" s="31"/>
      <c r="W386" s="31"/>
      <c r="X386" s="31"/>
      <c r="Y386" s="31"/>
      <c r="Z386" s="31"/>
      <c r="AA386" s="31"/>
      <c r="AB386" s="31"/>
      <c r="AC386" s="31"/>
      <c r="AD386" s="31"/>
      <c r="AE386" s="31"/>
      <c r="AT386" s="15" t="s">
        <v>202</v>
      </c>
      <c r="AU386" s="15" t="s">
        <v>96</v>
      </c>
    </row>
    <row r="387" spans="2:51" s="13" customFormat="1" ht="12">
      <c r="B387" s="160"/>
      <c r="C387" s="186"/>
      <c r="D387" s="201" t="s">
        <v>257</v>
      </c>
      <c r="E387" s="203" t="s">
        <v>1</v>
      </c>
      <c r="F387" s="204" t="s">
        <v>96</v>
      </c>
      <c r="G387" s="186"/>
      <c r="H387" s="205">
        <v>2</v>
      </c>
      <c r="I387" s="162"/>
      <c r="J387" s="186"/>
      <c r="L387" s="160"/>
      <c r="M387" s="163"/>
      <c r="N387" s="164"/>
      <c r="O387" s="164"/>
      <c r="P387" s="164"/>
      <c r="Q387" s="164"/>
      <c r="R387" s="164"/>
      <c r="S387" s="164"/>
      <c r="T387" s="165"/>
      <c r="AT387" s="161" t="s">
        <v>257</v>
      </c>
      <c r="AU387" s="161" t="s">
        <v>96</v>
      </c>
      <c r="AV387" s="13" t="s">
        <v>96</v>
      </c>
      <c r="AW387" s="13" t="s">
        <v>40</v>
      </c>
      <c r="AX387" s="13" t="s">
        <v>85</v>
      </c>
      <c r="AY387" s="161" t="s">
        <v>195</v>
      </c>
    </row>
    <row r="388" spans="1:65" s="2" customFormat="1" ht="33" customHeight="1">
      <c r="A388" s="31"/>
      <c r="B388" s="148"/>
      <c r="C388" s="196" t="s">
        <v>753</v>
      </c>
      <c r="D388" s="196" t="s">
        <v>196</v>
      </c>
      <c r="E388" s="197" t="s">
        <v>1400</v>
      </c>
      <c r="F388" s="198" t="s">
        <v>1401</v>
      </c>
      <c r="G388" s="199" t="s">
        <v>482</v>
      </c>
      <c r="H388" s="200">
        <v>1</v>
      </c>
      <c r="I388" s="149"/>
      <c r="J388" s="183">
        <f>ROUND(I388*H388,2)</f>
        <v>0</v>
      </c>
      <c r="K388" s="150"/>
      <c r="L388" s="32"/>
      <c r="M388" s="151" t="s">
        <v>1</v>
      </c>
      <c r="N388" s="152" t="s">
        <v>50</v>
      </c>
      <c r="O388" s="57"/>
      <c r="P388" s="153">
        <f>O388*H388</f>
        <v>0</v>
      </c>
      <c r="Q388" s="153">
        <v>0.31108</v>
      </c>
      <c r="R388" s="153">
        <f>Q388*H388</f>
        <v>0.31108</v>
      </c>
      <c r="S388" s="153">
        <v>0</v>
      </c>
      <c r="T388" s="154">
        <f>S388*H388</f>
        <v>0</v>
      </c>
      <c r="U388" s="31"/>
      <c r="V388" s="31"/>
      <c r="W388" s="31"/>
      <c r="X388" s="31"/>
      <c r="Y388" s="31"/>
      <c r="Z388" s="31"/>
      <c r="AA388" s="31"/>
      <c r="AB388" s="31"/>
      <c r="AC388" s="31"/>
      <c r="AD388" s="31"/>
      <c r="AE388" s="31"/>
      <c r="AR388" s="155" t="s">
        <v>208</v>
      </c>
      <c r="AT388" s="155" t="s">
        <v>196</v>
      </c>
      <c r="AU388" s="155" t="s">
        <v>96</v>
      </c>
      <c r="AY388" s="15" t="s">
        <v>195</v>
      </c>
      <c r="BE388" s="156">
        <f>IF(N388="základní",J388,0)</f>
        <v>0</v>
      </c>
      <c r="BF388" s="156">
        <f>IF(N388="snížená",J388,0)</f>
        <v>0</v>
      </c>
      <c r="BG388" s="156">
        <f>IF(N388="zákl. přenesená",J388,0)</f>
        <v>0</v>
      </c>
      <c r="BH388" s="156">
        <f>IF(N388="sníž. přenesená",J388,0)</f>
        <v>0</v>
      </c>
      <c r="BI388" s="156">
        <f>IF(N388="nulová",J388,0)</f>
        <v>0</v>
      </c>
      <c r="BJ388" s="15" t="s">
        <v>93</v>
      </c>
      <c r="BK388" s="156">
        <f>ROUND(I388*H388,2)</f>
        <v>0</v>
      </c>
      <c r="BL388" s="15" t="s">
        <v>208</v>
      </c>
      <c r="BM388" s="155" t="s">
        <v>1402</v>
      </c>
    </row>
    <row r="389" spans="1:47" s="2" customFormat="1" ht="19.5">
      <c r="A389" s="31"/>
      <c r="B389" s="32"/>
      <c r="C389" s="184"/>
      <c r="D389" s="201" t="s">
        <v>202</v>
      </c>
      <c r="E389" s="184"/>
      <c r="F389" s="202" t="s">
        <v>1403</v>
      </c>
      <c r="G389" s="184"/>
      <c r="H389" s="184"/>
      <c r="I389" s="157"/>
      <c r="J389" s="184"/>
      <c r="K389" s="31"/>
      <c r="L389" s="32"/>
      <c r="M389" s="158"/>
      <c r="N389" s="159"/>
      <c r="O389" s="57"/>
      <c r="P389" s="57"/>
      <c r="Q389" s="57"/>
      <c r="R389" s="57"/>
      <c r="S389" s="57"/>
      <c r="T389" s="58"/>
      <c r="U389" s="31"/>
      <c r="V389" s="31"/>
      <c r="W389" s="31"/>
      <c r="X389" s="31"/>
      <c r="Y389" s="31"/>
      <c r="Z389" s="31"/>
      <c r="AA389" s="31"/>
      <c r="AB389" s="31"/>
      <c r="AC389" s="31"/>
      <c r="AD389" s="31"/>
      <c r="AE389" s="31"/>
      <c r="AT389" s="15" t="s">
        <v>202</v>
      </c>
      <c r="AU389" s="15" t="s">
        <v>96</v>
      </c>
    </row>
    <row r="390" spans="2:51" s="13" customFormat="1" ht="12">
      <c r="B390" s="160"/>
      <c r="C390" s="186"/>
      <c r="D390" s="201" t="s">
        <v>257</v>
      </c>
      <c r="E390" s="203" t="s">
        <v>1</v>
      </c>
      <c r="F390" s="204" t="s">
        <v>93</v>
      </c>
      <c r="G390" s="186"/>
      <c r="H390" s="205">
        <v>1</v>
      </c>
      <c r="I390" s="162"/>
      <c r="J390" s="186"/>
      <c r="L390" s="160"/>
      <c r="M390" s="163"/>
      <c r="N390" s="164"/>
      <c r="O390" s="164"/>
      <c r="P390" s="164"/>
      <c r="Q390" s="164"/>
      <c r="R390" s="164"/>
      <c r="S390" s="164"/>
      <c r="T390" s="165"/>
      <c r="AT390" s="161" t="s">
        <v>257</v>
      </c>
      <c r="AU390" s="161" t="s">
        <v>96</v>
      </c>
      <c r="AV390" s="13" t="s">
        <v>96</v>
      </c>
      <c r="AW390" s="13" t="s">
        <v>40</v>
      </c>
      <c r="AX390" s="13" t="s">
        <v>93</v>
      </c>
      <c r="AY390" s="161" t="s">
        <v>195</v>
      </c>
    </row>
    <row r="391" spans="1:65" s="2" customFormat="1" ht="24.2" customHeight="1">
      <c r="A391" s="31"/>
      <c r="B391" s="148"/>
      <c r="C391" s="196" t="s">
        <v>761</v>
      </c>
      <c r="D391" s="196" t="s">
        <v>196</v>
      </c>
      <c r="E391" s="197" t="s">
        <v>1404</v>
      </c>
      <c r="F391" s="198" t="s">
        <v>1405</v>
      </c>
      <c r="G391" s="199" t="s">
        <v>482</v>
      </c>
      <c r="H391" s="200">
        <v>2</v>
      </c>
      <c r="I391" s="149"/>
      <c r="J391" s="183">
        <f>ROUND(I391*H391,2)</f>
        <v>0</v>
      </c>
      <c r="K391" s="150"/>
      <c r="L391" s="32"/>
      <c r="M391" s="151" t="s">
        <v>1</v>
      </c>
      <c r="N391" s="152" t="s">
        <v>50</v>
      </c>
      <c r="O391" s="57"/>
      <c r="P391" s="153">
        <f>O391*H391</f>
        <v>0</v>
      </c>
      <c r="Q391" s="153">
        <v>0.00016</v>
      </c>
      <c r="R391" s="153">
        <f>Q391*H391</f>
        <v>0.00032</v>
      </c>
      <c r="S391" s="153">
        <v>0</v>
      </c>
      <c r="T391" s="154">
        <f>S391*H391</f>
        <v>0</v>
      </c>
      <c r="U391" s="31"/>
      <c r="V391" s="31"/>
      <c r="W391" s="31"/>
      <c r="X391" s="31"/>
      <c r="Y391" s="31"/>
      <c r="Z391" s="31"/>
      <c r="AA391" s="31"/>
      <c r="AB391" s="31"/>
      <c r="AC391" s="31"/>
      <c r="AD391" s="31"/>
      <c r="AE391" s="31"/>
      <c r="AR391" s="155" t="s">
        <v>208</v>
      </c>
      <c r="AT391" s="155" t="s">
        <v>196</v>
      </c>
      <c r="AU391" s="155" t="s">
        <v>96</v>
      </c>
      <c r="AY391" s="15" t="s">
        <v>195</v>
      </c>
      <c r="BE391" s="156">
        <f>IF(N391="základní",J391,0)</f>
        <v>0</v>
      </c>
      <c r="BF391" s="156">
        <f>IF(N391="snížená",J391,0)</f>
        <v>0</v>
      </c>
      <c r="BG391" s="156">
        <f>IF(N391="zákl. přenesená",J391,0)</f>
        <v>0</v>
      </c>
      <c r="BH391" s="156">
        <f>IF(N391="sníž. přenesená",J391,0)</f>
        <v>0</v>
      </c>
      <c r="BI391" s="156">
        <f>IF(N391="nulová",J391,0)</f>
        <v>0</v>
      </c>
      <c r="BJ391" s="15" t="s">
        <v>93</v>
      </c>
      <c r="BK391" s="156">
        <f>ROUND(I391*H391,2)</f>
        <v>0</v>
      </c>
      <c r="BL391" s="15" t="s">
        <v>208</v>
      </c>
      <c r="BM391" s="155" t="s">
        <v>1406</v>
      </c>
    </row>
    <row r="392" spans="1:47" s="2" customFormat="1" ht="19.5">
      <c r="A392" s="31"/>
      <c r="B392" s="32"/>
      <c r="C392" s="184"/>
      <c r="D392" s="201" t="s">
        <v>202</v>
      </c>
      <c r="E392" s="184"/>
      <c r="F392" s="202" t="s">
        <v>1407</v>
      </c>
      <c r="G392" s="184"/>
      <c r="H392" s="184"/>
      <c r="I392" s="157"/>
      <c r="J392" s="184"/>
      <c r="K392" s="31"/>
      <c r="L392" s="32"/>
      <c r="M392" s="158"/>
      <c r="N392" s="159"/>
      <c r="O392" s="57"/>
      <c r="P392" s="57"/>
      <c r="Q392" s="57"/>
      <c r="R392" s="57"/>
      <c r="S392" s="57"/>
      <c r="T392" s="58"/>
      <c r="U392" s="31"/>
      <c r="V392" s="31"/>
      <c r="W392" s="31"/>
      <c r="X392" s="31"/>
      <c r="Y392" s="31"/>
      <c r="Z392" s="31"/>
      <c r="AA392" s="31"/>
      <c r="AB392" s="31"/>
      <c r="AC392" s="31"/>
      <c r="AD392" s="31"/>
      <c r="AE392" s="31"/>
      <c r="AT392" s="15" t="s">
        <v>202</v>
      </c>
      <c r="AU392" s="15" t="s">
        <v>96</v>
      </c>
    </row>
    <row r="393" spans="2:63" s="12" customFormat="1" ht="22.9" customHeight="1">
      <c r="B393" s="135"/>
      <c r="C393" s="192"/>
      <c r="D393" s="193" t="s">
        <v>84</v>
      </c>
      <c r="E393" s="195" t="s">
        <v>229</v>
      </c>
      <c r="F393" s="195" t="s">
        <v>683</v>
      </c>
      <c r="G393" s="192"/>
      <c r="H393" s="192"/>
      <c r="I393" s="138"/>
      <c r="J393" s="185">
        <f>BK393</f>
        <v>0</v>
      </c>
      <c r="L393" s="135"/>
      <c r="M393" s="140"/>
      <c r="N393" s="141"/>
      <c r="O393" s="141"/>
      <c r="P393" s="142">
        <f>P394+SUM(P395:P404)</f>
        <v>0</v>
      </c>
      <c r="Q393" s="141"/>
      <c r="R393" s="142">
        <f>R394+SUM(R395:R404)</f>
        <v>0.004880000000000001</v>
      </c>
      <c r="S393" s="141"/>
      <c r="T393" s="143">
        <f>T394+SUM(T395:T404)</f>
        <v>3.7800000000000002</v>
      </c>
      <c r="AR393" s="136" t="s">
        <v>93</v>
      </c>
      <c r="AT393" s="144" t="s">
        <v>84</v>
      </c>
      <c r="AU393" s="144" t="s">
        <v>93</v>
      </c>
      <c r="AY393" s="136" t="s">
        <v>195</v>
      </c>
      <c r="BK393" s="145">
        <f>BK394+SUM(BK395:BK404)</f>
        <v>0</v>
      </c>
    </row>
    <row r="394" spans="1:65" s="2" customFormat="1" ht="16.5" customHeight="1">
      <c r="A394" s="31"/>
      <c r="B394" s="148"/>
      <c r="C394" s="196" t="s">
        <v>768</v>
      </c>
      <c r="D394" s="196" t="s">
        <v>196</v>
      </c>
      <c r="E394" s="197" t="s">
        <v>696</v>
      </c>
      <c r="F394" s="198" t="s">
        <v>697</v>
      </c>
      <c r="G394" s="199" t="s">
        <v>312</v>
      </c>
      <c r="H394" s="200">
        <v>248</v>
      </c>
      <c r="I394" s="149"/>
      <c r="J394" s="183">
        <f>ROUND(I394*H394,2)</f>
        <v>0</v>
      </c>
      <c r="K394" s="150"/>
      <c r="L394" s="32"/>
      <c r="M394" s="151" t="s">
        <v>1</v>
      </c>
      <c r="N394" s="152" t="s">
        <v>50</v>
      </c>
      <c r="O394" s="57"/>
      <c r="P394" s="153">
        <f>O394*H394</f>
        <v>0</v>
      </c>
      <c r="Q394" s="153">
        <v>0</v>
      </c>
      <c r="R394" s="153">
        <f>Q394*H394</f>
        <v>0</v>
      </c>
      <c r="S394" s="153">
        <v>0</v>
      </c>
      <c r="T394" s="154">
        <f>S394*H394</f>
        <v>0</v>
      </c>
      <c r="U394" s="31"/>
      <c r="V394" s="31"/>
      <c r="W394" s="31"/>
      <c r="X394" s="31"/>
      <c r="Y394" s="31"/>
      <c r="Z394" s="31"/>
      <c r="AA394" s="31"/>
      <c r="AB394" s="31"/>
      <c r="AC394" s="31"/>
      <c r="AD394" s="31"/>
      <c r="AE394" s="31"/>
      <c r="AR394" s="155" t="s">
        <v>208</v>
      </c>
      <c r="AT394" s="155" t="s">
        <v>196</v>
      </c>
      <c r="AU394" s="155" t="s">
        <v>96</v>
      </c>
      <c r="AY394" s="15" t="s">
        <v>195</v>
      </c>
      <c r="BE394" s="156">
        <f>IF(N394="základní",J394,0)</f>
        <v>0</v>
      </c>
      <c r="BF394" s="156">
        <f>IF(N394="snížená",J394,0)</f>
        <v>0</v>
      </c>
      <c r="BG394" s="156">
        <f>IF(N394="zákl. přenesená",J394,0)</f>
        <v>0</v>
      </c>
      <c r="BH394" s="156">
        <f>IF(N394="sníž. přenesená",J394,0)</f>
        <v>0</v>
      </c>
      <c r="BI394" s="156">
        <f>IF(N394="nulová",J394,0)</f>
        <v>0</v>
      </c>
      <c r="BJ394" s="15" t="s">
        <v>93</v>
      </c>
      <c r="BK394" s="156">
        <f>ROUND(I394*H394,2)</f>
        <v>0</v>
      </c>
      <c r="BL394" s="15" t="s">
        <v>208</v>
      </c>
      <c r="BM394" s="155" t="s">
        <v>1408</v>
      </c>
    </row>
    <row r="395" spans="1:47" s="2" customFormat="1" ht="19.5">
      <c r="A395" s="31"/>
      <c r="B395" s="32"/>
      <c r="C395" s="184"/>
      <c r="D395" s="201" t="s">
        <v>202</v>
      </c>
      <c r="E395" s="184"/>
      <c r="F395" s="202" t="s">
        <v>699</v>
      </c>
      <c r="G395" s="184"/>
      <c r="H395" s="184"/>
      <c r="I395" s="157"/>
      <c r="J395" s="184"/>
      <c r="K395" s="31"/>
      <c r="L395" s="32"/>
      <c r="M395" s="158"/>
      <c r="N395" s="159"/>
      <c r="O395" s="57"/>
      <c r="P395" s="57"/>
      <c r="Q395" s="57"/>
      <c r="R395" s="57"/>
      <c r="S395" s="57"/>
      <c r="T395" s="58"/>
      <c r="U395" s="31"/>
      <c r="V395" s="31"/>
      <c r="W395" s="31"/>
      <c r="X395" s="31"/>
      <c r="Y395" s="31"/>
      <c r="Z395" s="31"/>
      <c r="AA395" s="31"/>
      <c r="AB395" s="31"/>
      <c r="AC395" s="31"/>
      <c r="AD395" s="31"/>
      <c r="AE395" s="31"/>
      <c r="AT395" s="15" t="s">
        <v>202</v>
      </c>
      <c r="AU395" s="15" t="s">
        <v>96</v>
      </c>
    </row>
    <row r="396" spans="2:51" s="13" customFormat="1" ht="12">
      <c r="B396" s="160"/>
      <c r="C396" s="186"/>
      <c r="D396" s="201" t="s">
        <v>257</v>
      </c>
      <c r="E396" s="203" t="s">
        <v>1</v>
      </c>
      <c r="F396" s="204" t="s">
        <v>1409</v>
      </c>
      <c r="G396" s="186"/>
      <c r="H396" s="205">
        <v>248</v>
      </c>
      <c r="I396" s="162"/>
      <c r="J396" s="186"/>
      <c r="L396" s="160"/>
      <c r="M396" s="163"/>
      <c r="N396" s="164"/>
      <c r="O396" s="164"/>
      <c r="P396" s="164"/>
      <c r="Q396" s="164"/>
      <c r="R396" s="164"/>
      <c r="S396" s="164"/>
      <c r="T396" s="165"/>
      <c r="AT396" s="161" t="s">
        <v>257</v>
      </c>
      <c r="AU396" s="161" t="s">
        <v>96</v>
      </c>
      <c r="AV396" s="13" t="s">
        <v>96</v>
      </c>
      <c r="AW396" s="13" t="s">
        <v>40</v>
      </c>
      <c r="AX396" s="13" t="s">
        <v>93</v>
      </c>
      <c r="AY396" s="161" t="s">
        <v>195</v>
      </c>
    </row>
    <row r="397" spans="1:65" s="2" customFormat="1" ht="21.75" customHeight="1">
      <c r="A397" s="31"/>
      <c r="B397" s="148"/>
      <c r="C397" s="196" t="s">
        <v>774</v>
      </c>
      <c r="D397" s="196" t="s">
        <v>196</v>
      </c>
      <c r="E397" s="197" t="s">
        <v>1410</v>
      </c>
      <c r="F397" s="198" t="s">
        <v>1411</v>
      </c>
      <c r="G397" s="199" t="s">
        <v>312</v>
      </c>
      <c r="H397" s="200">
        <v>61</v>
      </c>
      <c r="I397" s="149"/>
      <c r="J397" s="183">
        <f>ROUND(I397*H397,2)</f>
        <v>0</v>
      </c>
      <c r="K397" s="150"/>
      <c r="L397" s="32"/>
      <c r="M397" s="151" t="s">
        <v>1</v>
      </c>
      <c r="N397" s="152" t="s">
        <v>50</v>
      </c>
      <c r="O397" s="57"/>
      <c r="P397" s="153">
        <f>O397*H397</f>
        <v>0</v>
      </c>
      <c r="Q397" s="153">
        <v>8E-05</v>
      </c>
      <c r="R397" s="153">
        <f>Q397*H397</f>
        <v>0.004880000000000001</v>
      </c>
      <c r="S397" s="153">
        <v>0</v>
      </c>
      <c r="T397" s="154">
        <f>S397*H397</f>
        <v>0</v>
      </c>
      <c r="U397" s="31"/>
      <c r="V397" s="31"/>
      <c r="W397" s="31"/>
      <c r="X397" s="31"/>
      <c r="Y397" s="31"/>
      <c r="Z397" s="31"/>
      <c r="AA397" s="31"/>
      <c r="AB397" s="31"/>
      <c r="AC397" s="31"/>
      <c r="AD397" s="31"/>
      <c r="AE397" s="31"/>
      <c r="AR397" s="155" t="s">
        <v>208</v>
      </c>
      <c r="AT397" s="155" t="s">
        <v>196</v>
      </c>
      <c r="AU397" s="155" t="s">
        <v>96</v>
      </c>
      <c r="AY397" s="15" t="s">
        <v>195</v>
      </c>
      <c r="BE397" s="156">
        <f>IF(N397="základní",J397,0)</f>
        <v>0</v>
      </c>
      <c r="BF397" s="156">
        <f>IF(N397="snížená",J397,0)</f>
        <v>0</v>
      </c>
      <c r="BG397" s="156">
        <f>IF(N397="zákl. přenesená",J397,0)</f>
        <v>0</v>
      </c>
      <c r="BH397" s="156">
        <f>IF(N397="sníž. přenesená",J397,0)</f>
        <v>0</v>
      </c>
      <c r="BI397" s="156">
        <f>IF(N397="nulová",J397,0)</f>
        <v>0</v>
      </c>
      <c r="BJ397" s="15" t="s">
        <v>93</v>
      </c>
      <c r="BK397" s="156">
        <f>ROUND(I397*H397,2)</f>
        <v>0</v>
      </c>
      <c r="BL397" s="15" t="s">
        <v>208</v>
      </c>
      <c r="BM397" s="155" t="s">
        <v>1412</v>
      </c>
    </row>
    <row r="398" spans="1:47" s="2" customFormat="1" ht="19.5">
      <c r="A398" s="31"/>
      <c r="B398" s="32"/>
      <c r="C398" s="184"/>
      <c r="D398" s="201" t="s">
        <v>202</v>
      </c>
      <c r="E398" s="184"/>
      <c r="F398" s="202" t="s">
        <v>1413</v>
      </c>
      <c r="G398" s="184"/>
      <c r="H398" s="184"/>
      <c r="I398" s="157"/>
      <c r="J398" s="184"/>
      <c r="K398" s="31"/>
      <c r="L398" s="32"/>
      <c r="M398" s="158"/>
      <c r="N398" s="159"/>
      <c r="O398" s="57"/>
      <c r="P398" s="57"/>
      <c r="Q398" s="57"/>
      <c r="R398" s="57"/>
      <c r="S398" s="57"/>
      <c r="T398" s="58"/>
      <c r="U398" s="31"/>
      <c r="V398" s="31"/>
      <c r="W398" s="31"/>
      <c r="X398" s="31"/>
      <c r="Y398" s="31"/>
      <c r="Z398" s="31"/>
      <c r="AA398" s="31"/>
      <c r="AB398" s="31"/>
      <c r="AC398" s="31"/>
      <c r="AD398" s="31"/>
      <c r="AE398" s="31"/>
      <c r="AT398" s="15" t="s">
        <v>202</v>
      </c>
      <c r="AU398" s="15" t="s">
        <v>96</v>
      </c>
    </row>
    <row r="399" spans="2:51" s="13" customFormat="1" ht="12">
      <c r="B399" s="160"/>
      <c r="C399" s="186"/>
      <c r="D399" s="201" t="s">
        <v>257</v>
      </c>
      <c r="E399" s="203" t="s">
        <v>1</v>
      </c>
      <c r="F399" s="204" t="s">
        <v>1238</v>
      </c>
      <c r="G399" s="186"/>
      <c r="H399" s="205">
        <v>67.3</v>
      </c>
      <c r="I399" s="162"/>
      <c r="J399" s="186"/>
      <c r="L399" s="160"/>
      <c r="M399" s="163"/>
      <c r="N399" s="164"/>
      <c r="O399" s="164"/>
      <c r="P399" s="164"/>
      <c r="Q399" s="164"/>
      <c r="R399" s="164"/>
      <c r="S399" s="164"/>
      <c r="T399" s="165"/>
      <c r="AT399" s="161" t="s">
        <v>257</v>
      </c>
      <c r="AU399" s="161" t="s">
        <v>96</v>
      </c>
      <c r="AV399" s="13" t="s">
        <v>96</v>
      </c>
      <c r="AW399" s="13" t="s">
        <v>40</v>
      </c>
      <c r="AX399" s="13" t="s">
        <v>85</v>
      </c>
      <c r="AY399" s="161" t="s">
        <v>195</v>
      </c>
    </row>
    <row r="400" spans="2:51" s="13" customFormat="1" ht="12">
      <c r="B400" s="160"/>
      <c r="C400" s="186"/>
      <c r="D400" s="201" t="s">
        <v>257</v>
      </c>
      <c r="E400" s="203" t="s">
        <v>1</v>
      </c>
      <c r="F400" s="204" t="s">
        <v>1414</v>
      </c>
      <c r="G400" s="186"/>
      <c r="H400" s="205">
        <v>61</v>
      </c>
      <c r="I400" s="162"/>
      <c r="J400" s="186"/>
      <c r="L400" s="160"/>
      <c r="M400" s="163"/>
      <c r="N400" s="164"/>
      <c r="O400" s="164"/>
      <c r="P400" s="164"/>
      <c r="Q400" s="164"/>
      <c r="R400" s="164"/>
      <c r="S400" s="164"/>
      <c r="T400" s="165"/>
      <c r="AT400" s="161" t="s">
        <v>257</v>
      </c>
      <c r="AU400" s="161" t="s">
        <v>96</v>
      </c>
      <c r="AV400" s="13" t="s">
        <v>96</v>
      </c>
      <c r="AW400" s="13" t="s">
        <v>40</v>
      </c>
      <c r="AX400" s="13" t="s">
        <v>93</v>
      </c>
      <c r="AY400" s="161" t="s">
        <v>195</v>
      </c>
    </row>
    <row r="401" spans="1:65" s="2" customFormat="1" ht="16.5" customHeight="1">
      <c r="A401" s="31"/>
      <c r="B401" s="148"/>
      <c r="C401" s="196" t="s">
        <v>779</v>
      </c>
      <c r="D401" s="196" t="s">
        <v>196</v>
      </c>
      <c r="E401" s="197" t="s">
        <v>701</v>
      </c>
      <c r="F401" s="198" t="s">
        <v>702</v>
      </c>
      <c r="G401" s="199" t="s">
        <v>296</v>
      </c>
      <c r="H401" s="200">
        <v>378</v>
      </c>
      <c r="I401" s="149"/>
      <c r="J401" s="183">
        <f>ROUND(I401*H401,2)</f>
        <v>0</v>
      </c>
      <c r="K401" s="150"/>
      <c r="L401" s="32"/>
      <c r="M401" s="151" t="s">
        <v>1</v>
      </c>
      <c r="N401" s="152" t="s">
        <v>50</v>
      </c>
      <c r="O401" s="57"/>
      <c r="P401" s="153">
        <f>O401*H401</f>
        <v>0</v>
      </c>
      <c r="Q401" s="153">
        <v>0</v>
      </c>
      <c r="R401" s="153">
        <f>Q401*H401</f>
        <v>0</v>
      </c>
      <c r="S401" s="153">
        <v>0.01</v>
      </c>
      <c r="T401" s="154">
        <f>S401*H401</f>
        <v>3.7800000000000002</v>
      </c>
      <c r="U401" s="31"/>
      <c r="V401" s="31"/>
      <c r="W401" s="31"/>
      <c r="X401" s="31"/>
      <c r="Y401" s="31"/>
      <c r="Z401" s="31"/>
      <c r="AA401" s="31"/>
      <c r="AB401" s="31"/>
      <c r="AC401" s="31"/>
      <c r="AD401" s="31"/>
      <c r="AE401" s="31"/>
      <c r="AR401" s="155" t="s">
        <v>208</v>
      </c>
      <c r="AT401" s="155" t="s">
        <v>196</v>
      </c>
      <c r="AU401" s="155" t="s">
        <v>96</v>
      </c>
      <c r="AY401" s="15" t="s">
        <v>195</v>
      </c>
      <c r="BE401" s="156">
        <f>IF(N401="základní",J401,0)</f>
        <v>0</v>
      </c>
      <c r="BF401" s="156">
        <f>IF(N401="snížená",J401,0)</f>
        <v>0</v>
      </c>
      <c r="BG401" s="156">
        <f>IF(N401="zákl. přenesená",J401,0)</f>
        <v>0</v>
      </c>
      <c r="BH401" s="156">
        <f>IF(N401="sníž. přenesená",J401,0)</f>
        <v>0</v>
      </c>
      <c r="BI401" s="156">
        <f>IF(N401="nulová",J401,0)</f>
        <v>0</v>
      </c>
      <c r="BJ401" s="15" t="s">
        <v>93</v>
      </c>
      <c r="BK401" s="156">
        <f>ROUND(I401*H401,2)</f>
        <v>0</v>
      </c>
      <c r="BL401" s="15" t="s">
        <v>208</v>
      </c>
      <c r="BM401" s="155" t="s">
        <v>1415</v>
      </c>
    </row>
    <row r="402" spans="1:47" s="2" customFormat="1" ht="19.5">
      <c r="A402" s="31"/>
      <c r="B402" s="32"/>
      <c r="C402" s="184"/>
      <c r="D402" s="201" t="s">
        <v>202</v>
      </c>
      <c r="E402" s="184"/>
      <c r="F402" s="202" t="s">
        <v>704</v>
      </c>
      <c r="G402" s="184"/>
      <c r="H402" s="184"/>
      <c r="I402" s="157"/>
      <c r="J402" s="184"/>
      <c r="K402" s="31"/>
      <c r="L402" s="32"/>
      <c r="M402" s="158"/>
      <c r="N402" s="159"/>
      <c r="O402" s="57"/>
      <c r="P402" s="57"/>
      <c r="Q402" s="57"/>
      <c r="R402" s="57"/>
      <c r="S402" s="57"/>
      <c r="T402" s="58"/>
      <c r="U402" s="31"/>
      <c r="V402" s="31"/>
      <c r="W402" s="31"/>
      <c r="X402" s="31"/>
      <c r="Y402" s="31"/>
      <c r="Z402" s="31"/>
      <c r="AA402" s="31"/>
      <c r="AB402" s="31"/>
      <c r="AC402" s="31"/>
      <c r="AD402" s="31"/>
      <c r="AE402" s="31"/>
      <c r="AT402" s="15" t="s">
        <v>202</v>
      </c>
      <c r="AU402" s="15" t="s">
        <v>96</v>
      </c>
    </row>
    <row r="403" spans="2:51" s="13" customFormat="1" ht="12">
      <c r="B403" s="160"/>
      <c r="C403" s="186"/>
      <c r="D403" s="201" t="s">
        <v>257</v>
      </c>
      <c r="E403" s="203" t="s">
        <v>1</v>
      </c>
      <c r="F403" s="204" t="s">
        <v>1416</v>
      </c>
      <c r="G403" s="186"/>
      <c r="H403" s="205">
        <v>378</v>
      </c>
      <c r="I403" s="162"/>
      <c r="J403" s="186"/>
      <c r="L403" s="160"/>
      <c r="M403" s="163"/>
      <c r="N403" s="164"/>
      <c r="O403" s="164"/>
      <c r="P403" s="164"/>
      <c r="Q403" s="164"/>
      <c r="R403" s="164"/>
      <c r="S403" s="164"/>
      <c r="T403" s="165"/>
      <c r="AT403" s="161" t="s">
        <v>257</v>
      </c>
      <c r="AU403" s="161" t="s">
        <v>96</v>
      </c>
      <c r="AV403" s="13" t="s">
        <v>96</v>
      </c>
      <c r="AW403" s="13" t="s">
        <v>40</v>
      </c>
      <c r="AX403" s="13" t="s">
        <v>93</v>
      </c>
      <c r="AY403" s="161" t="s">
        <v>195</v>
      </c>
    </row>
    <row r="404" spans="2:63" s="12" customFormat="1" ht="20.85" customHeight="1">
      <c r="B404" s="135"/>
      <c r="C404" s="192"/>
      <c r="D404" s="193" t="s">
        <v>84</v>
      </c>
      <c r="E404" s="195" t="s">
        <v>706</v>
      </c>
      <c r="F404" s="195" t="s">
        <v>707</v>
      </c>
      <c r="G404" s="192"/>
      <c r="H404" s="192"/>
      <c r="I404" s="138"/>
      <c r="J404" s="185">
        <f>BK404</f>
        <v>0</v>
      </c>
      <c r="L404" s="135"/>
      <c r="M404" s="140"/>
      <c r="N404" s="141"/>
      <c r="O404" s="141"/>
      <c r="P404" s="142">
        <f>SUM(P405:P434)</f>
        <v>0</v>
      </c>
      <c r="Q404" s="141"/>
      <c r="R404" s="142">
        <f>SUM(R405:R434)</f>
        <v>0</v>
      </c>
      <c r="S404" s="141"/>
      <c r="T404" s="143">
        <f>SUM(T405:T434)</f>
        <v>0</v>
      </c>
      <c r="AR404" s="136" t="s">
        <v>93</v>
      </c>
      <c r="AT404" s="144" t="s">
        <v>84</v>
      </c>
      <c r="AU404" s="144" t="s">
        <v>96</v>
      </c>
      <c r="AY404" s="136" t="s">
        <v>195</v>
      </c>
      <c r="BK404" s="145">
        <f>SUM(BK405:BK434)</f>
        <v>0</v>
      </c>
    </row>
    <row r="405" spans="1:65" s="2" customFormat="1" ht="21.75" customHeight="1">
      <c r="A405" s="31"/>
      <c r="B405" s="148"/>
      <c r="C405" s="196" t="s">
        <v>1417</v>
      </c>
      <c r="D405" s="196" t="s">
        <v>196</v>
      </c>
      <c r="E405" s="197" t="s">
        <v>709</v>
      </c>
      <c r="F405" s="198" t="s">
        <v>710</v>
      </c>
      <c r="G405" s="199" t="s">
        <v>312</v>
      </c>
      <c r="H405" s="200">
        <v>248</v>
      </c>
      <c r="I405" s="149"/>
      <c r="J405" s="183">
        <f>ROUND(I405*H405,2)</f>
        <v>0</v>
      </c>
      <c r="K405" s="150"/>
      <c r="L405" s="32"/>
      <c r="M405" s="151" t="s">
        <v>1</v>
      </c>
      <c r="N405" s="152" t="s">
        <v>50</v>
      </c>
      <c r="O405" s="57"/>
      <c r="P405" s="153">
        <f>O405*H405</f>
        <v>0</v>
      </c>
      <c r="Q405" s="153">
        <v>0</v>
      </c>
      <c r="R405" s="153">
        <f>Q405*H405</f>
        <v>0</v>
      </c>
      <c r="S405" s="153">
        <v>0</v>
      </c>
      <c r="T405" s="154">
        <f>S405*H405</f>
        <v>0</v>
      </c>
      <c r="U405" s="31"/>
      <c r="V405" s="31"/>
      <c r="W405" s="31"/>
      <c r="X405" s="31"/>
      <c r="Y405" s="31"/>
      <c r="Z405" s="31"/>
      <c r="AA405" s="31"/>
      <c r="AB405" s="31"/>
      <c r="AC405" s="31"/>
      <c r="AD405" s="31"/>
      <c r="AE405" s="31"/>
      <c r="AR405" s="155" t="s">
        <v>208</v>
      </c>
      <c r="AT405" s="155" t="s">
        <v>196</v>
      </c>
      <c r="AU405" s="155" t="s">
        <v>150</v>
      </c>
      <c r="AY405" s="15" t="s">
        <v>195</v>
      </c>
      <c r="BE405" s="156">
        <f>IF(N405="základní",J405,0)</f>
        <v>0</v>
      </c>
      <c r="BF405" s="156">
        <f>IF(N405="snížená",J405,0)</f>
        <v>0</v>
      </c>
      <c r="BG405" s="156">
        <f>IF(N405="zákl. přenesená",J405,0)</f>
        <v>0</v>
      </c>
      <c r="BH405" s="156">
        <f>IF(N405="sníž. přenesená",J405,0)</f>
        <v>0</v>
      </c>
      <c r="BI405" s="156">
        <f>IF(N405="nulová",J405,0)</f>
        <v>0</v>
      </c>
      <c r="BJ405" s="15" t="s">
        <v>93</v>
      </c>
      <c r="BK405" s="156">
        <f>ROUND(I405*H405,2)</f>
        <v>0</v>
      </c>
      <c r="BL405" s="15" t="s">
        <v>208</v>
      </c>
      <c r="BM405" s="155" t="s">
        <v>1418</v>
      </c>
    </row>
    <row r="406" spans="1:47" s="2" customFormat="1" ht="19.5">
      <c r="A406" s="31"/>
      <c r="B406" s="32"/>
      <c r="C406" s="184"/>
      <c r="D406" s="201" t="s">
        <v>202</v>
      </c>
      <c r="E406" s="184"/>
      <c r="F406" s="202" t="s">
        <v>712</v>
      </c>
      <c r="G406" s="184"/>
      <c r="H406" s="184"/>
      <c r="I406" s="157"/>
      <c r="J406" s="184"/>
      <c r="K406" s="31"/>
      <c r="L406" s="32"/>
      <c r="M406" s="158"/>
      <c r="N406" s="159"/>
      <c r="O406" s="57"/>
      <c r="P406" s="57"/>
      <c r="Q406" s="57"/>
      <c r="R406" s="57"/>
      <c r="S406" s="57"/>
      <c r="T406" s="58"/>
      <c r="U406" s="31"/>
      <c r="V406" s="31"/>
      <c r="W406" s="31"/>
      <c r="X406" s="31"/>
      <c r="Y406" s="31"/>
      <c r="Z406" s="31"/>
      <c r="AA406" s="31"/>
      <c r="AB406" s="31"/>
      <c r="AC406" s="31"/>
      <c r="AD406" s="31"/>
      <c r="AE406" s="31"/>
      <c r="AT406" s="15" t="s">
        <v>202</v>
      </c>
      <c r="AU406" s="15" t="s">
        <v>150</v>
      </c>
    </row>
    <row r="407" spans="2:51" s="13" customFormat="1" ht="12">
      <c r="B407" s="160"/>
      <c r="C407" s="186"/>
      <c r="D407" s="201" t="s">
        <v>257</v>
      </c>
      <c r="E407" s="203" t="s">
        <v>1</v>
      </c>
      <c r="F407" s="204" t="s">
        <v>1419</v>
      </c>
      <c r="G407" s="186"/>
      <c r="H407" s="205">
        <v>248</v>
      </c>
      <c r="I407" s="162"/>
      <c r="J407" s="186"/>
      <c r="L407" s="160"/>
      <c r="M407" s="163"/>
      <c r="N407" s="164"/>
      <c r="O407" s="164"/>
      <c r="P407" s="164"/>
      <c r="Q407" s="164"/>
      <c r="R407" s="164"/>
      <c r="S407" s="164"/>
      <c r="T407" s="165"/>
      <c r="AT407" s="161" t="s">
        <v>257</v>
      </c>
      <c r="AU407" s="161" t="s">
        <v>150</v>
      </c>
      <c r="AV407" s="13" t="s">
        <v>96</v>
      </c>
      <c r="AW407" s="13" t="s">
        <v>40</v>
      </c>
      <c r="AX407" s="13" t="s">
        <v>93</v>
      </c>
      <c r="AY407" s="161" t="s">
        <v>195</v>
      </c>
    </row>
    <row r="408" spans="1:65" s="2" customFormat="1" ht="24.2" customHeight="1">
      <c r="A408" s="31"/>
      <c r="B408" s="148"/>
      <c r="C408" s="196" t="s">
        <v>1420</v>
      </c>
      <c r="D408" s="196" t="s">
        <v>196</v>
      </c>
      <c r="E408" s="197" t="s">
        <v>714</v>
      </c>
      <c r="F408" s="198" t="s">
        <v>715</v>
      </c>
      <c r="G408" s="199" t="s">
        <v>330</v>
      </c>
      <c r="H408" s="200">
        <v>200.48</v>
      </c>
      <c r="I408" s="149"/>
      <c r="J408" s="183">
        <f>ROUND(I408*H408,2)</f>
        <v>0</v>
      </c>
      <c r="K408" s="150"/>
      <c r="L408" s="32"/>
      <c r="M408" s="151" t="s">
        <v>1</v>
      </c>
      <c r="N408" s="152" t="s">
        <v>50</v>
      </c>
      <c r="O408" s="57"/>
      <c r="P408" s="153">
        <f>O408*H408</f>
        <v>0</v>
      </c>
      <c r="Q408" s="153">
        <v>0</v>
      </c>
      <c r="R408" s="153">
        <f>Q408*H408</f>
        <v>0</v>
      </c>
      <c r="S408" s="153">
        <v>0</v>
      </c>
      <c r="T408" s="154">
        <f>S408*H408</f>
        <v>0</v>
      </c>
      <c r="U408" s="31"/>
      <c r="V408" s="31"/>
      <c r="W408" s="31"/>
      <c r="X408" s="31"/>
      <c r="Y408" s="31"/>
      <c r="Z408" s="31"/>
      <c r="AA408" s="31"/>
      <c r="AB408" s="31"/>
      <c r="AC408" s="31"/>
      <c r="AD408" s="31"/>
      <c r="AE408" s="31"/>
      <c r="AR408" s="155" t="s">
        <v>208</v>
      </c>
      <c r="AT408" s="155" t="s">
        <v>196</v>
      </c>
      <c r="AU408" s="155" t="s">
        <v>150</v>
      </c>
      <c r="AY408" s="15" t="s">
        <v>195</v>
      </c>
      <c r="BE408" s="156">
        <f>IF(N408="základní",J408,0)</f>
        <v>0</v>
      </c>
      <c r="BF408" s="156">
        <f>IF(N408="snížená",J408,0)</f>
        <v>0</v>
      </c>
      <c r="BG408" s="156">
        <f>IF(N408="zákl. přenesená",J408,0)</f>
        <v>0</v>
      </c>
      <c r="BH408" s="156">
        <f>IF(N408="sníž. přenesená",J408,0)</f>
        <v>0</v>
      </c>
      <c r="BI408" s="156">
        <f>IF(N408="nulová",J408,0)</f>
        <v>0</v>
      </c>
      <c r="BJ408" s="15" t="s">
        <v>93</v>
      </c>
      <c r="BK408" s="156">
        <f>ROUND(I408*H408,2)</f>
        <v>0</v>
      </c>
      <c r="BL408" s="15" t="s">
        <v>208</v>
      </c>
      <c r="BM408" s="155" t="s">
        <v>1421</v>
      </c>
    </row>
    <row r="409" spans="1:47" s="2" customFormat="1" ht="19.5">
      <c r="A409" s="31"/>
      <c r="B409" s="32"/>
      <c r="C409" s="184"/>
      <c r="D409" s="201" t="s">
        <v>202</v>
      </c>
      <c r="E409" s="184"/>
      <c r="F409" s="202" t="s">
        <v>717</v>
      </c>
      <c r="G409" s="184"/>
      <c r="H409" s="184"/>
      <c r="I409" s="157"/>
      <c r="J409" s="184"/>
      <c r="K409" s="31"/>
      <c r="L409" s="32"/>
      <c r="M409" s="158"/>
      <c r="N409" s="159"/>
      <c r="O409" s="57"/>
      <c r="P409" s="57"/>
      <c r="Q409" s="57"/>
      <c r="R409" s="57"/>
      <c r="S409" s="57"/>
      <c r="T409" s="58"/>
      <c r="U409" s="31"/>
      <c r="V409" s="31"/>
      <c r="W409" s="31"/>
      <c r="X409" s="31"/>
      <c r="Y409" s="31"/>
      <c r="Z409" s="31"/>
      <c r="AA409" s="31"/>
      <c r="AB409" s="31"/>
      <c r="AC409" s="31"/>
      <c r="AD409" s="31"/>
      <c r="AE409" s="31"/>
      <c r="AT409" s="15" t="s">
        <v>202</v>
      </c>
      <c r="AU409" s="15" t="s">
        <v>150</v>
      </c>
    </row>
    <row r="410" spans="2:51" s="13" customFormat="1" ht="12">
      <c r="B410" s="160"/>
      <c r="C410" s="186"/>
      <c r="D410" s="201" t="s">
        <v>257</v>
      </c>
      <c r="E410" s="203" t="s">
        <v>1</v>
      </c>
      <c r="F410" s="204" t="s">
        <v>1422</v>
      </c>
      <c r="G410" s="186"/>
      <c r="H410" s="205">
        <v>84</v>
      </c>
      <c r="I410" s="162"/>
      <c r="J410" s="186"/>
      <c r="L410" s="160"/>
      <c r="M410" s="163"/>
      <c r="N410" s="164"/>
      <c r="O410" s="164"/>
      <c r="P410" s="164"/>
      <c r="Q410" s="164"/>
      <c r="R410" s="164"/>
      <c r="S410" s="164"/>
      <c r="T410" s="165"/>
      <c r="AT410" s="161" t="s">
        <v>257</v>
      </c>
      <c r="AU410" s="161" t="s">
        <v>150</v>
      </c>
      <c r="AV410" s="13" t="s">
        <v>96</v>
      </c>
      <c r="AW410" s="13" t="s">
        <v>40</v>
      </c>
      <c r="AX410" s="13" t="s">
        <v>85</v>
      </c>
      <c r="AY410" s="161" t="s">
        <v>195</v>
      </c>
    </row>
    <row r="411" spans="2:51" s="13" customFormat="1" ht="12">
      <c r="B411" s="160"/>
      <c r="C411" s="186"/>
      <c r="D411" s="201" t="s">
        <v>257</v>
      </c>
      <c r="E411" s="203" t="s">
        <v>1</v>
      </c>
      <c r="F411" s="204" t="s">
        <v>1423</v>
      </c>
      <c r="G411" s="186"/>
      <c r="H411" s="205">
        <v>20.16</v>
      </c>
      <c r="I411" s="162"/>
      <c r="J411" s="186"/>
      <c r="L411" s="160"/>
      <c r="M411" s="163"/>
      <c r="N411" s="164"/>
      <c r="O411" s="164"/>
      <c r="P411" s="164"/>
      <c r="Q411" s="164"/>
      <c r="R411" s="164"/>
      <c r="S411" s="164"/>
      <c r="T411" s="165"/>
      <c r="AT411" s="161" t="s">
        <v>257</v>
      </c>
      <c r="AU411" s="161" t="s">
        <v>150</v>
      </c>
      <c r="AV411" s="13" t="s">
        <v>96</v>
      </c>
      <c r="AW411" s="13" t="s">
        <v>40</v>
      </c>
      <c r="AX411" s="13" t="s">
        <v>85</v>
      </c>
      <c r="AY411" s="161" t="s">
        <v>195</v>
      </c>
    </row>
    <row r="412" spans="2:51" s="13" customFormat="1" ht="12">
      <c r="B412" s="160"/>
      <c r="C412" s="186"/>
      <c r="D412" s="201" t="s">
        <v>257</v>
      </c>
      <c r="E412" s="203" t="s">
        <v>1</v>
      </c>
      <c r="F412" s="204" t="s">
        <v>1424</v>
      </c>
      <c r="G412" s="186"/>
      <c r="H412" s="205">
        <v>53.84</v>
      </c>
      <c r="I412" s="162"/>
      <c r="J412" s="186"/>
      <c r="L412" s="160"/>
      <c r="M412" s="163"/>
      <c r="N412" s="164"/>
      <c r="O412" s="164"/>
      <c r="P412" s="164"/>
      <c r="Q412" s="164"/>
      <c r="R412" s="164"/>
      <c r="S412" s="164"/>
      <c r="T412" s="165"/>
      <c r="AT412" s="161" t="s">
        <v>257</v>
      </c>
      <c r="AU412" s="161" t="s">
        <v>150</v>
      </c>
      <c r="AV412" s="13" t="s">
        <v>96</v>
      </c>
      <c r="AW412" s="13" t="s">
        <v>40</v>
      </c>
      <c r="AX412" s="13" t="s">
        <v>85</v>
      </c>
      <c r="AY412" s="161" t="s">
        <v>195</v>
      </c>
    </row>
    <row r="413" spans="2:51" s="13" customFormat="1" ht="12">
      <c r="B413" s="160"/>
      <c r="C413" s="186"/>
      <c r="D413" s="201" t="s">
        <v>257</v>
      </c>
      <c r="E413" s="203" t="s">
        <v>1</v>
      </c>
      <c r="F413" s="204" t="s">
        <v>1425</v>
      </c>
      <c r="G413" s="186"/>
      <c r="H413" s="205">
        <v>42.48</v>
      </c>
      <c r="I413" s="162"/>
      <c r="J413" s="186"/>
      <c r="L413" s="160"/>
      <c r="M413" s="163"/>
      <c r="N413" s="164"/>
      <c r="O413" s="164"/>
      <c r="P413" s="164"/>
      <c r="Q413" s="164"/>
      <c r="R413" s="164"/>
      <c r="S413" s="164"/>
      <c r="T413" s="165"/>
      <c r="AT413" s="161" t="s">
        <v>257</v>
      </c>
      <c r="AU413" s="161" t="s">
        <v>150</v>
      </c>
      <c r="AV413" s="13" t="s">
        <v>96</v>
      </c>
      <c r="AW413" s="13" t="s">
        <v>40</v>
      </c>
      <c r="AX413" s="13" t="s">
        <v>85</v>
      </c>
      <c r="AY413" s="161" t="s">
        <v>195</v>
      </c>
    </row>
    <row r="414" spans="1:65" s="2" customFormat="1" ht="24.2" customHeight="1">
      <c r="A414" s="31"/>
      <c r="B414" s="148"/>
      <c r="C414" s="196" t="s">
        <v>1426</v>
      </c>
      <c r="D414" s="196" t="s">
        <v>196</v>
      </c>
      <c r="E414" s="197" t="s">
        <v>721</v>
      </c>
      <c r="F414" s="198" t="s">
        <v>722</v>
      </c>
      <c r="G414" s="199" t="s">
        <v>330</v>
      </c>
      <c r="H414" s="200">
        <v>3408.16</v>
      </c>
      <c r="I414" s="149"/>
      <c r="J414" s="183">
        <f>ROUND(I414*H414,2)</f>
        <v>0</v>
      </c>
      <c r="K414" s="150"/>
      <c r="L414" s="32"/>
      <c r="M414" s="151" t="s">
        <v>1</v>
      </c>
      <c r="N414" s="152" t="s">
        <v>50</v>
      </c>
      <c r="O414" s="57"/>
      <c r="P414" s="153">
        <f>O414*H414</f>
        <v>0</v>
      </c>
      <c r="Q414" s="153">
        <v>0</v>
      </c>
      <c r="R414" s="153">
        <f>Q414*H414</f>
        <v>0</v>
      </c>
      <c r="S414" s="153">
        <v>0</v>
      </c>
      <c r="T414" s="154">
        <f>S414*H414</f>
        <v>0</v>
      </c>
      <c r="U414" s="31"/>
      <c r="V414" s="31"/>
      <c r="W414" s="31"/>
      <c r="X414" s="31"/>
      <c r="Y414" s="31"/>
      <c r="Z414" s="31"/>
      <c r="AA414" s="31"/>
      <c r="AB414" s="31"/>
      <c r="AC414" s="31"/>
      <c r="AD414" s="31"/>
      <c r="AE414" s="31"/>
      <c r="AR414" s="155" t="s">
        <v>208</v>
      </c>
      <c r="AT414" s="155" t="s">
        <v>196</v>
      </c>
      <c r="AU414" s="155" t="s">
        <v>150</v>
      </c>
      <c r="AY414" s="15" t="s">
        <v>195</v>
      </c>
      <c r="BE414" s="156">
        <f>IF(N414="základní",J414,0)</f>
        <v>0</v>
      </c>
      <c r="BF414" s="156">
        <f>IF(N414="snížená",J414,0)</f>
        <v>0</v>
      </c>
      <c r="BG414" s="156">
        <f>IF(N414="zákl. přenesená",J414,0)</f>
        <v>0</v>
      </c>
      <c r="BH414" s="156">
        <f>IF(N414="sníž. přenesená",J414,0)</f>
        <v>0</v>
      </c>
      <c r="BI414" s="156">
        <f>IF(N414="nulová",J414,0)</f>
        <v>0</v>
      </c>
      <c r="BJ414" s="15" t="s">
        <v>93</v>
      </c>
      <c r="BK414" s="156">
        <f>ROUND(I414*H414,2)</f>
        <v>0</v>
      </c>
      <c r="BL414" s="15" t="s">
        <v>208</v>
      </c>
      <c r="BM414" s="155" t="s">
        <v>1427</v>
      </c>
    </row>
    <row r="415" spans="1:47" s="2" customFormat="1" ht="19.5">
      <c r="A415" s="31"/>
      <c r="B415" s="32"/>
      <c r="C415" s="184"/>
      <c r="D415" s="201" t="s">
        <v>202</v>
      </c>
      <c r="E415" s="184"/>
      <c r="F415" s="202" t="s">
        <v>722</v>
      </c>
      <c r="G415" s="184"/>
      <c r="H415" s="184"/>
      <c r="I415" s="157"/>
      <c r="J415" s="184"/>
      <c r="K415" s="31"/>
      <c r="L415" s="32"/>
      <c r="M415" s="158"/>
      <c r="N415" s="159"/>
      <c r="O415" s="57"/>
      <c r="P415" s="57"/>
      <c r="Q415" s="57"/>
      <c r="R415" s="57"/>
      <c r="S415" s="57"/>
      <c r="T415" s="58"/>
      <c r="U415" s="31"/>
      <c r="V415" s="31"/>
      <c r="W415" s="31"/>
      <c r="X415" s="31"/>
      <c r="Y415" s="31"/>
      <c r="Z415" s="31"/>
      <c r="AA415" s="31"/>
      <c r="AB415" s="31"/>
      <c r="AC415" s="31"/>
      <c r="AD415" s="31"/>
      <c r="AE415" s="31"/>
      <c r="AT415" s="15" t="s">
        <v>202</v>
      </c>
      <c r="AU415" s="15" t="s">
        <v>150</v>
      </c>
    </row>
    <row r="416" spans="2:51" s="13" customFormat="1" ht="12">
      <c r="B416" s="160"/>
      <c r="C416" s="186"/>
      <c r="D416" s="201" t="s">
        <v>257</v>
      </c>
      <c r="E416" s="203" t="s">
        <v>1</v>
      </c>
      <c r="F416" s="204" t="s">
        <v>1428</v>
      </c>
      <c r="G416" s="186"/>
      <c r="H416" s="205">
        <v>3408.16</v>
      </c>
      <c r="I416" s="162"/>
      <c r="J416" s="186"/>
      <c r="L416" s="160"/>
      <c r="M416" s="163"/>
      <c r="N416" s="164"/>
      <c r="O416" s="164"/>
      <c r="P416" s="164"/>
      <c r="Q416" s="164"/>
      <c r="R416" s="164"/>
      <c r="S416" s="164"/>
      <c r="T416" s="165"/>
      <c r="AT416" s="161" t="s">
        <v>257</v>
      </c>
      <c r="AU416" s="161" t="s">
        <v>150</v>
      </c>
      <c r="AV416" s="13" t="s">
        <v>96</v>
      </c>
      <c r="AW416" s="13" t="s">
        <v>40</v>
      </c>
      <c r="AX416" s="13" t="s">
        <v>85</v>
      </c>
      <c r="AY416" s="161" t="s">
        <v>195</v>
      </c>
    </row>
    <row r="417" spans="1:65" s="2" customFormat="1" ht="24.2" customHeight="1">
      <c r="A417" s="31"/>
      <c r="B417" s="148"/>
      <c r="C417" s="196" t="s">
        <v>1429</v>
      </c>
      <c r="D417" s="196" t="s">
        <v>196</v>
      </c>
      <c r="E417" s="197" t="s">
        <v>726</v>
      </c>
      <c r="F417" s="198" t="s">
        <v>727</v>
      </c>
      <c r="G417" s="199" t="s">
        <v>330</v>
      </c>
      <c r="H417" s="200">
        <v>200.48</v>
      </c>
      <c r="I417" s="149"/>
      <c r="J417" s="183">
        <f>ROUND(I417*H417,2)</f>
        <v>0</v>
      </c>
      <c r="K417" s="150"/>
      <c r="L417" s="32"/>
      <c r="M417" s="151" t="s">
        <v>1</v>
      </c>
      <c r="N417" s="152" t="s">
        <v>50</v>
      </c>
      <c r="O417" s="57"/>
      <c r="P417" s="153">
        <f>O417*H417</f>
        <v>0</v>
      </c>
      <c r="Q417" s="153">
        <v>0</v>
      </c>
      <c r="R417" s="153">
        <f>Q417*H417</f>
        <v>0</v>
      </c>
      <c r="S417" s="153">
        <v>0</v>
      </c>
      <c r="T417" s="154">
        <f>S417*H417</f>
        <v>0</v>
      </c>
      <c r="U417" s="31"/>
      <c r="V417" s="31"/>
      <c r="W417" s="31"/>
      <c r="X417" s="31"/>
      <c r="Y417" s="31"/>
      <c r="Z417" s="31"/>
      <c r="AA417" s="31"/>
      <c r="AB417" s="31"/>
      <c r="AC417" s="31"/>
      <c r="AD417" s="31"/>
      <c r="AE417" s="31"/>
      <c r="AR417" s="155" t="s">
        <v>208</v>
      </c>
      <c r="AT417" s="155" t="s">
        <v>196</v>
      </c>
      <c r="AU417" s="155" t="s">
        <v>150</v>
      </c>
      <c r="AY417" s="15" t="s">
        <v>195</v>
      </c>
      <c r="BE417" s="156">
        <f>IF(N417="základní",J417,0)</f>
        <v>0</v>
      </c>
      <c r="BF417" s="156">
        <f>IF(N417="snížená",J417,0)</f>
        <v>0</v>
      </c>
      <c r="BG417" s="156">
        <f>IF(N417="zákl. přenesená",J417,0)</f>
        <v>0</v>
      </c>
      <c r="BH417" s="156">
        <f>IF(N417="sníž. přenesená",J417,0)</f>
        <v>0</v>
      </c>
      <c r="BI417" s="156">
        <f>IF(N417="nulová",J417,0)</f>
        <v>0</v>
      </c>
      <c r="BJ417" s="15" t="s">
        <v>93</v>
      </c>
      <c r="BK417" s="156">
        <f>ROUND(I417*H417,2)</f>
        <v>0</v>
      </c>
      <c r="BL417" s="15" t="s">
        <v>208</v>
      </c>
      <c r="BM417" s="155" t="s">
        <v>1430</v>
      </c>
    </row>
    <row r="418" spans="1:47" s="2" customFormat="1" ht="19.5">
      <c r="A418" s="31"/>
      <c r="B418" s="32"/>
      <c r="C418" s="184"/>
      <c r="D418" s="201" t="s">
        <v>202</v>
      </c>
      <c r="E418" s="184"/>
      <c r="F418" s="202" t="s">
        <v>729</v>
      </c>
      <c r="G418" s="184"/>
      <c r="H418" s="184"/>
      <c r="I418" s="157"/>
      <c r="J418" s="184"/>
      <c r="K418" s="31"/>
      <c r="L418" s="32"/>
      <c r="M418" s="158"/>
      <c r="N418" s="159"/>
      <c r="O418" s="57"/>
      <c r="P418" s="57"/>
      <c r="Q418" s="57"/>
      <c r="R418" s="57"/>
      <c r="S418" s="57"/>
      <c r="T418" s="58"/>
      <c r="U418" s="31"/>
      <c r="V418" s="31"/>
      <c r="W418" s="31"/>
      <c r="X418" s="31"/>
      <c r="Y418" s="31"/>
      <c r="Z418" s="31"/>
      <c r="AA418" s="31"/>
      <c r="AB418" s="31"/>
      <c r="AC418" s="31"/>
      <c r="AD418" s="31"/>
      <c r="AE418" s="31"/>
      <c r="AT418" s="15" t="s">
        <v>202</v>
      </c>
      <c r="AU418" s="15" t="s">
        <v>150</v>
      </c>
    </row>
    <row r="419" spans="2:51" s="13" customFormat="1" ht="12">
      <c r="B419" s="160"/>
      <c r="C419" s="186"/>
      <c r="D419" s="201" t="s">
        <v>257</v>
      </c>
      <c r="E419" s="203" t="s">
        <v>1</v>
      </c>
      <c r="F419" s="204" t="s">
        <v>1422</v>
      </c>
      <c r="G419" s="186"/>
      <c r="H419" s="205">
        <v>84</v>
      </c>
      <c r="I419" s="162"/>
      <c r="J419" s="186"/>
      <c r="L419" s="160"/>
      <c r="M419" s="163"/>
      <c r="N419" s="164"/>
      <c r="O419" s="164"/>
      <c r="P419" s="164"/>
      <c r="Q419" s="164"/>
      <c r="R419" s="164"/>
      <c r="S419" s="164"/>
      <c r="T419" s="165"/>
      <c r="AT419" s="161" t="s">
        <v>257</v>
      </c>
      <c r="AU419" s="161" t="s">
        <v>150</v>
      </c>
      <c r="AV419" s="13" t="s">
        <v>96</v>
      </c>
      <c r="AW419" s="13" t="s">
        <v>40</v>
      </c>
      <c r="AX419" s="13" t="s">
        <v>85</v>
      </c>
      <c r="AY419" s="161" t="s">
        <v>195</v>
      </c>
    </row>
    <row r="420" spans="2:51" s="13" customFormat="1" ht="12">
      <c r="B420" s="160"/>
      <c r="C420" s="186"/>
      <c r="D420" s="201" t="s">
        <v>257</v>
      </c>
      <c r="E420" s="203" t="s">
        <v>1</v>
      </c>
      <c r="F420" s="204" t="s">
        <v>1423</v>
      </c>
      <c r="G420" s="186"/>
      <c r="H420" s="205">
        <v>20.16</v>
      </c>
      <c r="I420" s="162"/>
      <c r="J420" s="186"/>
      <c r="L420" s="160"/>
      <c r="M420" s="163"/>
      <c r="N420" s="164"/>
      <c r="O420" s="164"/>
      <c r="P420" s="164"/>
      <c r="Q420" s="164"/>
      <c r="R420" s="164"/>
      <c r="S420" s="164"/>
      <c r="T420" s="165"/>
      <c r="AT420" s="161" t="s">
        <v>257</v>
      </c>
      <c r="AU420" s="161" t="s">
        <v>150</v>
      </c>
      <c r="AV420" s="13" t="s">
        <v>96</v>
      </c>
      <c r="AW420" s="13" t="s">
        <v>40</v>
      </c>
      <c r="AX420" s="13" t="s">
        <v>85</v>
      </c>
      <c r="AY420" s="161" t="s">
        <v>195</v>
      </c>
    </row>
    <row r="421" spans="2:51" s="13" customFormat="1" ht="12">
      <c r="B421" s="160"/>
      <c r="C421" s="186"/>
      <c r="D421" s="201" t="s">
        <v>257</v>
      </c>
      <c r="E421" s="203" t="s">
        <v>1</v>
      </c>
      <c r="F421" s="204" t="s">
        <v>1424</v>
      </c>
      <c r="G421" s="186"/>
      <c r="H421" s="205">
        <v>53.84</v>
      </c>
      <c r="I421" s="162"/>
      <c r="J421" s="186"/>
      <c r="L421" s="160"/>
      <c r="M421" s="163"/>
      <c r="N421" s="164"/>
      <c r="O421" s="164"/>
      <c r="P421" s="164"/>
      <c r="Q421" s="164"/>
      <c r="R421" s="164"/>
      <c r="S421" s="164"/>
      <c r="T421" s="165"/>
      <c r="AT421" s="161" t="s">
        <v>257</v>
      </c>
      <c r="AU421" s="161" t="s">
        <v>150</v>
      </c>
      <c r="AV421" s="13" t="s">
        <v>96</v>
      </c>
      <c r="AW421" s="13" t="s">
        <v>40</v>
      </c>
      <c r="AX421" s="13" t="s">
        <v>85</v>
      </c>
      <c r="AY421" s="161" t="s">
        <v>195</v>
      </c>
    </row>
    <row r="422" spans="2:51" s="13" customFormat="1" ht="12">
      <c r="B422" s="160"/>
      <c r="C422" s="186"/>
      <c r="D422" s="201" t="s">
        <v>257</v>
      </c>
      <c r="E422" s="203" t="s">
        <v>1</v>
      </c>
      <c r="F422" s="204" t="s">
        <v>1425</v>
      </c>
      <c r="G422" s="186"/>
      <c r="H422" s="205">
        <v>42.48</v>
      </c>
      <c r="I422" s="162"/>
      <c r="J422" s="186"/>
      <c r="L422" s="160"/>
      <c r="M422" s="163"/>
      <c r="N422" s="164"/>
      <c r="O422" s="164"/>
      <c r="P422" s="164"/>
      <c r="Q422" s="164"/>
      <c r="R422" s="164"/>
      <c r="S422" s="164"/>
      <c r="T422" s="165"/>
      <c r="AT422" s="161" t="s">
        <v>257</v>
      </c>
      <c r="AU422" s="161" t="s">
        <v>150</v>
      </c>
      <c r="AV422" s="13" t="s">
        <v>96</v>
      </c>
      <c r="AW422" s="13" t="s">
        <v>40</v>
      </c>
      <c r="AX422" s="13" t="s">
        <v>85</v>
      </c>
      <c r="AY422" s="161" t="s">
        <v>195</v>
      </c>
    </row>
    <row r="423" spans="1:65" s="2" customFormat="1" ht="33" customHeight="1">
      <c r="A423" s="31"/>
      <c r="B423" s="148"/>
      <c r="C423" s="196" t="s">
        <v>1431</v>
      </c>
      <c r="D423" s="196" t="s">
        <v>196</v>
      </c>
      <c r="E423" s="197" t="s">
        <v>731</v>
      </c>
      <c r="F423" s="198" t="s">
        <v>732</v>
      </c>
      <c r="G423" s="199" t="s">
        <v>330</v>
      </c>
      <c r="H423" s="200">
        <v>228.48</v>
      </c>
      <c r="I423" s="149"/>
      <c r="J423" s="183">
        <f>ROUND(I423*H423,2)</f>
        <v>0</v>
      </c>
      <c r="K423" s="150"/>
      <c r="L423" s="32"/>
      <c r="M423" s="151" t="s">
        <v>1</v>
      </c>
      <c r="N423" s="152" t="s">
        <v>50</v>
      </c>
      <c r="O423" s="57"/>
      <c r="P423" s="153">
        <f>O423*H423</f>
        <v>0</v>
      </c>
      <c r="Q423" s="153">
        <v>0</v>
      </c>
      <c r="R423" s="153">
        <f>Q423*H423</f>
        <v>0</v>
      </c>
      <c r="S423" s="153">
        <v>0</v>
      </c>
      <c r="T423" s="154">
        <f>S423*H423</f>
        <v>0</v>
      </c>
      <c r="U423" s="31"/>
      <c r="V423" s="31"/>
      <c r="W423" s="31"/>
      <c r="X423" s="31"/>
      <c r="Y423" s="31"/>
      <c r="Z423" s="31"/>
      <c r="AA423" s="31"/>
      <c r="AB423" s="31"/>
      <c r="AC423" s="31"/>
      <c r="AD423" s="31"/>
      <c r="AE423" s="31"/>
      <c r="AR423" s="155" t="s">
        <v>208</v>
      </c>
      <c r="AT423" s="155" t="s">
        <v>196</v>
      </c>
      <c r="AU423" s="155" t="s">
        <v>150</v>
      </c>
      <c r="AY423" s="15" t="s">
        <v>195</v>
      </c>
      <c r="BE423" s="156">
        <f>IF(N423="základní",J423,0)</f>
        <v>0</v>
      </c>
      <c r="BF423" s="156">
        <f>IF(N423="snížená",J423,0)</f>
        <v>0</v>
      </c>
      <c r="BG423" s="156">
        <f>IF(N423="zákl. přenesená",J423,0)</f>
        <v>0</v>
      </c>
      <c r="BH423" s="156">
        <f>IF(N423="sníž. přenesená",J423,0)</f>
        <v>0</v>
      </c>
      <c r="BI423" s="156">
        <f>IF(N423="nulová",J423,0)</f>
        <v>0</v>
      </c>
      <c r="BJ423" s="15" t="s">
        <v>93</v>
      </c>
      <c r="BK423" s="156">
        <f>ROUND(I423*H423,2)</f>
        <v>0</v>
      </c>
      <c r="BL423" s="15" t="s">
        <v>208</v>
      </c>
      <c r="BM423" s="155" t="s">
        <v>1432</v>
      </c>
    </row>
    <row r="424" spans="1:47" s="2" customFormat="1" ht="29.25">
      <c r="A424" s="31"/>
      <c r="B424" s="32"/>
      <c r="C424" s="184"/>
      <c r="D424" s="201" t="s">
        <v>202</v>
      </c>
      <c r="E424" s="184"/>
      <c r="F424" s="202" t="s">
        <v>734</v>
      </c>
      <c r="G424" s="184"/>
      <c r="H424" s="184"/>
      <c r="I424" s="157"/>
      <c r="J424" s="184"/>
      <c r="K424" s="31"/>
      <c r="L424" s="32"/>
      <c r="M424" s="158"/>
      <c r="N424" s="159"/>
      <c r="O424" s="57"/>
      <c r="P424" s="57"/>
      <c r="Q424" s="57"/>
      <c r="R424" s="57"/>
      <c r="S424" s="57"/>
      <c r="T424" s="58"/>
      <c r="U424" s="31"/>
      <c r="V424" s="31"/>
      <c r="W424" s="31"/>
      <c r="X424" s="31"/>
      <c r="Y424" s="31"/>
      <c r="Z424" s="31"/>
      <c r="AA424" s="31"/>
      <c r="AB424" s="31"/>
      <c r="AC424" s="31"/>
      <c r="AD424" s="31"/>
      <c r="AE424" s="31"/>
      <c r="AT424" s="15" t="s">
        <v>202</v>
      </c>
      <c r="AU424" s="15" t="s">
        <v>150</v>
      </c>
    </row>
    <row r="425" spans="2:51" s="13" customFormat="1" ht="12">
      <c r="B425" s="160"/>
      <c r="C425" s="186"/>
      <c r="D425" s="201" t="s">
        <v>257</v>
      </c>
      <c r="E425" s="203" t="s">
        <v>1</v>
      </c>
      <c r="F425" s="204" t="s">
        <v>1433</v>
      </c>
      <c r="G425" s="186"/>
      <c r="H425" s="205">
        <v>112</v>
      </c>
      <c r="I425" s="162"/>
      <c r="J425" s="186"/>
      <c r="L425" s="160"/>
      <c r="M425" s="163"/>
      <c r="N425" s="164"/>
      <c r="O425" s="164"/>
      <c r="P425" s="164"/>
      <c r="Q425" s="164"/>
      <c r="R425" s="164"/>
      <c r="S425" s="164"/>
      <c r="T425" s="165"/>
      <c r="AT425" s="161" t="s">
        <v>257</v>
      </c>
      <c r="AU425" s="161" t="s">
        <v>150</v>
      </c>
      <c r="AV425" s="13" t="s">
        <v>96</v>
      </c>
      <c r="AW425" s="13" t="s">
        <v>40</v>
      </c>
      <c r="AX425" s="13" t="s">
        <v>85</v>
      </c>
      <c r="AY425" s="161" t="s">
        <v>195</v>
      </c>
    </row>
    <row r="426" spans="2:51" s="13" customFormat="1" ht="12">
      <c r="B426" s="160"/>
      <c r="C426" s="186"/>
      <c r="D426" s="201" t="s">
        <v>257</v>
      </c>
      <c r="E426" s="203" t="s">
        <v>1</v>
      </c>
      <c r="F426" s="204" t="s">
        <v>1423</v>
      </c>
      <c r="G426" s="186"/>
      <c r="H426" s="205">
        <v>20.16</v>
      </c>
      <c r="I426" s="162"/>
      <c r="J426" s="186"/>
      <c r="L426" s="160"/>
      <c r="M426" s="163"/>
      <c r="N426" s="164"/>
      <c r="O426" s="164"/>
      <c r="P426" s="164"/>
      <c r="Q426" s="164"/>
      <c r="R426" s="164"/>
      <c r="S426" s="164"/>
      <c r="T426" s="165"/>
      <c r="AT426" s="161" t="s">
        <v>257</v>
      </c>
      <c r="AU426" s="161" t="s">
        <v>150</v>
      </c>
      <c r="AV426" s="13" t="s">
        <v>96</v>
      </c>
      <c r="AW426" s="13" t="s">
        <v>40</v>
      </c>
      <c r="AX426" s="13" t="s">
        <v>85</v>
      </c>
      <c r="AY426" s="161" t="s">
        <v>195</v>
      </c>
    </row>
    <row r="427" spans="2:51" s="13" customFormat="1" ht="12">
      <c r="B427" s="160"/>
      <c r="C427" s="186"/>
      <c r="D427" s="201" t="s">
        <v>257</v>
      </c>
      <c r="E427" s="203" t="s">
        <v>1</v>
      </c>
      <c r="F427" s="204" t="s">
        <v>1424</v>
      </c>
      <c r="G427" s="186"/>
      <c r="H427" s="205">
        <v>53.84</v>
      </c>
      <c r="I427" s="162"/>
      <c r="J427" s="186"/>
      <c r="L427" s="160"/>
      <c r="M427" s="163"/>
      <c r="N427" s="164"/>
      <c r="O427" s="164"/>
      <c r="P427" s="164"/>
      <c r="Q427" s="164"/>
      <c r="R427" s="164"/>
      <c r="S427" s="164"/>
      <c r="T427" s="165"/>
      <c r="AT427" s="161" t="s">
        <v>257</v>
      </c>
      <c r="AU427" s="161" t="s">
        <v>150</v>
      </c>
      <c r="AV427" s="13" t="s">
        <v>96</v>
      </c>
      <c r="AW427" s="13" t="s">
        <v>40</v>
      </c>
      <c r="AX427" s="13" t="s">
        <v>85</v>
      </c>
      <c r="AY427" s="161" t="s">
        <v>195</v>
      </c>
    </row>
    <row r="428" spans="2:51" s="13" customFormat="1" ht="12">
      <c r="B428" s="160"/>
      <c r="C428" s="186"/>
      <c r="D428" s="201" t="s">
        <v>257</v>
      </c>
      <c r="E428" s="203" t="s">
        <v>1</v>
      </c>
      <c r="F428" s="204" t="s">
        <v>1425</v>
      </c>
      <c r="G428" s="186"/>
      <c r="H428" s="205">
        <v>42.48</v>
      </c>
      <c r="I428" s="162"/>
      <c r="J428" s="186"/>
      <c r="L428" s="160"/>
      <c r="M428" s="163"/>
      <c r="N428" s="164"/>
      <c r="O428" s="164"/>
      <c r="P428" s="164"/>
      <c r="Q428" s="164"/>
      <c r="R428" s="164"/>
      <c r="S428" s="164"/>
      <c r="T428" s="165"/>
      <c r="AT428" s="161" t="s">
        <v>257</v>
      </c>
      <c r="AU428" s="161" t="s">
        <v>150</v>
      </c>
      <c r="AV428" s="13" t="s">
        <v>96</v>
      </c>
      <c r="AW428" s="13" t="s">
        <v>40</v>
      </c>
      <c r="AX428" s="13" t="s">
        <v>85</v>
      </c>
      <c r="AY428" s="161" t="s">
        <v>195</v>
      </c>
    </row>
    <row r="429" spans="1:65" s="2" customFormat="1" ht="24.2" customHeight="1">
      <c r="A429" s="31"/>
      <c r="B429" s="148"/>
      <c r="C429" s="196" t="s">
        <v>1434</v>
      </c>
      <c r="D429" s="196" t="s">
        <v>196</v>
      </c>
      <c r="E429" s="197" t="s">
        <v>736</v>
      </c>
      <c r="F429" s="198" t="s">
        <v>737</v>
      </c>
      <c r="G429" s="199" t="s">
        <v>330</v>
      </c>
      <c r="H429" s="200">
        <v>3.5</v>
      </c>
      <c r="I429" s="149"/>
      <c r="J429" s="183">
        <f>ROUND(I429*H429,2)</f>
        <v>0</v>
      </c>
      <c r="K429" s="150"/>
      <c r="L429" s="32"/>
      <c r="M429" s="151" t="s">
        <v>1</v>
      </c>
      <c r="N429" s="152" t="s">
        <v>50</v>
      </c>
      <c r="O429" s="57"/>
      <c r="P429" s="153">
        <f>O429*H429</f>
        <v>0</v>
      </c>
      <c r="Q429" s="153">
        <v>0</v>
      </c>
      <c r="R429" s="153">
        <f>Q429*H429</f>
        <v>0</v>
      </c>
      <c r="S429" s="153">
        <v>0</v>
      </c>
      <c r="T429" s="154">
        <f>S429*H429</f>
        <v>0</v>
      </c>
      <c r="U429" s="31"/>
      <c r="V429" s="31"/>
      <c r="W429" s="31"/>
      <c r="X429" s="31"/>
      <c r="Y429" s="31"/>
      <c r="Z429" s="31"/>
      <c r="AA429" s="31"/>
      <c r="AB429" s="31"/>
      <c r="AC429" s="31"/>
      <c r="AD429" s="31"/>
      <c r="AE429" s="31"/>
      <c r="AR429" s="155" t="s">
        <v>208</v>
      </c>
      <c r="AT429" s="155" t="s">
        <v>196</v>
      </c>
      <c r="AU429" s="155" t="s">
        <v>150</v>
      </c>
      <c r="AY429" s="15" t="s">
        <v>195</v>
      </c>
      <c r="BE429" s="156">
        <f>IF(N429="základní",J429,0)</f>
        <v>0</v>
      </c>
      <c r="BF429" s="156">
        <f>IF(N429="snížená",J429,0)</f>
        <v>0</v>
      </c>
      <c r="BG429" s="156">
        <f>IF(N429="zákl. přenesená",J429,0)</f>
        <v>0</v>
      </c>
      <c r="BH429" s="156">
        <f>IF(N429="sníž. přenesená",J429,0)</f>
        <v>0</v>
      </c>
      <c r="BI429" s="156">
        <f>IF(N429="nulová",J429,0)</f>
        <v>0</v>
      </c>
      <c r="BJ429" s="15" t="s">
        <v>93</v>
      </c>
      <c r="BK429" s="156">
        <f>ROUND(I429*H429,2)</f>
        <v>0</v>
      </c>
      <c r="BL429" s="15" t="s">
        <v>208</v>
      </c>
      <c r="BM429" s="155" t="s">
        <v>1435</v>
      </c>
    </row>
    <row r="430" spans="1:47" s="2" customFormat="1" ht="29.25">
      <c r="A430" s="31"/>
      <c r="B430" s="32"/>
      <c r="C430" s="184"/>
      <c r="D430" s="201" t="s">
        <v>202</v>
      </c>
      <c r="E430" s="184"/>
      <c r="F430" s="202" t="s">
        <v>739</v>
      </c>
      <c r="G430" s="184"/>
      <c r="H430" s="184"/>
      <c r="I430" s="157"/>
      <c r="J430" s="184"/>
      <c r="K430" s="31"/>
      <c r="L430" s="32"/>
      <c r="M430" s="158"/>
      <c r="N430" s="159"/>
      <c r="O430" s="57"/>
      <c r="P430" s="57"/>
      <c r="Q430" s="57"/>
      <c r="R430" s="57"/>
      <c r="S430" s="57"/>
      <c r="T430" s="58"/>
      <c r="U430" s="31"/>
      <c r="V430" s="31"/>
      <c r="W430" s="31"/>
      <c r="X430" s="31"/>
      <c r="Y430" s="31"/>
      <c r="Z430" s="31"/>
      <c r="AA430" s="31"/>
      <c r="AB430" s="31"/>
      <c r="AC430" s="31"/>
      <c r="AD430" s="31"/>
      <c r="AE430" s="31"/>
      <c r="AT430" s="15" t="s">
        <v>202</v>
      </c>
      <c r="AU430" s="15" t="s">
        <v>150</v>
      </c>
    </row>
    <row r="431" spans="2:51" s="13" customFormat="1" ht="12">
      <c r="B431" s="160"/>
      <c r="C431" s="186"/>
      <c r="D431" s="201" t="s">
        <v>257</v>
      </c>
      <c r="E431" s="203" t="s">
        <v>1</v>
      </c>
      <c r="F431" s="204" t="s">
        <v>1436</v>
      </c>
      <c r="G431" s="186"/>
      <c r="H431" s="205">
        <v>3.5</v>
      </c>
      <c r="I431" s="162"/>
      <c r="J431" s="186"/>
      <c r="L431" s="160"/>
      <c r="M431" s="163"/>
      <c r="N431" s="164"/>
      <c r="O431" s="164"/>
      <c r="P431" s="164"/>
      <c r="Q431" s="164"/>
      <c r="R431" s="164"/>
      <c r="S431" s="164"/>
      <c r="T431" s="165"/>
      <c r="AT431" s="161" t="s">
        <v>257</v>
      </c>
      <c r="AU431" s="161" t="s">
        <v>150</v>
      </c>
      <c r="AV431" s="13" t="s">
        <v>96</v>
      </c>
      <c r="AW431" s="13" t="s">
        <v>40</v>
      </c>
      <c r="AX431" s="13" t="s">
        <v>93</v>
      </c>
      <c r="AY431" s="161" t="s">
        <v>195</v>
      </c>
    </row>
    <row r="432" spans="1:65" s="2" customFormat="1" ht="24.2" customHeight="1">
      <c r="A432" s="31"/>
      <c r="B432" s="148"/>
      <c r="C432" s="196" t="s">
        <v>1437</v>
      </c>
      <c r="D432" s="196" t="s">
        <v>196</v>
      </c>
      <c r="E432" s="197" t="s">
        <v>742</v>
      </c>
      <c r="F432" s="198" t="s">
        <v>743</v>
      </c>
      <c r="G432" s="199" t="s">
        <v>330</v>
      </c>
      <c r="H432" s="200">
        <v>5</v>
      </c>
      <c r="I432" s="149"/>
      <c r="J432" s="183">
        <f>ROUND(I432*H432,2)</f>
        <v>0</v>
      </c>
      <c r="K432" s="150"/>
      <c r="L432" s="32"/>
      <c r="M432" s="151" t="s">
        <v>1</v>
      </c>
      <c r="N432" s="152" t="s">
        <v>50</v>
      </c>
      <c r="O432" s="57"/>
      <c r="P432" s="153">
        <f>O432*H432</f>
        <v>0</v>
      </c>
      <c r="Q432" s="153">
        <v>0</v>
      </c>
      <c r="R432" s="153">
        <f>Q432*H432</f>
        <v>0</v>
      </c>
      <c r="S432" s="153">
        <v>0</v>
      </c>
      <c r="T432" s="154">
        <f>S432*H432</f>
        <v>0</v>
      </c>
      <c r="U432" s="31"/>
      <c r="V432" s="31"/>
      <c r="W432" s="31"/>
      <c r="X432" s="31"/>
      <c r="Y432" s="31"/>
      <c r="Z432" s="31"/>
      <c r="AA432" s="31"/>
      <c r="AB432" s="31"/>
      <c r="AC432" s="31"/>
      <c r="AD432" s="31"/>
      <c r="AE432" s="31"/>
      <c r="AR432" s="155" t="s">
        <v>208</v>
      </c>
      <c r="AT432" s="155" t="s">
        <v>196</v>
      </c>
      <c r="AU432" s="155" t="s">
        <v>150</v>
      </c>
      <c r="AY432" s="15" t="s">
        <v>195</v>
      </c>
      <c r="BE432" s="156">
        <f>IF(N432="základní",J432,0)</f>
        <v>0</v>
      </c>
      <c r="BF432" s="156">
        <f>IF(N432="snížená",J432,0)</f>
        <v>0</v>
      </c>
      <c r="BG432" s="156">
        <f>IF(N432="zákl. přenesená",J432,0)</f>
        <v>0</v>
      </c>
      <c r="BH432" s="156">
        <f>IF(N432="sníž. přenesená",J432,0)</f>
        <v>0</v>
      </c>
      <c r="BI432" s="156">
        <f>IF(N432="nulová",J432,0)</f>
        <v>0</v>
      </c>
      <c r="BJ432" s="15" t="s">
        <v>93</v>
      </c>
      <c r="BK432" s="156">
        <f>ROUND(I432*H432,2)</f>
        <v>0</v>
      </c>
      <c r="BL432" s="15" t="s">
        <v>208</v>
      </c>
      <c r="BM432" s="155" t="s">
        <v>1438</v>
      </c>
    </row>
    <row r="433" spans="1:47" s="2" customFormat="1" ht="29.25">
      <c r="A433" s="31"/>
      <c r="B433" s="32"/>
      <c r="C433" s="184"/>
      <c r="D433" s="201" t="s">
        <v>202</v>
      </c>
      <c r="E433" s="184"/>
      <c r="F433" s="202" t="s">
        <v>745</v>
      </c>
      <c r="G433" s="184"/>
      <c r="H433" s="184"/>
      <c r="I433" s="157"/>
      <c r="J433" s="184"/>
      <c r="K433" s="31"/>
      <c r="L433" s="32"/>
      <c r="M433" s="158"/>
      <c r="N433" s="159"/>
      <c r="O433" s="57"/>
      <c r="P433" s="57"/>
      <c r="Q433" s="57"/>
      <c r="R433" s="57"/>
      <c r="S433" s="57"/>
      <c r="T433" s="58"/>
      <c r="U433" s="31"/>
      <c r="V433" s="31"/>
      <c r="W433" s="31"/>
      <c r="X433" s="31"/>
      <c r="Y433" s="31"/>
      <c r="Z433" s="31"/>
      <c r="AA433" s="31"/>
      <c r="AB433" s="31"/>
      <c r="AC433" s="31"/>
      <c r="AD433" s="31"/>
      <c r="AE433" s="31"/>
      <c r="AT433" s="15" t="s">
        <v>202</v>
      </c>
      <c r="AU433" s="15" t="s">
        <v>150</v>
      </c>
    </row>
    <row r="434" spans="2:51" s="13" customFormat="1" ht="12">
      <c r="B434" s="160"/>
      <c r="C434" s="186"/>
      <c r="D434" s="201" t="s">
        <v>257</v>
      </c>
      <c r="E434" s="203" t="s">
        <v>1</v>
      </c>
      <c r="F434" s="204" t="s">
        <v>194</v>
      </c>
      <c r="G434" s="186"/>
      <c r="H434" s="205">
        <v>5</v>
      </c>
      <c r="I434" s="162"/>
      <c r="J434" s="186"/>
      <c r="L434" s="160"/>
      <c r="M434" s="163"/>
      <c r="N434" s="164"/>
      <c r="O434" s="164"/>
      <c r="P434" s="164"/>
      <c r="Q434" s="164"/>
      <c r="R434" s="164"/>
      <c r="S434" s="164"/>
      <c r="T434" s="165"/>
      <c r="AT434" s="161" t="s">
        <v>257</v>
      </c>
      <c r="AU434" s="161" t="s">
        <v>150</v>
      </c>
      <c r="AV434" s="13" t="s">
        <v>96</v>
      </c>
      <c r="AW434" s="13" t="s">
        <v>40</v>
      </c>
      <c r="AX434" s="13" t="s">
        <v>93</v>
      </c>
      <c r="AY434" s="161" t="s">
        <v>195</v>
      </c>
    </row>
    <row r="435" spans="2:63" s="12" customFormat="1" ht="22.9" customHeight="1">
      <c r="B435" s="135"/>
      <c r="C435" s="192"/>
      <c r="D435" s="193" t="s">
        <v>84</v>
      </c>
      <c r="E435" s="195" t="s">
        <v>746</v>
      </c>
      <c r="F435" s="195" t="s">
        <v>747</v>
      </c>
      <c r="G435" s="192"/>
      <c r="H435" s="192"/>
      <c r="I435" s="138"/>
      <c r="J435" s="185">
        <f>BK435</f>
        <v>0</v>
      </c>
      <c r="L435" s="135"/>
      <c r="M435" s="140"/>
      <c r="N435" s="141"/>
      <c r="O435" s="141"/>
      <c r="P435" s="142">
        <f>SUM(P436:P445)</f>
        <v>0</v>
      </c>
      <c r="Q435" s="141"/>
      <c r="R435" s="142">
        <f>SUM(R436:R445)</f>
        <v>0</v>
      </c>
      <c r="S435" s="141"/>
      <c r="T435" s="143">
        <f>SUM(T436:T445)</f>
        <v>0</v>
      </c>
      <c r="AR435" s="136" t="s">
        <v>93</v>
      </c>
      <c r="AT435" s="144" t="s">
        <v>84</v>
      </c>
      <c r="AU435" s="144" t="s">
        <v>93</v>
      </c>
      <c r="AY435" s="136" t="s">
        <v>195</v>
      </c>
      <c r="BK435" s="145">
        <f>SUM(BK436:BK445)</f>
        <v>0</v>
      </c>
    </row>
    <row r="436" spans="1:65" s="2" customFormat="1" ht="24.2" customHeight="1">
      <c r="A436" s="31"/>
      <c r="B436" s="148"/>
      <c r="C436" s="196" t="s">
        <v>706</v>
      </c>
      <c r="D436" s="196" t="s">
        <v>196</v>
      </c>
      <c r="E436" s="197" t="s">
        <v>872</v>
      </c>
      <c r="F436" s="198" t="s">
        <v>873</v>
      </c>
      <c r="G436" s="199" t="s">
        <v>330</v>
      </c>
      <c r="H436" s="200">
        <v>132.08</v>
      </c>
      <c r="I436" s="149"/>
      <c r="J436" s="183">
        <f>ROUND(I436*H436,2)</f>
        <v>0</v>
      </c>
      <c r="K436" s="150"/>
      <c r="L436" s="32"/>
      <c r="M436" s="151" t="s">
        <v>1</v>
      </c>
      <c r="N436" s="152" t="s">
        <v>50</v>
      </c>
      <c r="O436" s="57"/>
      <c r="P436" s="153">
        <f>O436*H436</f>
        <v>0</v>
      </c>
      <c r="Q436" s="153">
        <v>0</v>
      </c>
      <c r="R436" s="153">
        <f>Q436*H436</f>
        <v>0</v>
      </c>
      <c r="S436" s="153">
        <v>0</v>
      </c>
      <c r="T436" s="154">
        <f>S436*H436</f>
        <v>0</v>
      </c>
      <c r="U436" s="31"/>
      <c r="V436" s="31"/>
      <c r="W436" s="31"/>
      <c r="X436" s="31"/>
      <c r="Y436" s="31"/>
      <c r="Z436" s="31"/>
      <c r="AA436" s="31"/>
      <c r="AB436" s="31"/>
      <c r="AC436" s="31"/>
      <c r="AD436" s="31"/>
      <c r="AE436" s="31"/>
      <c r="AR436" s="155" t="s">
        <v>208</v>
      </c>
      <c r="AT436" s="155" t="s">
        <v>196</v>
      </c>
      <c r="AU436" s="155" t="s">
        <v>96</v>
      </c>
      <c r="AY436" s="15" t="s">
        <v>195</v>
      </c>
      <c r="BE436" s="156">
        <f>IF(N436="základní",J436,0)</f>
        <v>0</v>
      </c>
      <c r="BF436" s="156">
        <f>IF(N436="snížená",J436,0)</f>
        <v>0</v>
      </c>
      <c r="BG436" s="156">
        <f>IF(N436="zákl. přenesená",J436,0)</f>
        <v>0</v>
      </c>
      <c r="BH436" s="156">
        <f>IF(N436="sníž. přenesená",J436,0)</f>
        <v>0</v>
      </c>
      <c r="BI436" s="156">
        <f>IF(N436="nulová",J436,0)</f>
        <v>0</v>
      </c>
      <c r="BJ436" s="15" t="s">
        <v>93</v>
      </c>
      <c r="BK436" s="156">
        <f>ROUND(I436*H436,2)</f>
        <v>0</v>
      </c>
      <c r="BL436" s="15" t="s">
        <v>208</v>
      </c>
      <c r="BM436" s="155" t="s">
        <v>1439</v>
      </c>
    </row>
    <row r="437" spans="1:47" s="2" customFormat="1" ht="29.25">
      <c r="A437" s="31"/>
      <c r="B437" s="32"/>
      <c r="C437" s="184"/>
      <c r="D437" s="201" t="s">
        <v>202</v>
      </c>
      <c r="E437" s="184"/>
      <c r="F437" s="202" t="s">
        <v>875</v>
      </c>
      <c r="G437" s="184"/>
      <c r="H437" s="184"/>
      <c r="I437" s="157"/>
      <c r="J437" s="184"/>
      <c r="K437" s="31"/>
      <c r="L437" s="32"/>
      <c r="M437" s="158"/>
      <c r="N437" s="159"/>
      <c r="O437" s="57"/>
      <c r="P437" s="57"/>
      <c r="Q437" s="57"/>
      <c r="R437" s="57"/>
      <c r="S437" s="57"/>
      <c r="T437" s="58"/>
      <c r="U437" s="31"/>
      <c r="V437" s="31"/>
      <c r="W437" s="31"/>
      <c r="X437" s="31"/>
      <c r="Y437" s="31"/>
      <c r="Z437" s="31"/>
      <c r="AA437" s="31"/>
      <c r="AB437" s="31"/>
      <c r="AC437" s="31"/>
      <c r="AD437" s="31"/>
      <c r="AE437" s="31"/>
      <c r="AT437" s="15" t="s">
        <v>202</v>
      </c>
      <c r="AU437" s="15" t="s">
        <v>96</v>
      </c>
    </row>
    <row r="438" spans="2:51" s="13" customFormat="1" ht="12">
      <c r="B438" s="160"/>
      <c r="C438" s="186"/>
      <c r="D438" s="201" t="s">
        <v>257</v>
      </c>
      <c r="E438" s="203" t="s">
        <v>1</v>
      </c>
      <c r="F438" s="204" t="s">
        <v>1440</v>
      </c>
      <c r="G438" s="186"/>
      <c r="H438" s="205">
        <v>89.6</v>
      </c>
      <c r="I438" s="162"/>
      <c r="J438" s="186"/>
      <c r="L438" s="160"/>
      <c r="M438" s="163"/>
      <c r="N438" s="164"/>
      <c r="O438" s="164"/>
      <c r="P438" s="164"/>
      <c r="Q438" s="164"/>
      <c r="R438" s="164"/>
      <c r="S438" s="164"/>
      <c r="T438" s="165"/>
      <c r="AT438" s="161" t="s">
        <v>257</v>
      </c>
      <c r="AU438" s="161" t="s">
        <v>96</v>
      </c>
      <c r="AV438" s="13" t="s">
        <v>96</v>
      </c>
      <c r="AW438" s="13" t="s">
        <v>40</v>
      </c>
      <c r="AX438" s="13" t="s">
        <v>85</v>
      </c>
      <c r="AY438" s="161" t="s">
        <v>195</v>
      </c>
    </row>
    <row r="439" spans="2:51" s="13" customFormat="1" ht="12">
      <c r="B439" s="160"/>
      <c r="C439" s="186"/>
      <c r="D439" s="201" t="s">
        <v>257</v>
      </c>
      <c r="E439" s="203" t="s">
        <v>1</v>
      </c>
      <c r="F439" s="204" t="s">
        <v>1425</v>
      </c>
      <c r="G439" s="186"/>
      <c r="H439" s="205">
        <v>42.48</v>
      </c>
      <c r="I439" s="162"/>
      <c r="J439" s="186"/>
      <c r="L439" s="160"/>
      <c r="M439" s="163"/>
      <c r="N439" s="164"/>
      <c r="O439" s="164"/>
      <c r="P439" s="164"/>
      <c r="Q439" s="164"/>
      <c r="R439" s="164"/>
      <c r="S439" s="164"/>
      <c r="T439" s="165"/>
      <c r="AT439" s="161" t="s">
        <v>257</v>
      </c>
      <c r="AU439" s="161" t="s">
        <v>96</v>
      </c>
      <c r="AV439" s="13" t="s">
        <v>96</v>
      </c>
      <c r="AW439" s="13" t="s">
        <v>40</v>
      </c>
      <c r="AX439" s="13" t="s">
        <v>85</v>
      </c>
      <c r="AY439" s="161" t="s">
        <v>195</v>
      </c>
    </row>
    <row r="440" spans="1:65" s="2" customFormat="1" ht="37.9" customHeight="1">
      <c r="A440" s="31"/>
      <c r="B440" s="148"/>
      <c r="C440" s="196" t="s">
        <v>344</v>
      </c>
      <c r="D440" s="196" t="s">
        <v>196</v>
      </c>
      <c r="E440" s="197" t="s">
        <v>1441</v>
      </c>
      <c r="F440" s="198" t="s">
        <v>1442</v>
      </c>
      <c r="G440" s="199" t="s">
        <v>330</v>
      </c>
      <c r="H440" s="200">
        <v>53.84</v>
      </c>
      <c r="I440" s="149"/>
      <c r="J440" s="183">
        <f>ROUND(I440*H440,2)</f>
        <v>0</v>
      </c>
      <c r="K440" s="150"/>
      <c r="L440" s="32"/>
      <c r="M440" s="151" t="s">
        <v>1</v>
      </c>
      <c r="N440" s="152" t="s">
        <v>50</v>
      </c>
      <c r="O440" s="57"/>
      <c r="P440" s="153">
        <f>O440*H440</f>
        <v>0</v>
      </c>
      <c r="Q440" s="153">
        <v>0</v>
      </c>
      <c r="R440" s="153">
        <f>Q440*H440</f>
        <v>0</v>
      </c>
      <c r="S440" s="153">
        <v>0</v>
      </c>
      <c r="T440" s="154">
        <f>S440*H440</f>
        <v>0</v>
      </c>
      <c r="U440" s="31"/>
      <c r="V440" s="31"/>
      <c r="W440" s="31"/>
      <c r="X440" s="31"/>
      <c r="Y440" s="31"/>
      <c r="Z440" s="31"/>
      <c r="AA440" s="31"/>
      <c r="AB440" s="31"/>
      <c r="AC440" s="31"/>
      <c r="AD440" s="31"/>
      <c r="AE440" s="31"/>
      <c r="AR440" s="155" t="s">
        <v>208</v>
      </c>
      <c r="AT440" s="155" t="s">
        <v>196</v>
      </c>
      <c r="AU440" s="155" t="s">
        <v>96</v>
      </c>
      <c r="AY440" s="15" t="s">
        <v>195</v>
      </c>
      <c r="BE440" s="156">
        <f>IF(N440="základní",J440,0)</f>
        <v>0</v>
      </c>
      <c r="BF440" s="156">
        <f>IF(N440="snížená",J440,0)</f>
        <v>0</v>
      </c>
      <c r="BG440" s="156">
        <f>IF(N440="zákl. přenesená",J440,0)</f>
        <v>0</v>
      </c>
      <c r="BH440" s="156">
        <f>IF(N440="sníž. přenesená",J440,0)</f>
        <v>0</v>
      </c>
      <c r="BI440" s="156">
        <f>IF(N440="nulová",J440,0)</f>
        <v>0</v>
      </c>
      <c r="BJ440" s="15" t="s">
        <v>93</v>
      </c>
      <c r="BK440" s="156">
        <f>ROUND(I440*H440,2)</f>
        <v>0</v>
      </c>
      <c r="BL440" s="15" t="s">
        <v>208</v>
      </c>
      <c r="BM440" s="155" t="s">
        <v>1443</v>
      </c>
    </row>
    <row r="441" spans="1:47" s="2" customFormat="1" ht="29.25">
      <c r="A441" s="31"/>
      <c r="B441" s="32"/>
      <c r="C441" s="184"/>
      <c r="D441" s="201" t="s">
        <v>202</v>
      </c>
      <c r="E441" s="184"/>
      <c r="F441" s="202" t="s">
        <v>1444</v>
      </c>
      <c r="G441" s="184"/>
      <c r="H441" s="184"/>
      <c r="I441" s="157"/>
      <c r="J441" s="184"/>
      <c r="K441" s="31"/>
      <c r="L441" s="32"/>
      <c r="M441" s="158"/>
      <c r="N441" s="159"/>
      <c r="O441" s="57"/>
      <c r="P441" s="57"/>
      <c r="Q441" s="57"/>
      <c r="R441" s="57"/>
      <c r="S441" s="57"/>
      <c r="T441" s="58"/>
      <c r="U441" s="31"/>
      <c r="V441" s="31"/>
      <c r="W441" s="31"/>
      <c r="X441" s="31"/>
      <c r="Y441" s="31"/>
      <c r="Z441" s="31"/>
      <c r="AA441" s="31"/>
      <c r="AB441" s="31"/>
      <c r="AC441" s="31"/>
      <c r="AD441" s="31"/>
      <c r="AE441" s="31"/>
      <c r="AT441" s="15" t="s">
        <v>202</v>
      </c>
      <c r="AU441" s="15" t="s">
        <v>96</v>
      </c>
    </row>
    <row r="442" spans="2:51" s="13" customFormat="1" ht="12">
      <c r="B442" s="160"/>
      <c r="C442" s="186"/>
      <c r="D442" s="201" t="s">
        <v>257</v>
      </c>
      <c r="E442" s="203" t="s">
        <v>1</v>
      </c>
      <c r="F442" s="204" t="s">
        <v>1424</v>
      </c>
      <c r="G442" s="186"/>
      <c r="H442" s="205">
        <v>53.84</v>
      </c>
      <c r="I442" s="162"/>
      <c r="J442" s="186"/>
      <c r="L442" s="160"/>
      <c r="M442" s="163"/>
      <c r="N442" s="164"/>
      <c r="O442" s="164"/>
      <c r="P442" s="164"/>
      <c r="Q442" s="164"/>
      <c r="R442" s="164"/>
      <c r="S442" s="164"/>
      <c r="T442" s="165"/>
      <c r="AT442" s="161" t="s">
        <v>257</v>
      </c>
      <c r="AU442" s="161" t="s">
        <v>96</v>
      </c>
      <c r="AV442" s="13" t="s">
        <v>96</v>
      </c>
      <c r="AW442" s="13" t="s">
        <v>40</v>
      </c>
      <c r="AX442" s="13" t="s">
        <v>93</v>
      </c>
      <c r="AY442" s="161" t="s">
        <v>195</v>
      </c>
    </row>
    <row r="443" spans="1:65" s="2" customFormat="1" ht="44.25" customHeight="1">
      <c r="A443" s="31"/>
      <c r="B443" s="148"/>
      <c r="C443" s="196" t="s">
        <v>1445</v>
      </c>
      <c r="D443" s="196" t="s">
        <v>196</v>
      </c>
      <c r="E443" s="197" t="s">
        <v>754</v>
      </c>
      <c r="F443" s="198" t="s">
        <v>755</v>
      </c>
      <c r="G443" s="199" t="s">
        <v>330</v>
      </c>
      <c r="H443" s="200">
        <v>20.16</v>
      </c>
      <c r="I443" s="149"/>
      <c r="J443" s="183">
        <f>ROUND(I443*H443,2)</f>
        <v>0</v>
      </c>
      <c r="K443" s="150"/>
      <c r="L443" s="32"/>
      <c r="M443" s="151" t="s">
        <v>1</v>
      </c>
      <c r="N443" s="152" t="s">
        <v>50</v>
      </c>
      <c r="O443" s="57"/>
      <c r="P443" s="153">
        <f>O443*H443</f>
        <v>0</v>
      </c>
      <c r="Q443" s="153">
        <v>0</v>
      </c>
      <c r="R443" s="153">
        <f>Q443*H443</f>
        <v>0</v>
      </c>
      <c r="S443" s="153">
        <v>0</v>
      </c>
      <c r="T443" s="154">
        <f>S443*H443</f>
        <v>0</v>
      </c>
      <c r="U443" s="31"/>
      <c r="V443" s="31"/>
      <c r="W443" s="31"/>
      <c r="X443" s="31"/>
      <c r="Y443" s="31"/>
      <c r="Z443" s="31"/>
      <c r="AA443" s="31"/>
      <c r="AB443" s="31"/>
      <c r="AC443" s="31"/>
      <c r="AD443" s="31"/>
      <c r="AE443" s="31"/>
      <c r="AR443" s="155" t="s">
        <v>208</v>
      </c>
      <c r="AT443" s="155" t="s">
        <v>196</v>
      </c>
      <c r="AU443" s="155" t="s">
        <v>96</v>
      </c>
      <c r="AY443" s="15" t="s">
        <v>195</v>
      </c>
      <c r="BE443" s="156">
        <f>IF(N443="základní",J443,0)</f>
        <v>0</v>
      </c>
      <c r="BF443" s="156">
        <f>IF(N443="snížená",J443,0)</f>
        <v>0</v>
      </c>
      <c r="BG443" s="156">
        <f>IF(N443="zákl. přenesená",J443,0)</f>
        <v>0</v>
      </c>
      <c r="BH443" s="156">
        <f>IF(N443="sníž. přenesená",J443,0)</f>
        <v>0</v>
      </c>
      <c r="BI443" s="156">
        <f>IF(N443="nulová",J443,0)</f>
        <v>0</v>
      </c>
      <c r="BJ443" s="15" t="s">
        <v>93</v>
      </c>
      <c r="BK443" s="156">
        <f>ROUND(I443*H443,2)</f>
        <v>0</v>
      </c>
      <c r="BL443" s="15" t="s">
        <v>208</v>
      </c>
      <c r="BM443" s="155" t="s">
        <v>1446</v>
      </c>
    </row>
    <row r="444" spans="1:47" s="2" customFormat="1" ht="29.25">
      <c r="A444" s="31"/>
      <c r="B444" s="32"/>
      <c r="C444" s="184"/>
      <c r="D444" s="201" t="s">
        <v>202</v>
      </c>
      <c r="E444" s="184"/>
      <c r="F444" s="202" t="s">
        <v>755</v>
      </c>
      <c r="G444" s="184"/>
      <c r="H444" s="184"/>
      <c r="I444" s="157"/>
      <c r="J444" s="184"/>
      <c r="K444" s="31"/>
      <c r="L444" s="32"/>
      <c r="M444" s="158"/>
      <c r="N444" s="159"/>
      <c r="O444" s="57"/>
      <c r="P444" s="57"/>
      <c r="Q444" s="57"/>
      <c r="R444" s="57"/>
      <c r="S444" s="57"/>
      <c r="T444" s="58"/>
      <c r="U444" s="31"/>
      <c r="V444" s="31"/>
      <c r="W444" s="31"/>
      <c r="X444" s="31"/>
      <c r="Y444" s="31"/>
      <c r="Z444" s="31"/>
      <c r="AA444" s="31"/>
      <c r="AB444" s="31"/>
      <c r="AC444" s="31"/>
      <c r="AD444" s="31"/>
      <c r="AE444" s="31"/>
      <c r="AT444" s="15" t="s">
        <v>202</v>
      </c>
      <c r="AU444" s="15" t="s">
        <v>96</v>
      </c>
    </row>
    <row r="445" spans="2:51" s="13" customFormat="1" ht="12">
      <c r="B445" s="160"/>
      <c r="C445" s="186"/>
      <c r="D445" s="201" t="s">
        <v>257</v>
      </c>
      <c r="E445" s="203" t="s">
        <v>1</v>
      </c>
      <c r="F445" s="204" t="s">
        <v>1423</v>
      </c>
      <c r="G445" s="186"/>
      <c r="H445" s="205">
        <v>20.16</v>
      </c>
      <c r="I445" s="162"/>
      <c r="J445" s="186"/>
      <c r="L445" s="160"/>
      <c r="M445" s="163"/>
      <c r="N445" s="164"/>
      <c r="O445" s="164"/>
      <c r="P445" s="164"/>
      <c r="Q445" s="164"/>
      <c r="R445" s="164"/>
      <c r="S445" s="164"/>
      <c r="T445" s="165"/>
      <c r="AT445" s="161" t="s">
        <v>257</v>
      </c>
      <c r="AU445" s="161" t="s">
        <v>96</v>
      </c>
      <c r="AV445" s="13" t="s">
        <v>96</v>
      </c>
      <c r="AW445" s="13" t="s">
        <v>40</v>
      </c>
      <c r="AX445" s="13" t="s">
        <v>93</v>
      </c>
      <c r="AY445" s="161" t="s">
        <v>195</v>
      </c>
    </row>
    <row r="446" spans="2:63" s="12" customFormat="1" ht="25.9" customHeight="1">
      <c r="B446" s="135"/>
      <c r="C446" s="192"/>
      <c r="D446" s="193" t="s">
        <v>84</v>
      </c>
      <c r="E446" s="194" t="s">
        <v>757</v>
      </c>
      <c r="F446" s="194" t="s">
        <v>758</v>
      </c>
      <c r="G446" s="192"/>
      <c r="H446" s="192"/>
      <c r="I446" s="138"/>
      <c r="J446" s="188">
        <f>BK446</f>
        <v>0</v>
      </c>
      <c r="L446" s="135"/>
      <c r="M446" s="140"/>
      <c r="N446" s="141"/>
      <c r="O446" s="141"/>
      <c r="P446" s="142">
        <f>P447+P456</f>
        <v>0</v>
      </c>
      <c r="Q446" s="141"/>
      <c r="R446" s="142">
        <f>R447+R456</f>
        <v>0.04167</v>
      </c>
      <c r="S446" s="141"/>
      <c r="T446" s="143">
        <f>T447+T456</f>
        <v>0</v>
      </c>
      <c r="AR446" s="136" t="s">
        <v>96</v>
      </c>
      <c r="AT446" s="144" t="s">
        <v>84</v>
      </c>
      <c r="AU446" s="144" t="s">
        <v>85</v>
      </c>
      <c r="AY446" s="136" t="s">
        <v>195</v>
      </c>
      <c r="BK446" s="145">
        <f>BK447+BK456</f>
        <v>0</v>
      </c>
    </row>
    <row r="447" spans="2:63" s="12" customFormat="1" ht="22.9" customHeight="1">
      <c r="B447" s="135"/>
      <c r="C447" s="192"/>
      <c r="D447" s="193" t="s">
        <v>84</v>
      </c>
      <c r="E447" s="195" t="s">
        <v>1447</v>
      </c>
      <c r="F447" s="195" t="s">
        <v>1448</v>
      </c>
      <c r="G447" s="192"/>
      <c r="H447" s="192"/>
      <c r="I447" s="138"/>
      <c r="J447" s="185">
        <f>BK447</f>
        <v>0</v>
      </c>
      <c r="L447" s="135"/>
      <c r="M447" s="140"/>
      <c r="N447" s="141"/>
      <c r="O447" s="141"/>
      <c r="P447" s="142">
        <f>SUM(P448:P455)</f>
        <v>0</v>
      </c>
      <c r="Q447" s="141"/>
      <c r="R447" s="142">
        <f>SUM(R448:R455)</f>
        <v>0.04167</v>
      </c>
      <c r="S447" s="141"/>
      <c r="T447" s="143">
        <f>SUM(T448:T455)</f>
        <v>0</v>
      </c>
      <c r="AR447" s="136" t="s">
        <v>96</v>
      </c>
      <c r="AT447" s="144" t="s">
        <v>84</v>
      </c>
      <c r="AU447" s="144" t="s">
        <v>93</v>
      </c>
      <c r="AY447" s="136" t="s">
        <v>195</v>
      </c>
      <c r="BK447" s="145">
        <f>SUM(BK448:BK455)</f>
        <v>0</v>
      </c>
    </row>
    <row r="448" spans="1:65" s="2" customFormat="1" ht="24.2" customHeight="1">
      <c r="A448" s="31"/>
      <c r="B448" s="148"/>
      <c r="C448" s="196" t="s">
        <v>1449</v>
      </c>
      <c r="D448" s="196" t="s">
        <v>196</v>
      </c>
      <c r="E448" s="197" t="s">
        <v>1450</v>
      </c>
      <c r="F448" s="198" t="s">
        <v>1451</v>
      </c>
      <c r="G448" s="199" t="s">
        <v>296</v>
      </c>
      <c r="H448" s="200">
        <v>4</v>
      </c>
      <c r="I448" s="149"/>
      <c r="J448" s="183">
        <f>ROUND(I448*H448,2)</f>
        <v>0</v>
      </c>
      <c r="K448" s="150"/>
      <c r="L448" s="32"/>
      <c r="M448" s="151" t="s">
        <v>1</v>
      </c>
      <c r="N448" s="152" t="s">
        <v>50</v>
      </c>
      <c r="O448" s="57"/>
      <c r="P448" s="153">
        <f>O448*H448</f>
        <v>0</v>
      </c>
      <c r="Q448" s="153">
        <v>0.00108</v>
      </c>
      <c r="R448" s="153">
        <f>Q448*H448</f>
        <v>0.00432</v>
      </c>
      <c r="S448" s="153">
        <v>0</v>
      </c>
      <c r="T448" s="154">
        <f>S448*H448</f>
        <v>0</v>
      </c>
      <c r="U448" s="31"/>
      <c r="V448" s="31"/>
      <c r="W448" s="31"/>
      <c r="X448" s="31"/>
      <c r="Y448" s="31"/>
      <c r="Z448" s="31"/>
      <c r="AA448" s="31"/>
      <c r="AB448" s="31"/>
      <c r="AC448" s="31"/>
      <c r="AD448" s="31"/>
      <c r="AE448" s="31"/>
      <c r="AR448" s="155" t="s">
        <v>269</v>
      </c>
      <c r="AT448" s="155" t="s">
        <v>196</v>
      </c>
      <c r="AU448" s="155" t="s">
        <v>96</v>
      </c>
      <c r="AY448" s="15" t="s">
        <v>195</v>
      </c>
      <c r="BE448" s="156">
        <f>IF(N448="základní",J448,0)</f>
        <v>0</v>
      </c>
      <c r="BF448" s="156">
        <f>IF(N448="snížená",J448,0)</f>
        <v>0</v>
      </c>
      <c r="BG448" s="156">
        <f>IF(N448="zákl. přenesená",J448,0)</f>
        <v>0</v>
      </c>
      <c r="BH448" s="156">
        <f>IF(N448="sníž. přenesená",J448,0)</f>
        <v>0</v>
      </c>
      <c r="BI448" s="156">
        <f>IF(N448="nulová",J448,0)</f>
        <v>0</v>
      </c>
      <c r="BJ448" s="15" t="s">
        <v>93</v>
      </c>
      <c r="BK448" s="156">
        <f>ROUND(I448*H448,2)</f>
        <v>0</v>
      </c>
      <c r="BL448" s="15" t="s">
        <v>269</v>
      </c>
      <c r="BM448" s="155" t="s">
        <v>1452</v>
      </c>
    </row>
    <row r="449" spans="1:47" s="2" customFormat="1" ht="29.25">
      <c r="A449" s="31"/>
      <c r="B449" s="32"/>
      <c r="C449" s="184"/>
      <c r="D449" s="201" t="s">
        <v>202</v>
      </c>
      <c r="E449" s="184"/>
      <c r="F449" s="202" t="s">
        <v>1453</v>
      </c>
      <c r="G449" s="184"/>
      <c r="H449" s="184"/>
      <c r="I449" s="157"/>
      <c r="J449" s="184"/>
      <c r="K449" s="31"/>
      <c r="L449" s="32"/>
      <c r="M449" s="158"/>
      <c r="N449" s="159"/>
      <c r="O449" s="57"/>
      <c r="P449" s="57"/>
      <c r="Q449" s="57"/>
      <c r="R449" s="57"/>
      <c r="S449" s="57"/>
      <c r="T449" s="58"/>
      <c r="U449" s="31"/>
      <c r="V449" s="31"/>
      <c r="W449" s="31"/>
      <c r="X449" s="31"/>
      <c r="Y449" s="31"/>
      <c r="Z449" s="31"/>
      <c r="AA449" s="31"/>
      <c r="AB449" s="31"/>
      <c r="AC449" s="31"/>
      <c r="AD449" s="31"/>
      <c r="AE449" s="31"/>
      <c r="AT449" s="15" t="s">
        <v>202</v>
      </c>
      <c r="AU449" s="15" t="s">
        <v>96</v>
      </c>
    </row>
    <row r="450" spans="1:65" s="2" customFormat="1" ht="24.2" customHeight="1">
      <c r="A450" s="31"/>
      <c r="B450" s="148"/>
      <c r="C450" s="196" t="s">
        <v>1454</v>
      </c>
      <c r="D450" s="196" t="s">
        <v>196</v>
      </c>
      <c r="E450" s="197" t="s">
        <v>1455</v>
      </c>
      <c r="F450" s="198" t="s">
        <v>1456</v>
      </c>
      <c r="G450" s="199" t="s">
        <v>296</v>
      </c>
      <c r="H450" s="200">
        <v>0.5</v>
      </c>
      <c r="I450" s="149"/>
      <c r="J450" s="183">
        <f>ROUND(I450*H450,2)</f>
        <v>0</v>
      </c>
      <c r="K450" s="150"/>
      <c r="L450" s="32"/>
      <c r="M450" s="151" t="s">
        <v>1</v>
      </c>
      <c r="N450" s="152" t="s">
        <v>50</v>
      </c>
      <c r="O450" s="57"/>
      <c r="P450" s="153">
        <f>O450*H450</f>
        <v>0</v>
      </c>
      <c r="Q450" s="153">
        <v>0.00162</v>
      </c>
      <c r="R450" s="153">
        <f>Q450*H450</f>
        <v>0.00081</v>
      </c>
      <c r="S450" s="153">
        <v>0</v>
      </c>
      <c r="T450" s="154">
        <f>S450*H450</f>
        <v>0</v>
      </c>
      <c r="U450" s="31"/>
      <c r="V450" s="31"/>
      <c r="W450" s="31"/>
      <c r="X450" s="31"/>
      <c r="Y450" s="31"/>
      <c r="Z450" s="31"/>
      <c r="AA450" s="31"/>
      <c r="AB450" s="31"/>
      <c r="AC450" s="31"/>
      <c r="AD450" s="31"/>
      <c r="AE450" s="31"/>
      <c r="AR450" s="155" t="s">
        <v>269</v>
      </c>
      <c r="AT450" s="155" t="s">
        <v>196</v>
      </c>
      <c r="AU450" s="155" t="s">
        <v>96</v>
      </c>
      <c r="AY450" s="15" t="s">
        <v>195</v>
      </c>
      <c r="BE450" s="156">
        <f>IF(N450="základní",J450,0)</f>
        <v>0</v>
      </c>
      <c r="BF450" s="156">
        <f>IF(N450="snížená",J450,0)</f>
        <v>0</v>
      </c>
      <c r="BG450" s="156">
        <f>IF(N450="zákl. přenesená",J450,0)</f>
        <v>0</v>
      </c>
      <c r="BH450" s="156">
        <f>IF(N450="sníž. přenesená",J450,0)</f>
        <v>0</v>
      </c>
      <c r="BI450" s="156">
        <f>IF(N450="nulová",J450,0)</f>
        <v>0</v>
      </c>
      <c r="BJ450" s="15" t="s">
        <v>93</v>
      </c>
      <c r="BK450" s="156">
        <f>ROUND(I450*H450,2)</f>
        <v>0</v>
      </c>
      <c r="BL450" s="15" t="s">
        <v>269</v>
      </c>
      <c r="BM450" s="155" t="s">
        <v>1457</v>
      </c>
    </row>
    <row r="451" spans="1:47" s="2" customFormat="1" ht="29.25">
      <c r="A451" s="31"/>
      <c r="B451" s="32"/>
      <c r="C451" s="184"/>
      <c r="D451" s="201" t="s">
        <v>202</v>
      </c>
      <c r="E451" s="184"/>
      <c r="F451" s="202" t="s">
        <v>1458</v>
      </c>
      <c r="G451" s="184"/>
      <c r="H451" s="184"/>
      <c r="I451" s="157"/>
      <c r="J451" s="184"/>
      <c r="K451" s="31"/>
      <c r="L451" s="32"/>
      <c r="M451" s="158"/>
      <c r="N451" s="159"/>
      <c r="O451" s="57"/>
      <c r="P451" s="57"/>
      <c r="Q451" s="57"/>
      <c r="R451" s="57"/>
      <c r="S451" s="57"/>
      <c r="T451" s="58"/>
      <c r="U451" s="31"/>
      <c r="V451" s="31"/>
      <c r="W451" s="31"/>
      <c r="X451" s="31"/>
      <c r="Y451" s="31"/>
      <c r="Z451" s="31"/>
      <c r="AA451" s="31"/>
      <c r="AB451" s="31"/>
      <c r="AC451" s="31"/>
      <c r="AD451" s="31"/>
      <c r="AE451" s="31"/>
      <c r="AT451" s="15" t="s">
        <v>202</v>
      </c>
      <c r="AU451" s="15" t="s">
        <v>96</v>
      </c>
    </row>
    <row r="452" spans="1:65" s="2" customFormat="1" ht="24.2" customHeight="1">
      <c r="A452" s="31"/>
      <c r="B452" s="148"/>
      <c r="C452" s="206" t="s">
        <v>1459</v>
      </c>
      <c r="D452" s="206" t="s">
        <v>327</v>
      </c>
      <c r="E452" s="207" t="s">
        <v>1460</v>
      </c>
      <c r="F452" s="208" t="s">
        <v>1461</v>
      </c>
      <c r="G452" s="209" t="s">
        <v>312</v>
      </c>
      <c r="H452" s="210">
        <v>12.6</v>
      </c>
      <c r="I452" s="170"/>
      <c r="J452" s="187">
        <f>ROUND(I452*H452,2)</f>
        <v>0</v>
      </c>
      <c r="K452" s="171"/>
      <c r="L452" s="172"/>
      <c r="M452" s="173" t="s">
        <v>1</v>
      </c>
      <c r="N452" s="174" t="s">
        <v>50</v>
      </c>
      <c r="O452" s="57"/>
      <c r="P452" s="153">
        <f>O452*H452</f>
        <v>0</v>
      </c>
      <c r="Q452" s="153">
        <v>0.0029</v>
      </c>
      <c r="R452" s="153">
        <f>Q452*H452</f>
        <v>0.036539999999999996</v>
      </c>
      <c r="S452" s="153">
        <v>0</v>
      </c>
      <c r="T452" s="154">
        <f>S452*H452</f>
        <v>0</v>
      </c>
      <c r="U452" s="31"/>
      <c r="V452" s="31"/>
      <c r="W452" s="31"/>
      <c r="X452" s="31"/>
      <c r="Y452" s="31"/>
      <c r="Z452" s="31"/>
      <c r="AA452" s="31"/>
      <c r="AB452" s="31"/>
      <c r="AC452" s="31"/>
      <c r="AD452" s="31"/>
      <c r="AE452" s="31"/>
      <c r="AR452" s="155" t="s">
        <v>479</v>
      </c>
      <c r="AT452" s="155" t="s">
        <v>327</v>
      </c>
      <c r="AU452" s="155" t="s">
        <v>96</v>
      </c>
      <c r="AY452" s="15" t="s">
        <v>195</v>
      </c>
      <c r="BE452" s="156">
        <f>IF(N452="základní",J452,0)</f>
        <v>0</v>
      </c>
      <c r="BF452" s="156">
        <f>IF(N452="snížená",J452,0)</f>
        <v>0</v>
      </c>
      <c r="BG452" s="156">
        <f>IF(N452="zákl. přenesená",J452,0)</f>
        <v>0</v>
      </c>
      <c r="BH452" s="156">
        <f>IF(N452="sníž. přenesená",J452,0)</f>
        <v>0</v>
      </c>
      <c r="BI452" s="156">
        <f>IF(N452="nulová",J452,0)</f>
        <v>0</v>
      </c>
      <c r="BJ452" s="15" t="s">
        <v>93</v>
      </c>
      <c r="BK452" s="156">
        <f>ROUND(I452*H452,2)</f>
        <v>0</v>
      </c>
      <c r="BL452" s="15" t="s">
        <v>269</v>
      </c>
      <c r="BM452" s="155" t="s">
        <v>1462</v>
      </c>
    </row>
    <row r="453" spans="1:47" s="2" customFormat="1" ht="19.5">
      <c r="A453" s="31"/>
      <c r="B453" s="32"/>
      <c r="C453" s="184"/>
      <c r="D453" s="201" t="s">
        <v>202</v>
      </c>
      <c r="E453" s="184"/>
      <c r="F453" s="202" t="s">
        <v>1461</v>
      </c>
      <c r="G453" s="184"/>
      <c r="H453" s="184"/>
      <c r="I453" s="157"/>
      <c r="J453" s="184"/>
      <c r="K453" s="31"/>
      <c r="L453" s="32"/>
      <c r="M453" s="158"/>
      <c r="N453" s="159"/>
      <c r="O453" s="57"/>
      <c r="P453" s="57"/>
      <c r="Q453" s="57"/>
      <c r="R453" s="57"/>
      <c r="S453" s="57"/>
      <c r="T453" s="58"/>
      <c r="U453" s="31"/>
      <c r="V453" s="31"/>
      <c r="W453" s="31"/>
      <c r="X453" s="31"/>
      <c r="Y453" s="31"/>
      <c r="Z453" s="31"/>
      <c r="AA453" s="31"/>
      <c r="AB453" s="31"/>
      <c r="AC453" s="31"/>
      <c r="AD453" s="31"/>
      <c r="AE453" s="31"/>
      <c r="AT453" s="15" t="s">
        <v>202</v>
      </c>
      <c r="AU453" s="15" t="s">
        <v>96</v>
      </c>
    </row>
    <row r="454" spans="2:51" s="13" customFormat="1" ht="12">
      <c r="B454" s="160"/>
      <c r="C454" s="186"/>
      <c r="D454" s="201" t="s">
        <v>257</v>
      </c>
      <c r="E454" s="203" t="s">
        <v>1</v>
      </c>
      <c r="F454" s="204" t="s">
        <v>208</v>
      </c>
      <c r="G454" s="186"/>
      <c r="H454" s="205">
        <v>4</v>
      </c>
      <c r="I454" s="162"/>
      <c r="J454" s="186"/>
      <c r="L454" s="160"/>
      <c r="M454" s="163"/>
      <c r="N454" s="164"/>
      <c r="O454" s="164"/>
      <c r="P454" s="164"/>
      <c r="Q454" s="164"/>
      <c r="R454" s="164"/>
      <c r="S454" s="164"/>
      <c r="T454" s="165"/>
      <c r="AT454" s="161" t="s">
        <v>257</v>
      </c>
      <c r="AU454" s="161" t="s">
        <v>96</v>
      </c>
      <c r="AV454" s="13" t="s">
        <v>96</v>
      </c>
      <c r="AW454" s="13" t="s">
        <v>40</v>
      </c>
      <c r="AX454" s="13" t="s">
        <v>93</v>
      </c>
      <c r="AY454" s="161" t="s">
        <v>195</v>
      </c>
    </row>
    <row r="455" spans="2:51" s="13" customFormat="1" ht="12">
      <c r="B455" s="160"/>
      <c r="C455" s="186"/>
      <c r="D455" s="201" t="s">
        <v>257</v>
      </c>
      <c r="E455" s="186"/>
      <c r="F455" s="204" t="s">
        <v>1463</v>
      </c>
      <c r="G455" s="186"/>
      <c r="H455" s="205">
        <v>12.6</v>
      </c>
      <c r="I455" s="162"/>
      <c r="J455" s="186"/>
      <c r="L455" s="160"/>
      <c r="M455" s="163"/>
      <c r="N455" s="164"/>
      <c r="O455" s="164"/>
      <c r="P455" s="164"/>
      <c r="Q455" s="164"/>
      <c r="R455" s="164"/>
      <c r="S455" s="164"/>
      <c r="T455" s="165"/>
      <c r="AT455" s="161" t="s">
        <v>257</v>
      </c>
      <c r="AU455" s="161" t="s">
        <v>96</v>
      </c>
      <c r="AV455" s="13" t="s">
        <v>96</v>
      </c>
      <c r="AW455" s="13" t="s">
        <v>3</v>
      </c>
      <c r="AX455" s="13" t="s">
        <v>93</v>
      </c>
      <c r="AY455" s="161" t="s">
        <v>195</v>
      </c>
    </row>
    <row r="456" spans="2:63" s="12" customFormat="1" ht="22.9" customHeight="1">
      <c r="B456" s="135"/>
      <c r="C456" s="192"/>
      <c r="D456" s="193" t="s">
        <v>84</v>
      </c>
      <c r="E456" s="195" t="s">
        <v>1464</v>
      </c>
      <c r="F456" s="195" t="s">
        <v>1465</v>
      </c>
      <c r="G456" s="192"/>
      <c r="H456" s="192"/>
      <c r="I456" s="138"/>
      <c r="J456" s="185">
        <f>BK456</f>
        <v>0</v>
      </c>
      <c r="L456" s="135"/>
      <c r="M456" s="140"/>
      <c r="N456" s="141"/>
      <c r="O456" s="141"/>
      <c r="P456" s="142">
        <f>SUM(P457:P460)</f>
        <v>0</v>
      </c>
      <c r="Q456" s="141"/>
      <c r="R456" s="142">
        <f>SUM(R457:R460)</f>
        <v>0</v>
      </c>
      <c r="S456" s="141"/>
      <c r="T456" s="143">
        <f>SUM(T457:T460)</f>
        <v>0</v>
      </c>
      <c r="AR456" s="136" t="s">
        <v>96</v>
      </c>
      <c r="AT456" s="144" t="s">
        <v>84</v>
      </c>
      <c r="AU456" s="144" t="s">
        <v>93</v>
      </c>
      <c r="AY456" s="136" t="s">
        <v>195</v>
      </c>
      <c r="BK456" s="145">
        <f>SUM(BK457:BK460)</f>
        <v>0</v>
      </c>
    </row>
    <row r="457" spans="1:65" s="2" customFormat="1" ht="24.2" customHeight="1">
      <c r="A457" s="31"/>
      <c r="B457" s="148"/>
      <c r="C457" s="196" t="s">
        <v>1466</v>
      </c>
      <c r="D457" s="196" t="s">
        <v>196</v>
      </c>
      <c r="E457" s="197" t="s">
        <v>1467</v>
      </c>
      <c r="F457" s="198" t="s">
        <v>1468</v>
      </c>
      <c r="G457" s="199" t="s">
        <v>312</v>
      </c>
      <c r="H457" s="200">
        <v>8</v>
      </c>
      <c r="I457" s="149"/>
      <c r="J457" s="183">
        <f>ROUND(I457*H457,2)</f>
        <v>0</v>
      </c>
      <c r="K457" s="150"/>
      <c r="L457" s="32"/>
      <c r="M457" s="151" t="s">
        <v>1</v>
      </c>
      <c r="N457" s="152" t="s">
        <v>50</v>
      </c>
      <c r="O457" s="57"/>
      <c r="P457" s="153">
        <f>O457*H457</f>
        <v>0</v>
      </c>
      <c r="Q457" s="153">
        <v>0</v>
      </c>
      <c r="R457" s="153">
        <f>Q457*H457</f>
        <v>0</v>
      </c>
      <c r="S457" s="153">
        <v>0</v>
      </c>
      <c r="T457" s="154">
        <f>S457*H457</f>
        <v>0</v>
      </c>
      <c r="U457" s="31"/>
      <c r="V457" s="31"/>
      <c r="W457" s="31"/>
      <c r="X457" s="31"/>
      <c r="Y457" s="31"/>
      <c r="Z457" s="31"/>
      <c r="AA457" s="31"/>
      <c r="AB457" s="31"/>
      <c r="AC457" s="31"/>
      <c r="AD457" s="31"/>
      <c r="AE457" s="31"/>
      <c r="AR457" s="155" t="s">
        <v>269</v>
      </c>
      <c r="AT457" s="155" t="s">
        <v>196</v>
      </c>
      <c r="AU457" s="155" t="s">
        <v>96</v>
      </c>
      <c r="AY457" s="15" t="s">
        <v>195</v>
      </c>
      <c r="BE457" s="156">
        <f>IF(N457="základní",J457,0)</f>
        <v>0</v>
      </c>
      <c r="BF457" s="156">
        <f>IF(N457="snížená",J457,0)</f>
        <v>0</v>
      </c>
      <c r="BG457" s="156">
        <f>IF(N457="zákl. přenesená",J457,0)</f>
        <v>0</v>
      </c>
      <c r="BH457" s="156">
        <f>IF(N457="sníž. přenesená",J457,0)</f>
        <v>0</v>
      </c>
      <c r="BI457" s="156">
        <f>IF(N457="nulová",J457,0)</f>
        <v>0</v>
      </c>
      <c r="BJ457" s="15" t="s">
        <v>93</v>
      </c>
      <c r="BK457" s="156">
        <f>ROUND(I457*H457,2)</f>
        <v>0</v>
      </c>
      <c r="BL457" s="15" t="s">
        <v>269</v>
      </c>
      <c r="BM457" s="155" t="s">
        <v>1469</v>
      </c>
    </row>
    <row r="458" spans="1:47" s="2" customFormat="1" ht="19.5">
      <c r="A458" s="31"/>
      <c r="B458" s="32"/>
      <c r="C458" s="184"/>
      <c r="D458" s="201" t="s">
        <v>202</v>
      </c>
      <c r="E458" s="184"/>
      <c r="F458" s="202" t="s">
        <v>1470</v>
      </c>
      <c r="G458" s="184"/>
      <c r="H458" s="184"/>
      <c r="I458" s="157"/>
      <c r="J458" s="184"/>
      <c r="K458" s="31"/>
      <c r="L458" s="32"/>
      <c r="M458" s="158"/>
      <c r="N458" s="159"/>
      <c r="O458" s="57"/>
      <c r="P458" s="57"/>
      <c r="Q458" s="57"/>
      <c r="R458" s="57"/>
      <c r="S458" s="57"/>
      <c r="T458" s="58"/>
      <c r="U458" s="31"/>
      <c r="V458" s="31"/>
      <c r="W458" s="31"/>
      <c r="X458" s="31"/>
      <c r="Y458" s="31"/>
      <c r="Z458" s="31"/>
      <c r="AA458" s="31"/>
      <c r="AB458" s="31"/>
      <c r="AC458" s="31"/>
      <c r="AD458" s="31"/>
      <c r="AE458" s="31"/>
      <c r="AT458" s="15" t="s">
        <v>202</v>
      </c>
      <c r="AU458" s="15" t="s">
        <v>96</v>
      </c>
    </row>
    <row r="459" spans="1:65" s="2" customFormat="1" ht="16.5" customHeight="1">
      <c r="A459" s="31"/>
      <c r="B459" s="148"/>
      <c r="C459" s="206" t="s">
        <v>1471</v>
      </c>
      <c r="D459" s="206" t="s">
        <v>327</v>
      </c>
      <c r="E459" s="207" t="s">
        <v>1472</v>
      </c>
      <c r="F459" s="208" t="s">
        <v>1473</v>
      </c>
      <c r="G459" s="209" t="s">
        <v>482</v>
      </c>
      <c r="H459" s="210">
        <v>8</v>
      </c>
      <c r="I459" s="170"/>
      <c r="J459" s="187">
        <f>ROUND(I459*H459,2)</f>
        <v>0</v>
      </c>
      <c r="K459" s="171"/>
      <c r="L459" s="172"/>
      <c r="M459" s="173" t="s">
        <v>1</v>
      </c>
      <c r="N459" s="174" t="s">
        <v>50</v>
      </c>
      <c r="O459" s="57"/>
      <c r="P459" s="153">
        <f>O459*H459</f>
        <v>0</v>
      </c>
      <c r="Q459" s="153">
        <v>0</v>
      </c>
      <c r="R459" s="153">
        <f>Q459*H459</f>
        <v>0</v>
      </c>
      <c r="S459" s="153">
        <v>0</v>
      </c>
      <c r="T459" s="154">
        <f>S459*H459</f>
        <v>0</v>
      </c>
      <c r="U459" s="31"/>
      <c r="V459" s="31"/>
      <c r="W459" s="31"/>
      <c r="X459" s="31"/>
      <c r="Y459" s="31"/>
      <c r="Z459" s="31"/>
      <c r="AA459" s="31"/>
      <c r="AB459" s="31"/>
      <c r="AC459" s="31"/>
      <c r="AD459" s="31"/>
      <c r="AE459" s="31"/>
      <c r="AR459" s="155" t="s">
        <v>479</v>
      </c>
      <c r="AT459" s="155" t="s">
        <v>327</v>
      </c>
      <c r="AU459" s="155" t="s">
        <v>96</v>
      </c>
      <c r="AY459" s="15" t="s">
        <v>195</v>
      </c>
      <c r="BE459" s="156">
        <f>IF(N459="základní",J459,0)</f>
        <v>0</v>
      </c>
      <c r="BF459" s="156">
        <f>IF(N459="snížená",J459,0)</f>
        <v>0</v>
      </c>
      <c r="BG459" s="156">
        <f>IF(N459="zákl. přenesená",J459,0)</f>
        <v>0</v>
      </c>
      <c r="BH459" s="156">
        <f>IF(N459="sníž. přenesená",J459,0)</f>
        <v>0</v>
      </c>
      <c r="BI459" s="156">
        <f>IF(N459="nulová",J459,0)</f>
        <v>0</v>
      </c>
      <c r="BJ459" s="15" t="s">
        <v>93</v>
      </c>
      <c r="BK459" s="156">
        <f>ROUND(I459*H459,2)</f>
        <v>0</v>
      </c>
      <c r="BL459" s="15" t="s">
        <v>269</v>
      </c>
      <c r="BM459" s="155" t="s">
        <v>1474</v>
      </c>
    </row>
    <row r="460" spans="1:47" s="2" customFormat="1" ht="12">
      <c r="A460" s="31"/>
      <c r="B460" s="32"/>
      <c r="C460" s="184"/>
      <c r="D460" s="201" t="s">
        <v>202</v>
      </c>
      <c r="E460" s="184"/>
      <c r="F460" s="202" t="s">
        <v>1473</v>
      </c>
      <c r="G460" s="184"/>
      <c r="H460" s="184"/>
      <c r="I460" s="157"/>
      <c r="J460" s="184"/>
      <c r="K460" s="31"/>
      <c r="L460" s="32"/>
      <c r="M460" s="158"/>
      <c r="N460" s="159"/>
      <c r="O460" s="57"/>
      <c r="P460" s="57"/>
      <c r="Q460" s="57"/>
      <c r="R460" s="57"/>
      <c r="S460" s="57"/>
      <c r="T460" s="58"/>
      <c r="U460" s="31"/>
      <c r="V460" s="31"/>
      <c r="W460" s="31"/>
      <c r="X460" s="31"/>
      <c r="Y460" s="31"/>
      <c r="Z460" s="31"/>
      <c r="AA460" s="31"/>
      <c r="AB460" s="31"/>
      <c r="AC460" s="31"/>
      <c r="AD460" s="31"/>
      <c r="AE460" s="31"/>
      <c r="AT460" s="15" t="s">
        <v>202</v>
      </c>
      <c r="AU460" s="15" t="s">
        <v>96</v>
      </c>
    </row>
    <row r="461" spans="2:63" s="12" customFormat="1" ht="25.9" customHeight="1">
      <c r="B461" s="135"/>
      <c r="C461" s="192"/>
      <c r="D461" s="193" t="s">
        <v>84</v>
      </c>
      <c r="E461" s="194" t="s">
        <v>327</v>
      </c>
      <c r="F461" s="194" t="s">
        <v>765</v>
      </c>
      <c r="G461" s="192"/>
      <c r="H461" s="192"/>
      <c r="I461" s="138"/>
      <c r="J461" s="188">
        <f>BK461</f>
        <v>0</v>
      </c>
      <c r="L461" s="135"/>
      <c r="M461" s="140"/>
      <c r="N461" s="141"/>
      <c r="O461" s="141"/>
      <c r="P461" s="142">
        <f>P462</f>
        <v>0</v>
      </c>
      <c r="Q461" s="141"/>
      <c r="R461" s="142">
        <f>R462</f>
        <v>0.06954</v>
      </c>
      <c r="S461" s="141"/>
      <c r="T461" s="143">
        <f>T462</f>
        <v>0</v>
      </c>
      <c r="AR461" s="136" t="s">
        <v>150</v>
      </c>
      <c r="AT461" s="144" t="s">
        <v>84</v>
      </c>
      <c r="AU461" s="144" t="s">
        <v>85</v>
      </c>
      <c r="AY461" s="136" t="s">
        <v>195</v>
      </c>
      <c r="BK461" s="145">
        <f>BK462</f>
        <v>0</v>
      </c>
    </row>
    <row r="462" spans="2:63" s="12" customFormat="1" ht="22.9" customHeight="1">
      <c r="B462" s="135"/>
      <c r="C462" s="192"/>
      <c r="D462" s="193" t="s">
        <v>84</v>
      </c>
      <c r="E462" s="195" t="s">
        <v>772</v>
      </c>
      <c r="F462" s="195" t="s">
        <v>773</v>
      </c>
      <c r="G462" s="192"/>
      <c r="H462" s="192"/>
      <c r="I462" s="138"/>
      <c r="J462" s="185">
        <f>BK462</f>
        <v>0</v>
      </c>
      <c r="L462" s="135"/>
      <c r="M462" s="140"/>
      <c r="N462" s="141"/>
      <c r="O462" s="141"/>
      <c r="P462" s="142">
        <f>SUM(P463:P469)</f>
        <v>0</v>
      </c>
      <c r="Q462" s="141"/>
      <c r="R462" s="142">
        <f>SUM(R463:R469)</f>
        <v>0.06954</v>
      </c>
      <c r="S462" s="141"/>
      <c r="T462" s="143">
        <f>SUM(T463:T469)</f>
        <v>0</v>
      </c>
      <c r="AR462" s="136" t="s">
        <v>150</v>
      </c>
      <c r="AT462" s="144" t="s">
        <v>84</v>
      </c>
      <c r="AU462" s="144" t="s">
        <v>93</v>
      </c>
      <c r="AY462" s="136" t="s">
        <v>195</v>
      </c>
      <c r="BK462" s="145">
        <f>SUM(BK463:BK469)</f>
        <v>0</v>
      </c>
    </row>
    <row r="463" spans="1:65" s="2" customFormat="1" ht="24.2" customHeight="1">
      <c r="A463" s="31"/>
      <c r="B463" s="148"/>
      <c r="C463" s="196" t="s">
        <v>1475</v>
      </c>
      <c r="D463" s="196" t="s">
        <v>196</v>
      </c>
      <c r="E463" s="197" t="s">
        <v>775</v>
      </c>
      <c r="F463" s="198" t="s">
        <v>776</v>
      </c>
      <c r="G463" s="199" t="s">
        <v>347</v>
      </c>
      <c r="H463" s="200">
        <v>961.4</v>
      </c>
      <c r="I463" s="149"/>
      <c r="J463" s="183">
        <f>ROUND(I463*H463,2)</f>
        <v>0</v>
      </c>
      <c r="K463" s="150"/>
      <c r="L463" s="32"/>
      <c r="M463" s="151" t="s">
        <v>1</v>
      </c>
      <c r="N463" s="152" t="s">
        <v>50</v>
      </c>
      <c r="O463" s="57"/>
      <c r="P463" s="153">
        <f>O463*H463</f>
        <v>0</v>
      </c>
      <c r="Q463" s="153">
        <v>0</v>
      </c>
      <c r="R463" s="153">
        <f>Q463*H463</f>
        <v>0</v>
      </c>
      <c r="S463" s="153">
        <v>0</v>
      </c>
      <c r="T463" s="154">
        <f>S463*H463</f>
        <v>0</v>
      </c>
      <c r="U463" s="31"/>
      <c r="V463" s="31"/>
      <c r="W463" s="31"/>
      <c r="X463" s="31"/>
      <c r="Y463" s="31"/>
      <c r="Z463" s="31"/>
      <c r="AA463" s="31"/>
      <c r="AB463" s="31"/>
      <c r="AC463" s="31"/>
      <c r="AD463" s="31"/>
      <c r="AE463" s="31"/>
      <c r="AR463" s="155" t="s">
        <v>631</v>
      </c>
      <c r="AT463" s="155" t="s">
        <v>196</v>
      </c>
      <c r="AU463" s="155" t="s">
        <v>96</v>
      </c>
      <c r="AY463" s="15" t="s">
        <v>195</v>
      </c>
      <c r="BE463" s="156">
        <f>IF(N463="základní",J463,0)</f>
        <v>0</v>
      </c>
      <c r="BF463" s="156">
        <f>IF(N463="snížená",J463,0)</f>
        <v>0</v>
      </c>
      <c r="BG463" s="156">
        <f>IF(N463="zákl. přenesená",J463,0)</f>
        <v>0</v>
      </c>
      <c r="BH463" s="156">
        <f>IF(N463="sníž. přenesená",J463,0)</f>
        <v>0</v>
      </c>
      <c r="BI463" s="156">
        <f>IF(N463="nulová",J463,0)</f>
        <v>0</v>
      </c>
      <c r="BJ463" s="15" t="s">
        <v>93</v>
      </c>
      <c r="BK463" s="156">
        <f>ROUND(I463*H463,2)</f>
        <v>0</v>
      </c>
      <c r="BL463" s="15" t="s">
        <v>631</v>
      </c>
      <c r="BM463" s="155" t="s">
        <v>1476</v>
      </c>
    </row>
    <row r="464" spans="1:47" s="2" customFormat="1" ht="12">
      <c r="A464" s="31"/>
      <c r="B464" s="32"/>
      <c r="C464" s="184"/>
      <c r="D464" s="201" t="s">
        <v>202</v>
      </c>
      <c r="E464" s="184"/>
      <c r="F464" s="202" t="s">
        <v>778</v>
      </c>
      <c r="G464" s="184"/>
      <c r="H464" s="184"/>
      <c r="I464" s="157"/>
      <c r="J464" s="184"/>
      <c r="K464" s="31"/>
      <c r="L464" s="32"/>
      <c r="M464" s="158"/>
      <c r="N464" s="159"/>
      <c r="O464" s="57"/>
      <c r="P464" s="57"/>
      <c r="Q464" s="57"/>
      <c r="R464" s="57"/>
      <c r="S464" s="57"/>
      <c r="T464" s="58"/>
      <c r="U464" s="31"/>
      <c r="V464" s="31"/>
      <c r="W464" s="31"/>
      <c r="X464" s="31"/>
      <c r="Y464" s="31"/>
      <c r="Z464" s="31"/>
      <c r="AA464" s="31"/>
      <c r="AB464" s="31"/>
      <c r="AC464" s="31"/>
      <c r="AD464" s="31"/>
      <c r="AE464" s="31"/>
      <c r="AT464" s="15" t="s">
        <v>202</v>
      </c>
      <c r="AU464" s="15" t="s">
        <v>96</v>
      </c>
    </row>
    <row r="465" spans="2:51" s="13" customFormat="1" ht="12">
      <c r="B465" s="160"/>
      <c r="C465" s="186"/>
      <c r="D465" s="201" t="s">
        <v>257</v>
      </c>
      <c r="E465" s="203" t="s">
        <v>1</v>
      </c>
      <c r="F465" s="204" t="s">
        <v>1477</v>
      </c>
      <c r="G465" s="186"/>
      <c r="H465" s="205">
        <v>784.8</v>
      </c>
      <c r="I465" s="162"/>
      <c r="J465" s="186"/>
      <c r="L465" s="160"/>
      <c r="M465" s="163"/>
      <c r="N465" s="164"/>
      <c r="O465" s="164"/>
      <c r="P465" s="164"/>
      <c r="Q465" s="164"/>
      <c r="R465" s="164"/>
      <c r="S465" s="164"/>
      <c r="T465" s="165"/>
      <c r="AT465" s="161" t="s">
        <v>257</v>
      </c>
      <c r="AU465" s="161" t="s">
        <v>96</v>
      </c>
      <c r="AV465" s="13" t="s">
        <v>96</v>
      </c>
      <c r="AW465" s="13" t="s">
        <v>40</v>
      </c>
      <c r="AX465" s="13" t="s">
        <v>85</v>
      </c>
      <c r="AY465" s="161" t="s">
        <v>195</v>
      </c>
    </row>
    <row r="466" spans="2:51" s="13" customFormat="1" ht="22.5">
      <c r="B466" s="160"/>
      <c r="C466" s="186"/>
      <c r="D466" s="201" t="s">
        <v>257</v>
      </c>
      <c r="E466" s="203" t="s">
        <v>1</v>
      </c>
      <c r="F466" s="204" t="s">
        <v>1478</v>
      </c>
      <c r="G466" s="186"/>
      <c r="H466" s="205">
        <v>250.92</v>
      </c>
      <c r="I466" s="162"/>
      <c r="J466" s="186"/>
      <c r="L466" s="160"/>
      <c r="M466" s="163"/>
      <c r="N466" s="164"/>
      <c r="O466" s="164"/>
      <c r="P466" s="164"/>
      <c r="Q466" s="164"/>
      <c r="R466" s="164"/>
      <c r="S466" s="164"/>
      <c r="T466" s="165"/>
      <c r="AT466" s="161" t="s">
        <v>257</v>
      </c>
      <c r="AU466" s="161" t="s">
        <v>96</v>
      </c>
      <c r="AV466" s="13" t="s">
        <v>96</v>
      </c>
      <c r="AW466" s="13" t="s">
        <v>40</v>
      </c>
      <c r="AX466" s="13" t="s">
        <v>85</v>
      </c>
      <c r="AY466" s="161" t="s">
        <v>195</v>
      </c>
    </row>
    <row r="467" spans="2:51" s="13" customFormat="1" ht="12">
      <c r="B467" s="160"/>
      <c r="C467" s="186"/>
      <c r="D467" s="201" t="s">
        <v>257</v>
      </c>
      <c r="E467" s="203" t="s">
        <v>1</v>
      </c>
      <c r="F467" s="204" t="s">
        <v>1479</v>
      </c>
      <c r="G467" s="186"/>
      <c r="H467" s="205">
        <v>-74.32</v>
      </c>
      <c r="I467" s="162"/>
      <c r="J467" s="186"/>
      <c r="L467" s="160"/>
      <c r="M467" s="163"/>
      <c r="N467" s="164"/>
      <c r="O467" s="164"/>
      <c r="P467" s="164"/>
      <c r="Q467" s="164"/>
      <c r="R467" s="164"/>
      <c r="S467" s="164"/>
      <c r="T467" s="165"/>
      <c r="AT467" s="161" t="s">
        <v>257</v>
      </c>
      <c r="AU467" s="161" t="s">
        <v>96</v>
      </c>
      <c r="AV467" s="13" t="s">
        <v>96</v>
      </c>
      <c r="AW467" s="13" t="s">
        <v>40</v>
      </c>
      <c r="AX467" s="13" t="s">
        <v>85</v>
      </c>
      <c r="AY467" s="161" t="s">
        <v>195</v>
      </c>
    </row>
    <row r="468" spans="1:65" s="2" customFormat="1" ht="37.9" customHeight="1">
      <c r="A468" s="31"/>
      <c r="B468" s="148"/>
      <c r="C468" s="196" t="s">
        <v>1480</v>
      </c>
      <c r="D468" s="196" t="s">
        <v>196</v>
      </c>
      <c r="E468" s="197" t="s">
        <v>1481</v>
      </c>
      <c r="F468" s="198" t="s">
        <v>1482</v>
      </c>
      <c r="G468" s="199" t="s">
        <v>312</v>
      </c>
      <c r="H468" s="200">
        <v>38</v>
      </c>
      <c r="I468" s="149"/>
      <c r="J468" s="183">
        <f>ROUND(I468*H468,2)</f>
        <v>0</v>
      </c>
      <c r="K468" s="150"/>
      <c r="L468" s="32"/>
      <c r="M468" s="151" t="s">
        <v>1</v>
      </c>
      <c r="N468" s="152" t="s">
        <v>50</v>
      </c>
      <c r="O468" s="57"/>
      <c r="P468" s="153">
        <f>O468*H468</f>
        <v>0</v>
      </c>
      <c r="Q468" s="153">
        <v>0.00183</v>
      </c>
      <c r="R468" s="153">
        <f>Q468*H468</f>
        <v>0.06954</v>
      </c>
      <c r="S468" s="153">
        <v>0</v>
      </c>
      <c r="T468" s="154">
        <f>S468*H468</f>
        <v>0</v>
      </c>
      <c r="U468" s="31"/>
      <c r="V468" s="31"/>
      <c r="W468" s="31"/>
      <c r="X468" s="31"/>
      <c r="Y468" s="31"/>
      <c r="Z468" s="31"/>
      <c r="AA468" s="31"/>
      <c r="AB468" s="31"/>
      <c r="AC468" s="31"/>
      <c r="AD468" s="31"/>
      <c r="AE468" s="31"/>
      <c r="AR468" s="155" t="s">
        <v>631</v>
      </c>
      <c r="AT468" s="155" t="s">
        <v>196</v>
      </c>
      <c r="AU468" s="155" t="s">
        <v>96</v>
      </c>
      <c r="AY468" s="15" t="s">
        <v>195</v>
      </c>
      <c r="BE468" s="156">
        <f>IF(N468="základní",J468,0)</f>
        <v>0</v>
      </c>
      <c r="BF468" s="156">
        <f>IF(N468="snížená",J468,0)</f>
        <v>0</v>
      </c>
      <c r="BG468" s="156">
        <f>IF(N468="zákl. přenesená",J468,0)</f>
        <v>0</v>
      </c>
      <c r="BH468" s="156">
        <f>IF(N468="sníž. přenesená",J468,0)</f>
        <v>0</v>
      </c>
      <c r="BI468" s="156">
        <f>IF(N468="nulová",J468,0)</f>
        <v>0</v>
      </c>
      <c r="BJ468" s="15" t="s">
        <v>93</v>
      </c>
      <c r="BK468" s="156">
        <f>ROUND(I468*H468,2)</f>
        <v>0</v>
      </c>
      <c r="BL468" s="15" t="s">
        <v>631</v>
      </c>
      <c r="BM468" s="155" t="s">
        <v>1483</v>
      </c>
    </row>
    <row r="469" spans="1:47" s="2" customFormat="1" ht="29.25">
      <c r="A469" s="31"/>
      <c r="B469" s="32"/>
      <c r="C469" s="184"/>
      <c r="D469" s="201" t="s">
        <v>202</v>
      </c>
      <c r="E469" s="184"/>
      <c r="F469" s="202" t="s">
        <v>1484</v>
      </c>
      <c r="G469" s="184"/>
      <c r="H469" s="184"/>
      <c r="I469" s="157"/>
      <c r="J469" s="184"/>
      <c r="K469" s="31"/>
      <c r="L469" s="32"/>
      <c r="M469" s="166"/>
      <c r="N469" s="167"/>
      <c r="O469" s="168"/>
      <c r="P469" s="168"/>
      <c r="Q469" s="168"/>
      <c r="R469" s="168"/>
      <c r="S469" s="168"/>
      <c r="T469" s="169"/>
      <c r="U469" s="31"/>
      <c r="V469" s="31"/>
      <c r="W469" s="31"/>
      <c r="X469" s="31"/>
      <c r="Y469" s="31"/>
      <c r="Z469" s="31"/>
      <c r="AA469" s="31"/>
      <c r="AB469" s="31"/>
      <c r="AC469" s="31"/>
      <c r="AD469" s="31"/>
      <c r="AE469" s="31"/>
      <c r="AT469" s="15" t="s">
        <v>202</v>
      </c>
      <c r="AU469" s="15" t="s">
        <v>96</v>
      </c>
    </row>
    <row r="470" spans="1:31" s="2" customFormat="1" ht="6.95" customHeight="1">
      <c r="A470" s="31"/>
      <c r="B470" s="46"/>
      <c r="C470" s="189"/>
      <c r="D470" s="189"/>
      <c r="E470" s="189"/>
      <c r="F470" s="189"/>
      <c r="G470" s="189"/>
      <c r="H470" s="189"/>
      <c r="I470" s="47"/>
      <c r="J470" s="189"/>
      <c r="K470" s="47"/>
      <c r="L470" s="32"/>
      <c r="M470" s="31"/>
      <c r="O470" s="31"/>
      <c r="P470" s="31"/>
      <c r="Q470" s="31"/>
      <c r="R470" s="31"/>
      <c r="S470" s="31"/>
      <c r="T470" s="31"/>
      <c r="U470" s="31"/>
      <c r="V470" s="31"/>
      <c r="W470" s="31"/>
      <c r="X470" s="31"/>
      <c r="Y470" s="31"/>
      <c r="Z470" s="31"/>
      <c r="AA470" s="31"/>
      <c r="AB470" s="31"/>
      <c r="AC470" s="31"/>
      <c r="AD470" s="31"/>
      <c r="AE470" s="31"/>
    </row>
  </sheetData>
  <sheetProtection sheet="1" objects="1" scenarios="1"/>
  <autoFilter ref="C129:K469"/>
  <mergeCells count="9">
    <mergeCell ref="E86:H86"/>
    <mergeCell ref="E120:H120"/>
    <mergeCell ref="E122:H122"/>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4"/>
  <sheetViews>
    <sheetView showGridLines="0" workbookViewId="0" topLeftCell="A110">
      <selection activeCell="J127" sqref="J12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131</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1485</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128</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1150</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1</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1</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ROUND(J124,2)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ROUND((SUM(BE124:BE353)),2)</f>
        <v>0</v>
      </c>
      <c r="G33" s="31"/>
      <c r="H33" s="31"/>
      <c r="I33" s="104">
        <v>0.21</v>
      </c>
      <c r="J33" s="103">
        <f>ROUND(((SUM(BE124:BE353))*I33),2)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ROUND((SUM(BF124:BF353)),2)</f>
        <v>0</v>
      </c>
      <c r="G34" s="31"/>
      <c r="H34" s="31"/>
      <c r="I34" s="104">
        <v>0.15</v>
      </c>
      <c r="J34" s="103">
        <f>ROUND(((SUM(BF124:BF353))*I34),2)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ROUND((SUM(BG124:BG353)),2)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ROUND((SUM(BH124:BH353)),2)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ROUND((SUM(BI124:BI353)),2)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2021_2.11 - IO 11 Vodovod k  ČS</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J124</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J125</f>
        <v>0</v>
      </c>
      <c r="L96" s="116"/>
    </row>
    <row r="97" spans="2:12" s="10" customFormat="1" ht="19.9" customHeight="1">
      <c r="B97" s="120"/>
      <c r="D97" s="121" t="s">
        <v>276</v>
      </c>
      <c r="E97" s="122"/>
      <c r="F97" s="122"/>
      <c r="G97" s="122"/>
      <c r="H97" s="122"/>
      <c r="I97" s="122"/>
      <c r="J97" s="123">
        <f>J126</f>
        <v>0</v>
      </c>
      <c r="L97" s="120"/>
    </row>
    <row r="98" spans="2:12" s="10" customFormat="1" ht="19.9" customHeight="1">
      <c r="B98" s="120"/>
      <c r="D98" s="121" t="s">
        <v>279</v>
      </c>
      <c r="E98" s="122"/>
      <c r="F98" s="122"/>
      <c r="G98" s="122"/>
      <c r="H98" s="122"/>
      <c r="I98" s="122"/>
      <c r="J98" s="123">
        <f>J199</f>
        <v>0</v>
      </c>
      <c r="L98" s="120"/>
    </row>
    <row r="99" spans="2:12" s="10" customFormat="1" ht="19.9" customHeight="1">
      <c r="B99" s="120"/>
      <c r="D99" s="121" t="s">
        <v>280</v>
      </c>
      <c r="E99" s="122"/>
      <c r="F99" s="122"/>
      <c r="G99" s="122"/>
      <c r="H99" s="122"/>
      <c r="I99" s="122"/>
      <c r="J99" s="123">
        <f>J209</f>
        <v>0</v>
      </c>
      <c r="L99" s="120"/>
    </row>
    <row r="100" spans="2:12" s="10" customFormat="1" ht="19.9" customHeight="1">
      <c r="B100" s="120"/>
      <c r="D100" s="121" t="s">
        <v>1151</v>
      </c>
      <c r="E100" s="122"/>
      <c r="F100" s="122"/>
      <c r="G100" s="122"/>
      <c r="H100" s="122"/>
      <c r="I100" s="122"/>
      <c r="J100" s="123">
        <f>J228</f>
        <v>0</v>
      </c>
      <c r="L100" s="120"/>
    </row>
    <row r="101" spans="2:12" s="10" customFormat="1" ht="14.85" customHeight="1">
      <c r="B101" s="120"/>
      <c r="D101" s="121" t="s">
        <v>284</v>
      </c>
      <c r="E101" s="122"/>
      <c r="F101" s="122"/>
      <c r="G101" s="122"/>
      <c r="H101" s="122"/>
      <c r="I101" s="122"/>
      <c r="J101" s="123">
        <f>J322</f>
        <v>0</v>
      </c>
      <c r="L101" s="120"/>
    </row>
    <row r="102" spans="2:12" s="10" customFormat="1" ht="19.9" customHeight="1">
      <c r="B102" s="120"/>
      <c r="D102" s="121" t="s">
        <v>285</v>
      </c>
      <c r="E102" s="122"/>
      <c r="F102" s="122"/>
      <c r="G102" s="122"/>
      <c r="H102" s="122"/>
      <c r="I102" s="122"/>
      <c r="J102" s="123">
        <f>J341</f>
        <v>0</v>
      </c>
      <c r="L102" s="120"/>
    </row>
    <row r="103" spans="2:12" s="9" customFormat="1" ht="24.95" customHeight="1">
      <c r="B103" s="116"/>
      <c r="D103" s="117" t="s">
        <v>288</v>
      </c>
      <c r="E103" s="118"/>
      <c r="F103" s="118"/>
      <c r="G103" s="118"/>
      <c r="H103" s="118"/>
      <c r="I103" s="118"/>
      <c r="J103" s="119">
        <f>J348</f>
        <v>0</v>
      </c>
      <c r="L103" s="116"/>
    </row>
    <row r="104" spans="2:12" s="10" customFormat="1" ht="19.9" customHeight="1">
      <c r="B104" s="120"/>
      <c r="D104" s="121" t="s">
        <v>290</v>
      </c>
      <c r="E104" s="122"/>
      <c r="F104" s="122"/>
      <c r="G104" s="122"/>
      <c r="H104" s="122"/>
      <c r="I104" s="122"/>
      <c r="J104" s="123">
        <f>J349</f>
        <v>0</v>
      </c>
      <c r="L104" s="120"/>
    </row>
    <row r="105" spans="1:31" s="2" customFormat="1" ht="21.75" customHeight="1">
      <c r="A105" s="31"/>
      <c r="B105" s="32"/>
      <c r="C105" s="31"/>
      <c r="D105" s="31"/>
      <c r="E105" s="31"/>
      <c r="F105" s="31"/>
      <c r="G105" s="31"/>
      <c r="H105" s="31"/>
      <c r="I105" s="31"/>
      <c r="J105" s="31"/>
      <c r="K105" s="31"/>
      <c r="L105" s="41"/>
      <c r="S105" s="31"/>
      <c r="T105" s="31"/>
      <c r="U105" s="31"/>
      <c r="V105" s="31"/>
      <c r="W105" s="31"/>
      <c r="X105" s="31"/>
      <c r="Y105" s="31"/>
      <c r="Z105" s="31"/>
      <c r="AA105" s="31"/>
      <c r="AB105" s="31"/>
      <c r="AC105" s="31"/>
      <c r="AD105" s="31"/>
      <c r="AE105" s="31"/>
    </row>
    <row r="106" spans="1:31" s="2" customFormat="1" ht="6.95" customHeight="1">
      <c r="A106" s="31"/>
      <c r="B106" s="46"/>
      <c r="C106" s="47"/>
      <c r="D106" s="47"/>
      <c r="E106" s="47"/>
      <c r="F106" s="47"/>
      <c r="G106" s="47"/>
      <c r="H106" s="47"/>
      <c r="I106" s="47"/>
      <c r="J106" s="47"/>
      <c r="K106" s="47"/>
      <c r="L106" s="41"/>
      <c r="S106" s="31"/>
      <c r="T106" s="31"/>
      <c r="U106" s="31"/>
      <c r="V106" s="31"/>
      <c r="W106" s="31"/>
      <c r="X106" s="31"/>
      <c r="Y106" s="31"/>
      <c r="Z106" s="31"/>
      <c r="AA106" s="31"/>
      <c r="AB106" s="31"/>
      <c r="AC106" s="31"/>
      <c r="AD106" s="31"/>
      <c r="AE106" s="31"/>
    </row>
    <row r="110" spans="1:31" s="2" customFormat="1" ht="6.95" customHeight="1">
      <c r="A110" s="31"/>
      <c r="B110" s="48"/>
      <c r="C110" s="49"/>
      <c r="D110" s="49"/>
      <c r="E110" s="49"/>
      <c r="F110" s="49"/>
      <c r="G110" s="49"/>
      <c r="H110" s="49"/>
      <c r="I110" s="49"/>
      <c r="J110" s="49"/>
      <c r="K110" s="49"/>
      <c r="L110" s="41"/>
      <c r="S110" s="31"/>
      <c r="T110" s="31"/>
      <c r="U110" s="31"/>
      <c r="V110" s="31"/>
      <c r="W110" s="31"/>
      <c r="X110" s="31"/>
      <c r="Y110" s="31"/>
      <c r="Z110" s="31"/>
      <c r="AA110" s="31"/>
      <c r="AB110" s="31"/>
      <c r="AC110" s="31"/>
      <c r="AD110" s="31"/>
      <c r="AE110" s="31"/>
    </row>
    <row r="111" spans="1:31" s="2" customFormat="1" ht="24.95" customHeight="1">
      <c r="A111" s="31"/>
      <c r="B111" s="32"/>
      <c r="C111" s="19" t="s">
        <v>179</v>
      </c>
      <c r="D111" s="31"/>
      <c r="E111" s="31"/>
      <c r="F111" s="31"/>
      <c r="G111" s="31"/>
      <c r="H111" s="31"/>
      <c r="I111" s="31"/>
      <c r="J111" s="31"/>
      <c r="K111" s="31"/>
      <c r="L111" s="41"/>
      <c r="S111" s="31"/>
      <c r="T111" s="31"/>
      <c r="U111" s="31"/>
      <c r="V111" s="31"/>
      <c r="W111" s="31"/>
      <c r="X111" s="31"/>
      <c r="Y111" s="31"/>
      <c r="Z111" s="31"/>
      <c r="AA111" s="31"/>
      <c r="AB111" s="31"/>
      <c r="AC111" s="31"/>
      <c r="AD111" s="31"/>
      <c r="AE111" s="31"/>
    </row>
    <row r="112" spans="1:31" s="2" customFormat="1" ht="6.95" customHeight="1">
      <c r="A112" s="31"/>
      <c r="B112" s="32"/>
      <c r="C112" s="31"/>
      <c r="D112" s="31"/>
      <c r="E112" s="31"/>
      <c r="F112" s="31"/>
      <c r="G112" s="31"/>
      <c r="H112" s="31"/>
      <c r="I112" s="31"/>
      <c r="J112" s="31"/>
      <c r="K112" s="31"/>
      <c r="L112" s="41"/>
      <c r="S112" s="31"/>
      <c r="T112" s="31"/>
      <c r="U112" s="31"/>
      <c r="V112" s="31"/>
      <c r="W112" s="31"/>
      <c r="X112" s="31"/>
      <c r="Y112" s="31"/>
      <c r="Z112" s="31"/>
      <c r="AA112" s="31"/>
      <c r="AB112" s="31"/>
      <c r="AC112" s="31"/>
      <c r="AD112" s="31"/>
      <c r="AE112" s="31"/>
    </row>
    <row r="113" spans="1:31" s="2" customFormat="1" ht="12" customHeight="1">
      <c r="A113" s="31"/>
      <c r="B113" s="32"/>
      <c r="C113" s="25" t="s">
        <v>16</v>
      </c>
      <c r="D113" s="31"/>
      <c r="E113" s="31"/>
      <c r="F113" s="31"/>
      <c r="G113" s="31"/>
      <c r="H113" s="31"/>
      <c r="I113" s="31"/>
      <c r="J113" s="31"/>
      <c r="K113" s="31"/>
      <c r="L113" s="41"/>
      <c r="S113" s="31"/>
      <c r="T113" s="31"/>
      <c r="U113" s="31"/>
      <c r="V113" s="31"/>
      <c r="W113" s="31"/>
      <c r="X113" s="31"/>
      <c r="Y113" s="31"/>
      <c r="Z113" s="31"/>
      <c r="AA113" s="31"/>
      <c r="AB113" s="31"/>
      <c r="AC113" s="31"/>
      <c r="AD113" s="31"/>
      <c r="AE113" s="31"/>
    </row>
    <row r="114" spans="1:31" s="2" customFormat="1" ht="16.5" customHeight="1">
      <c r="A114" s="31"/>
      <c r="B114" s="32"/>
      <c r="C114" s="31"/>
      <c r="D114" s="31"/>
      <c r="E114" s="298" t="str">
        <f>E7</f>
        <v>Odkanalizování lokality sídliště Gigant</v>
      </c>
      <c r="F114" s="299"/>
      <c r="G114" s="299"/>
      <c r="H114" s="299"/>
      <c r="I114" s="31"/>
      <c r="J114" s="31"/>
      <c r="K114" s="31"/>
      <c r="L114" s="41"/>
      <c r="S114" s="31"/>
      <c r="T114" s="31"/>
      <c r="U114" s="31"/>
      <c r="V114" s="31"/>
      <c r="W114" s="31"/>
      <c r="X114" s="31"/>
      <c r="Y114" s="31"/>
      <c r="Z114" s="31"/>
      <c r="AA114" s="31"/>
      <c r="AB114" s="31"/>
      <c r="AC114" s="31"/>
      <c r="AD114" s="31"/>
      <c r="AE114" s="31"/>
    </row>
    <row r="115" spans="1:31" s="2" customFormat="1" ht="12" customHeight="1">
      <c r="A115" s="31"/>
      <c r="B115" s="32"/>
      <c r="C115" s="25" t="s">
        <v>162</v>
      </c>
      <c r="D115" s="31"/>
      <c r="E115" s="31"/>
      <c r="F115" s="31"/>
      <c r="G115" s="31"/>
      <c r="H115" s="31"/>
      <c r="I115" s="31"/>
      <c r="J115" s="31"/>
      <c r="K115" s="31"/>
      <c r="L115" s="41"/>
      <c r="S115" s="31"/>
      <c r="T115" s="31"/>
      <c r="U115" s="31"/>
      <c r="V115" s="31"/>
      <c r="W115" s="31"/>
      <c r="X115" s="31"/>
      <c r="Y115" s="31"/>
      <c r="Z115" s="31"/>
      <c r="AA115" s="31"/>
      <c r="AB115" s="31"/>
      <c r="AC115" s="31"/>
      <c r="AD115" s="31"/>
      <c r="AE115" s="31"/>
    </row>
    <row r="116" spans="1:31" s="2" customFormat="1" ht="16.5" customHeight="1">
      <c r="A116" s="31"/>
      <c r="B116" s="32"/>
      <c r="C116" s="31"/>
      <c r="D116" s="31"/>
      <c r="E116" s="294" t="str">
        <f>E9</f>
        <v>2021_2.11 - IO 11 Vodovod k  ČS</v>
      </c>
      <c r="F116" s="297"/>
      <c r="G116" s="297"/>
      <c r="H116" s="297"/>
      <c r="I116" s="31"/>
      <c r="J116" s="31"/>
      <c r="K116" s="31"/>
      <c r="L116" s="41"/>
      <c r="S116" s="31"/>
      <c r="T116" s="31"/>
      <c r="U116" s="31"/>
      <c r="V116" s="31"/>
      <c r="W116" s="31"/>
      <c r="X116" s="31"/>
      <c r="Y116" s="31"/>
      <c r="Z116" s="31"/>
      <c r="AA116" s="31"/>
      <c r="AB116" s="31"/>
      <c r="AC116" s="31"/>
      <c r="AD116" s="31"/>
      <c r="AE116" s="31"/>
    </row>
    <row r="117" spans="1:31" s="2" customFormat="1" ht="6.95" customHeight="1">
      <c r="A117" s="31"/>
      <c r="B117" s="32"/>
      <c r="C117" s="31"/>
      <c r="D117" s="31"/>
      <c r="E117" s="31"/>
      <c r="F117" s="31"/>
      <c r="G117" s="31"/>
      <c r="H117" s="31"/>
      <c r="I117" s="31"/>
      <c r="J117" s="31"/>
      <c r="K117" s="31"/>
      <c r="L117" s="41"/>
      <c r="S117" s="31"/>
      <c r="T117" s="31"/>
      <c r="U117" s="31"/>
      <c r="V117" s="31"/>
      <c r="W117" s="31"/>
      <c r="X117" s="31"/>
      <c r="Y117" s="31"/>
      <c r="Z117" s="31"/>
      <c r="AA117" s="31"/>
      <c r="AB117" s="31"/>
      <c r="AC117" s="31"/>
      <c r="AD117" s="31"/>
      <c r="AE117" s="31"/>
    </row>
    <row r="118" spans="1:31" s="2" customFormat="1" ht="12" customHeight="1">
      <c r="A118" s="31"/>
      <c r="B118" s="32"/>
      <c r="C118" s="25" t="s">
        <v>22</v>
      </c>
      <c r="D118" s="31"/>
      <c r="E118" s="31"/>
      <c r="F118" s="23" t="str">
        <f>F12</f>
        <v>Gigant</v>
      </c>
      <c r="G118" s="31"/>
      <c r="H118" s="31"/>
      <c r="I118" s="25" t="s">
        <v>24</v>
      </c>
      <c r="J118" s="54" t="str">
        <f>IF(J12="","",J12)</f>
        <v>15. 3. 2021</v>
      </c>
      <c r="K118" s="31"/>
      <c r="L118" s="41"/>
      <c r="S118" s="31"/>
      <c r="T118" s="31"/>
      <c r="U118" s="31"/>
      <c r="V118" s="31"/>
      <c r="W118" s="31"/>
      <c r="X118" s="31"/>
      <c r="Y118" s="31"/>
      <c r="Z118" s="31"/>
      <c r="AA118" s="31"/>
      <c r="AB118" s="31"/>
      <c r="AC118" s="31"/>
      <c r="AD118" s="31"/>
      <c r="AE118" s="31"/>
    </row>
    <row r="119" spans="1:31" s="2" customFormat="1" ht="6.95" customHeight="1">
      <c r="A119" s="31"/>
      <c r="B119" s="32"/>
      <c r="C119" s="31"/>
      <c r="D119" s="31"/>
      <c r="E119" s="31"/>
      <c r="F119" s="31"/>
      <c r="G119" s="31"/>
      <c r="H119" s="31"/>
      <c r="I119" s="31"/>
      <c r="J119" s="31"/>
      <c r="K119" s="31"/>
      <c r="L119" s="41"/>
      <c r="S119" s="31"/>
      <c r="T119" s="31"/>
      <c r="U119" s="31"/>
      <c r="V119" s="31"/>
      <c r="W119" s="31"/>
      <c r="X119" s="31"/>
      <c r="Y119" s="31"/>
      <c r="Z119" s="31"/>
      <c r="AA119" s="31"/>
      <c r="AB119" s="31"/>
      <c r="AC119" s="31"/>
      <c r="AD119" s="31"/>
      <c r="AE119" s="31"/>
    </row>
    <row r="120" spans="1:31" s="2" customFormat="1" ht="25.7" customHeight="1">
      <c r="A120" s="31"/>
      <c r="B120" s="32"/>
      <c r="C120" s="25" t="s">
        <v>30</v>
      </c>
      <c r="D120" s="31"/>
      <c r="E120" s="31"/>
      <c r="F120" s="23" t="str">
        <f>E15</f>
        <v>Město Třeboň</v>
      </c>
      <c r="G120" s="31"/>
      <c r="H120" s="31"/>
      <c r="I120" s="25" t="s">
        <v>36</v>
      </c>
      <c r="J120" s="29" t="str">
        <f>E21</f>
        <v>Vodohospodářský rozvoj a výstavba a.s.</v>
      </c>
      <c r="K120" s="31"/>
      <c r="L120" s="41"/>
      <c r="S120" s="31"/>
      <c r="T120" s="31"/>
      <c r="U120" s="31"/>
      <c r="V120" s="31"/>
      <c r="W120" s="31"/>
      <c r="X120" s="31"/>
      <c r="Y120" s="31"/>
      <c r="Z120" s="31"/>
      <c r="AA120" s="31"/>
      <c r="AB120" s="31"/>
      <c r="AC120" s="31"/>
      <c r="AD120" s="31"/>
      <c r="AE120" s="31"/>
    </row>
    <row r="121" spans="1:31" s="2" customFormat="1" ht="15.2" customHeight="1">
      <c r="A121" s="31"/>
      <c r="B121" s="32"/>
      <c r="C121" s="25" t="s">
        <v>34</v>
      </c>
      <c r="D121" s="31"/>
      <c r="E121" s="31"/>
      <c r="F121" s="23" t="str">
        <f>IF(E18="","",E18)</f>
        <v>Vyplň údaj</v>
      </c>
      <c r="G121" s="31"/>
      <c r="H121" s="31"/>
      <c r="I121" s="25" t="s">
        <v>41</v>
      </c>
      <c r="J121" s="29" t="str">
        <f>E24</f>
        <v>Dvořák</v>
      </c>
      <c r="K121" s="31"/>
      <c r="L121" s="41"/>
      <c r="S121" s="31"/>
      <c r="T121" s="31"/>
      <c r="U121" s="31"/>
      <c r="V121" s="31"/>
      <c r="W121" s="31"/>
      <c r="X121" s="31"/>
      <c r="Y121" s="31"/>
      <c r="Z121" s="31"/>
      <c r="AA121" s="31"/>
      <c r="AB121" s="31"/>
      <c r="AC121" s="31"/>
      <c r="AD121" s="31"/>
      <c r="AE121" s="31"/>
    </row>
    <row r="122" spans="1:31" s="2" customFormat="1" ht="10.35" customHeight="1">
      <c r="A122" s="31"/>
      <c r="B122" s="32"/>
      <c r="C122" s="31"/>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11" customFormat="1" ht="29.25" customHeight="1">
      <c r="A123" s="124"/>
      <c r="B123" s="125"/>
      <c r="C123" s="126" t="s">
        <v>180</v>
      </c>
      <c r="D123" s="127" t="s">
        <v>70</v>
      </c>
      <c r="E123" s="127" t="s">
        <v>66</v>
      </c>
      <c r="F123" s="127" t="s">
        <v>67</v>
      </c>
      <c r="G123" s="127" t="s">
        <v>181</v>
      </c>
      <c r="H123" s="127" t="s">
        <v>182</v>
      </c>
      <c r="I123" s="127" t="s">
        <v>183</v>
      </c>
      <c r="J123" s="128" t="s">
        <v>170</v>
      </c>
      <c r="K123" s="129" t="s">
        <v>184</v>
      </c>
      <c r="L123" s="130"/>
      <c r="M123" s="61" t="s">
        <v>1</v>
      </c>
      <c r="N123" s="62" t="s">
        <v>49</v>
      </c>
      <c r="O123" s="62" t="s">
        <v>185</v>
      </c>
      <c r="P123" s="62" t="s">
        <v>186</v>
      </c>
      <c r="Q123" s="62" t="s">
        <v>187</v>
      </c>
      <c r="R123" s="62" t="s">
        <v>188</v>
      </c>
      <c r="S123" s="62" t="s">
        <v>189</v>
      </c>
      <c r="T123" s="63" t="s">
        <v>190</v>
      </c>
      <c r="U123" s="124"/>
      <c r="V123" s="124"/>
      <c r="W123" s="124"/>
      <c r="X123" s="124"/>
      <c r="Y123" s="124"/>
      <c r="Z123" s="124"/>
      <c r="AA123" s="124"/>
      <c r="AB123" s="124"/>
      <c r="AC123" s="124"/>
      <c r="AD123" s="124"/>
      <c r="AE123" s="124"/>
    </row>
    <row r="124" spans="1:63" s="2" customFormat="1" ht="22.9" customHeight="1">
      <c r="A124" s="31"/>
      <c r="B124" s="32"/>
      <c r="C124" s="191" t="s">
        <v>191</v>
      </c>
      <c r="D124" s="184"/>
      <c r="E124" s="184"/>
      <c r="F124" s="184"/>
      <c r="G124" s="184"/>
      <c r="H124" s="184"/>
      <c r="I124" s="31"/>
      <c r="J124" s="211">
        <f>BK124</f>
        <v>0</v>
      </c>
      <c r="K124" s="31"/>
      <c r="L124" s="32"/>
      <c r="M124" s="64"/>
      <c r="N124" s="55"/>
      <c r="O124" s="65"/>
      <c r="P124" s="132">
        <f>P125+P348</f>
        <v>0</v>
      </c>
      <c r="Q124" s="65"/>
      <c r="R124" s="132">
        <f>R125+R348</f>
        <v>73.5735966</v>
      </c>
      <c r="S124" s="65"/>
      <c r="T124" s="133">
        <f>T125+T348</f>
        <v>49.495200000000004</v>
      </c>
      <c r="U124" s="31"/>
      <c r="V124" s="31"/>
      <c r="W124" s="31"/>
      <c r="X124" s="31"/>
      <c r="Y124" s="31"/>
      <c r="Z124" s="31"/>
      <c r="AA124" s="31"/>
      <c r="AB124" s="31"/>
      <c r="AC124" s="31"/>
      <c r="AD124" s="31"/>
      <c r="AE124" s="31"/>
      <c r="AT124" s="15" t="s">
        <v>84</v>
      </c>
      <c r="AU124" s="15" t="s">
        <v>172</v>
      </c>
      <c r="BK124" s="134">
        <f>BK125+BK348</f>
        <v>0</v>
      </c>
    </row>
    <row r="125" spans="2:63" s="12" customFormat="1" ht="25.9" customHeight="1">
      <c r="B125" s="135"/>
      <c r="C125" s="192"/>
      <c r="D125" s="193" t="s">
        <v>84</v>
      </c>
      <c r="E125" s="194" t="s">
        <v>291</v>
      </c>
      <c r="F125" s="194" t="s">
        <v>292</v>
      </c>
      <c r="G125" s="192"/>
      <c r="H125" s="192"/>
      <c r="I125" s="138"/>
      <c r="J125" s="188">
        <f>BK125</f>
        <v>0</v>
      </c>
      <c r="L125" s="135"/>
      <c r="M125" s="140"/>
      <c r="N125" s="141"/>
      <c r="O125" s="141"/>
      <c r="P125" s="142">
        <f>P126+P199+P209+P228+P341</f>
        <v>0</v>
      </c>
      <c r="Q125" s="141"/>
      <c r="R125" s="142">
        <f>R126+R199+R209+R228+R341</f>
        <v>73.5735966</v>
      </c>
      <c r="S125" s="141"/>
      <c r="T125" s="143">
        <f>T126+T199+T209+T228+T341</f>
        <v>49.495200000000004</v>
      </c>
      <c r="AR125" s="136" t="s">
        <v>93</v>
      </c>
      <c r="AT125" s="144" t="s">
        <v>84</v>
      </c>
      <c r="AU125" s="144" t="s">
        <v>85</v>
      </c>
      <c r="AY125" s="136" t="s">
        <v>195</v>
      </c>
      <c r="BK125" s="145">
        <f>BK126+BK199+BK209+BK228+BK341</f>
        <v>0</v>
      </c>
    </row>
    <row r="126" spans="2:63" s="12" customFormat="1" ht="22.9" customHeight="1">
      <c r="B126" s="135"/>
      <c r="C126" s="192"/>
      <c r="D126" s="193" t="s">
        <v>84</v>
      </c>
      <c r="E126" s="195" t="s">
        <v>93</v>
      </c>
      <c r="F126" s="195" t="s">
        <v>293</v>
      </c>
      <c r="G126" s="192"/>
      <c r="H126" s="192"/>
      <c r="I126" s="138"/>
      <c r="J126" s="185">
        <f>BK126</f>
        <v>0</v>
      </c>
      <c r="L126" s="135"/>
      <c r="M126" s="140"/>
      <c r="N126" s="141"/>
      <c r="O126" s="141"/>
      <c r="P126" s="142">
        <f>SUM(P127:P198)</f>
        <v>0</v>
      </c>
      <c r="Q126" s="141"/>
      <c r="R126" s="142">
        <f>SUM(R127:R198)</f>
        <v>57.361858000000005</v>
      </c>
      <c r="S126" s="141"/>
      <c r="T126" s="143">
        <f>SUM(T127:T198)</f>
        <v>49.495200000000004</v>
      </c>
      <c r="AR126" s="136" t="s">
        <v>93</v>
      </c>
      <c r="AT126" s="144" t="s">
        <v>84</v>
      </c>
      <c r="AU126" s="144" t="s">
        <v>93</v>
      </c>
      <c r="AY126" s="136" t="s">
        <v>195</v>
      </c>
      <c r="BK126" s="145">
        <f>SUM(BK127:BK198)</f>
        <v>0</v>
      </c>
    </row>
    <row r="127" spans="1:65" s="2" customFormat="1" ht="24.2" customHeight="1">
      <c r="A127" s="31"/>
      <c r="B127" s="148"/>
      <c r="C127" s="196" t="s">
        <v>93</v>
      </c>
      <c r="D127" s="196" t="s">
        <v>196</v>
      </c>
      <c r="E127" s="197" t="s">
        <v>294</v>
      </c>
      <c r="F127" s="198" t="s">
        <v>295</v>
      </c>
      <c r="G127" s="199" t="s">
        <v>296</v>
      </c>
      <c r="H127" s="200">
        <v>70.8</v>
      </c>
      <c r="I127" s="149"/>
      <c r="J127" s="183">
        <f>ROUND(I127*H127,2)</f>
        <v>0</v>
      </c>
      <c r="K127" s="150"/>
      <c r="L127" s="32"/>
      <c r="M127" s="151" t="s">
        <v>1</v>
      </c>
      <c r="N127" s="152" t="s">
        <v>50</v>
      </c>
      <c r="O127" s="57"/>
      <c r="P127" s="153">
        <f>O127*H127</f>
        <v>0</v>
      </c>
      <c r="Q127" s="153">
        <v>0</v>
      </c>
      <c r="R127" s="153">
        <f>Q127*H127</f>
        <v>0</v>
      </c>
      <c r="S127" s="153">
        <v>0.29</v>
      </c>
      <c r="T127" s="154">
        <f>S127*H127</f>
        <v>20.531999999999996</v>
      </c>
      <c r="U127" s="31"/>
      <c r="V127" s="31"/>
      <c r="W127" s="31"/>
      <c r="X127" s="31"/>
      <c r="Y127" s="31"/>
      <c r="Z127" s="31"/>
      <c r="AA127" s="31"/>
      <c r="AB127" s="31"/>
      <c r="AC127" s="31"/>
      <c r="AD127" s="31"/>
      <c r="AE127" s="31"/>
      <c r="AR127" s="155" t="s">
        <v>208</v>
      </c>
      <c r="AT127" s="155" t="s">
        <v>196</v>
      </c>
      <c r="AU127" s="155" t="s">
        <v>96</v>
      </c>
      <c r="AY127" s="15" t="s">
        <v>195</v>
      </c>
      <c r="BE127" s="156">
        <f>IF(N127="základní",J127,0)</f>
        <v>0</v>
      </c>
      <c r="BF127" s="156">
        <f>IF(N127="snížená",J127,0)</f>
        <v>0</v>
      </c>
      <c r="BG127" s="156">
        <f>IF(N127="zákl. přenesená",J127,0)</f>
        <v>0</v>
      </c>
      <c r="BH127" s="156">
        <f>IF(N127="sníž. přenesená",J127,0)</f>
        <v>0</v>
      </c>
      <c r="BI127" s="156">
        <f>IF(N127="nulová",J127,0)</f>
        <v>0</v>
      </c>
      <c r="BJ127" s="15" t="s">
        <v>93</v>
      </c>
      <c r="BK127" s="156">
        <f>ROUND(I127*H127,2)</f>
        <v>0</v>
      </c>
      <c r="BL127" s="15" t="s">
        <v>208</v>
      </c>
      <c r="BM127" s="155" t="s">
        <v>1486</v>
      </c>
    </row>
    <row r="128" spans="1:47" s="2" customFormat="1" ht="39">
      <c r="A128" s="31"/>
      <c r="B128" s="32"/>
      <c r="C128" s="184"/>
      <c r="D128" s="201" t="s">
        <v>202</v>
      </c>
      <c r="E128" s="184"/>
      <c r="F128" s="202" t="s">
        <v>298</v>
      </c>
      <c r="G128" s="184"/>
      <c r="H128" s="184"/>
      <c r="I128" s="157"/>
      <c r="J128" s="184"/>
      <c r="K128" s="31"/>
      <c r="L128" s="32"/>
      <c r="M128" s="158"/>
      <c r="N128" s="159"/>
      <c r="O128" s="57"/>
      <c r="P128" s="57"/>
      <c r="Q128" s="57"/>
      <c r="R128" s="57"/>
      <c r="S128" s="57"/>
      <c r="T128" s="58"/>
      <c r="U128" s="31"/>
      <c r="V128" s="31"/>
      <c r="W128" s="31"/>
      <c r="X128" s="31"/>
      <c r="Y128" s="31"/>
      <c r="Z128" s="31"/>
      <c r="AA128" s="31"/>
      <c r="AB128" s="31"/>
      <c r="AC128" s="31"/>
      <c r="AD128" s="31"/>
      <c r="AE128" s="31"/>
      <c r="AT128" s="15" t="s">
        <v>202</v>
      </c>
      <c r="AU128" s="15" t="s">
        <v>96</v>
      </c>
    </row>
    <row r="129" spans="2:51" s="13" customFormat="1" ht="12">
      <c r="B129" s="160"/>
      <c r="C129" s="186"/>
      <c r="D129" s="201" t="s">
        <v>257</v>
      </c>
      <c r="E129" s="203" t="s">
        <v>1</v>
      </c>
      <c r="F129" s="204" t="s">
        <v>1487</v>
      </c>
      <c r="G129" s="186"/>
      <c r="H129" s="205">
        <v>70.8</v>
      </c>
      <c r="I129" s="162"/>
      <c r="J129" s="186"/>
      <c r="L129" s="160"/>
      <c r="M129" s="163"/>
      <c r="N129" s="164"/>
      <c r="O129" s="164"/>
      <c r="P129" s="164"/>
      <c r="Q129" s="164"/>
      <c r="R129" s="164"/>
      <c r="S129" s="164"/>
      <c r="T129" s="165"/>
      <c r="AT129" s="161" t="s">
        <v>257</v>
      </c>
      <c r="AU129" s="161" t="s">
        <v>96</v>
      </c>
      <c r="AV129" s="13" t="s">
        <v>96</v>
      </c>
      <c r="AW129" s="13" t="s">
        <v>40</v>
      </c>
      <c r="AX129" s="13" t="s">
        <v>93</v>
      </c>
      <c r="AY129" s="161" t="s">
        <v>195</v>
      </c>
    </row>
    <row r="130" spans="1:65" s="2" customFormat="1" ht="24.2" customHeight="1">
      <c r="A130" s="31"/>
      <c r="B130" s="148"/>
      <c r="C130" s="196" t="s">
        <v>96</v>
      </c>
      <c r="D130" s="196" t="s">
        <v>196</v>
      </c>
      <c r="E130" s="197" t="s">
        <v>300</v>
      </c>
      <c r="F130" s="198" t="s">
        <v>301</v>
      </c>
      <c r="G130" s="199" t="s">
        <v>296</v>
      </c>
      <c r="H130" s="200">
        <v>67.2</v>
      </c>
      <c r="I130" s="149"/>
      <c r="J130" s="183">
        <f>ROUND(I130*H130,2)</f>
        <v>0</v>
      </c>
      <c r="K130" s="150"/>
      <c r="L130" s="32"/>
      <c r="M130" s="151" t="s">
        <v>1</v>
      </c>
      <c r="N130" s="152" t="s">
        <v>50</v>
      </c>
      <c r="O130" s="57"/>
      <c r="P130" s="153">
        <f>O130*H130</f>
        <v>0</v>
      </c>
      <c r="Q130" s="153">
        <v>0</v>
      </c>
      <c r="R130" s="153">
        <f>Q130*H130</f>
        <v>0</v>
      </c>
      <c r="S130" s="153">
        <v>0.316</v>
      </c>
      <c r="T130" s="154">
        <f>S130*H130</f>
        <v>21.235200000000003</v>
      </c>
      <c r="U130" s="31"/>
      <c r="V130" s="31"/>
      <c r="W130" s="31"/>
      <c r="X130" s="31"/>
      <c r="Y130" s="31"/>
      <c r="Z130" s="31"/>
      <c r="AA130" s="31"/>
      <c r="AB130" s="31"/>
      <c r="AC130" s="31"/>
      <c r="AD130" s="31"/>
      <c r="AE130" s="31"/>
      <c r="AR130" s="155" t="s">
        <v>208</v>
      </c>
      <c r="AT130" s="155" t="s">
        <v>196</v>
      </c>
      <c r="AU130" s="155" t="s">
        <v>96</v>
      </c>
      <c r="AY130" s="15" t="s">
        <v>195</v>
      </c>
      <c r="BE130" s="156">
        <f>IF(N130="základní",J130,0)</f>
        <v>0</v>
      </c>
      <c r="BF130" s="156">
        <f>IF(N130="snížená",J130,0)</f>
        <v>0</v>
      </c>
      <c r="BG130" s="156">
        <f>IF(N130="zákl. přenesená",J130,0)</f>
        <v>0</v>
      </c>
      <c r="BH130" s="156">
        <f>IF(N130="sníž. přenesená",J130,0)</f>
        <v>0</v>
      </c>
      <c r="BI130" s="156">
        <f>IF(N130="nulová",J130,0)</f>
        <v>0</v>
      </c>
      <c r="BJ130" s="15" t="s">
        <v>93</v>
      </c>
      <c r="BK130" s="156">
        <f>ROUND(I130*H130,2)</f>
        <v>0</v>
      </c>
      <c r="BL130" s="15" t="s">
        <v>208</v>
      </c>
      <c r="BM130" s="155" t="s">
        <v>1488</v>
      </c>
    </row>
    <row r="131" spans="1:47" s="2" customFormat="1" ht="39">
      <c r="A131" s="31"/>
      <c r="B131" s="32"/>
      <c r="C131" s="184"/>
      <c r="D131" s="201" t="s">
        <v>202</v>
      </c>
      <c r="E131" s="184"/>
      <c r="F131" s="202" t="s">
        <v>303</v>
      </c>
      <c r="G131" s="184"/>
      <c r="H131" s="184"/>
      <c r="I131" s="157"/>
      <c r="J131" s="184"/>
      <c r="K131" s="31"/>
      <c r="L131" s="32"/>
      <c r="M131" s="158"/>
      <c r="N131" s="159"/>
      <c r="O131" s="57"/>
      <c r="P131" s="57"/>
      <c r="Q131" s="57"/>
      <c r="R131" s="57"/>
      <c r="S131" s="57"/>
      <c r="T131" s="58"/>
      <c r="U131" s="31"/>
      <c r="V131" s="31"/>
      <c r="W131" s="31"/>
      <c r="X131" s="31"/>
      <c r="Y131" s="31"/>
      <c r="Z131" s="31"/>
      <c r="AA131" s="31"/>
      <c r="AB131" s="31"/>
      <c r="AC131" s="31"/>
      <c r="AD131" s="31"/>
      <c r="AE131" s="31"/>
      <c r="AT131" s="15" t="s">
        <v>202</v>
      </c>
      <c r="AU131" s="15" t="s">
        <v>96</v>
      </c>
    </row>
    <row r="132" spans="2:51" s="13" customFormat="1" ht="12">
      <c r="B132" s="160"/>
      <c r="C132" s="186"/>
      <c r="D132" s="201" t="s">
        <v>257</v>
      </c>
      <c r="E132" s="203" t="s">
        <v>1</v>
      </c>
      <c r="F132" s="204" t="s">
        <v>1229</v>
      </c>
      <c r="G132" s="186"/>
      <c r="H132" s="205">
        <v>67.2</v>
      </c>
      <c r="I132" s="162"/>
      <c r="J132" s="186"/>
      <c r="L132" s="160"/>
      <c r="M132" s="163"/>
      <c r="N132" s="164"/>
      <c r="O132" s="164"/>
      <c r="P132" s="164"/>
      <c r="Q132" s="164"/>
      <c r="R132" s="164"/>
      <c r="S132" s="164"/>
      <c r="T132" s="165"/>
      <c r="AT132" s="161" t="s">
        <v>257</v>
      </c>
      <c r="AU132" s="161" t="s">
        <v>96</v>
      </c>
      <c r="AV132" s="13" t="s">
        <v>96</v>
      </c>
      <c r="AW132" s="13" t="s">
        <v>40</v>
      </c>
      <c r="AX132" s="13" t="s">
        <v>85</v>
      </c>
      <c r="AY132" s="161" t="s">
        <v>195</v>
      </c>
    </row>
    <row r="133" spans="1:65" s="2" customFormat="1" ht="24.2" customHeight="1">
      <c r="A133" s="31"/>
      <c r="B133" s="148"/>
      <c r="C133" s="196" t="s">
        <v>150</v>
      </c>
      <c r="D133" s="196" t="s">
        <v>196</v>
      </c>
      <c r="E133" s="197" t="s">
        <v>305</v>
      </c>
      <c r="F133" s="198" t="s">
        <v>306</v>
      </c>
      <c r="G133" s="199" t="s">
        <v>296</v>
      </c>
      <c r="H133" s="200">
        <v>67.2</v>
      </c>
      <c r="I133" s="149"/>
      <c r="J133" s="183">
        <f>ROUND(I133*H133,2)</f>
        <v>0</v>
      </c>
      <c r="K133" s="150"/>
      <c r="L133" s="32"/>
      <c r="M133" s="151" t="s">
        <v>1</v>
      </c>
      <c r="N133" s="152" t="s">
        <v>50</v>
      </c>
      <c r="O133" s="57"/>
      <c r="P133" s="153">
        <f>O133*H133</f>
        <v>0</v>
      </c>
      <c r="Q133" s="153">
        <v>9E-05</v>
      </c>
      <c r="R133" s="153">
        <f>Q133*H133</f>
        <v>0.006048</v>
      </c>
      <c r="S133" s="153">
        <v>0.115</v>
      </c>
      <c r="T133" s="154">
        <f>S133*H133</f>
        <v>7.728000000000001</v>
      </c>
      <c r="U133" s="31"/>
      <c r="V133" s="31"/>
      <c r="W133" s="31"/>
      <c r="X133" s="31"/>
      <c r="Y133" s="31"/>
      <c r="Z133" s="31"/>
      <c r="AA133" s="31"/>
      <c r="AB133" s="31"/>
      <c r="AC133" s="31"/>
      <c r="AD133" s="31"/>
      <c r="AE133" s="31"/>
      <c r="AR133" s="155" t="s">
        <v>208</v>
      </c>
      <c r="AT133" s="155" t="s">
        <v>196</v>
      </c>
      <c r="AU133" s="155" t="s">
        <v>96</v>
      </c>
      <c r="AY133" s="15" t="s">
        <v>195</v>
      </c>
      <c r="BE133" s="156">
        <f>IF(N133="základní",J133,0)</f>
        <v>0</v>
      </c>
      <c r="BF133" s="156">
        <f>IF(N133="snížená",J133,0)</f>
        <v>0</v>
      </c>
      <c r="BG133" s="156">
        <f>IF(N133="zákl. přenesená",J133,0)</f>
        <v>0</v>
      </c>
      <c r="BH133" s="156">
        <f>IF(N133="sníž. přenesená",J133,0)</f>
        <v>0</v>
      </c>
      <c r="BI133" s="156">
        <f>IF(N133="nulová",J133,0)</f>
        <v>0</v>
      </c>
      <c r="BJ133" s="15" t="s">
        <v>93</v>
      </c>
      <c r="BK133" s="156">
        <f>ROUND(I133*H133,2)</f>
        <v>0</v>
      </c>
      <c r="BL133" s="15" t="s">
        <v>208</v>
      </c>
      <c r="BM133" s="155" t="s">
        <v>1489</v>
      </c>
    </row>
    <row r="134" spans="1:47" s="2" customFormat="1" ht="29.25">
      <c r="A134" s="31"/>
      <c r="B134" s="32"/>
      <c r="C134" s="184"/>
      <c r="D134" s="201" t="s">
        <v>202</v>
      </c>
      <c r="E134" s="184"/>
      <c r="F134" s="202" t="s">
        <v>308</v>
      </c>
      <c r="G134" s="184"/>
      <c r="H134" s="184"/>
      <c r="I134" s="157"/>
      <c r="J134" s="184"/>
      <c r="K134" s="31"/>
      <c r="L134" s="32"/>
      <c r="M134" s="158"/>
      <c r="N134" s="159"/>
      <c r="O134" s="57"/>
      <c r="P134" s="57"/>
      <c r="Q134" s="57"/>
      <c r="R134" s="57"/>
      <c r="S134" s="57"/>
      <c r="T134" s="58"/>
      <c r="U134" s="31"/>
      <c r="V134" s="31"/>
      <c r="W134" s="31"/>
      <c r="X134" s="31"/>
      <c r="Y134" s="31"/>
      <c r="Z134" s="31"/>
      <c r="AA134" s="31"/>
      <c r="AB134" s="31"/>
      <c r="AC134" s="31"/>
      <c r="AD134" s="31"/>
      <c r="AE134" s="31"/>
      <c r="AT134" s="15" t="s">
        <v>202</v>
      </c>
      <c r="AU134" s="15" t="s">
        <v>96</v>
      </c>
    </row>
    <row r="135" spans="2:51" s="13" customFormat="1" ht="12">
      <c r="B135" s="160"/>
      <c r="C135" s="186"/>
      <c r="D135" s="201" t="s">
        <v>257</v>
      </c>
      <c r="E135" s="203" t="s">
        <v>1</v>
      </c>
      <c r="F135" s="204" t="s">
        <v>1229</v>
      </c>
      <c r="G135" s="186"/>
      <c r="H135" s="205">
        <v>67.2</v>
      </c>
      <c r="I135" s="162"/>
      <c r="J135" s="186"/>
      <c r="L135" s="160"/>
      <c r="M135" s="163"/>
      <c r="N135" s="164"/>
      <c r="O135" s="164"/>
      <c r="P135" s="164"/>
      <c r="Q135" s="164"/>
      <c r="R135" s="164"/>
      <c r="S135" s="164"/>
      <c r="T135" s="165"/>
      <c r="AT135" s="161" t="s">
        <v>257</v>
      </c>
      <c r="AU135" s="161" t="s">
        <v>96</v>
      </c>
      <c r="AV135" s="13" t="s">
        <v>96</v>
      </c>
      <c r="AW135" s="13" t="s">
        <v>40</v>
      </c>
      <c r="AX135" s="13" t="s">
        <v>93</v>
      </c>
      <c r="AY135" s="161" t="s">
        <v>195</v>
      </c>
    </row>
    <row r="136" spans="1:65" s="2" customFormat="1" ht="16.5" customHeight="1">
      <c r="A136" s="31"/>
      <c r="B136" s="148"/>
      <c r="C136" s="196" t="s">
        <v>208</v>
      </c>
      <c r="D136" s="196" t="s">
        <v>196</v>
      </c>
      <c r="E136" s="197" t="s">
        <v>310</v>
      </c>
      <c r="F136" s="198" t="s">
        <v>311</v>
      </c>
      <c r="G136" s="199" t="s">
        <v>312</v>
      </c>
      <c r="H136" s="200">
        <v>5</v>
      </c>
      <c r="I136" s="149"/>
      <c r="J136" s="183">
        <f>ROUND(I136*H136,2)</f>
        <v>0</v>
      </c>
      <c r="K136" s="150"/>
      <c r="L136" s="32"/>
      <c r="M136" s="151" t="s">
        <v>1</v>
      </c>
      <c r="N136" s="152" t="s">
        <v>50</v>
      </c>
      <c r="O136" s="57"/>
      <c r="P136" s="153">
        <f>O136*H136</f>
        <v>0</v>
      </c>
      <c r="Q136" s="153">
        <v>0.00719</v>
      </c>
      <c r="R136" s="153">
        <f>Q136*H136</f>
        <v>0.03595</v>
      </c>
      <c r="S136" s="153">
        <v>0</v>
      </c>
      <c r="T136" s="154">
        <f>S136*H136</f>
        <v>0</v>
      </c>
      <c r="U136" s="31"/>
      <c r="V136" s="31"/>
      <c r="W136" s="31"/>
      <c r="X136" s="31"/>
      <c r="Y136" s="31"/>
      <c r="Z136" s="31"/>
      <c r="AA136" s="31"/>
      <c r="AB136" s="31"/>
      <c r="AC136" s="31"/>
      <c r="AD136" s="31"/>
      <c r="AE136" s="31"/>
      <c r="AR136" s="155" t="s">
        <v>208</v>
      </c>
      <c r="AT136" s="155" t="s">
        <v>196</v>
      </c>
      <c r="AU136" s="155" t="s">
        <v>96</v>
      </c>
      <c r="AY136" s="15" t="s">
        <v>195</v>
      </c>
      <c r="BE136" s="156">
        <f>IF(N136="základní",J136,0)</f>
        <v>0</v>
      </c>
      <c r="BF136" s="156">
        <f>IF(N136="snížená",J136,0)</f>
        <v>0</v>
      </c>
      <c r="BG136" s="156">
        <f>IF(N136="zákl. přenesená",J136,0)</f>
        <v>0</v>
      </c>
      <c r="BH136" s="156">
        <f>IF(N136="sníž. přenesená",J136,0)</f>
        <v>0</v>
      </c>
      <c r="BI136" s="156">
        <f>IF(N136="nulová",J136,0)</f>
        <v>0</v>
      </c>
      <c r="BJ136" s="15" t="s">
        <v>93</v>
      </c>
      <c r="BK136" s="156">
        <f>ROUND(I136*H136,2)</f>
        <v>0</v>
      </c>
      <c r="BL136" s="15" t="s">
        <v>208</v>
      </c>
      <c r="BM136" s="155" t="s">
        <v>1490</v>
      </c>
    </row>
    <row r="137" spans="1:47" s="2" customFormat="1" ht="12">
      <c r="A137" s="31"/>
      <c r="B137" s="32"/>
      <c r="C137" s="184"/>
      <c r="D137" s="201" t="s">
        <v>202</v>
      </c>
      <c r="E137" s="184"/>
      <c r="F137" s="202" t="s">
        <v>314</v>
      </c>
      <c r="G137" s="184"/>
      <c r="H137" s="184"/>
      <c r="I137" s="157"/>
      <c r="J137" s="184"/>
      <c r="K137" s="31"/>
      <c r="L137" s="32"/>
      <c r="M137" s="158"/>
      <c r="N137" s="159"/>
      <c r="O137" s="57"/>
      <c r="P137" s="57"/>
      <c r="Q137" s="57"/>
      <c r="R137" s="57"/>
      <c r="S137" s="57"/>
      <c r="T137" s="58"/>
      <c r="U137" s="31"/>
      <c r="V137" s="31"/>
      <c r="W137" s="31"/>
      <c r="X137" s="31"/>
      <c r="Y137" s="31"/>
      <c r="Z137" s="31"/>
      <c r="AA137" s="31"/>
      <c r="AB137" s="31"/>
      <c r="AC137" s="31"/>
      <c r="AD137" s="31"/>
      <c r="AE137" s="31"/>
      <c r="AT137" s="15" t="s">
        <v>202</v>
      </c>
      <c r="AU137" s="15" t="s">
        <v>96</v>
      </c>
    </row>
    <row r="138" spans="2:51" s="13" customFormat="1" ht="12">
      <c r="B138" s="160"/>
      <c r="C138" s="186"/>
      <c r="D138" s="201" t="s">
        <v>257</v>
      </c>
      <c r="E138" s="203" t="s">
        <v>1</v>
      </c>
      <c r="F138" s="204" t="s">
        <v>194</v>
      </c>
      <c r="G138" s="186"/>
      <c r="H138" s="205">
        <v>5</v>
      </c>
      <c r="I138" s="162"/>
      <c r="J138" s="186"/>
      <c r="L138" s="160"/>
      <c r="M138" s="163"/>
      <c r="N138" s="164"/>
      <c r="O138" s="164"/>
      <c r="P138" s="164"/>
      <c r="Q138" s="164"/>
      <c r="R138" s="164"/>
      <c r="S138" s="164"/>
      <c r="T138" s="165"/>
      <c r="AT138" s="161" t="s">
        <v>257</v>
      </c>
      <c r="AU138" s="161" t="s">
        <v>96</v>
      </c>
      <c r="AV138" s="13" t="s">
        <v>96</v>
      </c>
      <c r="AW138" s="13" t="s">
        <v>40</v>
      </c>
      <c r="AX138" s="13" t="s">
        <v>93</v>
      </c>
      <c r="AY138" s="161" t="s">
        <v>195</v>
      </c>
    </row>
    <row r="139" spans="1:65" s="2" customFormat="1" ht="24.2" customHeight="1">
      <c r="A139" s="31"/>
      <c r="B139" s="148"/>
      <c r="C139" s="196" t="s">
        <v>194</v>
      </c>
      <c r="D139" s="196" t="s">
        <v>196</v>
      </c>
      <c r="E139" s="197" t="s">
        <v>316</v>
      </c>
      <c r="F139" s="198" t="s">
        <v>317</v>
      </c>
      <c r="G139" s="199" t="s">
        <v>318</v>
      </c>
      <c r="H139" s="200">
        <v>8</v>
      </c>
      <c r="I139" s="149"/>
      <c r="J139" s="183">
        <f>ROUND(I139*H139,2)</f>
        <v>0</v>
      </c>
      <c r="K139" s="150"/>
      <c r="L139" s="32"/>
      <c r="M139" s="151" t="s">
        <v>1</v>
      </c>
      <c r="N139" s="152" t="s">
        <v>50</v>
      </c>
      <c r="O139" s="57"/>
      <c r="P139" s="153">
        <f>O139*H139</f>
        <v>0</v>
      </c>
      <c r="Q139" s="153">
        <v>4E-05</v>
      </c>
      <c r="R139" s="153">
        <f>Q139*H139</f>
        <v>0.00032</v>
      </c>
      <c r="S139" s="153">
        <v>0</v>
      </c>
      <c r="T139" s="154">
        <f>S139*H139</f>
        <v>0</v>
      </c>
      <c r="U139" s="31"/>
      <c r="V139" s="31"/>
      <c r="W139" s="31"/>
      <c r="X139" s="31"/>
      <c r="Y139" s="31"/>
      <c r="Z139" s="31"/>
      <c r="AA139" s="31"/>
      <c r="AB139" s="31"/>
      <c r="AC139" s="31"/>
      <c r="AD139" s="31"/>
      <c r="AE139" s="31"/>
      <c r="AR139" s="155" t="s">
        <v>208</v>
      </c>
      <c r="AT139" s="155" t="s">
        <v>196</v>
      </c>
      <c r="AU139" s="155" t="s">
        <v>96</v>
      </c>
      <c r="AY139" s="15" t="s">
        <v>195</v>
      </c>
      <c r="BE139" s="156">
        <f>IF(N139="základní",J139,0)</f>
        <v>0</v>
      </c>
      <c r="BF139" s="156">
        <f>IF(N139="snížená",J139,0)</f>
        <v>0</v>
      </c>
      <c r="BG139" s="156">
        <f>IF(N139="zákl. přenesená",J139,0)</f>
        <v>0</v>
      </c>
      <c r="BH139" s="156">
        <f>IF(N139="sníž. přenesená",J139,0)</f>
        <v>0</v>
      </c>
      <c r="BI139" s="156">
        <f>IF(N139="nulová",J139,0)</f>
        <v>0</v>
      </c>
      <c r="BJ139" s="15" t="s">
        <v>93</v>
      </c>
      <c r="BK139" s="156">
        <f>ROUND(I139*H139,2)</f>
        <v>0</v>
      </c>
      <c r="BL139" s="15" t="s">
        <v>208</v>
      </c>
      <c r="BM139" s="155" t="s">
        <v>1491</v>
      </c>
    </row>
    <row r="140" spans="1:47" s="2" customFormat="1" ht="19.5">
      <c r="A140" s="31"/>
      <c r="B140" s="32"/>
      <c r="C140" s="184"/>
      <c r="D140" s="201" t="s">
        <v>202</v>
      </c>
      <c r="E140" s="184"/>
      <c r="F140" s="202" t="s">
        <v>320</v>
      </c>
      <c r="G140" s="184"/>
      <c r="H140" s="184"/>
      <c r="I140" s="157"/>
      <c r="J140" s="184"/>
      <c r="K140" s="31"/>
      <c r="L140" s="32"/>
      <c r="M140" s="158"/>
      <c r="N140" s="159"/>
      <c r="O140" s="57"/>
      <c r="P140" s="57"/>
      <c r="Q140" s="57"/>
      <c r="R140" s="57"/>
      <c r="S140" s="57"/>
      <c r="T140" s="58"/>
      <c r="U140" s="31"/>
      <c r="V140" s="31"/>
      <c r="W140" s="31"/>
      <c r="X140" s="31"/>
      <c r="Y140" s="31"/>
      <c r="Z140" s="31"/>
      <c r="AA140" s="31"/>
      <c r="AB140" s="31"/>
      <c r="AC140" s="31"/>
      <c r="AD140" s="31"/>
      <c r="AE140" s="31"/>
      <c r="AT140" s="15" t="s">
        <v>202</v>
      </c>
      <c r="AU140" s="15" t="s">
        <v>96</v>
      </c>
    </row>
    <row r="141" spans="2:51" s="13" customFormat="1" ht="12">
      <c r="B141" s="160"/>
      <c r="C141" s="186"/>
      <c r="D141" s="201" t="s">
        <v>257</v>
      </c>
      <c r="E141" s="203" t="s">
        <v>1</v>
      </c>
      <c r="F141" s="204" t="s">
        <v>1166</v>
      </c>
      <c r="G141" s="186"/>
      <c r="H141" s="205">
        <v>8</v>
      </c>
      <c r="I141" s="162"/>
      <c r="J141" s="186"/>
      <c r="L141" s="160"/>
      <c r="M141" s="163"/>
      <c r="N141" s="164"/>
      <c r="O141" s="164"/>
      <c r="P141" s="164"/>
      <c r="Q141" s="164"/>
      <c r="R141" s="164"/>
      <c r="S141" s="164"/>
      <c r="T141" s="165"/>
      <c r="AT141" s="161" t="s">
        <v>257</v>
      </c>
      <c r="AU141" s="161" t="s">
        <v>96</v>
      </c>
      <c r="AV141" s="13" t="s">
        <v>96</v>
      </c>
      <c r="AW141" s="13" t="s">
        <v>40</v>
      </c>
      <c r="AX141" s="13" t="s">
        <v>93</v>
      </c>
      <c r="AY141" s="161" t="s">
        <v>195</v>
      </c>
    </row>
    <row r="142" spans="1:65" s="2" customFormat="1" ht="24.2" customHeight="1">
      <c r="A142" s="31"/>
      <c r="B142" s="148"/>
      <c r="C142" s="196" t="s">
        <v>216</v>
      </c>
      <c r="D142" s="196" t="s">
        <v>196</v>
      </c>
      <c r="E142" s="197" t="s">
        <v>322</v>
      </c>
      <c r="F142" s="198" t="s">
        <v>323</v>
      </c>
      <c r="G142" s="199" t="s">
        <v>324</v>
      </c>
      <c r="H142" s="200">
        <v>2</v>
      </c>
      <c r="I142" s="149"/>
      <c r="J142" s="183">
        <f>ROUND(I142*H142,2)</f>
        <v>0</v>
      </c>
      <c r="K142" s="150"/>
      <c r="L142" s="32"/>
      <c r="M142" s="151" t="s">
        <v>1</v>
      </c>
      <c r="N142" s="152" t="s">
        <v>50</v>
      </c>
      <c r="O142" s="57"/>
      <c r="P142" s="153">
        <f>O142*H142</f>
        <v>0</v>
      </c>
      <c r="Q142" s="153">
        <v>0</v>
      </c>
      <c r="R142" s="153">
        <f>Q142*H142</f>
        <v>0</v>
      </c>
      <c r="S142" s="153">
        <v>0</v>
      </c>
      <c r="T142" s="154">
        <f>S142*H142</f>
        <v>0</v>
      </c>
      <c r="U142" s="31"/>
      <c r="V142" s="31"/>
      <c r="W142" s="31"/>
      <c r="X142" s="31"/>
      <c r="Y142" s="31"/>
      <c r="Z142" s="31"/>
      <c r="AA142" s="31"/>
      <c r="AB142" s="31"/>
      <c r="AC142" s="31"/>
      <c r="AD142" s="31"/>
      <c r="AE142" s="31"/>
      <c r="AR142" s="155" t="s">
        <v>208</v>
      </c>
      <c r="AT142" s="155" t="s">
        <v>196</v>
      </c>
      <c r="AU142" s="155" t="s">
        <v>96</v>
      </c>
      <c r="AY142" s="15" t="s">
        <v>195</v>
      </c>
      <c r="BE142" s="156">
        <f>IF(N142="základní",J142,0)</f>
        <v>0</v>
      </c>
      <c r="BF142" s="156">
        <f>IF(N142="snížená",J142,0)</f>
        <v>0</v>
      </c>
      <c r="BG142" s="156">
        <f>IF(N142="zákl. přenesená",J142,0)</f>
        <v>0</v>
      </c>
      <c r="BH142" s="156">
        <f>IF(N142="sníž. přenesená",J142,0)</f>
        <v>0</v>
      </c>
      <c r="BI142" s="156">
        <f>IF(N142="nulová",J142,0)</f>
        <v>0</v>
      </c>
      <c r="BJ142" s="15" t="s">
        <v>93</v>
      </c>
      <c r="BK142" s="156">
        <f>ROUND(I142*H142,2)</f>
        <v>0</v>
      </c>
      <c r="BL142" s="15" t="s">
        <v>208</v>
      </c>
      <c r="BM142" s="155" t="s">
        <v>1492</v>
      </c>
    </row>
    <row r="143" spans="1:47" s="2" customFormat="1" ht="19.5">
      <c r="A143" s="31"/>
      <c r="B143" s="32"/>
      <c r="C143" s="184"/>
      <c r="D143" s="201" t="s">
        <v>202</v>
      </c>
      <c r="E143" s="184"/>
      <c r="F143" s="202" t="s">
        <v>326</v>
      </c>
      <c r="G143" s="184"/>
      <c r="H143" s="184"/>
      <c r="I143" s="157"/>
      <c r="J143" s="184"/>
      <c r="K143" s="31"/>
      <c r="L143" s="32"/>
      <c r="M143" s="158"/>
      <c r="N143" s="159"/>
      <c r="O143" s="57"/>
      <c r="P143" s="57"/>
      <c r="Q143" s="57"/>
      <c r="R143" s="57"/>
      <c r="S143" s="57"/>
      <c r="T143" s="58"/>
      <c r="U143" s="31"/>
      <c r="V143" s="31"/>
      <c r="W143" s="31"/>
      <c r="X143" s="31"/>
      <c r="Y143" s="31"/>
      <c r="Z143" s="31"/>
      <c r="AA143" s="31"/>
      <c r="AB143" s="31"/>
      <c r="AC143" s="31"/>
      <c r="AD143" s="31"/>
      <c r="AE143" s="31"/>
      <c r="AT143" s="15" t="s">
        <v>202</v>
      </c>
      <c r="AU143" s="15" t="s">
        <v>96</v>
      </c>
    </row>
    <row r="144" spans="2:51" s="13" customFormat="1" ht="12">
      <c r="B144" s="160"/>
      <c r="C144" s="186"/>
      <c r="D144" s="201" t="s">
        <v>257</v>
      </c>
      <c r="E144" s="203" t="s">
        <v>1</v>
      </c>
      <c r="F144" s="204" t="s">
        <v>96</v>
      </c>
      <c r="G144" s="186"/>
      <c r="H144" s="205">
        <v>2</v>
      </c>
      <c r="I144" s="162"/>
      <c r="J144" s="186"/>
      <c r="L144" s="160"/>
      <c r="M144" s="163"/>
      <c r="N144" s="164"/>
      <c r="O144" s="164"/>
      <c r="P144" s="164"/>
      <c r="Q144" s="164"/>
      <c r="R144" s="164"/>
      <c r="S144" s="164"/>
      <c r="T144" s="165"/>
      <c r="AT144" s="161" t="s">
        <v>257</v>
      </c>
      <c r="AU144" s="161" t="s">
        <v>96</v>
      </c>
      <c r="AV144" s="13" t="s">
        <v>96</v>
      </c>
      <c r="AW144" s="13" t="s">
        <v>40</v>
      </c>
      <c r="AX144" s="13" t="s">
        <v>93</v>
      </c>
      <c r="AY144" s="161" t="s">
        <v>195</v>
      </c>
    </row>
    <row r="145" spans="1:65" s="2" customFormat="1" ht="16.5" customHeight="1">
      <c r="A145" s="31"/>
      <c r="B145" s="148"/>
      <c r="C145" s="206" t="s">
        <v>220</v>
      </c>
      <c r="D145" s="206" t="s">
        <v>327</v>
      </c>
      <c r="E145" s="207" t="s">
        <v>797</v>
      </c>
      <c r="F145" s="208" t="s">
        <v>798</v>
      </c>
      <c r="G145" s="209" t="s">
        <v>330</v>
      </c>
      <c r="H145" s="210">
        <v>57.109</v>
      </c>
      <c r="I145" s="170"/>
      <c r="J145" s="187">
        <f>ROUND(I145*H145,2)</f>
        <v>0</v>
      </c>
      <c r="K145" s="171"/>
      <c r="L145" s="172"/>
      <c r="M145" s="173" t="s">
        <v>1</v>
      </c>
      <c r="N145" s="174" t="s">
        <v>50</v>
      </c>
      <c r="O145" s="57"/>
      <c r="P145" s="153">
        <f>O145*H145</f>
        <v>0</v>
      </c>
      <c r="Q145" s="153">
        <v>1</v>
      </c>
      <c r="R145" s="153">
        <f>Q145*H145</f>
        <v>57.109</v>
      </c>
      <c r="S145" s="153">
        <v>0</v>
      </c>
      <c r="T145" s="154">
        <f>S145*H145</f>
        <v>0</v>
      </c>
      <c r="U145" s="31"/>
      <c r="V145" s="31"/>
      <c r="W145" s="31"/>
      <c r="X145" s="31"/>
      <c r="Y145" s="31"/>
      <c r="Z145" s="31"/>
      <c r="AA145" s="31"/>
      <c r="AB145" s="31"/>
      <c r="AC145" s="31"/>
      <c r="AD145" s="31"/>
      <c r="AE145" s="31"/>
      <c r="AR145" s="155" t="s">
        <v>224</v>
      </c>
      <c r="AT145" s="155" t="s">
        <v>327</v>
      </c>
      <c r="AU145" s="155" t="s">
        <v>96</v>
      </c>
      <c r="AY145" s="15" t="s">
        <v>195</v>
      </c>
      <c r="BE145" s="156">
        <f>IF(N145="základní",J145,0)</f>
        <v>0</v>
      </c>
      <c r="BF145" s="156">
        <f>IF(N145="snížená",J145,0)</f>
        <v>0</v>
      </c>
      <c r="BG145" s="156">
        <f>IF(N145="zákl. přenesená",J145,0)</f>
        <v>0</v>
      </c>
      <c r="BH145" s="156">
        <f>IF(N145="sníž. přenesená",J145,0)</f>
        <v>0</v>
      </c>
      <c r="BI145" s="156">
        <f>IF(N145="nulová",J145,0)</f>
        <v>0</v>
      </c>
      <c r="BJ145" s="15" t="s">
        <v>93</v>
      </c>
      <c r="BK145" s="156">
        <f>ROUND(I145*H145,2)</f>
        <v>0</v>
      </c>
      <c r="BL145" s="15" t="s">
        <v>208</v>
      </c>
      <c r="BM145" s="155" t="s">
        <v>1493</v>
      </c>
    </row>
    <row r="146" spans="1:47" s="2" customFormat="1" ht="12">
      <c r="A146" s="31"/>
      <c r="B146" s="32"/>
      <c r="C146" s="184"/>
      <c r="D146" s="201" t="s">
        <v>202</v>
      </c>
      <c r="E146" s="184"/>
      <c r="F146" s="202" t="s">
        <v>798</v>
      </c>
      <c r="G146" s="184"/>
      <c r="H146" s="184"/>
      <c r="I146" s="157"/>
      <c r="J146" s="184"/>
      <c r="K146" s="31"/>
      <c r="L146" s="32"/>
      <c r="M146" s="158"/>
      <c r="N146" s="159"/>
      <c r="O146" s="57"/>
      <c r="P146" s="57"/>
      <c r="Q146" s="57"/>
      <c r="R146" s="57"/>
      <c r="S146" s="57"/>
      <c r="T146" s="58"/>
      <c r="U146" s="31"/>
      <c r="V146" s="31"/>
      <c r="W146" s="31"/>
      <c r="X146" s="31"/>
      <c r="Y146" s="31"/>
      <c r="Z146" s="31"/>
      <c r="AA146" s="31"/>
      <c r="AB146" s="31"/>
      <c r="AC146" s="31"/>
      <c r="AD146" s="31"/>
      <c r="AE146" s="31"/>
      <c r="AT146" s="15" t="s">
        <v>202</v>
      </c>
      <c r="AU146" s="15" t="s">
        <v>96</v>
      </c>
    </row>
    <row r="147" spans="2:51" s="13" customFormat="1" ht="12">
      <c r="B147" s="160"/>
      <c r="C147" s="186"/>
      <c r="D147" s="201" t="s">
        <v>257</v>
      </c>
      <c r="E147" s="203" t="s">
        <v>1</v>
      </c>
      <c r="F147" s="204" t="s">
        <v>1494</v>
      </c>
      <c r="G147" s="186"/>
      <c r="H147" s="205">
        <v>-1.931</v>
      </c>
      <c r="I147" s="162"/>
      <c r="J147" s="186"/>
      <c r="L147" s="160"/>
      <c r="M147" s="163"/>
      <c r="N147" s="164"/>
      <c r="O147" s="164"/>
      <c r="P147" s="164"/>
      <c r="Q147" s="164"/>
      <c r="R147" s="164"/>
      <c r="S147" s="164"/>
      <c r="T147" s="165"/>
      <c r="AT147" s="161" t="s">
        <v>257</v>
      </c>
      <c r="AU147" s="161" t="s">
        <v>96</v>
      </c>
      <c r="AV147" s="13" t="s">
        <v>96</v>
      </c>
      <c r="AW147" s="13" t="s">
        <v>40</v>
      </c>
      <c r="AX147" s="13" t="s">
        <v>85</v>
      </c>
      <c r="AY147" s="161" t="s">
        <v>195</v>
      </c>
    </row>
    <row r="148" spans="2:51" s="13" customFormat="1" ht="12">
      <c r="B148" s="160"/>
      <c r="C148" s="186"/>
      <c r="D148" s="201" t="s">
        <v>257</v>
      </c>
      <c r="E148" s="203" t="s">
        <v>1</v>
      </c>
      <c r="F148" s="204" t="s">
        <v>1495</v>
      </c>
      <c r="G148" s="186"/>
      <c r="H148" s="205">
        <v>59.04</v>
      </c>
      <c r="I148" s="162"/>
      <c r="J148" s="186"/>
      <c r="L148" s="160"/>
      <c r="M148" s="163"/>
      <c r="N148" s="164"/>
      <c r="O148" s="164"/>
      <c r="P148" s="164"/>
      <c r="Q148" s="164"/>
      <c r="R148" s="164"/>
      <c r="S148" s="164"/>
      <c r="T148" s="165"/>
      <c r="AT148" s="161" t="s">
        <v>257</v>
      </c>
      <c r="AU148" s="161" t="s">
        <v>96</v>
      </c>
      <c r="AV148" s="13" t="s">
        <v>96</v>
      </c>
      <c r="AW148" s="13" t="s">
        <v>40</v>
      </c>
      <c r="AX148" s="13" t="s">
        <v>85</v>
      </c>
      <c r="AY148" s="161" t="s">
        <v>195</v>
      </c>
    </row>
    <row r="149" spans="1:65" s="2" customFormat="1" ht="24.2" customHeight="1">
      <c r="A149" s="31"/>
      <c r="B149" s="148"/>
      <c r="C149" s="196" t="s">
        <v>224</v>
      </c>
      <c r="D149" s="196" t="s">
        <v>196</v>
      </c>
      <c r="E149" s="197" t="s">
        <v>335</v>
      </c>
      <c r="F149" s="198" t="s">
        <v>336</v>
      </c>
      <c r="G149" s="199" t="s">
        <v>312</v>
      </c>
      <c r="H149" s="200">
        <v>3</v>
      </c>
      <c r="I149" s="149"/>
      <c r="J149" s="183">
        <f>ROUND(I149*H149,2)</f>
        <v>0</v>
      </c>
      <c r="K149" s="150"/>
      <c r="L149" s="32"/>
      <c r="M149" s="151" t="s">
        <v>1</v>
      </c>
      <c r="N149" s="152" t="s">
        <v>50</v>
      </c>
      <c r="O149" s="57"/>
      <c r="P149" s="153">
        <f>O149*H149</f>
        <v>0</v>
      </c>
      <c r="Q149" s="153">
        <v>0.00868</v>
      </c>
      <c r="R149" s="153">
        <f>Q149*H149</f>
        <v>0.02604</v>
      </c>
      <c r="S149" s="153">
        <v>0</v>
      </c>
      <c r="T149" s="154">
        <f>S149*H149</f>
        <v>0</v>
      </c>
      <c r="U149" s="31"/>
      <c r="V149" s="31"/>
      <c r="W149" s="31"/>
      <c r="X149" s="31"/>
      <c r="Y149" s="31"/>
      <c r="Z149" s="31"/>
      <c r="AA149" s="31"/>
      <c r="AB149" s="31"/>
      <c r="AC149" s="31"/>
      <c r="AD149" s="31"/>
      <c r="AE149" s="31"/>
      <c r="AR149" s="155" t="s">
        <v>208</v>
      </c>
      <c r="AT149" s="155" t="s">
        <v>196</v>
      </c>
      <c r="AU149" s="155" t="s">
        <v>96</v>
      </c>
      <c r="AY149" s="15" t="s">
        <v>195</v>
      </c>
      <c r="BE149" s="156">
        <f>IF(N149="základní",J149,0)</f>
        <v>0</v>
      </c>
      <c r="BF149" s="156">
        <f>IF(N149="snížená",J149,0)</f>
        <v>0</v>
      </c>
      <c r="BG149" s="156">
        <f>IF(N149="zákl. přenesená",J149,0)</f>
        <v>0</v>
      </c>
      <c r="BH149" s="156">
        <f>IF(N149="sníž. přenesená",J149,0)</f>
        <v>0</v>
      </c>
      <c r="BI149" s="156">
        <f>IF(N149="nulová",J149,0)</f>
        <v>0</v>
      </c>
      <c r="BJ149" s="15" t="s">
        <v>93</v>
      </c>
      <c r="BK149" s="156">
        <f>ROUND(I149*H149,2)</f>
        <v>0</v>
      </c>
      <c r="BL149" s="15" t="s">
        <v>208</v>
      </c>
      <c r="BM149" s="155" t="s">
        <v>1496</v>
      </c>
    </row>
    <row r="150" spans="1:47" s="2" customFormat="1" ht="58.5">
      <c r="A150" s="31"/>
      <c r="B150" s="32"/>
      <c r="C150" s="184"/>
      <c r="D150" s="201" t="s">
        <v>202</v>
      </c>
      <c r="E150" s="184"/>
      <c r="F150" s="202" t="s">
        <v>338</v>
      </c>
      <c r="G150" s="184"/>
      <c r="H150" s="184"/>
      <c r="I150" s="157"/>
      <c r="J150" s="184"/>
      <c r="K150" s="31"/>
      <c r="L150" s="32"/>
      <c r="M150" s="158"/>
      <c r="N150" s="159"/>
      <c r="O150" s="57"/>
      <c r="P150" s="57"/>
      <c r="Q150" s="57"/>
      <c r="R150" s="57"/>
      <c r="S150" s="57"/>
      <c r="T150" s="58"/>
      <c r="U150" s="31"/>
      <c r="V150" s="31"/>
      <c r="W150" s="31"/>
      <c r="X150" s="31"/>
      <c r="Y150" s="31"/>
      <c r="Z150" s="31"/>
      <c r="AA150" s="31"/>
      <c r="AB150" s="31"/>
      <c r="AC150" s="31"/>
      <c r="AD150" s="31"/>
      <c r="AE150" s="31"/>
      <c r="AT150" s="15" t="s">
        <v>202</v>
      </c>
      <c r="AU150" s="15" t="s">
        <v>96</v>
      </c>
    </row>
    <row r="151" spans="2:51" s="13" customFormat="1" ht="12">
      <c r="B151" s="160"/>
      <c r="C151" s="186"/>
      <c r="D151" s="201" t="s">
        <v>257</v>
      </c>
      <c r="E151" s="203" t="s">
        <v>1</v>
      </c>
      <c r="F151" s="204" t="s">
        <v>150</v>
      </c>
      <c r="G151" s="186"/>
      <c r="H151" s="205">
        <v>3</v>
      </c>
      <c r="I151" s="162"/>
      <c r="J151" s="186"/>
      <c r="L151" s="160"/>
      <c r="M151" s="163"/>
      <c r="N151" s="164"/>
      <c r="O151" s="164"/>
      <c r="P151" s="164"/>
      <c r="Q151" s="164"/>
      <c r="R151" s="164"/>
      <c r="S151" s="164"/>
      <c r="T151" s="165"/>
      <c r="AT151" s="161" t="s">
        <v>257</v>
      </c>
      <c r="AU151" s="161" t="s">
        <v>96</v>
      </c>
      <c r="AV151" s="13" t="s">
        <v>96</v>
      </c>
      <c r="AW151" s="13" t="s">
        <v>40</v>
      </c>
      <c r="AX151" s="13" t="s">
        <v>93</v>
      </c>
      <c r="AY151" s="161" t="s">
        <v>195</v>
      </c>
    </row>
    <row r="152" spans="1:65" s="2" customFormat="1" ht="24.2" customHeight="1">
      <c r="A152" s="31"/>
      <c r="B152" s="148"/>
      <c r="C152" s="196" t="s">
        <v>229</v>
      </c>
      <c r="D152" s="196" t="s">
        <v>196</v>
      </c>
      <c r="E152" s="197" t="s">
        <v>340</v>
      </c>
      <c r="F152" s="198" t="s">
        <v>341</v>
      </c>
      <c r="G152" s="199" t="s">
        <v>312</v>
      </c>
      <c r="H152" s="200">
        <v>5</v>
      </c>
      <c r="I152" s="149"/>
      <c r="J152" s="183">
        <f>ROUND(I152*H152,2)</f>
        <v>0</v>
      </c>
      <c r="K152" s="150"/>
      <c r="L152" s="32"/>
      <c r="M152" s="151" t="s">
        <v>1</v>
      </c>
      <c r="N152" s="152" t="s">
        <v>50</v>
      </c>
      <c r="O152" s="57"/>
      <c r="P152" s="153">
        <f>O152*H152</f>
        <v>0</v>
      </c>
      <c r="Q152" s="153">
        <v>0.0369</v>
      </c>
      <c r="R152" s="153">
        <f>Q152*H152</f>
        <v>0.1845</v>
      </c>
      <c r="S152" s="153">
        <v>0</v>
      </c>
      <c r="T152" s="154">
        <f>S152*H152</f>
        <v>0</v>
      </c>
      <c r="U152" s="31"/>
      <c r="V152" s="31"/>
      <c r="W152" s="31"/>
      <c r="X152" s="31"/>
      <c r="Y152" s="31"/>
      <c r="Z152" s="31"/>
      <c r="AA152" s="31"/>
      <c r="AB152" s="31"/>
      <c r="AC152" s="31"/>
      <c r="AD152" s="31"/>
      <c r="AE152" s="31"/>
      <c r="AR152" s="155" t="s">
        <v>208</v>
      </c>
      <c r="AT152" s="155" t="s">
        <v>196</v>
      </c>
      <c r="AU152" s="155" t="s">
        <v>96</v>
      </c>
      <c r="AY152" s="15" t="s">
        <v>195</v>
      </c>
      <c r="BE152" s="156">
        <f>IF(N152="základní",J152,0)</f>
        <v>0</v>
      </c>
      <c r="BF152" s="156">
        <f>IF(N152="snížená",J152,0)</f>
        <v>0</v>
      </c>
      <c r="BG152" s="156">
        <f>IF(N152="zákl. přenesená",J152,0)</f>
        <v>0</v>
      </c>
      <c r="BH152" s="156">
        <f>IF(N152="sníž. přenesená",J152,0)</f>
        <v>0</v>
      </c>
      <c r="BI152" s="156">
        <f>IF(N152="nulová",J152,0)</f>
        <v>0</v>
      </c>
      <c r="BJ152" s="15" t="s">
        <v>93</v>
      </c>
      <c r="BK152" s="156">
        <f>ROUND(I152*H152,2)</f>
        <v>0</v>
      </c>
      <c r="BL152" s="15" t="s">
        <v>208</v>
      </c>
      <c r="BM152" s="155" t="s">
        <v>1497</v>
      </c>
    </row>
    <row r="153" spans="1:47" s="2" customFormat="1" ht="58.5">
      <c r="A153" s="31"/>
      <c r="B153" s="32"/>
      <c r="C153" s="184"/>
      <c r="D153" s="201" t="s">
        <v>202</v>
      </c>
      <c r="E153" s="184"/>
      <c r="F153" s="202" t="s">
        <v>343</v>
      </c>
      <c r="G153" s="184"/>
      <c r="H153" s="184"/>
      <c r="I153" s="157"/>
      <c r="J153" s="184"/>
      <c r="K153" s="31"/>
      <c r="L153" s="32"/>
      <c r="M153" s="158"/>
      <c r="N153" s="159"/>
      <c r="O153" s="57"/>
      <c r="P153" s="57"/>
      <c r="Q153" s="57"/>
      <c r="R153" s="57"/>
      <c r="S153" s="57"/>
      <c r="T153" s="58"/>
      <c r="U153" s="31"/>
      <c r="V153" s="31"/>
      <c r="W153" s="31"/>
      <c r="X153" s="31"/>
      <c r="Y153" s="31"/>
      <c r="Z153" s="31"/>
      <c r="AA153" s="31"/>
      <c r="AB153" s="31"/>
      <c r="AC153" s="31"/>
      <c r="AD153" s="31"/>
      <c r="AE153" s="31"/>
      <c r="AT153" s="15" t="s">
        <v>202</v>
      </c>
      <c r="AU153" s="15" t="s">
        <v>96</v>
      </c>
    </row>
    <row r="154" spans="2:51" s="13" customFormat="1" ht="12">
      <c r="B154" s="160"/>
      <c r="C154" s="186"/>
      <c r="D154" s="201" t="s">
        <v>257</v>
      </c>
      <c r="E154" s="203" t="s">
        <v>1</v>
      </c>
      <c r="F154" s="204" t="s">
        <v>194</v>
      </c>
      <c r="G154" s="186"/>
      <c r="H154" s="205">
        <v>5</v>
      </c>
      <c r="I154" s="162"/>
      <c r="J154" s="186"/>
      <c r="L154" s="160"/>
      <c r="M154" s="163"/>
      <c r="N154" s="164"/>
      <c r="O154" s="164"/>
      <c r="P154" s="164"/>
      <c r="Q154" s="164"/>
      <c r="R154" s="164"/>
      <c r="S154" s="164"/>
      <c r="T154" s="165"/>
      <c r="AT154" s="161" t="s">
        <v>257</v>
      </c>
      <c r="AU154" s="161" t="s">
        <v>96</v>
      </c>
      <c r="AV154" s="13" t="s">
        <v>96</v>
      </c>
      <c r="AW154" s="13" t="s">
        <v>40</v>
      </c>
      <c r="AX154" s="13" t="s">
        <v>93</v>
      </c>
      <c r="AY154" s="161" t="s">
        <v>195</v>
      </c>
    </row>
    <row r="155" spans="1:65" s="2" customFormat="1" ht="24.2" customHeight="1">
      <c r="A155" s="31"/>
      <c r="B155" s="148"/>
      <c r="C155" s="196" t="s">
        <v>234</v>
      </c>
      <c r="D155" s="196" t="s">
        <v>196</v>
      </c>
      <c r="E155" s="197" t="s">
        <v>345</v>
      </c>
      <c r="F155" s="198" t="s">
        <v>346</v>
      </c>
      <c r="G155" s="199" t="s">
        <v>347</v>
      </c>
      <c r="H155" s="200">
        <v>18.45</v>
      </c>
      <c r="I155" s="149"/>
      <c r="J155" s="183">
        <f>ROUND(I155*H155,2)</f>
        <v>0</v>
      </c>
      <c r="K155" s="150"/>
      <c r="L155" s="32"/>
      <c r="M155" s="151" t="s">
        <v>1</v>
      </c>
      <c r="N155" s="152" t="s">
        <v>50</v>
      </c>
      <c r="O155" s="57"/>
      <c r="P155" s="153">
        <f>O155*H155</f>
        <v>0</v>
      </c>
      <c r="Q155" s="153">
        <v>0</v>
      </c>
      <c r="R155" s="153">
        <f>Q155*H155</f>
        <v>0</v>
      </c>
      <c r="S155" s="153">
        <v>0</v>
      </c>
      <c r="T155" s="154">
        <f>S155*H155</f>
        <v>0</v>
      </c>
      <c r="U155" s="31"/>
      <c r="V155" s="31"/>
      <c r="W155" s="31"/>
      <c r="X155" s="31"/>
      <c r="Y155" s="31"/>
      <c r="Z155" s="31"/>
      <c r="AA155" s="31"/>
      <c r="AB155" s="31"/>
      <c r="AC155" s="31"/>
      <c r="AD155" s="31"/>
      <c r="AE155" s="31"/>
      <c r="AR155" s="155" t="s">
        <v>208</v>
      </c>
      <c r="AT155" s="155" t="s">
        <v>196</v>
      </c>
      <c r="AU155" s="155" t="s">
        <v>96</v>
      </c>
      <c r="AY155" s="15" t="s">
        <v>195</v>
      </c>
      <c r="BE155" s="156">
        <f>IF(N155="základní",J155,0)</f>
        <v>0</v>
      </c>
      <c r="BF155" s="156">
        <f>IF(N155="snížená",J155,0)</f>
        <v>0</v>
      </c>
      <c r="BG155" s="156">
        <f>IF(N155="zákl. přenesená",J155,0)</f>
        <v>0</v>
      </c>
      <c r="BH155" s="156">
        <f>IF(N155="sníž. přenesená",J155,0)</f>
        <v>0</v>
      </c>
      <c r="BI155" s="156">
        <f>IF(N155="nulová",J155,0)</f>
        <v>0</v>
      </c>
      <c r="BJ155" s="15" t="s">
        <v>93</v>
      </c>
      <c r="BK155" s="156">
        <f>ROUND(I155*H155,2)</f>
        <v>0</v>
      </c>
      <c r="BL155" s="15" t="s">
        <v>208</v>
      </c>
      <c r="BM155" s="155" t="s">
        <v>1498</v>
      </c>
    </row>
    <row r="156" spans="1:47" s="2" customFormat="1" ht="19.5">
      <c r="A156" s="31"/>
      <c r="B156" s="32"/>
      <c r="C156" s="184"/>
      <c r="D156" s="201" t="s">
        <v>202</v>
      </c>
      <c r="E156" s="184"/>
      <c r="F156" s="202" t="s">
        <v>349</v>
      </c>
      <c r="G156" s="184"/>
      <c r="H156" s="184"/>
      <c r="I156" s="157"/>
      <c r="J156" s="184"/>
      <c r="K156" s="31"/>
      <c r="L156" s="32"/>
      <c r="M156" s="158"/>
      <c r="N156" s="159"/>
      <c r="O156" s="57"/>
      <c r="P156" s="57"/>
      <c r="Q156" s="57"/>
      <c r="R156" s="57"/>
      <c r="S156" s="57"/>
      <c r="T156" s="58"/>
      <c r="U156" s="31"/>
      <c r="V156" s="31"/>
      <c r="W156" s="31"/>
      <c r="X156" s="31"/>
      <c r="Y156" s="31"/>
      <c r="Z156" s="31"/>
      <c r="AA156" s="31"/>
      <c r="AB156" s="31"/>
      <c r="AC156" s="31"/>
      <c r="AD156" s="31"/>
      <c r="AE156" s="31"/>
      <c r="AT156" s="15" t="s">
        <v>202</v>
      </c>
      <c r="AU156" s="15" t="s">
        <v>96</v>
      </c>
    </row>
    <row r="157" spans="2:51" s="13" customFormat="1" ht="12">
      <c r="B157" s="160"/>
      <c r="C157" s="186"/>
      <c r="D157" s="201" t="s">
        <v>257</v>
      </c>
      <c r="E157" s="203" t="s">
        <v>1</v>
      </c>
      <c r="F157" s="204" t="s">
        <v>1499</v>
      </c>
      <c r="G157" s="186"/>
      <c r="H157" s="205">
        <v>18.45</v>
      </c>
      <c r="I157" s="162"/>
      <c r="J157" s="186"/>
      <c r="L157" s="160"/>
      <c r="M157" s="163"/>
      <c r="N157" s="164"/>
      <c r="O157" s="164"/>
      <c r="P157" s="164"/>
      <c r="Q157" s="164"/>
      <c r="R157" s="164"/>
      <c r="S157" s="164"/>
      <c r="T157" s="165"/>
      <c r="AT157" s="161" t="s">
        <v>257</v>
      </c>
      <c r="AU157" s="161" t="s">
        <v>96</v>
      </c>
      <c r="AV157" s="13" t="s">
        <v>96</v>
      </c>
      <c r="AW157" s="13" t="s">
        <v>40</v>
      </c>
      <c r="AX157" s="13" t="s">
        <v>93</v>
      </c>
      <c r="AY157" s="161" t="s">
        <v>195</v>
      </c>
    </row>
    <row r="158" spans="1:65" s="2" customFormat="1" ht="33" customHeight="1">
      <c r="A158" s="31"/>
      <c r="B158" s="148"/>
      <c r="C158" s="196" t="s">
        <v>239</v>
      </c>
      <c r="D158" s="196" t="s">
        <v>196</v>
      </c>
      <c r="E158" s="197" t="s">
        <v>803</v>
      </c>
      <c r="F158" s="198" t="s">
        <v>804</v>
      </c>
      <c r="G158" s="199" t="s">
        <v>347</v>
      </c>
      <c r="H158" s="200">
        <v>38.904</v>
      </c>
      <c r="I158" s="149"/>
      <c r="J158" s="183">
        <f>ROUND(I158*H158,2)</f>
        <v>0</v>
      </c>
      <c r="K158" s="150"/>
      <c r="L158" s="32"/>
      <c r="M158" s="151" t="s">
        <v>1</v>
      </c>
      <c r="N158" s="152" t="s">
        <v>50</v>
      </c>
      <c r="O158" s="57"/>
      <c r="P158" s="153">
        <f>O158*H158</f>
        <v>0</v>
      </c>
      <c r="Q158" s="153">
        <v>0</v>
      </c>
      <c r="R158" s="153">
        <f>Q158*H158</f>
        <v>0</v>
      </c>
      <c r="S158" s="153">
        <v>0</v>
      </c>
      <c r="T158" s="154">
        <f>S158*H158</f>
        <v>0</v>
      </c>
      <c r="U158" s="31"/>
      <c r="V158" s="31"/>
      <c r="W158" s="31"/>
      <c r="X158" s="31"/>
      <c r="Y158" s="31"/>
      <c r="Z158" s="31"/>
      <c r="AA158" s="31"/>
      <c r="AB158" s="31"/>
      <c r="AC158" s="31"/>
      <c r="AD158" s="31"/>
      <c r="AE158" s="31"/>
      <c r="AR158" s="155" t="s">
        <v>208</v>
      </c>
      <c r="AT158" s="155" t="s">
        <v>196</v>
      </c>
      <c r="AU158" s="155" t="s">
        <v>96</v>
      </c>
      <c r="AY158" s="15" t="s">
        <v>195</v>
      </c>
      <c r="BE158" s="156">
        <f>IF(N158="základní",J158,0)</f>
        <v>0</v>
      </c>
      <c r="BF158" s="156">
        <f>IF(N158="snížená",J158,0)</f>
        <v>0</v>
      </c>
      <c r="BG158" s="156">
        <f>IF(N158="zákl. přenesená",J158,0)</f>
        <v>0</v>
      </c>
      <c r="BH158" s="156">
        <f>IF(N158="sníž. přenesená",J158,0)</f>
        <v>0</v>
      </c>
      <c r="BI158" s="156">
        <f>IF(N158="nulová",J158,0)</f>
        <v>0</v>
      </c>
      <c r="BJ158" s="15" t="s">
        <v>93</v>
      </c>
      <c r="BK158" s="156">
        <f>ROUND(I158*H158,2)</f>
        <v>0</v>
      </c>
      <c r="BL158" s="15" t="s">
        <v>208</v>
      </c>
      <c r="BM158" s="155" t="s">
        <v>1500</v>
      </c>
    </row>
    <row r="159" spans="1:47" s="2" customFormat="1" ht="29.25">
      <c r="A159" s="31"/>
      <c r="B159" s="32"/>
      <c r="C159" s="184"/>
      <c r="D159" s="201" t="s">
        <v>202</v>
      </c>
      <c r="E159" s="184"/>
      <c r="F159" s="202" t="s">
        <v>806</v>
      </c>
      <c r="G159" s="184"/>
      <c r="H159" s="184"/>
      <c r="I159" s="157"/>
      <c r="J159" s="184"/>
      <c r="K159" s="31"/>
      <c r="L159" s="32"/>
      <c r="M159" s="158"/>
      <c r="N159" s="159"/>
      <c r="O159" s="57"/>
      <c r="P159" s="57"/>
      <c r="Q159" s="57"/>
      <c r="R159" s="57"/>
      <c r="S159" s="57"/>
      <c r="T159" s="58"/>
      <c r="U159" s="31"/>
      <c r="V159" s="31"/>
      <c r="W159" s="31"/>
      <c r="X159" s="31"/>
      <c r="Y159" s="31"/>
      <c r="Z159" s="31"/>
      <c r="AA159" s="31"/>
      <c r="AB159" s="31"/>
      <c r="AC159" s="31"/>
      <c r="AD159" s="31"/>
      <c r="AE159" s="31"/>
      <c r="AT159" s="15" t="s">
        <v>202</v>
      </c>
      <c r="AU159" s="15" t="s">
        <v>96</v>
      </c>
    </row>
    <row r="160" spans="2:51" s="13" customFormat="1" ht="22.5">
      <c r="B160" s="160"/>
      <c r="C160" s="186"/>
      <c r="D160" s="201" t="s">
        <v>257</v>
      </c>
      <c r="E160" s="203" t="s">
        <v>1</v>
      </c>
      <c r="F160" s="204" t="s">
        <v>1178</v>
      </c>
      <c r="G160" s="186"/>
      <c r="H160" s="205">
        <v>50.184</v>
      </c>
      <c r="I160" s="162"/>
      <c r="J160" s="186"/>
      <c r="L160" s="160"/>
      <c r="M160" s="163"/>
      <c r="N160" s="164"/>
      <c r="O160" s="164"/>
      <c r="P160" s="164"/>
      <c r="Q160" s="164"/>
      <c r="R160" s="164"/>
      <c r="S160" s="164"/>
      <c r="T160" s="165"/>
      <c r="AT160" s="161" t="s">
        <v>257</v>
      </c>
      <c r="AU160" s="161" t="s">
        <v>96</v>
      </c>
      <c r="AV160" s="13" t="s">
        <v>96</v>
      </c>
      <c r="AW160" s="13" t="s">
        <v>40</v>
      </c>
      <c r="AX160" s="13" t="s">
        <v>85</v>
      </c>
      <c r="AY160" s="161" t="s">
        <v>195</v>
      </c>
    </row>
    <row r="161" spans="2:51" s="13" customFormat="1" ht="12">
      <c r="B161" s="160"/>
      <c r="C161" s="186"/>
      <c r="D161" s="201" t="s">
        <v>257</v>
      </c>
      <c r="E161" s="203" t="s">
        <v>1</v>
      </c>
      <c r="F161" s="204" t="s">
        <v>1179</v>
      </c>
      <c r="G161" s="186"/>
      <c r="H161" s="205">
        <v>-11.28</v>
      </c>
      <c r="I161" s="162"/>
      <c r="J161" s="186"/>
      <c r="L161" s="160"/>
      <c r="M161" s="163"/>
      <c r="N161" s="164"/>
      <c r="O161" s="164"/>
      <c r="P161" s="164"/>
      <c r="Q161" s="164"/>
      <c r="R161" s="164"/>
      <c r="S161" s="164"/>
      <c r="T161" s="165"/>
      <c r="AT161" s="161" t="s">
        <v>257</v>
      </c>
      <c r="AU161" s="161" t="s">
        <v>96</v>
      </c>
      <c r="AV161" s="13" t="s">
        <v>96</v>
      </c>
      <c r="AW161" s="13" t="s">
        <v>40</v>
      </c>
      <c r="AX161" s="13" t="s">
        <v>85</v>
      </c>
      <c r="AY161" s="161" t="s">
        <v>195</v>
      </c>
    </row>
    <row r="162" spans="1:65" s="2" customFormat="1" ht="37.9" customHeight="1">
      <c r="A162" s="31"/>
      <c r="B162" s="148"/>
      <c r="C162" s="196" t="s">
        <v>245</v>
      </c>
      <c r="D162" s="196" t="s">
        <v>196</v>
      </c>
      <c r="E162" s="197" t="s">
        <v>362</v>
      </c>
      <c r="F162" s="198" t="s">
        <v>363</v>
      </c>
      <c r="G162" s="199" t="s">
        <v>347</v>
      </c>
      <c r="H162" s="200">
        <v>2</v>
      </c>
      <c r="I162" s="149"/>
      <c r="J162" s="183">
        <f>ROUND(I162*H162,2)</f>
        <v>0</v>
      </c>
      <c r="K162" s="150"/>
      <c r="L162" s="32"/>
      <c r="M162" s="151" t="s">
        <v>1</v>
      </c>
      <c r="N162" s="152" t="s">
        <v>50</v>
      </c>
      <c r="O162" s="57"/>
      <c r="P162" s="153">
        <f>O162*H162</f>
        <v>0</v>
      </c>
      <c r="Q162" s="153">
        <v>0</v>
      </c>
      <c r="R162" s="153">
        <f>Q162*H162</f>
        <v>0</v>
      </c>
      <c r="S162" s="153">
        <v>0</v>
      </c>
      <c r="T162" s="154">
        <f>S162*H162</f>
        <v>0</v>
      </c>
      <c r="U162" s="31"/>
      <c r="V162" s="31"/>
      <c r="W162" s="31"/>
      <c r="X162" s="31"/>
      <c r="Y162" s="31"/>
      <c r="Z162" s="31"/>
      <c r="AA162" s="31"/>
      <c r="AB162" s="31"/>
      <c r="AC162" s="31"/>
      <c r="AD162" s="31"/>
      <c r="AE162" s="31"/>
      <c r="AR162" s="155" t="s">
        <v>208</v>
      </c>
      <c r="AT162" s="155" t="s">
        <v>196</v>
      </c>
      <c r="AU162" s="155" t="s">
        <v>96</v>
      </c>
      <c r="AY162" s="15" t="s">
        <v>195</v>
      </c>
      <c r="BE162" s="156">
        <f>IF(N162="základní",J162,0)</f>
        <v>0</v>
      </c>
      <c r="BF162" s="156">
        <f>IF(N162="snížená",J162,0)</f>
        <v>0</v>
      </c>
      <c r="BG162" s="156">
        <f>IF(N162="zákl. přenesená",J162,0)</f>
        <v>0</v>
      </c>
      <c r="BH162" s="156">
        <f>IF(N162="sníž. přenesená",J162,0)</f>
        <v>0</v>
      </c>
      <c r="BI162" s="156">
        <f>IF(N162="nulová",J162,0)</f>
        <v>0</v>
      </c>
      <c r="BJ162" s="15" t="s">
        <v>93</v>
      </c>
      <c r="BK162" s="156">
        <f>ROUND(I162*H162,2)</f>
        <v>0</v>
      </c>
      <c r="BL162" s="15" t="s">
        <v>208</v>
      </c>
      <c r="BM162" s="155" t="s">
        <v>1501</v>
      </c>
    </row>
    <row r="163" spans="1:47" s="2" customFormat="1" ht="39">
      <c r="A163" s="31"/>
      <c r="B163" s="32"/>
      <c r="C163" s="184"/>
      <c r="D163" s="201" t="s">
        <v>202</v>
      </c>
      <c r="E163" s="184"/>
      <c r="F163" s="202" t="s">
        <v>365</v>
      </c>
      <c r="G163" s="184"/>
      <c r="H163" s="184"/>
      <c r="I163" s="157"/>
      <c r="J163" s="184"/>
      <c r="K163" s="31"/>
      <c r="L163" s="32"/>
      <c r="M163" s="158"/>
      <c r="N163" s="159"/>
      <c r="O163" s="57"/>
      <c r="P163" s="57"/>
      <c r="Q163" s="57"/>
      <c r="R163" s="57"/>
      <c r="S163" s="57"/>
      <c r="T163" s="58"/>
      <c r="U163" s="31"/>
      <c r="V163" s="31"/>
      <c r="W163" s="31"/>
      <c r="X163" s="31"/>
      <c r="Y163" s="31"/>
      <c r="Z163" s="31"/>
      <c r="AA163" s="31"/>
      <c r="AB163" s="31"/>
      <c r="AC163" s="31"/>
      <c r="AD163" s="31"/>
      <c r="AE163" s="31"/>
      <c r="AT163" s="15" t="s">
        <v>202</v>
      </c>
      <c r="AU163" s="15" t="s">
        <v>96</v>
      </c>
    </row>
    <row r="164" spans="2:51" s="13" customFormat="1" ht="12">
      <c r="B164" s="160"/>
      <c r="C164" s="186"/>
      <c r="D164" s="201" t="s">
        <v>257</v>
      </c>
      <c r="E164" s="203" t="s">
        <v>1</v>
      </c>
      <c r="F164" s="204" t="s">
        <v>96</v>
      </c>
      <c r="G164" s="186"/>
      <c r="H164" s="205">
        <v>2</v>
      </c>
      <c r="I164" s="162"/>
      <c r="J164" s="186"/>
      <c r="L164" s="160"/>
      <c r="M164" s="163"/>
      <c r="N164" s="164"/>
      <c r="O164" s="164"/>
      <c r="P164" s="164"/>
      <c r="Q164" s="164"/>
      <c r="R164" s="164"/>
      <c r="S164" s="164"/>
      <c r="T164" s="165"/>
      <c r="AT164" s="161" t="s">
        <v>257</v>
      </c>
      <c r="AU164" s="161" t="s">
        <v>96</v>
      </c>
      <c r="AV164" s="13" t="s">
        <v>96</v>
      </c>
      <c r="AW164" s="13" t="s">
        <v>40</v>
      </c>
      <c r="AX164" s="13" t="s">
        <v>93</v>
      </c>
      <c r="AY164" s="161" t="s">
        <v>195</v>
      </c>
    </row>
    <row r="165" spans="1:65" s="2" customFormat="1" ht="33" customHeight="1">
      <c r="A165" s="31"/>
      <c r="B165" s="148"/>
      <c r="C165" s="196" t="s">
        <v>253</v>
      </c>
      <c r="D165" s="196" t="s">
        <v>196</v>
      </c>
      <c r="E165" s="197" t="s">
        <v>809</v>
      </c>
      <c r="F165" s="198" t="s">
        <v>810</v>
      </c>
      <c r="G165" s="199" t="s">
        <v>347</v>
      </c>
      <c r="H165" s="200">
        <v>56.356</v>
      </c>
      <c r="I165" s="149"/>
      <c r="J165" s="183">
        <f>ROUND(I165*H165,2)</f>
        <v>0</v>
      </c>
      <c r="K165" s="150"/>
      <c r="L165" s="32"/>
      <c r="M165" s="151" t="s">
        <v>1</v>
      </c>
      <c r="N165" s="152" t="s">
        <v>50</v>
      </c>
      <c r="O165" s="57"/>
      <c r="P165" s="153">
        <f>O165*H165</f>
        <v>0</v>
      </c>
      <c r="Q165" s="153">
        <v>0</v>
      </c>
      <c r="R165" s="153">
        <f>Q165*H165</f>
        <v>0</v>
      </c>
      <c r="S165" s="153">
        <v>0</v>
      </c>
      <c r="T165" s="154">
        <f>S165*H165</f>
        <v>0</v>
      </c>
      <c r="U165" s="31"/>
      <c r="V165" s="31"/>
      <c r="W165" s="31"/>
      <c r="X165" s="31"/>
      <c r="Y165" s="31"/>
      <c r="Z165" s="31"/>
      <c r="AA165" s="31"/>
      <c r="AB165" s="31"/>
      <c r="AC165" s="31"/>
      <c r="AD165" s="31"/>
      <c r="AE165" s="31"/>
      <c r="AR165" s="155" t="s">
        <v>208</v>
      </c>
      <c r="AT165" s="155" t="s">
        <v>196</v>
      </c>
      <c r="AU165" s="155" t="s">
        <v>96</v>
      </c>
      <c r="AY165" s="15" t="s">
        <v>195</v>
      </c>
      <c r="BE165" s="156">
        <f>IF(N165="základní",J165,0)</f>
        <v>0</v>
      </c>
      <c r="BF165" s="156">
        <f>IF(N165="snížená",J165,0)</f>
        <v>0</v>
      </c>
      <c r="BG165" s="156">
        <f>IF(N165="zákl. přenesená",J165,0)</f>
        <v>0</v>
      </c>
      <c r="BH165" s="156">
        <f>IF(N165="sníž. přenesená",J165,0)</f>
        <v>0</v>
      </c>
      <c r="BI165" s="156">
        <f>IF(N165="nulová",J165,0)</f>
        <v>0</v>
      </c>
      <c r="BJ165" s="15" t="s">
        <v>93</v>
      </c>
      <c r="BK165" s="156">
        <f>ROUND(I165*H165,2)</f>
        <v>0</v>
      </c>
      <c r="BL165" s="15" t="s">
        <v>208</v>
      </c>
      <c r="BM165" s="155" t="s">
        <v>1502</v>
      </c>
    </row>
    <row r="166" spans="1:47" s="2" customFormat="1" ht="29.25">
      <c r="A166" s="31"/>
      <c r="B166" s="32"/>
      <c r="C166" s="184"/>
      <c r="D166" s="201" t="s">
        <v>202</v>
      </c>
      <c r="E166" s="184"/>
      <c r="F166" s="202" t="s">
        <v>812</v>
      </c>
      <c r="G166" s="184"/>
      <c r="H166" s="184"/>
      <c r="I166" s="157"/>
      <c r="J166" s="184"/>
      <c r="K166" s="31"/>
      <c r="L166" s="32"/>
      <c r="M166" s="158"/>
      <c r="N166" s="159"/>
      <c r="O166" s="57"/>
      <c r="P166" s="57"/>
      <c r="Q166" s="57"/>
      <c r="R166" s="57"/>
      <c r="S166" s="57"/>
      <c r="T166" s="58"/>
      <c r="U166" s="31"/>
      <c r="V166" s="31"/>
      <c r="W166" s="31"/>
      <c r="X166" s="31"/>
      <c r="Y166" s="31"/>
      <c r="Z166" s="31"/>
      <c r="AA166" s="31"/>
      <c r="AB166" s="31"/>
      <c r="AC166" s="31"/>
      <c r="AD166" s="31"/>
      <c r="AE166" s="31"/>
      <c r="AT166" s="15" t="s">
        <v>202</v>
      </c>
      <c r="AU166" s="15" t="s">
        <v>96</v>
      </c>
    </row>
    <row r="167" spans="2:51" s="13" customFormat="1" ht="22.5">
      <c r="B167" s="160"/>
      <c r="C167" s="186"/>
      <c r="D167" s="201" t="s">
        <v>257</v>
      </c>
      <c r="E167" s="203" t="s">
        <v>1</v>
      </c>
      <c r="F167" s="204" t="s">
        <v>1503</v>
      </c>
      <c r="G167" s="186"/>
      <c r="H167" s="205">
        <v>73.276</v>
      </c>
      <c r="I167" s="162"/>
      <c r="J167" s="186"/>
      <c r="L167" s="160"/>
      <c r="M167" s="163"/>
      <c r="N167" s="164"/>
      <c r="O167" s="164"/>
      <c r="P167" s="164"/>
      <c r="Q167" s="164"/>
      <c r="R167" s="164"/>
      <c r="S167" s="164"/>
      <c r="T167" s="165"/>
      <c r="AT167" s="161" t="s">
        <v>257</v>
      </c>
      <c r="AU167" s="161" t="s">
        <v>96</v>
      </c>
      <c r="AV167" s="13" t="s">
        <v>96</v>
      </c>
      <c r="AW167" s="13" t="s">
        <v>40</v>
      </c>
      <c r="AX167" s="13" t="s">
        <v>85</v>
      </c>
      <c r="AY167" s="161" t="s">
        <v>195</v>
      </c>
    </row>
    <row r="168" spans="2:51" s="13" customFormat="1" ht="12">
      <c r="B168" s="160"/>
      <c r="C168" s="186"/>
      <c r="D168" s="201" t="s">
        <v>257</v>
      </c>
      <c r="E168" s="203" t="s">
        <v>1</v>
      </c>
      <c r="F168" s="204" t="s">
        <v>1184</v>
      </c>
      <c r="G168" s="186"/>
      <c r="H168" s="205">
        <v>-16.92</v>
      </c>
      <c r="I168" s="162"/>
      <c r="J168" s="186"/>
      <c r="L168" s="160"/>
      <c r="M168" s="163"/>
      <c r="N168" s="164"/>
      <c r="O168" s="164"/>
      <c r="P168" s="164"/>
      <c r="Q168" s="164"/>
      <c r="R168" s="164"/>
      <c r="S168" s="164"/>
      <c r="T168" s="165"/>
      <c r="AT168" s="161" t="s">
        <v>257</v>
      </c>
      <c r="AU168" s="161" t="s">
        <v>96</v>
      </c>
      <c r="AV168" s="13" t="s">
        <v>96</v>
      </c>
      <c r="AW168" s="13" t="s">
        <v>40</v>
      </c>
      <c r="AX168" s="13" t="s">
        <v>85</v>
      </c>
      <c r="AY168" s="161" t="s">
        <v>195</v>
      </c>
    </row>
    <row r="169" spans="1:65" s="2" customFormat="1" ht="24.2" customHeight="1">
      <c r="A169" s="31"/>
      <c r="B169" s="148"/>
      <c r="C169" s="196" t="s">
        <v>260</v>
      </c>
      <c r="D169" s="196" t="s">
        <v>196</v>
      </c>
      <c r="E169" s="197" t="s">
        <v>389</v>
      </c>
      <c r="F169" s="198" t="s">
        <v>390</v>
      </c>
      <c r="G169" s="199" t="s">
        <v>347</v>
      </c>
      <c r="H169" s="200">
        <v>194.52</v>
      </c>
      <c r="I169" s="149"/>
      <c r="J169" s="183">
        <f>ROUND(I169*H169,2)</f>
        <v>0</v>
      </c>
      <c r="K169" s="150"/>
      <c r="L169" s="32"/>
      <c r="M169" s="151" t="s">
        <v>1</v>
      </c>
      <c r="N169" s="152" t="s">
        <v>50</v>
      </c>
      <c r="O169" s="57"/>
      <c r="P169" s="153">
        <f>O169*H169</f>
        <v>0</v>
      </c>
      <c r="Q169" s="153">
        <v>0</v>
      </c>
      <c r="R169" s="153">
        <f>Q169*H169</f>
        <v>0</v>
      </c>
      <c r="S169" s="153">
        <v>0</v>
      </c>
      <c r="T169" s="154">
        <f>S169*H169</f>
        <v>0</v>
      </c>
      <c r="U169" s="31"/>
      <c r="V169" s="31"/>
      <c r="W169" s="31"/>
      <c r="X169" s="31"/>
      <c r="Y169" s="31"/>
      <c r="Z169" s="31"/>
      <c r="AA169" s="31"/>
      <c r="AB169" s="31"/>
      <c r="AC169" s="31"/>
      <c r="AD169" s="31"/>
      <c r="AE169" s="31"/>
      <c r="AR169" s="155" t="s">
        <v>208</v>
      </c>
      <c r="AT169" s="155" t="s">
        <v>196</v>
      </c>
      <c r="AU169" s="155" t="s">
        <v>96</v>
      </c>
      <c r="AY169" s="15" t="s">
        <v>195</v>
      </c>
      <c r="BE169" s="156">
        <f>IF(N169="základní",J169,0)</f>
        <v>0</v>
      </c>
      <c r="BF169" s="156">
        <f>IF(N169="snížená",J169,0)</f>
        <v>0</v>
      </c>
      <c r="BG169" s="156">
        <f>IF(N169="zákl. přenesená",J169,0)</f>
        <v>0</v>
      </c>
      <c r="BH169" s="156">
        <f>IF(N169="sníž. přenesená",J169,0)</f>
        <v>0</v>
      </c>
      <c r="BI169" s="156">
        <f>IF(N169="nulová",J169,0)</f>
        <v>0</v>
      </c>
      <c r="BJ169" s="15" t="s">
        <v>93</v>
      </c>
      <c r="BK169" s="156">
        <f>ROUND(I169*H169,2)</f>
        <v>0</v>
      </c>
      <c r="BL169" s="15" t="s">
        <v>208</v>
      </c>
      <c r="BM169" s="155" t="s">
        <v>1504</v>
      </c>
    </row>
    <row r="170" spans="1:47" s="2" customFormat="1" ht="39">
      <c r="A170" s="31"/>
      <c r="B170" s="32"/>
      <c r="C170" s="184"/>
      <c r="D170" s="201" t="s">
        <v>202</v>
      </c>
      <c r="E170" s="184"/>
      <c r="F170" s="202" t="s">
        <v>392</v>
      </c>
      <c r="G170" s="184"/>
      <c r="H170" s="184"/>
      <c r="I170" s="157"/>
      <c r="J170" s="184"/>
      <c r="K170" s="31"/>
      <c r="L170" s="32"/>
      <c r="M170" s="158"/>
      <c r="N170" s="159"/>
      <c r="O170" s="57"/>
      <c r="P170" s="57"/>
      <c r="Q170" s="57"/>
      <c r="R170" s="57"/>
      <c r="S170" s="57"/>
      <c r="T170" s="58"/>
      <c r="U170" s="31"/>
      <c r="V170" s="31"/>
      <c r="W170" s="31"/>
      <c r="X170" s="31"/>
      <c r="Y170" s="31"/>
      <c r="Z170" s="31"/>
      <c r="AA170" s="31"/>
      <c r="AB170" s="31"/>
      <c r="AC170" s="31"/>
      <c r="AD170" s="31"/>
      <c r="AE170" s="31"/>
      <c r="AT170" s="15" t="s">
        <v>202</v>
      </c>
      <c r="AU170" s="15" t="s">
        <v>96</v>
      </c>
    </row>
    <row r="171" spans="2:51" s="13" customFormat="1" ht="22.5">
      <c r="B171" s="160"/>
      <c r="C171" s="186"/>
      <c r="D171" s="201" t="s">
        <v>257</v>
      </c>
      <c r="E171" s="203" t="s">
        <v>1</v>
      </c>
      <c r="F171" s="204" t="s">
        <v>1478</v>
      </c>
      <c r="G171" s="186"/>
      <c r="H171" s="205">
        <v>250.92</v>
      </c>
      <c r="I171" s="162"/>
      <c r="J171" s="186"/>
      <c r="L171" s="160"/>
      <c r="M171" s="163"/>
      <c r="N171" s="164"/>
      <c r="O171" s="164"/>
      <c r="P171" s="164"/>
      <c r="Q171" s="164"/>
      <c r="R171" s="164"/>
      <c r="S171" s="164"/>
      <c r="T171" s="165"/>
      <c r="AT171" s="161" t="s">
        <v>257</v>
      </c>
      <c r="AU171" s="161" t="s">
        <v>96</v>
      </c>
      <c r="AV171" s="13" t="s">
        <v>96</v>
      </c>
      <c r="AW171" s="13" t="s">
        <v>40</v>
      </c>
      <c r="AX171" s="13" t="s">
        <v>85</v>
      </c>
      <c r="AY171" s="161" t="s">
        <v>195</v>
      </c>
    </row>
    <row r="172" spans="2:51" s="13" customFormat="1" ht="12">
      <c r="B172" s="160"/>
      <c r="C172" s="186"/>
      <c r="D172" s="201" t="s">
        <v>257</v>
      </c>
      <c r="E172" s="203" t="s">
        <v>1</v>
      </c>
      <c r="F172" s="204" t="s">
        <v>1505</v>
      </c>
      <c r="G172" s="186"/>
      <c r="H172" s="205">
        <v>-56.4</v>
      </c>
      <c r="I172" s="162"/>
      <c r="J172" s="186"/>
      <c r="L172" s="160"/>
      <c r="M172" s="163"/>
      <c r="N172" s="164"/>
      <c r="O172" s="164"/>
      <c r="P172" s="164"/>
      <c r="Q172" s="164"/>
      <c r="R172" s="164"/>
      <c r="S172" s="164"/>
      <c r="T172" s="165"/>
      <c r="AT172" s="161" t="s">
        <v>257</v>
      </c>
      <c r="AU172" s="161" t="s">
        <v>96</v>
      </c>
      <c r="AV172" s="13" t="s">
        <v>96</v>
      </c>
      <c r="AW172" s="13" t="s">
        <v>40</v>
      </c>
      <c r="AX172" s="13" t="s">
        <v>85</v>
      </c>
      <c r="AY172" s="161" t="s">
        <v>195</v>
      </c>
    </row>
    <row r="173" spans="1:65" s="2" customFormat="1" ht="33" customHeight="1">
      <c r="A173" s="31"/>
      <c r="B173" s="148"/>
      <c r="C173" s="196" t="s">
        <v>8</v>
      </c>
      <c r="D173" s="196" t="s">
        <v>196</v>
      </c>
      <c r="E173" s="197" t="s">
        <v>403</v>
      </c>
      <c r="F173" s="198" t="s">
        <v>404</v>
      </c>
      <c r="G173" s="199" t="s">
        <v>347</v>
      </c>
      <c r="H173" s="200">
        <v>120.72</v>
      </c>
      <c r="I173" s="149"/>
      <c r="J173" s="183">
        <f>ROUND(I173*H173,2)</f>
        <v>0</v>
      </c>
      <c r="K173" s="150"/>
      <c r="L173" s="32"/>
      <c r="M173" s="151" t="s">
        <v>1</v>
      </c>
      <c r="N173" s="152" t="s">
        <v>50</v>
      </c>
      <c r="O173" s="57"/>
      <c r="P173" s="153">
        <f>O173*H173</f>
        <v>0</v>
      </c>
      <c r="Q173" s="153">
        <v>0</v>
      </c>
      <c r="R173" s="153">
        <f>Q173*H173</f>
        <v>0</v>
      </c>
      <c r="S173" s="153">
        <v>0</v>
      </c>
      <c r="T173" s="154">
        <f>S173*H173</f>
        <v>0</v>
      </c>
      <c r="U173" s="31"/>
      <c r="V173" s="31"/>
      <c r="W173" s="31"/>
      <c r="X173" s="31"/>
      <c r="Y173" s="31"/>
      <c r="Z173" s="31"/>
      <c r="AA173" s="31"/>
      <c r="AB173" s="31"/>
      <c r="AC173" s="31"/>
      <c r="AD173" s="31"/>
      <c r="AE173" s="31"/>
      <c r="AR173" s="155" t="s">
        <v>208</v>
      </c>
      <c r="AT173" s="155" t="s">
        <v>196</v>
      </c>
      <c r="AU173" s="155" t="s">
        <v>96</v>
      </c>
      <c r="AY173" s="15" t="s">
        <v>195</v>
      </c>
      <c r="BE173" s="156">
        <f>IF(N173="základní",J173,0)</f>
        <v>0</v>
      </c>
      <c r="BF173" s="156">
        <f>IF(N173="snížená",J173,0)</f>
        <v>0</v>
      </c>
      <c r="BG173" s="156">
        <f>IF(N173="zákl. přenesená",J173,0)</f>
        <v>0</v>
      </c>
      <c r="BH173" s="156">
        <f>IF(N173="sníž. přenesená",J173,0)</f>
        <v>0</v>
      </c>
      <c r="BI173" s="156">
        <f>IF(N173="nulová",J173,0)</f>
        <v>0</v>
      </c>
      <c r="BJ173" s="15" t="s">
        <v>93</v>
      </c>
      <c r="BK173" s="156">
        <f>ROUND(I173*H173,2)</f>
        <v>0</v>
      </c>
      <c r="BL173" s="15" t="s">
        <v>208</v>
      </c>
      <c r="BM173" s="155" t="s">
        <v>1506</v>
      </c>
    </row>
    <row r="174" spans="1:47" s="2" customFormat="1" ht="39">
      <c r="A174" s="31"/>
      <c r="B174" s="32"/>
      <c r="C174" s="184"/>
      <c r="D174" s="201" t="s">
        <v>202</v>
      </c>
      <c r="E174" s="184"/>
      <c r="F174" s="202" t="s">
        <v>406</v>
      </c>
      <c r="G174" s="184"/>
      <c r="H174" s="184"/>
      <c r="I174" s="157"/>
      <c r="J174" s="184"/>
      <c r="K174" s="31"/>
      <c r="L174" s="32"/>
      <c r="M174" s="158"/>
      <c r="N174" s="159"/>
      <c r="O174" s="57"/>
      <c r="P174" s="57"/>
      <c r="Q174" s="57"/>
      <c r="R174" s="57"/>
      <c r="S174" s="57"/>
      <c r="T174" s="58"/>
      <c r="U174" s="31"/>
      <c r="V174" s="31"/>
      <c r="W174" s="31"/>
      <c r="X174" s="31"/>
      <c r="Y174" s="31"/>
      <c r="Z174" s="31"/>
      <c r="AA174" s="31"/>
      <c r="AB174" s="31"/>
      <c r="AC174" s="31"/>
      <c r="AD174" s="31"/>
      <c r="AE174" s="31"/>
      <c r="AT174" s="15" t="s">
        <v>202</v>
      </c>
      <c r="AU174" s="15" t="s">
        <v>96</v>
      </c>
    </row>
    <row r="175" spans="2:51" s="13" customFormat="1" ht="12">
      <c r="B175" s="160"/>
      <c r="C175" s="186"/>
      <c r="D175" s="201" t="s">
        <v>257</v>
      </c>
      <c r="E175" s="203" t="s">
        <v>1</v>
      </c>
      <c r="F175" s="204" t="s">
        <v>1507</v>
      </c>
      <c r="G175" s="186"/>
      <c r="H175" s="205">
        <v>-73.8</v>
      </c>
      <c r="I175" s="162"/>
      <c r="J175" s="186"/>
      <c r="L175" s="160"/>
      <c r="M175" s="163"/>
      <c r="N175" s="164"/>
      <c r="O175" s="164"/>
      <c r="P175" s="164"/>
      <c r="Q175" s="164"/>
      <c r="R175" s="164"/>
      <c r="S175" s="164"/>
      <c r="T175" s="165"/>
      <c r="AT175" s="161" t="s">
        <v>257</v>
      </c>
      <c r="AU175" s="161" t="s">
        <v>96</v>
      </c>
      <c r="AV175" s="13" t="s">
        <v>96</v>
      </c>
      <c r="AW175" s="13" t="s">
        <v>40</v>
      </c>
      <c r="AX175" s="13" t="s">
        <v>85</v>
      </c>
      <c r="AY175" s="161" t="s">
        <v>195</v>
      </c>
    </row>
    <row r="176" spans="2:51" s="13" customFormat="1" ht="22.5">
      <c r="B176" s="160"/>
      <c r="C176" s="186"/>
      <c r="D176" s="201" t="s">
        <v>257</v>
      </c>
      <c r="E176" s="203" t="s">
        <v>1</v>
      </c>
      <c r="F176" s="204" t="s">
        <v>1478</v>
      </c>
      <c r="G176" s="186"/>
      <c r="H176" s="205">
        <v>250.92</v>
      </c>
      <c r="I176" s="162"/>
      <c r="J176" s="186"/>
      <c r="L176" s="160"/>
      <c r="M176" s="163"/>
      <c r="N176" s="164"/>
      <c r="O176" s="164"/>
      <c r="P176" s="164"/>
      <c r="Q176" s="164"/>
      <c r="R176" s="164"/>
      <c r="S176" s="164"/>
      <c r="T176" s="165"/>
      <c r="AT176" s="161" t="s">
        <v>257</v>
      </c>
      <c r="AU176" s="161" t="s">
        <v>96</v>
      </c>
      <c r="AV176" s="13" t="s">
        <v>96</v>
      </c>
      <c r="AW176" s="13" t="s">
        <v>40</v>
      </c>
      <c r="AX176" s="13" t="s">
        <v>85</v>
      </c>
      <c r="AY176" s="161" t="s">
        <v>195</v>
      </c>
    </row>
    <row r="177" spans="2:51" s="13" customFormat="1" ht="12">
      <c r="B177" s="160"/>
      <c r="C177" s="186"/>
      <c r="D177" s="201" t="s">
        <v>257</v>
      </c>
      <c r="E177" s="203" t="s">
        <v>1</v>
      </c>
      <c r="F177" s="204" t="s">
        <v>1505</v>
      </c>
      <c r="G177" s="186"/>
      <c r="H177" s="205">
        <v>-56.4</v>
      </c>
      <c r="I177" s="162"/>
      <c r="J177" s="186"/>
      <c r="L177" s="160"/>
      <c r="M177" s="163"/>
      <c r="N177" s="164"/>
      <c r="O177" s="164"/>
      <c r="P177" s="164"/>
      <c r="Q177" s="164"/>
      <c r="R177" s="164"/>
      <c r="S177" s="164"/>
      <c r="T177" s="165"/>
      <c r="AT177" s="161" t="s">
        <v>257</v>
      </c>
      <c r="AU177" s="161" t="s">
        <v>96</v>
      </c>
      <c r="AV177" s="13" t="s">
        <v>96</v>
      </c>
      <c r="AW177" s="13" t="s">
        <v>40</v>
      </c>
      <c r="AX177" s="13" t="s">
        <v>85</v>
      </c>
      <c r="AY177" s="161" t="s">
        <v>195</v>
      </c>
    </row>
    <row r="178" spans="1:65" s="2" customFormat="1" ht="33" customHeight="1">
      <c r="A178" s="31"/>
      <c r="B178" s="148"/>
      <c r="C178" s="196" t="s">
        <v>269</v>
      </c>
      <c r="D178" s="196" t="s">
        <v>196</v>
      </c>
      <c r="E178" s="197" t="s">
        <v>415</v>
      </c>
      <c r="F178" s="198" t="s">
        <v>416</v>
      </c>
      <c r="G178" s="199" t="s">
        <v>347</v>
      </c>
      <c r="H178" s="200">
        <v>51.66</v>
      </c>
      <c r="I178" s="149"/>
      <c r="J178" s="183">
        <f>ROUND(I178*H178,2)</f>
        <v>0</v>
      </c>
      <c r="K178" s="150"/>
      <c r="L178" s="32"/>
      <c r="M178" s="151" t="s">
        <v>1</v>
      </c>
      <c r="N178" s="152" t="s">
        <v>50</v>
      </c>
      <c r="O178" s="57"/>
      <c r="P178" s="153">
        <f>O178*H178</f>
        <v>0</v>
      </c>
      <c r="Q178" s="153">
        <v>0</v>
      </c>
      <c r="R178" s="153">
        <f>Q178*H178</f>
        <v>0</v>
      </c>
      <c r="S178" s="153">
        <v>0</v>
      </c>
      <c r="T178" s="154">
        <f>S178*H178</f>
        <v>0</v>
      </c>
      <c r="U178" s="31"/>
      <c r="V178" s="31"/>
      <c r="W178" s="31"/>
      <c r="X178" s="31"/>
      <c r="Y178" s="31"/>
      <c r="Z178" s="31"/>
      <c r="AA178" s="31"/>
      <c r="AB178" s="31"/>
      <c r="AC178" s="31"/>
      <c r="AD178" s="31"/>
      <c r="AE178" s="31"/>
      <c r="AR178" s="155" t="s">
        <v>208</v>
      </c>
      <c r="AT178" s="155" t="s">
        <v>196</v>
      </c>
      <c r="AU178" s="155" t="s">
        <v>96</v>
      </c>
      <c r="AY178" s="15" t="s">
        <v>195</v>
      </c>
      <c r="BE178" s="156">
        <f>IF(N178="základní",J178,0)</f>
        <v>0</v>
      </c>
      <c r="BF178" s="156">
        <f>IF(N178="snížená",J178,0)</f>
        <v>0</v>
      </c>
      <c r="BG178" s="156">
        <f>IF(N178="zákl. přenesená",J178,0)</f>
        <v>0</v>
      </c>
      <c r="BH178" s="156">
        <f>IF(N178="sníž. přenesená",J178,0)</f>
        <v>0</v>
      </c>
      <c r="BI178" s="156">
        <f>IF(N178="nulová",J178,0)</f>
        <v>0</v>
      </c>
      <c r="BJ178" s="15" t="s">
        <v>93</v>
      </c>
      <c r="BK178" s="156">
        <f>ROUND(I178*H178,2)</f>
        <v>0</v>
      </c>
      <c r="BL178" s="15" t="s">
        <v>208</v>
      </c>
      <c r="BM178" s="155" t="s">
        <v>1508</v>
      </c>
    </row>
    <row r="179" spans="1:47" s="2" customFormat="1" ht="39">
      <c r="A179" s="31"/>
      <c r="B179" s="32"/>
      <c r="C179" s="184"/>
      <c r="D179" s="201" t="s">
        <v>202</v>
      </c>
      <c r="E179" s="184"/>
      <c r="F179" s="202" t="s">
        <v>418</v>
      </c>
      <c r="G179" s="184"/>
      <c r="H179" s="184"/>
      <c r="I179" s="157"/>
      <c r="J179" s="184"/>
      <c r="K179" s="31"/>
      <c r="L179" s="32"/>
      <c r="M179" s="158"/>
      <c r="N179" s="159"/>
      <c r="O179" s="57"/>
      <c r="P179" s="57"/>
      <c r="Q179" s="57"/>
      <c r="R179" s="57"/>
      <c r="S179" s="57"/>
      <c r="T179" s="58"/>
      <c r="U179" s="31"/>
      <c r="V179" s="31"/>
      <c r="W179" s="31"/>
      <c r="X179" s="31"/>
      <c r="Y179" s="31"/>
      <c r="Z179" s="31"/>
      <c r="AA179" s="31"/>
      <c r="AB179" s="31"/>
      <c r="AC179" s="31"/>
      <c r="AD179" s="31"/>
      <c r="AE179" s="31"/>
      <c r="AT179" s="15" t="s">
        <v>202</v>
      </c>
      <c r="AU179" s="15" t="s">
        <v>96</v>
      </c>
    </row>
    <row r="180" spans="2:51" s="13" customFormat="1" ht="12">
      <c r="B180" s="160"/>
      <c r="C180" s="186"/>
      <c r="D180" s="201" t="s">
        <v>257</v>
      </c>
      <c r="E180" s="203" t="s">
        <v>1</v>
      </c>
      <c r="F180" s="204" t="s">
        <v>1195</v>
      </c>
      <c r="G180" s="186"/>
      <c r="H180" s="205">
        <v>51.66</v>
      </c>
      <c r="I180" s="162"/>
      <c r="J180" s="186"/>
      <c r="L180" s="160"/>
      <c r="M180" s="163"/>
      <c r="N180" s="164"/>
      <c r="O180" s="164"/>
      <c r="P180" s="164"/>
      <c r="Q180" s="164"/>
      <c r="R180" s="164"/>
      <c r="S180" s="164"/>
      <c r="T180" s="165"/>
      <c r="AT180" s="161" t="s">
        <v>257</v>
      </c>
      <c r="AU180" s="161" t="s">
        <v>96</v>
      </c>
      <c r="AV180" s="13" t="s">
        <v>96</v>
      </c>
      <c r="AW180" s="13" t="s">
        <v>40</v>
      </c>
      <c r="AX180" s="13" t="s">
        <v>93</v>
      </c>
      <c r="AY180" s="161" t="s">
        <v>195</v>
      </c>
    </row>
    <row r="181" spans="1:65" s="2" customFormat="1" ht="37.9" customHeight="1">
      <c r="A181" s="31"/>
      <c r="B181" s="148"/>
      <c r="C181" s="196" t="s">
        <v>383</v>
      </c>
      <c r="D181" s="196" t="s">
        <v>196</v>
      </c>
      <c r="E181" s="197" t="s">
        <v>421</v>
      </c>
      <c r="F181" s="198" t="s">
        <v>422</v>
      </c>
      <c r="G181" s="199" t="s">
        <v>347</v>
      </c>
      <c r="H181" s="200">
        <v>413.28</v>
      </c>
      <c r="I181" s="149"/>
      <c r="J181" s="183">
        <f>ROUND(I181*H181,2)</f>
        <v>0</v>
      </c>
      <c r="K181" s="150"/>
      <c r="L181" s="32"/>
      <c r="M181" s="151" t="s">
        <v>1</v>
      </c>
      <c r="N181" s="152" t="s">
        <v>50</v>
      </c>
      <c r="O181" s="57"/>
      <c r="P181" s="153">
        <f>O181*H181</f>
        <v>0</v>
      </c>
      <c r="Q181" s="153">
        <v>0</v>
      </c>
      <c r="R181" s="153">
        <f>Q181*H181</f>
        <v>0</v>
      </c>
      <c r="S181" s="153">
        <v>0</v>
      </c>
      <c r="T181" s="154">
        <f>S181*H181</f>
        <v>0</v>
      </c>
      <c r="U181" s="31"/>
      <c r="V181" s="31"/>
      <c r="W181" s="31"/>
      <c r="X181" s="31"/>
      <c r="Y181" s="31"/>
      <c r="Z181" s="31"/>
      <c r="AA181" s="31"/>
      <c r="AB181" s="31"/>
      <c r="AC181" s="31"/>
      <c r="AD181" s="31"/>
      <c r="AE181" s="31"/>
      <c r="AR181" s="155" t="s">
        <v>208</v>
      </c>
      <c r="AT181" s="155" t="s">
        <v>196</v>
      </c>
      <c r="AU181" s="155" t="s">
        <v>96</v>
      </c>
      <c r="AY181" s="15" t="s">
        <v>195</v>
      </c>
      <c r="BE181" s="156">
        <f>IF(N181="základní",J181,0)</f>
        <v>0</v>
      </c>
      <c r="BF181" s="156">
        <f>IF(N181="snížená",J181,0)</f>
        <v>0</v>
      </c>
      <c r="BG181" s="156">
        <f>IF(N181="zákl. přenesená",J181,0)</f>
        <v>0</v>
      </c>
      <c r="BH181" s="156">
        <f>IF(N181="sníž. přenesená",J181,0)</f>
        <v>0</v>
      </c>
      <c r="BI181" s="156">
        <f>IF(N181="nulová",J181,0)</f>
        <v>0</v>
      </c>
      <c r="BJ181" s="15" t="s">
        <v>93</v>
      </c>
      <c r="BK181" s="156">
        <f>ROUND(I181*H181,2)</f>
        <v>0</v>
      </c>
      <c r="BL181" s="15" t="s">
        <v>208</v>
      </c>
      <c r="BM181" s="155" t="s">
        <v>1509</v>
      </c>
    </row>
    <row r="182" spans="1:47" s="2" customFormat="1" ht="48.75">
      <c r="A182" s="31"/>
      <c r="B182" s="32"/>
      <c r="C182" s="184"/>
      <c r="D182" s="201" t="s">
        <v>202</v>
      </c>
      <c r="E182" s="184"/>
      <c r="F182" s="202" t="s">
        <v>424</v>
      </c>
      <c r="G182" s="184"/>
      <c r="H182" s="184"/>
      <c r="I182" s="157"/>
      <c r="J182" s="184"/>
      <c r="K182" s="31"/>
      <c r="L182" s="32"/>
      <c r="M182" s="158"/>
      <c r="N182" s="159"/>
      <c r="O182" s="57"/>
      <c r="P182" s="57"/>
      <c r="Q182" s="57"/>
      <c r="R182" s="57"/>
      <c r="S182" s="57"/>
      <c r="T182" s="58"/>
      <c r="U182" s="31"/>
      <c r="V182" s="31"/>
      <c r="W182" s="31"/>
      <c r="X182" s="31"/>
      <c r="Y182" s="31"/>
      <c r="Z182" s="31"/>
      <c r="AA182" s="31"/>
      <c r="AB182" s="31"/>
      <c r="AC182" s="31"/>
      <c r="AD182" s="31"/>
      <c r="AE182" s="31"/>
      <c r="AT182" s="15" t="s">
        <v>202</v>
      </c>
      <c r="AU182" s="15" t="s">
        <v>96</v>
      </c>
    </row>
    <row r="183" spans="2:51" s="13" customFormat="1" ht="12">
      <c r="B183" s="160"/>
      <c r="C183" s="186"/>
      <c r="D183" s="201" t="s">
        <v>257</v>
      </c>
      <c r="E183" s="203" t="s">
        <v>1</v>
      </c>
      <c r="F183" s="204" t="s">
        <v>1510</v>
      </c>
      <c r="G183" s="186"/>
      <c r="H183" s="205">
        <v>413.28</v>
      </c>
      <c r="I183" s="162"/>
      <c r="J183" s="186"/>
      <c r="L183" s="160"/>
      <c r="M183" s="163"/>
      <c r="N183" s="164"/>
      <c r="O183" s="164"/>
      <c r="P183" s="164"/>
      <c r="Q183" s="164"/>
      <c r="R183" s="164"/>
      <c r="S183" s="164"/>
      <c r="T183" s="165"/>
      <c r="AT183" s="161" t="s">
        <v>257</v>
      </c>
      <c r="AU183" s="161" t="s">
        <v>96</v>
      </c>
      <c r="AV183" s="13" t="s">
        <v>96</v>
      </c>
      <c r="AW183" s="13" t="s">
        <v>40</v>
      </c>
      <c r="AX183" s="13" t="s">
        <v>93</v>
      </c>
      <c r="AY183" s="161" t="s">
        <v>195</v>
      </c>
    </row>
    <row r="184" spans="1:65" s="2" customFormat="1" ht="16.5" customHeight="1">
      <c r="A184" s="31"/>
      <c r="B184" s="148"/>
      <c r="C184" s="196" t="s">
        <v>388</v>
      </c>
      <c r="D184" s="196" t="s">
        <v>196</v>
      </c>
      <c r="E184" s="197" t="s">
        <v>427</v>
      </c>
      <c r="F184" s="198" t="s">
        <v>428</v>
      </c>
      <c r="G184" s="199" t="s">
        <v>347</v>
      </c>
      <c r="H184" s="200">
        <v>51.66</v>
      </c>
      <c r="I184" s="149"/>
      <c r="J184" s="183">
        <f>ROUND(I184*H184,2)</f>
        <v>0</v>
      </c>
      <c r="K184" s="150"/>
      <c r="L184" s="32"/>
      <c r="M184" s="151" t="s">
        <v>1</v>
      </c>
      <c r="N184" s="152" t="s">
        <v>50</v>
      </c>
      <c r="O184" s="57"/>
      <c r="P184" s="153">
        <f>O184*H184</f>
        <v>0</v>
      </c>
      <c r="Q184" s="153">
        <v>0</v>
      </c>
      <c r="R184" s="153">
        <f>Q184*H184</f>
        <v>0</v>
      </c>
      <c r="S184" s="153">
        <v>0</v>
      </c>
      <c r="T184" s="154">
        <f>S184*H184</f>
        <v>0</v>
      </c>
      <c r="U184" s="31"/>
      <c r="V184" s="31"/>
      <c r="W184" s="31"/>
      <c r="X184" s="31"/>
      <c r="Y184" s="31"/>
      <c r="Z184" s="31"/>
      <c r="AA184" s="31"/>
      <c r="AB184" s="31"/>
      <c r="AC184" s="31"/>
      <c r="AD184" s="31"/>
      <c r="AE184" s="31"/>
      <c r="AR184" s="155" t="s">
        <v>208</v>
      </c>
      <c r="AT184" s="155" t="s">
        <v>196</v>
      </c>
      <c r="AU184" s="155" t="s">
        <v>96</v>
      </c>
      <c r="AY184" s="15" t="s">
        <v>195</v>
      </c>
      <c r="BE184" s="156">
        <f>IF(N184="základní",J184,0)</f>
        <v>0</v>
      </c>
      <c r="BF184" s="156">
        <f>IF(N184="snížená",J184,0)</f>
        <v>0</v>
      </c>
      <c r="BG184" s="156">
        <f>IF(N184="zákl. přenesená",J184,0)</f>
        <v>0</v>
      </c>
      <c r="BH184" s="156">
        <f>IF(N184="sníž. přenesená",J184,0)</f>
        <v>0</v>
      </c>
      <c r="BI184" s="156">
        <f>IF(N184="nulová",J184,0)</f>
        <v>0</v>
      </c>
      <c r="BJ184" s="15" t="s">
        <v>93</v>
      </c>
      <c r="BK184" s="156">
        <f>ROUND(I184*H184,2)</f>
        <v>0</v>
      </c>
      <c r="BL184" s="15" t="s">
        <v>208</v>
      </c>
      <c r="BM184" s="155" t="s">
        <v>1511</v>
      </c>
    </row>
    <row r="185" spans="1:47" s="2" customFormat="1" ht="19.5">
      <c r="A185" s="31"/>
      <c r="B185" s="32"/>
      <c r="C185" s="184"/>
      <c r="D185" s="201" t="s">
        <v>202</v>
      </c>
      <c r="E185" s="184"/>
      <c r="F185" s="202" t="s">
        <v>430</v>
      </c>
      <c r="G185" s="184"/>
      <c r="H185" s="184"/>
      <c r="I185" s="157"/>
      <c r="J185" s="184"/>
      <c r="K185" s="31"/>
      <c r="L185" s="32"/>
      <c r="M185" s="158"/>
      <c r="N185" s="159"/>
      <c r="O185" s="57"/>
      <c r="P185" s="57"/>
      <c r="Q185" s="57"/>
      <c r="R185" s="57"/>
      <c r="S185" s="57"/>
      <c r="T185" s="58"/>
      <c r="U185" s="31"/>
      <c r="V185" s="31"/>
      <c r="W185" s="31"/>
      <c r="X185" s="31"/>
      <c r="Y185" s="31"/>
      <c r="Z185" s="31"/>
      <c r="AA185" s="31"/>
      <c r="AB185" s="31"/>
      <c r="AC185" s="31"/>
      <c r="AD185" s="31"/>
      <c r="AE185" s="31"/>
      <c r="AT185" s="15" t="s">
        <v>202</v>
      </c>
      <c r="AU185" s="15" t="s">
        <v>96</v>
      </c>
    </row>
    <row r="186" spans="2:51" s="13" customFormat="1" ht="12">
      <c r="B186" s="160"/>
      <c r="C186" s="186"/>
      <c r="D186" s="201" t="s">
        <v>257</v>
      </c>
      <c r="E186" s="203" t="s">
        <v>1</v>
      </c>
      <c r="F186" s="204" t="s">
        <v>1195</v>
      </c>
      <c r="G186" s="186"/>
      <c r="H186" s="205">
        <v>51.66</v>
      </c>
      <c r="I186" s="162"/>
      <c r="J186" s="186"/>
      <c r="L186" s="160"/>
      <c r="M186" s="163"/>
      <c r="N186" s="164"/>
      <c r="O186" s="164"/>
      <c r="P186" s="164"/>
      <c r="Q186" s="164"/>
      <c r="R186" s="164"/>
      <c r="S186" s="164"/>
      <c r="T186" s="165"/>
      <c r="AT186" s="161" t="s">
        <v>257</v>
      </c>
      <c r="AU186" s="161" t="s">
        <v>96</v>
      </c>
      <c r="AV186" s="13" t="s">
        <v>96</v>
      </c>
      <c r="AW186" s="13" t="s">
        <v>40</v>
      </c>
      <c r="AX186" s="13" t="s">
        <v>93</v>
      </c>
      <c r="AY186" s="161" t="s">
        <v>195</v>
      </c>
    </row>
    <row r="187" spans="1:65" s="2" customFormat="1" ht="33" customHeight="1">
      <c r="A187" s="31"/>
      <c r="B187" s="148"/>
      <c r="C187" s="196" t="s">
        <v>395</v>
      </c>
      <c r="D187" s="196" t="s">
        <v>196</v>
      </c>
      <c r="E187" s="197" t="s">
        <v>433</v>
      </c>
      <c r="F187" s="198" t="s">
        <v>434</v>
      </c>
      <c r="G187" s="199" t="s">
        <v>330</v>
      </c>
      <c r="H187" s="200">
        <v>103.32</v>
      </c>
      <c r="I187" s="149"/>
      <c r="J187" s="183">
        <f>ROUND(I187*H187,2)</f>
        <v>0</v>
      </c>
      <c r="K187" s="150"/>
      <c r="L187" s="32"/>
      <c r="M187" s="151" t="s">
        <v>1</v>
      </c>
      <c r="N187" s="152" t="s">
        <v>50</v>
      </c>
      <c r="O187" s="57"/>
      <c r="P187" s="153">
        <f>O187*H187</f>
        <v>0</v>
      </c>
      <c r="Q187" s="153">
        <v>0</v>
      </c>
      <c r="R187" s="153">
        <f>Q187*H187</f>
        <v>0</v>
      </c>
      <c r="S187" s="153">
        <v>0</v>
      </c>
      <c r="T187" s="154">
        <f>S187*H187</f>
        <v>0</v>
      </c>
      <c r="U187" s="31"/>
      <c r="V187" s="31"/>
      <c r="W187" s="31"/>
      <c r="X187" s="31"/>
      <c r="Y187" s="31"/>
      <c r="Z187" s="31"/>
      <c r="AA187" s="31"/>
      <c r="AB187" s="31"/>
      <c r="AC187" s="31"/>
      <c r="AD187" s="31"/>
      <c r="AE187" s="31"/>
      <c r="AR187" s="155" t="s">
        <v>208</v>
      </c>
      <c r="AT187" s="155" t="s">
        <v>196</v>
      </c>
      <c r="AU187" s="155" t="s">
        <v>96</v>
      </c>
      <c r="AY187" s="15" t="s">
        <v>195</v>
      </c>
      <c r="BE187" s="156">
        <f>IF(N187="základní",J187,0)</f>
        <v>0</v>
      </c>
      <c r="BF187" s="156">
        <f>IF(N187="snížená",J187,0)</f>
        <v>0</v>
      </c>
      <c r="BG187" s="156">
        <f>IF(N187="zákl. přenesená",J187,0)</f>
        <v>0</v>
      </c>
      <c r="BH187" s="156">
        <f>IF(N187="sníž. přenesená",J187,0)</f>
        <v>0</v>
      </c>
      <c r="BI187" s="156">
        <f>IF(N187="nulová",J187,0)</f>
        <v>0</v>
      </c>
      <c r="BJ187" s="15" t="s">
        <v>93</v>
      </c>
      <c r="BK187" s="156">
        <f>ROUND(I187*H187,2)</f>
        <v>0</v>
      </c>
      <c r="BL187" s="15" t="s">
        <v>208</v>
      </c>
      <c r="BM187" s="155" t="s">
        <v>1512</v>
      </c>
    </row>
    <row r="188" spans="1:47" s="2" customFormat="1" ht="29.25">
      <c r="A188" s="31"/>
      <c r="B188" s="32"/>
      <c r="C188" s="184"/>
      <c r="D188" s="201" t="s">
        <v>202</v>
      </c>
      <c r="E188" s="184"/>
      <c r="F188" s="202" t="s">
        <v>436</v>
      </c>
      <c r="G188" s="184"/>
      <c r="H188" s="184"/>
      <c r="I188" s="157"/>
      <c r="J188" s="184"/>
      <c r="K188" s="31"/>
      <c r="L188" s="32"/>
      <c r="M188" s="158"/>
      <c r="N188" s="159"/>
      <c r="O188" s="57"/>
      <c r="P188" s="57"/>
      <c r="Q188" s="57"/>
      <c r="R188" s="57"/>
      <c r="S188" s="57"/>
      <c r="T188" s="58"/>
      <c r="U188" s="31"/>
      <c r="V188" s="31"/>
      <c r="W188" s="31"/>
      <c r="X188" s="31"/>
      <c r="Y188" s="31"/>
      <c r="Z188" s="31"/>
      <c r="AA188" s="31"/>
      <c r="AB188" s="31"/>
      <c r="AC188" s="31"/>
      <c r="AD188" s="31"/>
      <c r="AE188" s="31"/>
      <c r="AT188" s="15" t="s">
        <v>202</v>
      </c>
      <c r="AU188" s="15" t="s">
        <v>96</v>
      </c>
    </row>
    <row r="189" spans="2:51" s="13" customFormat="1" ht="12">
      <c r="B189" s="160"/>
      <c r="C189" s="186"/>
      <c r="D189" s="201" t="s">
        <v>257</v>
      </c>
      <c r="E189" s="203" t="s">
        <v>1</v>
      </c>
      <c r="F189" s="204" t="s">
        <v>1513</v>
      </c>
      <c r="G189" s="186"/>
      <c r="H189" s="205">
        <v>103.32</v>
      </c>
      <c r="I189" s="162"/>
      <c r="J189" s="186"/>
      <c r="L189" s="160"/>
      <c r="M189" s="163"/>
      <c r="N189" s="164"/>
      <c r="O189" s="164"/>
      <c r="P189" s="164"/>
      <c r="Q189" s="164"/>
      <c r="R189" s="164"/>
      <c r="S189" s="164"/>
      <c r="T189" s="165"/>
      <c r="AT189" s="161" t="s">
        <v>257</v>
      </c>
      <c r="AU189" s="161" t="s">
        <v>96</v>
      </c>
      <c r="AV189" s="13" t="s">
        <v>96</v>
      </c>
      <c r="AW189" s="13" t="s">
        <v>40</v>
      </c>
      <c r="AX189" s="13" t="s">
        <v>93</v>
      </c>
      <c r="AY189" s="161" t="s">
        <v>195</v>
      </c>
    </row>
    <row r="190" spans="1:65" s="2" customFormat="1" ht="24.2" customHeight="1">
      <c r="A190" s="31"/>
      <c r="B190" s="148"/>
      <c r="C190" s="196" t="s">
        <v>402</v>
      </c>
      <c r="D190" s="196" t="s">
        <v>196</v>
      </c>
      <c r="E190" s="197" t="s">
        <v>439</v>
      </c>
      <c r="F190" s="198" t="s">
        <v>440</v>
      </c>
      <c r="G190" s="199" t="s">
        <v>347</v>
      </c>
      <c r="H190" s="200">
        <v>68.34</v>
      </c>
      <c r="I190" s="149"/>
      <c r="J190" s="183">
        <f>ROUND(I190*H190,2)</f>
        <v>0</v>
      </c>
      <c r="K190" s="150"/>
      <c r="L190" s="32"/>
      <c r="M190" s="151" t="s">
        <v>1</v>
      </c>
      <c r="N190" s="152" t="s">
        <v>50</v>
      </c>
      <c r="O190" s="57"/>
      <c r="P190" s="153">
        <f>O190*H190</f>
        <v>0</v>
      </c>
      <c r="Q190" s="153">
        <v>0</v>
      </c>
      <c r="R190" s="153">
        <f>Q190*H190</f>
        <v>0</v>
      </c>
      <c r="S190" s="153">
        <v>0</v>
      </c>
      <c r="T190" s="154">
        <f>S190*H190</f>
        <v>0</v>
      </c>
      <c r="U190" s="31"/>
      <c r="V190" s="31"/>
      <c r="W190" s="31"/>
      <c r="X190" s="31"/>
      <c r="Y190" s="31"/>
      <c r="Z190" s="31"/>
      <c r="AA190" s="31"/>
      <c r="AB190" s="31"/>
      <c r="AC190" s="31"/>
      <c r="AD190" s="31"/>
      <c r="AE190" s="31"/>
      <c r="AR190" s="155" t="s">
        <v>208</v>
      </c>
      <c r="AT190" s="155" t="s">
        <v>196</v>
      </c>
      <c r="AU190" s="155" t="s">
        <v>96</v>
      </c>
      <c r="AY190" s="15" t="s">
        <v>195</v>
      </c>
      <c r="BE190" s="156">
        <f>IF(N190="základní",J190,0)</f>
        <v>0</v>
      </c>
      <c r="BF190" s="156">
        <f>IF(N190="snížená",J190,0)</f>
        <v>0</v>
      </c>
      <c r="BG190" s="156">
        <f>IF(N190="zákl. přenesená",J190,0)</f>
        <v>0</v>
      </c>
      <c r="BH190" s="156">
        <f>IF(N190="sníž. přenesená",J190,0)</f>
        <v>0</v>
      </c>
      <c r="BI190" s="156">
        <f>IF(N190="nulová",J190,0)</f>
        <v>0</v>
      </c>
      <c r="BJ190" s="15" t="s">
        <v>93</v>
      </c>
      <c r="BK190" s="156">
        <f>ROUND(I190*H190,2)</f>
        <v>0</v>
      </c>
      <c r="BL190" s="15" t="s">
        <v>208</v>
      </c>
      <c r="BM190" s="155" t="s">
        <v>1514</v>
      </c>
    </row>
    <row r="191" spans="1:47" s="2" customFormat="1" ht="29.25">
      <c r="A191" s="31"/>
      <c r="B191" s="32"/>
      <c r="C191" s="184"/>
      <c r="D191" s="201" t="s">
        <v>202</v>
      </c>
      <c r="E191" s="184"/>
      <c r="F191" s="202" t="s">
        <v>442</v>
      </c>
      <c r="G191" s="184"/>
      <c r="H191" s="184"/>
      <c r="I191" s="157"/>
      <c r="J191" s="184"/>
      <c r="K191" s="31"/>
      <c r="L191" s="32"/>
      <c r="M191" s="158"/>
      <c r="N191" s="159"/>
      <c r="O191" s="57"/>
      <c r="P191" s="57"/>
      <c r="Q191" s="57"/>
      <c r="R191" s="57"/>
      <c r="S191" s="57"/>
      <c r="T191" s="58"/>
      <c r="U191" s="31"/>
      <c r="V191" s="31"/>
      <c r="W191" s="31"/>
      <c r="X191" s="31"/>
      <c r="Y191" s="31"/>
      <c r="Z191" s="31"/>
      <c r="AA191" s="31"/>
      <c r="AB191" s="31"/>
      <c r="AC191" s="31"/>
      <c r="AD191" s="31"/>
      <c r="AE191" s="31"/>
      <c r="AT191" s="15" t="s">
        <v>202</v>
      </c>
      <c r="AU191" s="15" t="s">
        <v>96</v>
      </c>
    </row>
    <row r="192" spans="2:51" s="13" customFormat="1" ht="12">
      <c r="B192" s="160"/>
      <c r="C192" s="186"/>
      <c r="D192" s="201" t="s">
        <v>257</v>
      </c>
      <c r="E192" s="203" t="s">
        <v>1</v>
      </c>
      <c r="F192" s="204" t="s">
        <v>1202</v>
      </c>
      <c r="G192" s="186"/>
      <c r="H192" s="205">
        <v>125.46</v>
      </c>
      <c r="I192" s="162"/>
      <c r="J192" s="186"/>
      <c r="L192" s="160"/>
      <c r="M192" s="163"/>
      <c r="N192" s="164"/>
      <c r="O192" s="164"/>
      <c r="P192" s="164"/>
      <c r="Q192" s="164"/>
      <c r="R192" s="164"/>
      <c r="S192" s="164"/>
      <c r="T192" s="165"/>
      <c r="AT192" s="161" t="s">
        <v>257</v>
      </c>
      <c r="AU192" s="161" t="s">
        <v>96</v>
      </c>
      <c r="AV192" s="13" t="s">
        <v>96</v>
      </c>
      <c r="AW192" s="13" t="s">
        <v>40</v>
      </c>
      <c r="AX192" s="13" t="s">
        <v>85</v>
      </c>
      <c r="AY192" s="161" t="s">
        <v>195</v>
      </c>
    </row>
    <row r="193" spans="2:51" s="13" customFormat="1" ht="12">
      <c r="B193" s="160"/>
      <c r="C193" s="186"/>
      <c r="D193" s="201" t="s">
        <v>257</v>
      </c>
      <c r="E193" s="203" t="s">
        <v>1</v>
      </c>
      <c r="F193" s="204" t="s">
        <v>1515</v>
      </c>
      <c r="G193" s="186"/>
      <c r="H193" s="205">
        <v>-27.6</v>
      </c>
      <c r="I193" s="162"/>
      <c r="J193" s="186"/>
      <c r="L193" s="160"/>
      <c r="M193" s="163"/>
      <c r="N193" s="164"/>
      <c r="O193" s="164"/>
      <c r="P193" s="164"/>
      <c r="Q193" s="164"/>
      <c r="R193" s="164"/>
      <c r="S193" s="164"/>
      <c r="T193" s="165"/>
      <c r="AT193" s="161" t="s">
        <v>257</v>
      </c>
      <c r="AU193" s="161" t="s">
        <v>96</v>
      </c>
      <c r="AV193" s="13" t="s">
        <v>96</v>
      </c>
      <c r="AW193" s="13" t="s">
        <v>40</v>
      </c>
      <c r="AX193" s="13" t="s">
        <v>85</v>
      </c>
      <c r="AY193" s="161" t="s">
        <v>195</v>
      </c>
    </row>
    <row r="194" spans="2:51" s="13" customFormat="1" ht="12">
      <c r="B194" s="160"/>
      <c r="C194" s="186"/>
      <c r="D194" s="201" t="s">
        <v>257</v>
      </c>
      <c r="E194" s="203" t="s">
        <v>1</v>
      </c>
      <c r="F194" s="204" t="s">
        <v>1516</v>
      </c>
      <c r="G194" s="186"/>
      <c r="H194" s="205">
        <v>-29.52</v>
      </c>
      <c r="I194" s="162"/>
      <c r="J194" s="186"/>
      <c r="L194" s="160"/>
      <c r="M194" s="163"/>
      <c r="N194" s="164"/>
      <c r="O194" s="164"/>
      <c r="P194" s="164"/>
      <c r="Q194" s="164"/>
      <c r="R194" s="164"/>
      <c r="S194" s="164"/>
      <c r="T194" s="165"/>
      <c r="AT194" s="161" t="s">
        <v>257</v>
      </c>
      <c r="AU194" s="161" t="s">
        <v>96</v>
      </c>
      <c r="AV194" s="13" t="s">
        <v>96</v>
      </c>
      <c r="AW194" s="13" t="s">
        <v>40</v>
      </c>
      <c r="AX194" s="13" t="s">
        <v>85</v>
      </c>
      <c r="AY194" s="161" t="s">
        <v>195</v>
      </c>
    </row>
    <row r="195" spans="1:65" s="2" customFormat="1" ht="33" customHeight="1">
      <c r="A195" s="31"/>
      <c r="B195" s="148"/>
      <c r="C195" s="196" t="s">
        <v>7</v>
      </c>
      <c r="D195" s="196" t="s">
        <v>196</v>
      </c>
      <c r="E195" s="197" t="s">
        <v>448</v>
      </c>
      <c r="F195" s="198" t="s">
        <v>449</v>
      </c>
      <c r="G195" s="199" t="s">
        <v>347</v>
      </c>
      <c r="H195" s="200">
        <v>28.738</v>
      </c>
      <c r="I195" s="149"/>
      <c r="J195" s="183">
        <f>ROUND(I195*H195,2)</f>
        <v>0</v>
      </c>
      <c r="K195" s="150"/>
      <c r="L195" s="32"/>
      <c r="M195" s="151" t="s">
        <v>1</v>
      </c>
      <c r="N195" s="152" t="s">
        <v>50</v>
      </c>
      <c r="O195" s="57"/>
      <c r="P195" s="153">
        <f>O195*H195</f>
        <v>0</v>
      </c>
      <c r="Q195" s="153">
        <v>0</v>
      </c>
      <c r="R195" s="153">
        <f>Q195*H195</f>
        <v>0</v>
      </c>
      <c r="S195" s="153">
        <v>0</v>
      </c>
      <c r="T195" s="154">
        <f>S195*H195</f>
        <v>0</v>
      </c>
      <c r="U195" s="31"/>
      <c r="V195" s="31"/>
      <c r="W195" s="31"/>
      <c r="X195" s="31"/>
      <c r="Y195" s="31"/>
      <c r="Z195" s="31"/>
      <c r="AA195" s="31"/>
      <c r="AB195" s="31"/>
      <c r="AC195" s="31"/>
      <c r="AD195" s="31"/>
      <c r="AE195" s="31"/>
      <c r="AR195" s="155" t="s">
        <v>208</v>
      </c>
      <c r="AT195" s="155" t="s">
        <v>196</v>
      </c>
      <c r="AU195" s="155" t="s">
        <v>96</v>
      </c>
      <c r="AY195" s="15" t="s">
        <v>195</v>
      </c>
      <c r="BE195" s="156">
        <f>IF(N195="základní",J195,0)</f>
        <v>0</v>
      </c>
      <c r="BF195" s="156">
        <f>IF(N195="snížená",J195,0)</f>
        <v>0</v>
      </c>
      <c r="BG195" s="156">
        <f>IF(N195="zákl. přenesená",J195,0)</f>
        <v>0</v>
      </c>
      <c r="BH195" s="156">
        <f>IF(N195="sníž. přenesená",J195,0)</f>
        <v>0</v>
      </c>
      <c r="BI195" s="156">
        <f>IF(N195="nulová",J195,0)</f>
        <v>0</v>
      </c>
      <c r="BJ195" s="15" t="s">
        <v>93</v>
      </c>
      <c r="BK195" s="156">
        <f>ROUND(I195*H195,2)</f>
        <v>0</v>
      </c>
      <c r="BL195" s="15" t="s">
        <v>208</v>
      </c>
      <c r="BM195" s="155" t="s">
        <v>1517</v>
      </c>
    </row>
    <row r="196" spans="1:47" s="2" customFormat="1" ht="39">
      <c r="A196" s="31"/>
      <c r="B196" s="32"/>
      <c r="C196" s="184"/>
      <c r="D196" s="201" t="s">
        <v>202</v>
      </c>
      <c r="E196" s="184"/>
      <c r="F196" s="202" t="s">
        <v>451</v>
      </c>
      <c r="G196" s="184"/>
      <c r="H196" s="184"/>
      <c r="I196" s="157"/>
      <c r="J196" s="184"/>
      <c r="K196" s="31"/>
      <c r="L196" s="32"/>
      <c r="M196" s="158"/>
      <c r="N196" s="159"/>
      <c r="O196" s="57"/>
      <c r="P196" s="57"/>
      <c r="Q196" s="57"/>
      <c r="R196" s="57"/>
      <c r="S196" s="57"/>
      <c r="T196" s="58"/>
      <c r="U196" s="31"/>
      <c r="V196" s="31"/>
      <c r="W196" s="31"/>
      <c r="X196" s="31"/>
      <c r="Y196" s="31"/>
      <c r="Z196" s="31"/>
      <c r="AA196" s="31"/>
      <c r="AB196" s="31"/>
      <c r="AC196" s="31"/>
      <c r="AD196" s="31"/>
      <c r="AE196" s="31"/>
      <c r="AT196" s="15" t="s">
        <v>202</v>
      </c>
      <c r="AU196" s="15" t="s">
        <v>96</v>
      </c>
    </row>
    <row r="197" spans="2:51" s="13" customFormat="1" ht="12">
      <c r="B197" s="160"/>
      <c r="C197" s="186"/>
      <c r="D197" s="201" t="s">
        <v>257</v>
      </c>
      <c r="E197" s="203" t="s">
        <v>1</v>
      </c>
      <c r="F197" s="204" t="s">
        <v>1518</v>
      </c>
      <c r="G197" s="186"/>
      <c r="H197" s="205">
        <v>-0.782</v>
      </c>
      <c r="I197" s="162"/>
      <c r="J197" s="186"/>
      <c r="L197" s="160"/>
      <c r="M197" s="163"/>
      <c r="N197" s="164"/>
      <c r="O197" s="164"/>
      <c r="P197" s="164"/>
      <c r="Q197" s="164"/>
      <c r="R197" s="164"/>
      <c r="S197" s="164"/>
      <c r="T197" s="165"/>
      <c r="AT197" s="161" t="s">
        <v>257</v>
      </c>
      <c r="AU197" s="161" t="s">
        <v>96</v>
      </c>
      <c r="AV197" s="13" t="s">
        <v>96</v>
      </c>
      <c r="AW197" s="13" t="s">
        <v>40</v>
      </c>
      <c r="AX197" s="13" t="s">
        <v>85</v>
      </c>
      <c r="AY197" s="161" t="s">
        <v>195</v>
      </c>
    </row>
    <row r="198" spans="2:51" s="13" customFormat="1" ht="12">
      <c r="B198" s="160"/>
      <c r="C198" s="186"/>
      <c r="D198" s="201" t="s">
        <v>257</v>
      </c>
      <c r="E198" s="203" t="s">
        <v>1</v>
      </c>
      <c r="F198" s="204" t="s">
        <v>1519</v>
      </c>
      <c r="G198" s="186"/>
      <c r="H198" s="205">
        <v>29.52</v>
      </c>
      <c r="I198" s="162"/>
      <c r="J198" s="186"/>
      <c r="L198" s="160"/>
      <c r="M198" s="163"/>
      <c r="N198" s="164"/>
      <c r="O198" s="164"/>
      <c r="P198" s="164"/>
      <c r="Q198" s="164"/>
      <c r="R198" s="164"/>
      <c r="S198" s="164"/>
      <c r="T198" s="165"/>
      <c r="AT198" s="161" t="s">
        <v>257</v>
      </c>
      <c r="AU198" s="161" t="s">
        <v>96</v>
      </c>
      <c r="AV198" s="13" t="s">
        <v>96</v>
      </c>
      <c r="AW198" s="13" t="s">
        <v>40</v>
      </c>
      <c r="AX198" s="13" t="s">
        <v>85</v>
      </c>
      <c r="AY198" s="161" t="s">
        <v>195</v>
      </c>
    </row>
    <row r="199" spans="2:63" s="12" customFormat="1" ht="22.9" customHeight="1">
      <c r="B199" s="135"/>
      <c r="C199" s="192"/>
      <c r="D199" s="193" t="s">
        <v>84</v>
      </c>
      <c r="E199" s="195" t="s">
        <v>208</v>
      </c>
      <c r="F199" s="195" t="s">
        <v>468</v>
      </c>
      <c r="G199" s="192"/>
      <c r="H199" s="192"/>
      <c r="I199" s="138"/>
      <c r="J199" s="185">
        <f>BK199</f>
        <v>0</v>
      </c>
      <c r="L199" s="135"/>
      <c r="M199" s="140"/>
      <c r="N199" s="141"/>
      <c r="O199" s="141"/>
      <c r="P199" s="142">
        <f>SUM(P200:P208)</f>
        <v>0</v>
      </c>
      <c r="Q199" s="141"/>
      <c r="R199" s="142">
        <f>SUM(R200:R208)</f>
        <v>13.9653846</v>
      </c>
      <c r="S199" s="141"/>
      <c r="T199" s="143">
        <f>SUM(T200:T208)</f>
        <v>0</v>
      </c>
      <c r="AR199" s="136" t="s">
        <v>93</v>
      </c>
      <c r="AT199" s="144" t="s">
        <v>84</v>
      </c>
      <c r="AU199" s="144" t="s">
        <v>93</v>
      </c>
      <c r="AY199" s="136" t="s">
        <v>195</v>
      </c>
      <c r="BK199" s="145">
        <f>SUM(BK200:BK208)</f>
        <v>0</v>
      </c>
    </row>
    <row r="200" spans="1:65" s="2" customFormat="1" ht="16.5" customHeight="1">
      <c r="A200" s="31"/>
      <c r="B200" s="148"/>
      <c r="C200" s="196" t="s">
        <v>414</v>
      </c>
      <c r="D200" s="196" t="s">
        <v>196</v>
      </c>
      <c r="E200" s="197" t="s">
        <v>474</v>
      </c>
      <c r="F200" s="198" t="s">
        <v>475</v>
      </c>
      <c r="G200" s="199" t="s">
        <v>347</v>
      </c>
      <c r="H200" s="200">
        <v>7.38</v>
      </c>
      <c r="I200" s="149"/>
      <c r="J200" s="183">
        <f>ROUND(I200*H200,2)</f>
        <v>0</v>
      </c>
      <c r="K200" s="150"/>
      <c r="L200" s="32"/>
      <c r="M200" s="151" t="s">
        <v>1</v>
      </c>
      <c r="N200" s="152" t="s">
        <v>50</v>
      </c>
      <c r="O200" s="57"/>
      <c r="P200" s="153">
        <f>O200*H200</f>
        <v>0</v>
      </c>
      <c r="Q200" s="153">
        <v>1.89077</v>
      </c>
      <c r="R200" s="153">
        <f>Q200*H200</f>
        <v>13.9538826</v>
      </c>
      <c r="S200" s="153">
        <v>0</v>
      </c>
      <c r="T200" s="154">
        <f>S200*H200</f>
        <v>0</v>
      </c>
      <c r="U200" s="31"/>
      <c r="V200" s="31"/>
      <c r="W200" s="31"/>
      <c r="X200" s="31"/>
      <c r="Y200" s="31"/>
      <c r="Z200" s="31"/>
      <c r="AA200" s="31"/>
      <c r="AB200" s="31"/>
      <c r="AC200" s="31"/>
      <c r="AD200" s="31"/>
      <c r="AE200" s="31"/>
      <c r="AR200" s="155" t="s">
        <v>208</v>
      </c>
      <c r="AT200" s="155" t="s">
        <v>196</v>
      </c>
      <c r="AU200" s="155" t="s">
        <v>96</v>
      </c>
      <c r="AY200" s="15" t="s">
        <v>195</v>
      </c>
      <c r="BE200" s="156">
        <f>IF(N200="základní",J200,0)</f>
        <v>0</v>
      </c>
      <c r="BF200" s="156">
        <f>IF(N200="snížená",J200,0)</f>
        <v>0</v>
      </c>
      <c r="BG200" s="156">
        <f>IF(N200="zákl. přenesená",J200,0)</f>
        <v>0</v>
      </c>
      <c r="BH200" s="156">
        <f>IF(N200="sníž. přenesená",J200,0)</f>
        <v>0</v>
      </c>
      <c r="BI200" s="156">
        <f>IF(N200="nulová",J200,0)</f>
        <v>0</v>
      </c>
      <c r="BJ200" s="15" t="s">
        <v>93</v>
      </c>
      <c r="BK200" s="156">
        <f>ROUND(I200*H200,2)</f>
        <v>0</v>
      </c>
      <c r="BL200" s="15" t="s">
        <v>208</v>
      </c>
      <c r="BM200" s="155" t="s">
        <v>1520</v>
      </c>
    </row>
    <row r="201" spans="1:47" s="2" customFormat="1" ht="19.5">
      <c r="A201" s="31"/>
      <c r="B201" s="32"/>
      <c r="C201" s="184"/>
      <c r="D201" s="201" t="s">
        <v>202</v>
      </c>
      <c r="E201" s="184"/>
      <c r="F201" s="202" t="s">
        <v>477</v>
      </c>
      <c r="G201" s="184"/>
      <c r="H201" s="184"/>
      <c r="I201" s="157"/>
      <c r="J201" s="184"/>
      <c r="K201" s="31"/>
      <c r="L201" s="32"/>
      <c r="M201" s="158"/>
      <c r="N201" s="159"/>
      <c r="O201" s="57"/>
      <c r="P201" s="57"/>
      <c r="Q201" s="57"/>
      <c r="R201" s="57"/>
      <c r="S201" s="57"/>
      <c r="T201" s="58"/>
      <c r="U201" s="31"/>
      <c r="V201" s="31"/>
      <c r="W201" s="31"/>
      <c r="X201" s="31"/>
      <c r="Y201" s="31"/>
      <c r="Z201" s="31"/>
      <c r="AA201" s="31"/>
      <c r="AB201" s="31"/>
      <c r="AC201" s="31"/>
      <c r="AD201" s="31"/>
      <c r="AE201" s="31"/>
      <c r="AT201" s="15" t="s">
        <v>202</v>
      </c>
      <c r="AU201" s="15" t="s">
        <v>96</v>
      </c>
    </row>
    <row r="202" spans="2:51" s="13" customFormat="1" ht="12">
      <c r="B202" s="160"/>
      <c r="C202" s="186"/>
      <c r="D202" s="201" t="s">
        <v>257</v>
      </c>
      <c r="E202" s="203" t="s">
        <v>1</v>
      </c>
      <c r="F202" s="204" t="s">
        <v>1214</v>
      </c>
      <c r="G202" s="186"/>
      <c r="H202" s="205">
        <v>7.38</v>
      </c>
      <c r="I202" s="162"/>
      <c r="J202" s="186"/>
      <c r="L202" s="160"/>
      <c r="M202" s="163"/>
      <c r="N202" s="164"/>
      <c r="O202" s="164"/>
      <c r="P202" s="164"/>
      <c r="Q202" s="164"/>
      <c r="R202" s="164"/>
      <c r="S202" s="164"/>
      <c r="T202" s="165"/>
      <c r="AT202" s="161" t="s">
        <v>257</v>
      </c>
      <c r="AU202" s="161" t="s">
        <v>96</v>
      </c>
      <c r="AV202" s="13" t="s">
        <v>96</v>
      </c>
      <c r="AW202" s="13" t="s">
        <v>40</v>
      </c>
      <c r="AX202" s="13" t="s">
        <v>93</v>
      </c>
      <c r="AY202" s="161" t="s">
        <v>195</v>
      </c>
    </row>
    <row r="203" spans="1:65" s="2" customFormat="1" ht="24.2" customHeight="1">
      <c r="A203" s="31"/>
      <c r="B203" s="148"/>
      <c r="C203" s="196" t="s">
        <v>420</v>
      </c>
      <c r="D203" s="196" t="s">
        <v>196</v>
      </c>
      <c r="E203" s="197" t="s">
        <v>1215</v>
      </c>
      <c r="F203" s="198" t="s">
        <v>1216</v>
      </c>
      <c r="G203" s="199" t="s">
        <v>347</v>
      </c>
      <c r="H203" s="200">
        <v>0.38</v>
      </c>
      <c r="I203" s="149"/>
      <c r="J203" s="183">
        <f>ROUND(I203*H203,2)</f>
        <v>0</v>
      </c>
      <c r="K203" s="150"/>
      <c r="L203" s="32"/>
      <c r="M203" s="151" t="s">
        <v>1</v>
      </c>
      <c r="N203" s="152" t="s">
        <v>50</v>
      </c>
      <c r="O203" s="57"/>
      <c r="P203" s="153">
        <f>O203*H203</f>
        <v>0</v>
      </c>
      <c r="Q203" s="153">
        <v>0</v>
      </c>
      <c r="R203" s="153">
        <f>Q203*H203</f>
        <v>0</v>
      </c>
      <c r="S203" s="153">
        <v>0</v>
      </c>
      <c r="T203" s="154">
        <f>S203*H203</f>
        <v>0</v>
      </c>
      <c r="U203" s="31"/>
      <c r="V203" s="31"/>
      <c r="W203" s="31"/>
      <c r="X203" s="31"/>
      <c r="Y203" s="31"/>
      <c r="Z203" s="31"/>
      <c r="AA203" s="31"/>
      <c r="AB203" s="31"/>
      <c r="AC203" s="31"/>
      <c r="AD203" s="31"/>
      <c r="AE203" s="31"/>
      <c r="AR203" s="155" t="s">
        <v>208</v>
      </c>
      <c r="AT203" s="155" t="s">
        <v>196</v>
      </c>
      <c r="AU203" s="155" t="s">
        <v>96</v>
      </c>
      <c r="AY203" s="15" t="s">
        <v>195</v>
      </c>
      <c r="BE203" s="156">
        <f>IF(N203="základní",J203,0)</f>
        <v>0</v>
      </c>
      <c r="BF203" s="156">
        <f>IF(N203="snížená",J203,0)</f>
        <v>0</v>
      </c>
      <c r="BG203" s="156">
        <f>IF(N203="zákl. přenesená",J203,0)</f>
        <v>0</v>
      </c>
      <c r="BH203" s="156">
        <f>IF(N203="sníž. přenesená",J203,0)</f>
        <v>0</v>
      </c>
      <c r="BI203" s="156">
        <f>IF(N203="nulová",J203,0)</f>
        <v>0</v>
      </c>
      <c r="BJ203" s="15" t="s">
        <v>93</v>
      </c>
      <c r="BK203" s="156">
        <f>ROUND(I203*H203,2)</f>
        <v>0</v>
      </c>
      <c r="BL203" s="15" t="s">
        <v>208</v>
      </c>
      <c r="BM203" s="155" t="s">
        <v>1521</v>
      </c>
    </row>
    <row r="204" spans="1:47" s="2" customFormat="1" ht="19.5">
      <c r="A204" s="31"/>
      <c r="B204" s="32"/>
      <c r="C204" s="184"/>
      <c r="D204" s="201" t="s">
        <v>202</v>
      </c>
      <c r="E204" s="184"/>
      <c r="F204" s="202" t="s">
        <v>1218</v>
      </c>
      <c r="G204" s="184"/>
      <c r="H204" s="184"/>
      <c r="I204" s="157"/>
      <c r="J204" s="184"/>
      <c r="K204" s="31"/>
      <c r="L204" s="32"/>
      <c r="M204" s="158"/>
      <c r="N204" s="159"/>
      <c r="O204" s="57"/>
      <c r="P204" s="57"/>
      <c r="Q204" s="57"/>
      <c r="R204" s="57"/>
      <c r="S204" s="57"/>
      <c r="T204" s="58"/>
      <c r="U204" s="31"/>
      <c r="V204" s="31"/>
      <c r="W204" s="31"/>
      <c r="X204" s="31"/>
      <c r="Y204" s="31"/>
      <c r="Z204" s="31"/>
      <c r="AA204" s="31"/>
      <c r="AB204" s="31"/>
      <c r="AC204" s="31"/>
      <c r="AD204" s="31"/>
      <c r="AE204" s="31"/>
      <c r="AT204" s="15" t="s">
        <v>202</v>
      </c>
      <c r="AU204" s="15" t="s">
        <v>96</v>
      </c>
    </row>
    <row r="205" spans="2:51" s="13" customFormat="1" ht="12">
      <c r="B205" s="160"/>
      <c r="C205" s="186"/>
      <c r="D205" s="201" t="s">
        <v>257</v>
      </c>
      <c r="E205" s="203" t="s">
        <v>1</v>
      </c>
      <c r="F205" s="204" t="s">
        <v>1522</v>
      </c>
      <c r="G205" s="186"/>
      <c r="H205" s="205">
        <v>0.38</v>
      </c>
      <c r="I205" s="162"/>
      <c r="J205" s="186"/>
      <c r="L205" s="160"/>
      <c r="M205" s="163"/>
      <c r="N205" s="164"/>
      <c r="O205" s="164"/>
      <c r="P205" s="164"/>
      <c r="Q205" s="164"/>
      <c r="R205" s="164"/>
      <c r="S205" s="164"/>
      <c r="T205" s="165"/>
      <c r="AT205" s="161" t="s">
        <v>257</v>
      </c>
      <c r="AU205" s="161" t="s">
        <v>96</v>
      </c>
      <c r="AV205" s="13" t="s">
        <v>96</v>
      </c>
      <c r="AW205" s="13" t="s">
        <v>40</v>
      </c>
      <c r="AX205" s="13" t="s">
        <v>93</v>
      </c>
      <c r="AY205" s="161" t="s">
        <v>195</v>
      </c>
    </row>
    <row r="206" spans="1:65" s="2" customFormat="1" ht="16.5" customHeight="1">
      <c r="A206" s="31"/>
      <c r="B206" s="148"/>
      <c r="C206" s="196" t="s">
        <v>426</v>
      </c>
      <c r="D206" s="196" t="s">
        <v>196</v>
      </c>
      <c r="E206" s="197" t="s">
        <v>1220</v>
      </c>
      <c r="F206" s="198" t="s">
        <v>1221</v>
      </c>
      <c r="G206" s="199" t="s">
        <v>296</v>
      </c>
      <c r="H206" s="200">
        <v>1.8</v>
      </c>
      <c r="I206" s="149"/>
      <c r="J206" s="183">
        <f>ROUND(I206*H206,2)</f>
        <v>0</v>
      </c>
      <c r="K206" s="150"/>
      <c r="L206" s="32"/>
      <c r="M206" s="151" t="s">
        <v>1</v>
      </c>
      <c r="N206" s="152" t="s">
        <v>50</v>
      </c>
      <c r="O206" s="57"/>
      <c r="P206" s="153">
        <f>O206*H206</f>
        <v>0</v>
      </c>
      <c r="Q206" s="153">
        <v>0.00639</v>
      </c>
      <c r="R206" s="153">
        <f>Q206*H206</f>
        <v>0.011502</v>
      </c>
      <c r="S206" s="153">
        <v>0</v>
      </c>
      <c r="T206" s="154">
        <f>S206*H206</f>
        <v>0</v>
      </c>
      <c r="U206" s="31"/>
      <c r="V206" s="31"/>
      <c r="W206" s="31"/>
      <c r="X206" s="31"/>
      <c r="Y206" s="31"/>
      <c r="Z206" s="31"/>
      <c r="AA206" s="31"/>
      <c r="AB206" s="31"/>
      <c r="AC206" s="31"/>
      <c r="AD206" s="31"/>
      <c r="AE206" s="31"/>
      <c r="AR206" s="155" t="s">
        <v>208</v>
      </c>
      <c r="AT206" s="155" t="s">
        <v>196</v>
      </c>
      <c r="AU206" s="155" t="s">
        <v>96</v>
      </c>
      <c r="AY206" s="15" t="s">
        <v>195</v>
      </c>
      <c r="BE206" s="156">
        <f>IF(N206="základní",J206,0)</f>
        <v>0</v>
      </c>
      <c r="BF206" s="156">
        <f>IF(N206="snížená",J206,0)</f>
        <v>0</v>
      </c>
      <c r="BG206" s="156">
        <f>IF(N206="zákl. přenesená",J206,0)</f>
        <v>0</v>
      </c>
      <c r="BH206" s="156">
        <f>IF(N206="sníž. přenesená",J206,0)</f>
        <v>0</v>
      </c>
      <c r="BI206" s="156">
        <f>IF(N206="nulová",J206,0)</f>
        <v>0</v>
      </c>
      <c r="BJ206" s="15" t="s">
        <v>93</v>
      </c>
      <c r="BK206" s="156">
        <f>ROUND(I206*H206,2)</f>
        <v>0</v>
      </c>
      <c r="BL206" s="15" t="s">
        <v>208</v>
      </c>
      <c r="BM206" s="155" t="s">
        <v>1523</v>
      </c>
    </row>
    <row r="207" spans="1:47" s="2" customFormat="1" ht="19.5">
      <c r="A207" s="31"/>
      <c r="B207" s="32"/>
      <c r="C207" s="184"/>
      <c r="D207" s="201" t="s">
        <v>202</v>
      </c>
      <c r="E207" s="184"/>
      <c r="F207" s="202" t="s">
        <v>1223</v>
      </c>
      <c r="G207" s="184"/>
      <c r="H207" s="184"/>
      <c r="I207" s="157"/>
      <c r="J207" s="184"/>
      <c r="K207" s="31"/>
      <c r="L207" s="32"/>
      <c r="M207" s="158"/>
      <c r="N207" s="159"/>
      <c r="O207" s="57"/>
      <c r="P207" s="57"/>
      <c r="Q207" s="57"/>
      <c r="R207" s="57"/>
      <c r="S207" s="57"/>
      <c r="T207" s="58"/>
      <c r="U207" s="31"/>
      <c r="V207" s="31"/>
      <c r="W207" s="31"/>
      <c r="X207" s="31"/>
      <c r="Y207" s="31"/>
      <c r="Z207" s="31"/>
      <c r="AA207" s="31"/>
      <c r="AB207" s="31"/>
      <c r="AC207" s="31"/>
      <c r="AD207" s="31"/>
      <c r="AE207" s="31"/>
      <c r="AT207" s="15" t="s">
        <v>202</v>
      </c>
      <c r="AU207" s="15" t="s">
        <v>96</v>
      </c>
    </row>
    <row r="208" spans="2:51" s="13" customFormat="1" ht="12">
      <c r="B208" s="160"/>
      <c r="C208" s="186"/>
      <c r="D208" s="201" t="s">
        <v>257</v>
      </c>
      <c r="E208" s="203" t="s">
        <v>1</v>
      </c>
      <c r="F208" s="204" t="s">
        <v>1524</v>
      </c>
      <c r="G208" s="186"/>
      <c r="H208" s="205">
        <v>1.8</v>
      </c>
      <c r="I208" s="162"/>
      <c r="J208" s="186"/>
      <c r="L208" s="160"/>
      <c r="M208" s="163"/>
      <c r="N208" s="164"/>
      <c r="O208" s="164"/>
      <c r="P208" s="164"/>
      <c r="Q208" s="164"/>
      <c r="R208" s="164"/>
      <c r="S208" s="164"/>
      <c r="T208" s="165"/>
      <c r="AT208" s="161" t="s">
        <v>257</v>
      </c>
      <c r="AU208" s="161" t="s">
        <v>96</v>
      </c>
      <c r="AV208" s="13" t="s">
        <v>96</v>
      </c>
      <c r="AW208" s="13" t="s">
        <v>40</v>
      </c>
      <c r="AX208" s="13" t="s">
        <v>85</v>
      </c>
      <c r="AY208" s="161" t="s">
        <v>195</v>
      </c>
    </row>
    <row r="209" spans="2:63" s="12" customFormat="1" ht="22.9" customHeight="1">
      <c r="B209" s="135"/>
      <c r="C209" s="192"/>
      <c r="D209" s="193" t="s">
        <v>84</v>
      </c>
      <c r="E209" s="195" t="s">
        <v>194</v>
      </c>
      <c r="F209" s="195" t="s">
        <v>485</v>
      </c>
      <c r="G209" s="192"/>
      <c r="H209" s="192"/>
      <c r="I209" s="138"/>
      <c r="J209" s="185">
        <f>BK209</f>
        <v>0</v>
      </c>
      <c r="L209" s="135"/>
      <c r="M209" s="140"/>
      <c r="N209" s="141"/>
      <c r="O209" s="141"/>
      <c r="P209" s="142">
        <f>SUM(P210:P227)</f>
        <v>0</v>
      </c>
      <c r="Q209" s="141"/>
      <c r="R209" s="142">
        <f>SUM(R210:R227)</f>
        <v>0.451584</v>
      </c>
      <c r="S209" s="141"/>
      <c r="T209" s="143">
        <f>SUM(T210:T227)</f>
        <v>0</v>
      </c>
      <c r="AR209" s="136" t="s">
        <v>93</v>
      </c>
      <c r="AT209" s="144" t="s">
        <v>84</v>
      </c>
      <c r="AU209" s="144" t="s">
        <v>93</v>
      </c>
      <c r="AY209" s="136" t="s">
        <v>195</v>
      </c>
      <c r="BK209" s="145">
        <f>SUM(BK210:BK227)</f>
        <v>0</v>
      </c>
    </row>
    <row r="210" spans="1:65" s="2" customFormat="1" ht="16.5" customHeight="1">
      <c r="A210" s="31"/>
      <c r="B210" s="148"/>
      <c r="C210" s="196" t="s">
        <v>432</v>
      </c>
      <c r="D210" s="196" t="s">
        <v>196</v>
      </c>
      <c r="E210" s="197" t="s">
        <v>487</v>
      </c>
      <c r="F210" s="198" t="s">
        <v>488</v>
      </c>
      <c r="G210" s="199" t="s">
        <v>296</v>
      </c>
      <c r="H210" s="200">
        <v>141.6</v>
      </c>
      <c r="I210" s="149"/>
      <c r="J210" s="183">
        <f>ROUND(I210*H210,2)</f>
        <v>0</v>
      </c>
      <c r="K210" s="150"/>
      <c r="L210" s="32"/>
      <c r="M210" s="151" t="s">
        <v>1</v>
      </c>
      <c r="N210" s="152" t="s">
        <v>50</v>
      </c>
      <c r="O210" s="57"/>
      <c r="P210" s="153">
        <f>O210*H210</f>
        <v>0</v>
      </c>
      <c r="Q210" s="153">
        <v>0</v>
      </c>
      <c r="R210" s="153">
        <f>Q210*H210</f>
        <v>0</v>
      </c>
      <c r="S210" s="153">
        <v>0</v>
      </c>
      <c r="T210" s="154">
        <f>S210*H210</f>
        <v>0</v>
      </c>
      <c r="U210" s="31"/>
      <c r="V210" s="31"/>
      <c r="W210" s="31"/>
      <c r="X210" s="31"/>
      <c r="Y210" s="31"/>
      <c r="Z210" s="31"/>
      <c r="AA210" s="31"/>
      <c r="AB210" s="31"/>
      <c r="AC210" s="31"/>
      <c r="AD210" s="31"/>
      <c r="AE210" s="31"/>
      <c r="AR210" s="155" t="s">
        <v>208</v>
      </c>
      <c r="AT210" s="155" t="s">
        <v>196</v>
      </c>
      <c r="AU210" s="155" t="s">
        <v>96</v>
      </c>
      <c r="AY210" s="15" t="s">
        <v>195</v>
      </c>
      <c r="BE210" s="156">
        <f>IF(N210="základní",J210,0)</f>
        <v>0</v>
      </c>
      <c r="BF210" s="156">
        <f>IF(N210="snížená",J210,0)</f>
        <v>0</v>
      </c>
      <c r="BG210" s="156">
        <f>IF(N210="zákl. přenesená",J210,0)</f>
        <v>0</v>
      </c>
      <c r="BH210" s="156">
        <f>IF(N210="sníž. přenesená",J210,0)</f>
        <v>0</v>
      </c>
      <c r="BI210" s="156">
        <f>IF(N210="nulová",J210,0)</f>
        <v>0</v>
      </c>
      <c r="BJ210" s="15" t="s">
        <v>93</v>
      </c>
      <c r="BK210" s="156">
        <f>ROUND(I210*H210,2)</f>
        <v>0</v>
      </c>
      <c r="BL210" s="15" t="s">
        <v>208</v>
      </c>
      <c r="BM210" s="155" t="s">
        <v>1525</v>
      </c>
    </row>
    <row r="211" spans="1:47" s="2" customFormat="1" ht="19.5">
      <c r="A211" s="31"/>
      <c r="B211" s="32"/>
      <c r="C211" s="184"/>
      <c r="D211" s="201" t="s">
        <v>202</v>
      </c>
      <c r="E211" s="184"/>
      <c r="F211" s="202" t="s">
        <v>490</v>
      </c>
      <c r="G211" s="184"/>
      <c r="H211" s="184"/>
      <c r="I211" s="157"/>
      <c r="J211" s="184"/>
      <c r="K211" s="31"/>
      <c r="L211" s="32"/>
      <c r="M211" s="158"/>
      <c r="N211" s="159"/>
      <c r="O211" s="57"/>
      <c r="P211" s="57"/>
      <c r="Q211" s="57"/>
      <c r="R211" s="57"/>
      <c r="S211" s="57"/>
      <c r="T211" s="58"/>
      <c r="U211" s="31"/>
      <c r="V211" s="31"/>
      <c r="W211" s="31"/>
      <c r="X211" s="31"/>
      <c r="Y211" s="31"/>
      <c r="Z211" s="31"/>
      <c r="AA211" s="31"/>
      <c r="AB211" s="31"/>
      <c r="AC211" s="31"/>
      <c r="AD211" s="31"/>
      <c r="AE211" s="31"/>
      <c r="AT211" s="15" t="s">
        <v>202</v>
      </c>
      <c r="AU211" s="15" t="s">
        <v>96</v>
      </c>
    </row>
    <row r="212" spans="2:51" s="13" customFormat="1" ht="12">
      <c r="B212" s="160"/>
      <c r="C212" s="186"/>
      <c r="D212" s="201" t="s">
        <v>257</v>
      </c>
      <c r="E212" s="203" t="s">
        <v>1</v>
      </c>
      <c r="F212" s="204" t="s">
        <v>1227</v>
      </c>
      <c r="G212" s="186"/>
      <c r="H212" s="205">
        <v>141.6</v>
      </c>
      <c r="I212" s="162"/>
      <c r="J212" s="186"/>
      <c r="L212" s="160"/>
      <c r="M212" s="163"/>
      <c r="N212" s="164"/>
      <c r="O212" s="164"/>
      <c r="P212" s="164"/>
      <c r="Q212" s="164"/>
      <c r="R212" s="164"/>
      <c r="S212" s="164"/>
      <c r="T212" s="165"/>
      <c r="AT212" s="161" t="s">
        <v>257</v>
      </c>
      <c r="AU212" s="161" t="s">
        <v>96</v>
      </c>
      <c r="AV212" s="13" t="s">
        <v>96</v>
      </c>
      <c r="AW212" s="13" t="s">
        <v>40</v>
      </c>
      <c r="AX212" s="13" t="s">
        <v>93</v>
      </c>
      <c r="AY212" s="161" t="s">
        <v>195</v>
      </c>
    </row>
    <row r="213" spans="1:65" s="2" customFormat="1" ht="24.2" customHeight="1">
      <c r="A213" s="31"/>
      <c r="B213" s="148"/>
      <c r="C213" s="196" t="s">
        <v>438</v>
      </c>
      <c r="D213" s="196" t="s">
        <v>196</v>
      </c>
      <c r="E213" s="197" t="s">
        <v>493</v>
      </c>
      <c r="F213" s="198" t="s">
        <v>494</v>
      </c>
      <c r="G213" s="199" t="s">
        <v>296</v>
      </c>
      <c r="H213" s="200">
        <v>67.2</v>
      </c>
      <c r="I213" s="149"/>
      <c r="J213" s="183">
        <f>ROUND(I213*H213,2)</f>
        <v>0</v>
      </c>
      <c r="K213" s="150"/>
      <c r="L213" s="32"/>
      <c r="M213" s="151" t="s">
        <v>1</v>
      </c>
      <c r="N213" s="152" t="s">
        <v>50</v>
      </c>
      <c r="O213" s="57"/>
      <c r="P213" s="153">
        <f>O213*H213</f>
        <v>0</v>
      </c>
      <c r="Q213" s="153">
        <v>0</v>
      </c>
      <c r="R213" s="153">
        <f>Q213*H213</f>
        <v>0</v>
      </c>
      <c r="S213" s="153">
        <v>0</v>
      </c>
      <c r="T213" s="154">
        <f>S213*H213</f>
        <v>0</v>
      </c>
      <c r="U213" s="31"/>
      <c r="V213" s="31"/>
      <c r="W213" s="31"/>
      <c r="X213" s="31"/>
      <c r="Y213" s="31"/>
      <c r="Z213" s="31"/>
      <c r="AA213" s="31"/>
      <c r="AB213" s="31"/>
      <c r="AC213" s="31"/>
      <c r="AD213" s="31"/>
      <c r="AE213" s="31"/>
      <c r="AR213" s="155" t="s">
        <v>208</v>
      </c>
      <c r="AT213" s="155" t="s">
        <v>196</v>
      </c>
      <c r="AU213" s="155" t="s">
        <v>96</v>
      </c>
      <c r="AY213" s="15" t="s">
        <v>195</v>
      </c>
      <c r="BE213" s="156">
        <f>IF(N213="základní",J213,0)</f>
        <v>0</v>
      </c>
      <c r="BF213" s="156">
        <f>IF(N213="snížená",J213,0)</f>
        <v>0</v>
      </c>
      <c r="BG213" s="156">
        <f>IF(N213="zákl. přenesená",J213,0)</f>
        <v>0</v>
      </c>
      <c r="BH213" s="156">
        <f>IF(N213="sníž. přenesená",J213,0)</f>
        <v>0</v>
      </c>
      <c r="BI213" s="156">
        <f>IF(N213="nulová",J213,0)</f>
        <v>0</v>
      </c>
      <c r="BJ213" s="15" t="s">
        <v>93</v>
      </c>
      <c r="BK213" s="156">
        <f>ROUND(I213*H213,2)</f>
        <v>0</v>
      </c>
      <c r="BL213" s="15" t="s">
        <v>208</v>
      </c>
      <c r="BM213" s="155" t="s">
        <v>1526</v>
      </c>
    </row>
    <row r="214" spans="1:47" s="2" customFormat="1" ht="29.25">
      <c r="A214" s="31"/>
      <c r="B214" s="32"/>
      <c r="C214" s="184"/>
      <c r="D214" s="201" t="s">
        <v>202</v>
      </c>
      <c r="E214" s="184"/>
      <c r="F214" s="202" t="s">
        <v>496</v>
      </c>
      <c r="G214" s="184"/>
      <c r="H214" s="184"/>
      <c r="I214" s="157"/>
      <c r="J214" s="184"/>
      <c r="K214" s="31"/>
      <c r="L214" s="32"/>
      <c r="M214" s="158"/>
      <c r="N214" s="159"/>
      <c r="O214" s="57"/>
      <c r="P214" s="57"/>
      <c r="Q214" s="57"/>
      <c r="R214" s="57"/>
      <c r="S214" s="57"/>
      <c r="T214" s="58"/>
      <c r="U214" s="31"/>
      <c r="V214" s="31"/>
      <c r="W214" s="31"/>
      <c r="X214" s="31"/>
      <c r="Y214" s="31"/>
      <c r="Z214" s="31"/>
      <c r="AA214" s="31"/>
      <c r="AB214" s="31"/>
      <c r="AC214" s="31"/>
      <c r="AD214" s="31"/>
      <c r="AE214" s="31"/>
      <c r="AT214" s="15" t="s">
        <v>202</v>
      </c>
      <c r="AU214" s="15" t="s">
        <v>96</v>
      </c>
    </row>
    <row r="215" spans="2:51" s="13" customFormat="1" ht="12">
      <c r="B215" s="160"/>
      <c r="C215" s="186"/>
      <c r="D215" s="201" t="s">
        <v>257</v>
      </c>
      <c r="E215" s="203" t="s">
        <v>1</v>
      </c>
      <c r="F215" s="204" t="s">
        <v>1229</v>
      </c>
      <c r="G215" s="186"/>
      <c r="H215" s="205">
        <v>67.2</v>
      </c>
      <c r="I215" s="162"/>
      <c r="J215" s="186"/>
      <c r="L215" s="160"/>
      <c r="M215" s="163"/>
      <c r="N215" s="164"/>
      <c r="O215" s="164"/>
      <c r="P215" s="164"/>
      <c r="Q215" s="164"/>
      <c r="R215" s="164"/>
      <c r="S215" s="164"/>
      <c r="T215" s="165"/>
      <c r="AT215" s="161" t="s">
        <v>257</v>
      </c>
      <c r="AU215" s="161" t="s">
        <v>96</v>
      </c>
      <c r="AV215" s="13" t="s">
        <v>96</v>
      </c>
      <c r="AW215" s="13" t="s">
        <v>40</v>
      </c>
      <c r="AX215" s="13" t="s">
        <v>93</v>
      </c>
      <c r="AY215" s="161" t="s">
        <v>195</v>
      </c>
    </row>
    <row r="216" spans="1:65" s="2" customFormat="1" ht="24.2" customHeight="1">
      <c r="A216" s="31"/>
      <c r="B216" s="148"/>
      <c r="C216" s="196" t="s">
        <v>447</v>
      </c>
      <c r="D216" s="196" t="s">
        <v>196</v>
      </c>
      <c r="E216" s="197" t="s">
        <v>498</v>
      </c>
      <c r="F216" s="198" t="s">
        <v>499</v>
      </c>
      <c r="G216" s="199" t="s">
        <v>296</v>
      </c>
      <c r="H216" s="200">
        <v>67.2</v>
      </c>
      <c r="I216" s="149"/>
      <c r="J216" s="183">
        <f>ROUND(I216*H216,2)</f>
        <v>0</v>
      </c>
      <c r="K216" s="150"/>
      <c r="L216" s="32"/>
      <c r="M216" s="151" t="s">
        <v>1</v>
      </c>
      <c r="N216" s="152" t="s">
        <v>50</v>
      </c>
      <c r="O216" s="57"/>
      <c r="P216" s="153">
        <f>O216*H216</f>
        <v>0</v>
      </c>
      <c r="Q216" s="153">
        <v>0.00601</v>
      </c>
      <c r="R216" s="153">
        <f>Q216*H216</f>
        <v>0.403872</v>
      </c>
      <c r="S216" s="153">
        <v>0</v>
      </c>
      <c r="T216" s="154">
        <f>S216*H216</f>
        <v>0</v>
      </c>
      <c r="U216" s="31"/>
      <c r="V216" s="31"/>
      <c r="W216" s="31"/>
      <c r="X216" s="31"/>
      <c r="Y216" s="31"/>
      <c r="Z216" s="31"/>
      <c r="AA216" s="31"/>
      <c r="AB216" s="31"/>
      <c r="AC216" s="31"/>
      <c r="AD216" s="31"/>
      <c r="AE216" s="31"/>
      <c r="AR216" s="155" t="s">
        <v>208</v>
      </c>
      <c r="AT216" s="155" t="s">
        <v>196</v>
      </c>
      <c r="AU216" s="155" t="s">
        <v>96</v>
      </c>
      <c r="AY216" s="15" t="s">
        <v>195</v>
      </c>
      <c r="BE216" s="156">
        <f>IF(N216="základní",J216,0)</f>
        <v>0</v>
      </c>
      <c r="BF216" s="156">
        <f>IF(N216="snížená",J216,0)</f>
        <v>0</v>
      </c>
      <c r="BG216" s="156">
        <f>IF(N216="zákl. přenesená",J216,0)</f>
        <v>0</v>
      </c>
      <c r="BH216" s="156">
        <f>IF(N216="sníž. přenesená",J216,0)</f>
        <v>0</v>
      </c>
      <c r="BI216" s="156">
        <f>IF(N216="nulová",J216,0)</f>
        <v>0</v>
      </c>
      <c r="BJ216" s="15" t="s">
        <v>93</v>
      </c>
      <c r="BK216" s="156">
        <f>ROUND(I216*H216,2)</f>
        <v>0</v>
      </c>
      <c r="BL216" s="15" t="s">
        <v>208</v>
      </c>
      <c r="BM216" s="155" t="s">
        <v>1527</v>
      </c>
    </row>
    <row r="217" spans="1:47" s="2" customFormat="1" ht="19.5">
      <c r="A217" s="31"/>
      <c r="B217" s="32"/>
      <c r="C217" s="184"/>
      <c r="D217" s="201" t="s">
        <v>202</v>
      </c>
      <c r="E217" s="184"/>
      <c r="F217" s="202" t="s">
        <v>501</v>
      </c>
      <c r="G217" s="184"/>
      <c r="H217" s="184"/>
      <c r="I217" s="157"/>
      <c r="J217" s="184"/>
      <c r="K217" s="31"/>
      <c r="L217" s="32"/>
      <c r="M217" s="158"/>
      <c r="N217" s="159"/>
      <c r="O217" s="57"/>
      <c r="P217" s="57"/>
      <c r="Q217" s="57"/>
      <c r="R217" s="57"/>
      <c r="S217" s="57"/>
      <c r="T217" s="58"/>
      <c r="U217" s="31"/>
      <c r="V217" s="31"/>
      <c r="W217" s="31"/>
      <c r="X217" s="31"/>
      <c r="Y217" s="31"/>
      <c r="Z217" s="31"/>
      <c r="AA217" s="31"/>
      <c r="AB217" s="31"/>
      <c r="AC217" s="31"/>
      <c r="AD217" s="31"/>
      <c r="AE217" s="31"/>
      <c r="AT217" s="15" t="s">
        <v>202</v>
      </c>
      <c r="AU217" s="15" t="s">
        <v>96</v>
      </c>
    </row>
    <row r="218" spans="2:51" s="13" customFormat="1" ht="12">
      <c r="B218" s="160"/>
      <c r="C218" s="186"/>
      <c r="D218" s="201" t="s">
        <v>257</v>
      </c>
      <c r="E218" s="203" t="s">
        <v>1</v>
      </c>
      <c r="F218" s="204" t="s">
        <v>1229</v>
      </c>
      <c r="G218" s="186"/>
      <c r="H218" s="205">
        <v>67.2</v>
      </c>
      <c r="I218" s="162"/>
      <c r="J218" s="186"/>
      <c r="L218" s="160"/>
      <c r="M218" s="163"/>
      <c r="N218" s="164"/>
      <c r="O218" s="164"/>
      <c r="P218" s="164"/>
      <c r="Q218" s="164"/>
      <c r="R218" s="164"/>
      <c r="S218" s="164"/>
      <c r="T218" s="165"/>
      <c r="AT218" s="161" t="s">
        <v>257</v>
      </c>
      <c r="AU218" s="161" t="s">
        <v>96</v>
      </c>
      <c r="AV218" s="13" t="s">
        <v>96</v>
      </c>
      <c r="AW218" s="13" t="s">
        <v>40</v>
      </c>
      <c r="AX218" s="13" t="s">
        <v>93</v>
      </c>
      <c r="AY218" s="161" t="s">
        <v>195</v>
      </c>
    </row>
    <row r="219" spans="1:65" s="2" customFormat="1" ht="24.2" customHeight="1">
      <c r="A219" s="31"/>
      <c r="B219" s="148"/>
      <c r="C219" s="196" t="s">
        <v>455</v>
      </c>
      <c r="D219" s="196" t="s">
        <v>196</v>
      </c>
      <c r="E219" s="197" t="s">
        <v>503</v>
      </c>
      <c r="F219" s="198" t="s">
        <v>504</v>
      </c>
      <c r="G219" s="199" t="s">
        <v>296</v>
      </c>
      <c r="H219" s="200">
        <v>67.2</v>
      </c>
      <c r="I219" s="149"/>
      <c r="J219" s="183">
        <f>ROUND(I219*H219,2)</f>
        <v>0</v>
      </c>
      <c r="K219" s="150"/>
      <c r="L219" s="32"/>
      <c r="M219" s="151" t="s">
        <v>1</v>
      </c>
      <c r="N219" s="152" t="s">
        <v>50</v>
      </c>
      <c r="O219" s="57"/>
      <c r="P219" s="153">
        <f>O219*H219</f>
        <v>0</v>
      </c>
      <c r="Q219" s="153">
        <v>0.00071</v>
      </c>
      <c r="R219" s="153">
        <f>Q219*H219</f>
        <v>0.047712000000000004</v>
      </c>
      <c r="S219" s="153">
        <v>0</v>
      </c>
      <c r="T219" s="154">
        <f>S219*H219</f>
        <v>0</v>
      </c>
      <c r="U219" s="31"/>
      <c r="V219" s="31"/>
      <c r="W219" s="31"/>
      <c r="X219" s="31"/>
      <c r="Y219" s="31"/>
      <c r="Z219" s="31"/>
      <c r="AA219" s="31"/>
      <c r="AB219" s="31"/>
      <c r="AC219" s="31"/>
      <c r="AD219" s="31"/>
      <c r="AE219" s="31"/>
      <c r="AR219" s="155" t="s">
        <v>208</v>
      </c>
      <c r="AT219" s="155" t="s">
        <v>196</v>
      </c>
      <c r="AU219" s="155" t="s">
        <v>96</v>
      </c>
      <c r="AY219" s="15" t="s">
        <v>195</v>
      </c>
      <c r="BE219" s="156">
        <f>IF(N219="základní",J219,0)</f>
        <v>0</v>
      </c>
      <c r="BF219" s="156">
        <f>IF(N219="snížená",J219,0)</f>
        <v>0</v>
      </c>
      <c r="BG219" s="156">
        <f>IF(N219="zákl. přenesená",J219,0)</f>
        <v>0</v>
      </c>
      <c r="BH219" s="156">
        <f>IF(N219="sníž. přenesená",J219,0)</f>
        <v>0</v>
      </c>
      <c r="BI219" s="156">
        <f>IF(N219="nulová",J219,0)</f>
        <v>0</v>
      </c>
      <c r="BJ219" s="15" t="s">
        <v>93</v>
      </c>
      <c r="BK219" s="156">
        <f>ROUND(I219*H219,2)</f>
        <v>0</v>
      </c>
      <c r="BL219" s="15" t="s">
        <v>208</v>
      </c>
      <c r="BM219" s="155" t="s">
        <v>1528</v>
      </c>
    </row>
    <row r="220" spans="1:47" s="2" customFormat="1" ht="19.5">
      <c r="A220" s="31"/>
      <c r="B220" s="32"/>
      <c r="C220" s="184"/>
      <c r="D220" s="201" t="s">
        <v>202</v>
      </c>
      <c r="E220" s="184"/>
      <c r="F220" s="202" t="s">
        <v>506</v>
      </c>
      <c r="G220" s="184"/>
      <c r="H220" s="184"/>
      <c r="I220" s="157"/>
      <c r="J220" s="184"/>
      <c r="K220" s="31"/>
      <c r="L220" s="32"/>
      <c r="M220" s="158"/>
      <c r="N220" s="159"/>
      <c r="O220" s="57"/>
      <c r="P220" s="57"/>
      <c r="Q220" s="57"/>
      <c r="R220" s="57"/>
      <c r="S220" s="57"/>
      <c r="T220" s="58"/>
      <c r="U220" s="31"/>
      <c r="V220" s="31"/>
      <c r="W220" s="31"/>
      <c r="X220" s="31"/>
      <c r="Y220" s="31"/>
      <c r="Z220" s="31"/>
      <c r="AA220" s="31"/>
      <c r="AB220" s="31"/>
      <c r="AC220" s="31"/>
      <c r="AD220" s="31"/>
      <c r="AE220" s="31"/>
      <c r="AT220" s="15" t="s">
        <v>202</v>
      </c>
      <c r="AU220" s="15" t="s">
        <v>96</v>
      </c>
    </row>
    <row r="221" spans="2:51" s="13" customFormat="1" ht="12">
      <c r="B221" s="160"/>
      <c r="C221" s="186"/>
      <c r="D221" s="201" t="s">
        <v>257</v>
      </c>
      <c r="E221" s="203" t="s">
        <v>1</v>
      </c>
      <c r="F221" s="204" t="s">
        <v>1229</v>
      </c>
      <c r="G221" s="186"/>
      <c r="H221" s="205">
        <v>67.2</v>
      </c>
      <c r="I221" s="162"/>
      <c r="J221" s="186"/>
      <c r="L221" s="160"/>
      <c r="M221" s="163"/>
      <c r="N221" s="164"/>
      <c r="O221" s="164"/>
      <c r="P221" s="164"/>
      <c r="Q221" s="164"/>
      <c r="R221" s="164"/>
      <c r="S221" s="164"/>
      <c r="T221" s="165"/>
      <c r="AT221" s="161" t="s">
        <v>257</v>
      </c>
      <c r="AU221" s="161" t="s">
        <v>96</v>
      </c>
      <c r="AV221" s="13" t="s">
        <v>96</v>
      </c>
      <c r="AW221" s="13" t="s">
        <v>40</v>
      </c>
      <c r="AX221" s="13" t="s">
        <v>85</v>
      </c>
      <c r="AY221" s="161" t="s">
        <v>195</v>
      </c>
    </row>
    <row r="222" spans="1:65" s="2" customFormat="1" ht="33" customHeight="1">
      <c r="A222" s="31"/>
      <c r="B222" s="148"/>
      <c r="C222" s="196" t="s">
        <v>462</v>
      </c>
      <c r="D222" s="196" t="s">
        <v>196</v>
      </c>
      <c r="E222" s="197" t="s">
        <v>508</v>
      </c>
      <c r="F222" s="198" t="s">
        <v>509</v>
      </c>
      <c r="G222" s="199" t="s">
        <v>296</v>
      </c>
      <c r="H222" s="200">
        <v>67.2</v>
      </c>
      <c r="I222" s="149"/>
      <c r="J222" s="183">
        <f>ROUND(I222*H222,2)</f>
        <v>0</v>
      </c>
      <c r="K222" s="150"/>
      <c r="L222" s="32"/>
      <c r="M222" s="151" t="s">
        <v>1</v>
      </c>
      <c r="N222" s="152" t="s">
        <v>50</v>
      </c>
      <c r="O222" s="57"/>
      <c r="P222" s="153">
        <f>O222*H222</f>
        <v>0</v>
      </c>
      <c r="Q222" s="153">
        <v>0</v>
      </c>
      <c r="R222" s="153">
        <f>Q222*H222</f>
        <v>0</v>
      </c>
      <c r="S222" s="153">
        <v>0</v>
      </c>
      <c r="T222" s="154">
        <f>S222*H222</f>
        <v>0</v>
      </c>
      <c r="U222" s="31"/>
      <c r="V222" s="31"/>
      <c r="W222" s="31"/>
      <c r="X222" s="31"/>
      <c r="Y222" s="31"/>
      <c r="Z222" s="31"/>
      <c r="AA222" s="31"/>
      <c r="AB222" s="31"/>
      <c r="AC222" s="31"/>
      <c r="AD222" s="31"/>
      <c r="AE222" s="31"/>
      <c r="AR222" s="155" t="s">
        <v>208</v>
      </c>
      <c r="AT222" s="155" t="s">
        <v>196</v>
      </c>
      <c r="AU222" s="155" t="s">
        <v>96</v>
      </c>
      <c r="AY222" s="15" t="s">
        <v>195</v>
      </c>
      <c r="BE222" s="156">
        <f>IF(N222="základní",J222,0)</f>
        <v>0</v>
      </c>
      <c r="BF222" s="156">
        <f>IF(N222="snížená",J222,0)</f>
        <v>0</v>
      </c>
      <c r="BG222" s="156">
        <f>IF(N222="zákl. přenesená",J222,0)</f>
        <v>0</v>
      </c>
      <c r="BH222" s="156">
        <f>IF(N222="sníž. přenesená",J222,0)</f>
        <v>0</v>
      </c>
      <c r="BI222" s="156">
        <f>IF(N222="nulová",J222,0)</f>
        <v>0</v>
      </c>
      <c r="BJ222" s="15" t="s">
        <v>93</v>
      </c>
      <c r="BK222" s="156">
        <f>ROUND(I222*H222,2)</f>
        <v>0</v>
      </c>
      <c r="BL222" s="15" t="s">
        <v>208</v>
      </c>
      <c r="BM222" s="155" t="s">
        <v>1529</v>
      </c>
    </row>
    <row r="223" spans="1:47" s="2" customFormat="1" ht="29.25">
      <c r="A223" s="31"/>
      <c r="B223" s="32"/>
      <c r="C223" s="184"/>
      <c r="D223" s="201" t="s">
        <v>202</v>
      </c>
      <c r="E223" s="184"/>
      <c r="F223" s="202" t="s">
        <v>511</v>
      </c>
      <c r="G223" s="184"/>
      <c r="H223" s="184"/>
      <c r="I223" s="157"/>
      <c r="J223" s="184"/>
      <c r="K223" s="31"/>
      <c r="L223" s="32"/>
      <c r="M223" s="158"/>
      <c r="N223" s="159"/>
      <c r="O223" s="57"/>
      <c r="P223" s="57"/>
      <c r="Q223" s="57"/>
      <c r="R223" s="57"/>
      <c r="S223" s="57"/>
      <c r="T223" s="58"/>
      <c r="U223" s="31"/>
      <c r="V223" s="31"/>
      <c r="W223" s="31"/>
      <c r="X223" s="31"/>
      <c r="Y223" s="31"/>
      <c r="Z223" s="31"/>
      <c r="AA223" s="31"/>
      <c r="AB223" s="31"/>
      <c r="AC223" s="31"/>
      <c r="AD223" s="31"/>
      <c r="AE223" s="31"/>
      <c r="AT223" s="15" t="s">
        <v>202</v>
      </c>
      <c r="AU223" s="15" t="s">
        <v>96</v>
      </c>
    </row>
    <row r="224" spans="2:51" s="13" customFormat="1" ht="12">
      <c r="B224" s="160"/>
      <c r="C224" s="186"/>
      <c r="D224" s="201" t="s">
        <v>257</v>
      </c>
      <c r="E224" s="203" t="s">
        <v>1</v>
      </c>
      <c r="F224" s="204" t="s">
        <v>1229</v>
      </c>
      <c r="G224" s="186"/>
      <c r="H224" s="205">
        <v>67.2</v>
      </c>
      <c r="I224" s="162"/>
      <c r="J224" s="186"/>
      <c r="L224" s="160"/>
      <c r="M224" s="163"/>
      <c r="N224" s="164"/>
      <c r="O224" s="164"/>
      <c r="P224" s="164"/>
      <c r="Q224" s="164"/>
      <c r="R224" s="164"/>
      <c r="S224" s="164"/>
      <c r="T224" s="165"/>
      <c r="AT224" s="161" t="s">
        <v>257</v>
      </c>
      <c r="AU224" s="161" t="s">
        <v>96</v>
      </c>
      <c r="AV224" s="13" t="s">
        <v>96</v>
      </c>
      <c r="AW224" s="13" t="s">
        <v>40</v>
      </c>
      <c r="AX224" s="13" t="s">
        <v>93</v>
      </c>
      <c r="AY224" s="161" t="s">
        <v>195</v>
      </c>
    </row>
    <row r="225" spans="1:65" s="2" customFormat="1" ht="24.2" customHeight="1">
      <c r="A225" s="31"/>
      <c r="B225" s="148"/>
      <c r="C225" s="196" t="s">
        <v>339</v>
      </c>
      <c r="D225" s="196" t="s">
        <v>196</v>
      </c>
      <c r="E225" s="197" t="s">
        <v>513</v>
      </c>
      <c r="F225" s="198" t="s">
        <v>514</v>
      </c>
      <c r="G225" s="199" t="s">
        <v>296</v>
      </c>
      <c r="H225" s="200">
        <v>67.2</v>
      </c>
      <c r="I225" s="149"/>
      <c r="J225" s="183">
        <f>ROUND(I225*H225,2)</f>
        <v>0</v>
      </c>
      <c r="K225" s="150"/>
      <c r="L225" s="32"/>
      <c r="M225" s="151" t="s">
        <v>1</v>
      </c>
      <c r="N225" s="152" t="s">
        <v>50</v>
      </c>
      <c r="O225" s="57"/>
      <c r="P225" s="153">
        <f>O225*H225</f>
        <v>0</v>
      </c>
      <c r="Q225" s="153">
        <v>0</v>
      </c>
      <c r="R225" s="153">
        <f>Q225*H225</f>
        <v>0</v>
      </c>
      <c r="S225" s="153">
        <v>0</v>
      </c>
      <c r="T225" s="154">
        <f>S225*H225</f>
        <v>0</v>
      </c>
      <c r="U225" s="31"/>
      <c r="V225" s="31"/>
      <c r="W225" s="31"/>
      <c r="X225" s="31"/>
      <c r="Y225" s="31"/>
      <c r="Z225" s="31"/>
      <c r="AA225" s="31"/>
      <c r="AB225" s="31"/>
      <c r="AC225" s="31"/>
      <c r="AD225" s="31"/>
      <c r="AE225" s="31"/>
      <c r="AR225" s="155" t="s">
        <v>208</v>
      </c>
      <c r="AT225" s="155" t="s">
        <v>196</v>
      </c>
      <c r="AU225" s="155" t="s">
        <v>96</v>
      </c>
      <c r="AY225" s="15" t="s">
        <v>195</v>
      </c>
      <c r="BE225" s="156">
        <f>IF(N225="základní",J225,0)</f>
        <v>0</v>
      </c>
      <c r="BF225" s="156">
        <f>IF(N225="snížená",J225,0)</f>
        <v>0</v>
      </c>
      <c r="BG225" s="156">
        <f>IF(N225="zákl. přenesená",J225,0)</f>
        <v>0</v>
      </c>
      <c r="BH225" s="156">
        <f>IF(N225="sníž. přenesená",J225,0)</f>
        <v>0</v>
      </c>
      <c r="BI225" s="156">
        <f>IF(N225="nulová",J225,0)</f>
        <v>0</v>
      </c>
      <c r="BJ225" s="15" t="s">
        <v>93</v>
      </c>
      <c r="BK225" s="156">
        <f>ROUND(I225*H225,2)</f>
        <v>0</v>
      </c>
      <c r="BL225" s="15" t="s">
        <v>208</v>
      </c>
      <c r="BM225" s="155" t="s">
        <v>1530</v>
      </c>
    </row>
    <row r="226" spans="1:47" s="2" customFormat="1" ht="29.25">
      <c r="A226" s="31"/>
      <c r="B226" s="32"/>
      <c r="C226" s="184"/>
      <c r="D226" s="201" t="s">
        <v>202</v>
      </c>
      <c r="E226" s="184"/>
      <c r="F226" s="202" t="s">
        <v>516</v>
      </c>
      <c r="G226" s="184"/>
      <c r="H226" s="184"/>
      <c r="I226" s="157"/>
      <c r="J226" s="184"/>
      <c r="K226" s="31"/>
      <c r="L226" s="32"/>
      <c r="M226" s="158"/>
      <c r="N226" s="159"/>
      <c r="O226" s="57"/>
      <c r="P226" s="57"/>
      <c r="Q226" s="57"/>
      <c r="R226" s="57"/>
      <c r="S226" s="57"/>
      <c r="T226" s="58"/>
      <c r="U226" s="31"/>
      <c r="V226" s="31"/>
      <c r="W226" s="31"/>
      <c r="X226" s="31"/>
      <c r="Y226" s="31"/>
      <c r="Z226" s="31"/>
      <c r="AA226" s="31"/>
      <c r="AB226" s="31"/>
      <c r="AC226" s="31"/>
      <c r="AD226" s="31"/>
      <c r="AE226" s="31"/>
      <c r="AT226" s="15" t="s">
        <v>202</v>
      </c>
      <c r="AU226" s="15" t="s">
        <v>96</v>
      </c>
    </row>
    <row r="227" spans="2:51" s="13" customFormat="1" ht="12">
      <c r="B227" s="160"/>
      <c r="C227" s="186"/>
      <c r="D227" s="201" t="s">
        <v>257</v>
      </c>
      <c r="E227" s="203" t="s">
        <v>1</v>
      </c>
      <c r="F227" s="204" t="s">
        <v>1229</v>
      </c>
      <c r="G227" s="186"/>
      <c r="H227" s="205">
        <v>67.2</v>
      </c>
      <c r="I227" s="162"/>
      <c r="J227" s="186"/>
      <c r="L227" s="160"/>
      <c r="M227" s="163"/>
      <c r="N227" s="164"/>
      <c r="O227" s="164"/>
      <c r="P227" s="164"/>
      <c r="Q227" s="164"/>
      <c r="R227" s="164"/>
      <c r="S227" s="164"/>
      <c r="T227" s="165"/>
      <c r="AT227" s="161" t="s">
        <v>257</v>
      </c>
      <c r="AU227" s="161" t="s">
        <v>96</v>
      </c>
      <c r="AV227" s="13" t="s">
        <v>96</v>
      </c>
      <c r="AW227" s="13" t="s">
        <v>40</v>
      </c>
      <c r="AX227" s="13" t="s">
        <v>93</v>
      </c>
      <c r="AY227" s="161" t="s">
        <v>195</v>
      </c>
    </row>
    <row r="228" spans="2:63" s="12" customFormat="1" ht="22.9" customHeight="1">
      <c r="B228" s="135"/>
      <c r="C228" s="192"/>
      <c r="D228" s="193" t="s">
        <v>84</v>
      </c>
      <c r="E228" s="195" t="s">
        <v>224</v>
      </c>
      <c r="F228" s="195" t="s">
        <v>1243</v>
      </c>
      <c r="G228" s="192"/>
      <c r="H228" s="192"/>
      <c r="I228" s="138"/>
      <c r="J228" s="185">
        <f>BK228</f>
        <v>0</v>
      </c>
      <c r="L228" s="135"/>
      <c r="M228" s="140"/>
      <c r="N228" s="141"/>
      <c r="O228" s="141"/>
      <c r="P228" s="142">
        <f>P229+SUM(P230:P322)</f>
        <v>0</v>
      </c>
      <c r="Q228" s="141"/>
      <c r="R228" s="142">
        <f>R229+SUM(R230:R322)</f>
        <v>1.79477</v>
      </c>
      <c r="S228" s="141"/>
      <c r="T228" s="143">
        <f>T229+SUM(T230:T322)</f>
        <v>0</v>
      </c>
      <c r="AR228" s="136" t="s">
        <v>93</v>
      </c>
      <c r="AT228" s="144" t="s">
        <v>84</v>
      </c>
      <c r="AU228" s="144" t="s">
        <v>93</v>
      </c>
      <c r="AY228" s="136" t="s">
        <v>195</v>
      </c>
      <c r="BK228" s="145">
        <f>BK229+SUM(BK230:BK322)</f>
        <v>0</v>
      </c>
    </row>
    <row r="229" spans="1:65" s="2" customFormat="1" ht="16.5" customHeight="1">
      <c r="A229" s="31"/>
      <c r="B229" s="148"/>
      <c r="C229" s="206" t="s">
        <v>473</v>
      </c>
      <c r="D229" s="206" t="s">
        <v>327</v>
      </c>
      <c r="E229" s="207" t="s">
        <v>1531</v>
      </c>
      <c r="F229" s="208" t="s">
        <v>1532</v>
      </c>
      <c r="G229" s="209" t="s">
        <v>312</v>
      </c>
      <c r="H229" s="210">
        <v>123</v>
      </c>
      <c r="I229" s="170"/>
      <c r="J229" s="187">
        <f>ROUND(I229*H229,2)</f>
        <v>0</v>
      </c>
      <c r="K229" s="171"/>
      <c r="L229" s="172"/>
      <c r="M229" s="173" t="s">
        <v>1</v>
      </c>
      <c r="N229" s="174" t="s">
        <v>50</v>
      </c>
      <c r="O229" s="57"/>
      <c r="P229" s="153">
        <f>O229*H229</f>
        <v>0</v>
      </c>
      <c r="Q229" s="153">
        <v>0</v>
      </c>
      <c r="R229" s="153">
        <f>Q229*H229</f>
        <v>0</v>
      </c>
      <c r="S229" s="153">
        <v>0</v>
      </c>
      <c r="T229" s="154">
        <f>S229*H229</f>
        <v>0</v>
      </c>
      <c r="U229" s="31"/>
      <c r="V229" s="31"/>
      <c r="W229" s="31"/>
      <c r="X229" s="31"/>
      <c r="Y229" s="31"/>
      <c r="Z229" s="31"/>
      <c r="AA229" s="31"/>
      <c r="AB229" s="31"/>
      <c r="AC229" s="31"/>
      <c r="AD229" s="31"/>
      <c r="AE229" s="31"/>
      <c r="AR229" s="155" t="s">
        <v>539</v>
      </c>
      <c r="AT229" s="155" t="s">
        <v>327</v>
      </c>
      <c r="AU229" s="155" t="s">
        <v>96</v>
      </c>
      <c r="AY229" s="15" t="s">
        <v>195</v>
      </c>
      <c r="BE229" s="156">
        <f>IF(N229="základní",J229,0)</f>
        <v>0</v>
      </c>
      <c r="BF229" s="156">
        <f>IF(N229="snížená",J229,0)</f>
        <v>0</v>
      </c>
      <c r="BG229" s="156">
        <f>IF(N229="zákl. přenesená",J229,0)</f>
        <v>0</v>
      </c>
      <c r="BH229" s="156">
        <f>IF(N229="sníž. přenesená",J229,0)</f>
        <v>0</v>
      </c>
      <c r="BI229" s="156">
        <f>IF(N229="nulová",J229,0)</f>
        <v>0</v>
      </c>
      <c r="BJ229" s="15" t="s">
        <v>93</v>
      </c>
      <c r="BK229" s="156">
        <f>ROUND(I229*H229,2)</f>
        <v>0</v>
      </c>
      <c r="BL229" s="15" t="s">
        <v>539</v>
      </c>
      <c r="BM229" s="155" t="s">
        <v>1533</v>
      </c>
    </row>
    <row r="230" spans="1:47" s="2" customFormat="1" ht="12">
      <c r="A230" s="31"/>
      <c r="B230" s="32"/>
      <c r="C230" s="184"/>
      <c r="D230" s="201" t="s">
        <v>202</v>
      </c>
      <c r="E230" s="184"/>
      <c r="F230" s="202" t="s">
        <v>1532</v>
      </c>
      <c r="G230" s="184"/>
      <c r="H230" s="184"/>
      <c r="I230" s="157"/>
      <c r="J230" s="184"/>
      <c r="K230" s="31"/>
      <c r="L230" s="32"/>
      <c r="M230" s="158"/>
      <c r="N230" s="159"/>
      <c r="O230" s="57"/>
      <c r="P230" s="57"/>
      <c r="Q230" s="57"/>
      <c r="R230" s="57"/>
      <c r="S230" s="57"/>
      <c r="T230" s="58"/>
      <c r="U230" s="31"/>
      <c r="V230" s="31"/>
      <c r="W230" s="31"/>
      <c r="X230" s="31"/>
      <c r="Y230" s="31"/>
      <c r="Z230" s="31"/>
      <c r="AA230" s="31"/>
      <c r="AB230" s="31"/>
      <c r="AC230" s="31"/>
      <c r="AD230" s="31"/>
      <c r="AE230" s="31"/>
      <c r="AT230" s="15" t="s">
        <v>202</v>
      </c>
      <c r="AU230" s="15" t="s">
        <v>96</v>
      </c>
    </row>
    <row r="231" spans="2:51" s="13" customFormat="1" ht="12">
      <c r="B231" s="160"/>
      <c r="C231" s="186"/>
      <c r="D231" s="201" t="s">
        <v>257</v>
      </c>
      <c r="E231" s="203" t="s">
        <v>1</v>
      </c>
      <c r="F231" s="204" t="s">
        <v>1534</v>
      </c>
      <c r="G231" s="186"/>
      <c r="H231" s="205">
        <v>123</v>
      </c>
      <c r="I231" s="162"/>
      <c r="J231" s="186"/>
      <c r="L231" s="160"/>
      <c r="M231" s="163"/>
      <c r="N231" s="164"/>
      <c r="O231" s="164"/>
      <c r="P231" s="164"/>
      <c r="Q231" s="164"/>
      <c r="R231" s="164"/>
      <c r="S231" s="164"/>
      <c r="T231" s="165"/>
      <c r="AT231" s="161" t="s">
        <v>257</v>
      </c>
      <c r="AU231" s="161" t="s">
        <v>96</v>
      </c>
      <c r="AV231" s="13" t="s">
        <v>96</v>
      </c>
      <c r="AW231" s="13" t="s">
        <v>40</v>
      </c>
      <c r="AX231" s="13" t="s">
        <v>93</v>
      </c>
      <c r="AY231" s="161" t="s">
        <v>195</v>
      </c>
    </row>
    <row r="232" spans="1:65" s="2" customFormat="1" ht="24.2" customHeight="1">
      <c r="A232" s="31"/>
      <c r="B232" s="148"/>
      <c r="C232" s="196" t="s">
        <v>479</v>
      </c>
      <c r="D232" s="196" t="s">
        <v>196</v>
      </c>
      <c r="E232" s="197" t="s">
        <v>1535</v>
      </c>
      <c r="F232" s="198" t="s">
        <v>1536</v>
      </c>
      <c r="G232" s="199" t="s">
        <v>312</v>
      </c>
      <c r="H232" s="200">
        <v>123</v>
      </c>
      <c r="I232" s="149"/>
      <c r="J232" s="183">
        <f>ROUND(I232*H232,2)</f>
        <v>0</v>
      </c>
      <c r="K232" s="150"/>
      <c r="L232" s="32"/>
      <c r="M232" s="151" t="s">
        <v>1</v>
      </c>
      <c r="N232" s="152" t="s">
        <v>50</v>
      </c>
      <c r="O232" s="57"/>
      <c r="P232" s="153">
        <f>O232*H232</f>
        <v>0</v>
      </c>
      <c r="Q232" s="153">
        <v>0</v>
      </c>
      <c r="R232" s="153">
        <f>Q232*H232</f>
        <v>0</v>
      </c>
      <c r="S232" s="153">
        <v>0</v>
      </c>
      <c r="T232" s="154">
        <f>S232*H232</f>
        <v>0</v>
      </c>
      <c r="U232" s="31"/>
      <c r="V232" s="31"/>
      <c r="W232" s="31"/>
      <c r="X232" s="31"/>
      <c r="Y232" s="31"/>
      <c r="Z232" s="31"/>
      <c r="AA232" s="31"/>
      <c r="AB232" s="31"/>
      <c r="AC232" s="31"/>
      <c r="AD232" s="31"/>
      <c r="AE232" s="31"/>
      <c r="AR232" s="155" t="s">
        <v>208</v>
      </c>
      <c r="AT232" s="155" t="s">
        <v>196</v>
      </c>
      <c r="AU232" s="155" t="s">
        <v>96</v>
      </c>
      <c r="AY232" s="15" t="s">
        <v>195</v>
      </c>
      <c r="BE232" s="156">
        <f>IF(N232="základní",J232,0)</f>
        <v>0</v>
      </c>
      <c r="BF232" s="156">
        <f>IF(N232="snížená",J232,0)</f>
        <v>0</v>
      </c>
      <c r="BG232" s="156">
        <f>IF(N232="zákl. přenesená",J232,0)</f>
        <v>0</v>
      </c>
      <c r="BH232" s="156">
        <f>IF(N232="sníž. přenesená",J232,0)</f>
        <v>0</v>
      </c>
      <c r="BI232" s="156">
        <f>IF(N232="nulová",J232,0)</f>
        <v>0</v>
      </c>
      <c r="BJ232" s="15" t="s">
        <v>93</v>
      </c>
      <c r="BK232" s="156">
        <f>ROUND(I232*H232,2)</f>
        <v>0</v>
      </c>
      <c r="BL232" s="15" t="s">
        <v>208</v>
      </c>
      <c r="BM232" s="155" t="s">
        <v>1537</v>
      </c>
    </row>
    <row r="233" spans="1:47" s="2" customFormat="1" ht="29.25">
      <c r="A233" s="31"/>
      <c r="B233" s="32"/>
      <c r="C233" s="184"/>
      <c r="D233" s="201" t="s">
        <v>202</v>
      </c>
      <c r="E233" s="184"/>
      <c r="F233" s="202" t="s">
        <v>1538</v>
      </c>
      <c r="G233" s="184"/>
      <c r="H233" s="184"/>
      <c r="I233" s="157"/>
      <c r="J233" s="184"/>
      <c r="K233" s="31"/>
      <c r="L233" s="32"/>
      <c r="M233" s="158"/>
      <c r="N233" s="159"/>
      <c r="O233" s="57"/>
      <c r="P233" s="57"/>
      <c r="Q233" s="57"/>
      <c r="R233" s="57"/>
      <c r="S233" s="57"/>
      <c r="T233" s="58"/>
      <c r="U233" s="31"/>
      <c r="V233" s="31"/>
      <c r="W233" s="31"/>
      <c r="X233" s="31"/>
      <c r="Y233" s="31"/>
      <c r="Z233" s="31"/>
      <c r="AA233" s="31"/>
      <c r="AB233" s="31"/>
      <c r="AC233" s="31"/>
      <c r="AD233" s="31"/>
      <c r="AE233" s="31"/>
      <c r="AT233" s="15" t="s">
        <v>202</v>
      </c>
      <c r="AU233" s="15" t="s">
        <v>96</v>
      </c>
    </row>
    <row r="234" spans="2:51" s="13" customFormat="1" ht="12">
      <c r="B234" s="160"/>
      <c r="C234" s="186"/>
      <c r="D234" s="201" t="s">
        <v>257</v>
      </c>
      <c r="E234" s="203" t="s">
        <v>1</v>
      </c>
      <c r="F234" s="204" t="s">
        <v>1534</v>
      </c>
      <c r="G234" s="186"/>
      <c r="H234" s="205">
        <v>123</v>
      </c>
      <c r="I234" s="162"/>
      <c r="J234" s="186"/>
      <c r="L234" s="160"/>
      <c r="M234" s="163"/>
      <c r="N234" s="164"/>
      <c r="O234" s="164"/>
      <c r="P234" s="164"/>
      <c r="Q234" s="164"/>
      <c r="R234" s="164"/>
      <c r="S234" s="164"/>
      <c r="T234" s="165"/>
      <c r="AT234" s="161" t="s">
        <v>257</v>
      </c>
      <c r="AU234" s="161" t="s">
        <v>96</v>
      </c>
      <c r="AV234" s="13" t="s">
        <v>96</v>
      </c>
      <c r="AW234" s="13" t="s">
        <v>40</v>
      </c>
      <c r="AX234" s="13" t="s">
        <v>93</v>
      </c>
      <c r="AY234" s="161" t="s">
        <v>195</v>
      </c>
    </row>
    <row r="235" spans="1:65" s="2" customFormat="1" ht="24.2" customHeight="1">
      <c r="A235" s="31"/>
      <c r="B235" s="148"/>
      <c r="C235" s="196" t="s">
        <v>486</v>
      </c>
      <c r="D235" s="196" t="s">
        <v>196</v>
      </c>
      <c r="E235" s="197" t="s">
        <v>1539</v>
      </c>
      <c r="F235" s="198" t="s">
        <v>1540</v>
      </c>
      <c r="G235" s="199" t="s">
        <v>312</v>
      </c>
      <c r="H235" s="200">
        <v>123</v>
      </c>
      <c r="I235" s="149"/>
      <c r="J235" s="183">
        <f>ROUND(I235*H235,2)</f>
        <v>0</v>
      </c>
      <c r="K235" s="150"/>
      <c r="L235" s="32"/>
      <c r="M235" s="151" t="s">
        <v>1</v>
      </c>
      <c r="N235" s="152" t="s">
        <v>50</v>
      </c>
      <c r="O235" s="57"/>
      <c r="P235" s="153">
        <f>O235*H235</f>
        <v>0</v>
      </c>
      <c r="Q235" s="153">
        <v>0</v>
      </c>
      <c r="R235" s="153">
        <f>Q235*H235</f>
        <v>0</v>
      </c>
      <c r="S235" s="153">
        <v>0</v>
      </c>
      <c r="T235" s="154">
        <f>S235*H235</f>
        <v>0</v>
      </c>
      <c r="U235" s="31"/>
      <c r="V235" s="31"/>
      <c r="W235" s="31"/>
      <c r="X235" s="31"/>
      <c r="Y235" s="31"/>
      <c r="Z235" s="31"/>
      <c r="AA235" s="31"/>
      <c r="AB235" s="31"/>
      <c r="AC235" s="31"/>
      <c r="AD235" s="31"/>
      <c r="AE235" s="31"/>
      <c r="AR235" s="155" t="s">
        <v>208</v>
      </c>
      <c r="AT235" s="155" t="s">
        <v>196</v>
      </c>
      <c r="AU235" s="155" t="s">
        <v>96</v>
      </c>
      <c r="AY235" s="15" t="s">
        <v>195</v>
      </c>
      <c r="BE235" s="156">
        <f>IF(N235="základní",J235,0)</f>
        <v>0</v>
      </c>
      <c r="BF235" s="156">
        <f>IF(N235="snížená",J235,0)</f>
        <v>0</v>
      </c>
      <c r="BG235" s="156">
        <f>IF(N235="zákl. přenesená",J235,0)</f>
        <v>0</v>
      </c>
      <c r="BH235" s="156">
        <f>IF(N235="sníž. přenesená",J235,0)</f>
        <v>0</v>
      </c>
      <c r="BI235" s="156">
        <f>IF(N235="nulová",J235,0)</f>
        <v>0</v>
      </c>
      <c r="BJ235" s="15" t="s">
        <v>93</v>
      </c>
      <c r="BK235" s="156">
        <f>ROUND(I235*H235,2)</f>
        <v>0</v>
      </c>
      <c r="BL235" s="15" t="s">
        <v>208</v>
      </c>
      <c r="BM235" s="155" t="s">
        <v>1541</v>
      </c>
    </row>
    <row r="236" spans="1:47" s="2" customFormat="1" ht="12">
      <c r="A236" s="31"/>
      <c r="B236" s="32"/>
      <c r="C236" s="184"/>
      <c r="D236" s="201" t="s">
        <v>202</v>
      </c>
      <c r="E236" s="184"/>
      <c r="F236" s="202" t="s">
        <v>1540</v>
      </c>
      <c r="G236" s="184"/>
      <c r="H236" s="184"/>
      <c r="I236" s="157"/>
      <c r="J236" s="184"/>
      <c r="K236" s="31"/>
      <c r="L236" s="32"/>
      <c r="M236" s="158"/>
      <c r="N236" s="159"/>
      <c r="O236" s="57"/>
      <c r="P236" s="57"/>
      <c r="Q236" s="57"/>
      <c r="R236" s="57"/>
      <c r="S236" s="57"/>
      <c r="T236" s="58"/>
      <c r="U236" s="31"/>
      <c r="V236" s="31"/>
      <c r="W236" s="31"/>
      <c r="X236" s="31"/>
      <c r="Y236" s="31"/>
      <c r="Z236" s="31"/>
      <c r="AA236" s="31"/>
      <c r="AB236" s="31"/>
      <c r="AC236" s="31"/>
      <c r="AD236" s="31"/>
      <c r="AE236" s="31"/>
      <c r="AT236" s="15" t="s">
        <v>202</v>
      </c>
      <c r="AU236" s="15" t="s">
        <v>96</v>
      </c>
    </row>
    <row r="237" spans="2:51" s="13" customFormat="1" ht="12">
      <c r="B237" s="160"/>
      <c r="C237" s="186"/>
      <c r="D237" s="201" t="s">
        <v>257</v>
      </c>
      <c r="E237" s="203" t="s">
        <v>1</v>
      </c>
      <c r="F237" s="204" t="s">
        <v>1534</v>
      </c>
      <c r="G237" s="186"/>
      <c r="H237" s="205">
        <v>123</v>
      </c>
      <c r="I237" s="162"/>
      <c r="J237" s="186"/>
      <c r="L237" s="160"/>
      <c r="M237" s="163"/>
      <c r="N237" s="164"/>
      <c r="O237" s="164"/>
      <c r="P237" s="164"/>
      <c r="Q237" s="164"/>
      <c r="R237" s="164"/>
      <c r="S237" s="164"/>
      <c r="T237" s="165"/>
      <c r="AT237" s="161" t="s">
        <v>257</v>
      </c>
      <c r="AU237" s="161" t="s">
        <v>96</v>
      </c>
      <c r="AV237" s="13" t="s">
        <v>96</v>
      </c>
      <c r="AW237" s="13" t="s">
        <v>40</v>
      </c>
      <c r="AX237" s="13" t="s">
        <v>93</v>
      </c>
      <c r="AY237" s="161" t="s">
        <v>195</v>
      </c>
    </row>
    <row r="238" spans="1:65" s="2" customFormat="1" ht="21.75" customHeight="1">
      <c r="A238" s="31"/>
      <c r="B238" s="148"/>
      <c r="C238" s="196" t="s">
        <v>492</v>
      </c>
      <c r="D238" s="196" t="s">
        <v>196</v>
      </c>
      <c r="E238" s="197" t="s">
        <v>679</v>
      </c>
      <c r="F238" s="198" t="s">
        <v>680</v>
      </c>
      <c r="G238" s="199" t="s">
        <v>312</v>
      </c>
      <c r="H238" s="200">
        <v>123</v>
      </c>
      <c r="I238" s="149"/>
      <c r="J238" s="183">
        <f>ROUND(I238*H238,2)</f>
        <v>0</v>
      </c>
      <c r="K238" s="150"/>
      <c r="L238" s="32"/>
      <c r="M238" s="151" t="s">
        <v>1</v>
      </c>
      <c r="N238" s="152" t="s">
        <v>50</v>
      </c>
      <c r="O238" s="57"/>
      <c r="P238" s="153">
        <f>O238*H238</f>
        <v>0</v>
      </c>
      <c r="Q238" s="153">
        <v>0.00013</v>
      </c>
      <c r="R238" s="153">
        <f>Q238*H238</f>
        <v>0.015989999999999997</v>
      </c>
      <c r="S238" s="153">
        <v>0</v>
      </c>
      <c r="T238" s="154">
        <f>S238*H238</f>
        <v>0</v>
      </c>
      <c r="U238" s="31"/>
      <c r="V238" s="31"/>
      <c r="W238" s="31"/>
      <c r="X238" s="31"/>
      <c r="Y238" s="31"/>
      <c r="Z238" s="31"/>
      <c r="AA238" s="31"/>
      <c r="AB238" s="31"/>
      <c r="AC238" s="31"/>
      <c r="AD238" s="31"/>
      <c r="AE238" s="31"/>
      <c r="AR238" s="155" t="s">
        <v>208</v>
      </c>
      <c r="AT238" s="155" t="s">
        <v>196</v>
      </c>
      <c r="AU238" s="155" t="s">
        <v>96</v>
      </c>
      <c r="AY238" s="15" t="s">
        <v>195</v>
      </c>
      <c r="BE238" s="156">
        <f>IF(N238="základní",J238,0)</f>
        <v>0</v>
      </c>
      <c r="BF238" s="156">
        <f>IF(N238="snížená",J238,0)</f>
        <v>0</v>
      </c>
      <c r="BG238" s="156">
        <f>IF(N238="zákl. přenesená",J238,0)</f>
        <v>0</v>
      </c>
      <c r="BH238" s="156">
        <f>IF(N238="sníž. přenesená",J238,0)</f>
        <v>0</v>
      </c>
      <c r="BI238" s="156">
        <f>IF(N238="nulová",J238,0)</f>
        <v>0</v>
      </c>
      <c r="BJ238" s="15" t="s">
        <v>93</v>
      </c>
      <c r="BK238" s="156">
        <f>ROUND(I238*H238,2)</f>
        <v>0</v>
      </c>
      <c r="BL238" s="15" t="s">
        <v>208</v>
      </c>
      <c r="BM238" s="155" t="s">
        <v>1542</v>
      </c>
    </row>
    <row r="239" spans="1:47" s="2" customFormat="1" ht="12">
      <c r="A239" s="31"/>
      <c r="B239" s="32"/>
      <c r="C239" s="184"/>
      <c r="D239" s="201" t="s">
        <v>202</v>
      </c>
      <c r="E239" s="184"/>
      <c r="F239" s="202" t="s">
        <v>682</v>
      </c>
      <c r="G239" s="184"/>
      <c r="H239" s="184"/>
      <c r="I239" s="157"/>
      <c r="J239" s="184"/>
      <c r="K239" s="31"/>
      <c r="L239" s="32"/>
      <c r="M239" s="158"/>
      <c r="N239" s="159"/>
      <c r="O239" s="57"/>
      <c r="P239" s="57"/>
      <c r="Q239" s="57"/>
      <c r="R239" s="57"/>
      <c r="S239" s="57"/>
      <c r="T239" s="58"/>
      <c r="U239" s="31"/>
      <c r="V239" s="31"/>
      <c r="W239" s="31"/>
      <c r="X239" s="31"/>
      <c r="Y239" s="31"/>
      <c r="Z239" s="31"/>
      <c r="AA239" s="31"/>
      <c r="AB239" s="31"/>
      <c r="AC239" s="31"/>
      <c r="AD239" s="31"/>
      <c r="AE239" s="31"/>
      <c r="AT239" s="15" t="s">
        <v>202</v>
      </c>
      <c r="AU239" s="15" t="s">
        <v>96</v>
      </c>
    </row>
    <row r="240" spans="2:51" s="13" customFormat="1" ht="12">
      <c r="B240" s="160"/>
      <c r="C240" s="186"/>
      <c r="D240" s="201" t="s">
        <v>257</v>
      </c>
      <c r="E240" s="203" t="s">
        <v>1</v>
      </c>
      <c r="F240" s="204" t="s">
        <v>1534</v>
      </c>
      <c r="G240" s="186"/>
      <c r="H240" s="205">
        <v>123</v>
      </c>
      <c r="I240" s="162"/>
      <c r="J240" s="186"/>
      <c r="L240" s="160"/>
      <c r="M240" s="163"/>
      <c r="N240" s="164"/>
      <c r="O240" s="164"/>
      <c r="P240" s="164"/>
      <c r="Q240" s="164"/>
      <c r="R240" s="164"/>
      <c r="S240" s="164"/>
      <c r="T240" s="165"/>
      <c r="AT240" s="161" t="s">
        <v>257</v>
      </c>
      <c r="AU240" s="161" t="s">
        <v>96</v>
      </c>
      <c r="AV240" s="13" t="s">
        <v>96</v>
      </c>
      <c r="AW240" s="13" t="s">
        <v>40</v>
      </c>
      <c r="AX240" s="13" t="s">
        <v>93</v>
      </c>
      <c r="AY240" s="161" t="s">
        <v>195</v>
      </c>
    </row>
    <row r="241" spans="1:65" s="2" customFormat="1" ht="21.75" customHeight="1">
      <c r="A241" s="31"/>
      <c r="B241" s="148"/>
      <c r="C241" s="206" t="s">
        <v>497</v>
      </c>
      <c r="D241" s="206" t="s">
        <v>327</v>
      </c>
      <c r="E241" s="207" t="s">
        <v>1543</v>
      </c>
      <c r="F241" s="208" t="s">
        <v>1544</v>
      </c>
      <c r="G241" s="209" t="s">
        <v>312</v>
      </c>
      <c r="H241" s="210">
        <v>123</v>
      </c>
      <c r="I241" s="170"/>
      <c r="J241" s="187">
        <f>ROUND(I241*H241,2)</f>
        <v>0</v>
      </c>
      <c r="K241" s="171"/>
      <c r="L241" s="172"/>
      <c r="M241" s="173" t="s">
        <v>1</v>
      </c>
      <c r="N241" s="174" t="s">
        <v>50</v>
      </c>
      <c r="O241" s="57"/>
      <c r="P241" s="153">
        <f>O241*H241</f>
        <v>0</v>
      </c>
      <c r="Q241" s="153">
        <v>0.00018</v>
      </c>
      <c r="R241" s="153">
        <f>Q241*H241</f>
        <v>0.02214</v>
      </c>
      <c r="S241" s="153">
        <v>0</v>
      </c>
      <c r="T241" s="154">
        <f>S241*H241</f>
        <v>0</v>
      </c>
      <c r="U241" s="31"/>
      <c r="V241" s="31"/>
      <c r="W241" s="31"/>
      <c r="X241" s="31"/>
      <c r="Y241" s="31"/>
      <c r="Z241" s="31"/>
      <c r="AA241" s="31"/>
      <c r="AB241" s="31"/>
      <c r="AC241" s="31"/>
      <c r="AD241" s="31"/>
      <c r="AE241" s="31"/>
      <c r="AR241" s="155" t="s">
        <v>224</v>
      </c>
      <c r="AT241" s="155" t="s">
        <v>327</v>
      </c>
      <c r="AU241" s="155" t="s">
        <v>96</v>
      </c>
      <c r="AY241" s="15" t="s">
        <v>195</v>
      </c>
      <c r="BE241" s="156">
        <f>IF(N241="základní",J241,0)</f>
        <v>0</v>
      </c>
      <c r="BF241" s="156">
        <f>IF(N241="snížená",J241,0)</f>
        <v>0</v>
      </c>
      <c r="BG241" s="156">
        <f>IF(N241="zákl. přenesená",J241,0)</f>
        <v>0</v>
      </c>
      <c r="BH241" s="156">
        <f>IF(N241="sníž. přenesená",J241,0)</f>
        <v>0</v>
      </c>
      <c r="BI241" s="156">
        <f>IF(N241="nulová",J241,0)</f>
        <v>0</v>
      </c>
      <c r="BJ241" s="15" t="s">
        <v>93</v>
      </c>
      <c r="BK241" s="156">
        <f>ROUND(I241*H241,2)</f>
        <v>0</v>
      </c>
      <c r="BL241" s="15" t="s">
        <v>208</v>
      </c>
      <c r="BM241" s="155" t="s">
        <v>1545</v>
      </c>
    </row>
    <row r="242" spans="1:47" s="2" customFormat="1" ht="12">
      <c r="A242" s="31"/>
      <c r="B242" s="32"/>
      <c r="C242" s="184"/>
      <c r="D242" s="201" t="s">
        <v>202</v>
      </c>
      <c r="E242" s="184"/>
      <c r="F242" s="202" t="s">
        <v>1544</v>
      </c>
      <c r="G242" s="184"/>
      <c r="H242" s="184"/>
      <c r="I242" s="157"/>
      <c r="J242" s="184"/>
      <c r="K242" s="31"/>
      <c r="L242" s="32"/>
      <c r="M242" s="158"/>
      <c r="N242" s="159"/>
      <c r="O242" s="57"/>
      <c r="P242" s="57"/>
      <c r="Q242" s="57"/>
      <c r="R242" s="57"/>
      <c r="S242" s="57"/>
      <c r="T242" s="58"/>
      <c r="U242" s="31"/>
      <c r="V242" s="31"/>
      <c r="W242" s="31"/>
      <c r="X242" s="31"/>
      <c r="Y242" s="31"/>
      <c r="Z242" s="31"/>
      <c r="AA242" s="31"/>
      <c r="AB242" s="31"/>
      <c r="AC242" s="31"/>
      <c r="AD242" s="31"/>
      <c r="AE242" s="31"/>
      <c r="AT242" s="15" t="s">
        <v>202</v>
      </c>
      <c r="AU242" s="15" t="s">
        <v>96</v>
      </c>
    </row>
    <row r="243" spans="2:51" s="13" customFormat="1" ht="12">
      <c r="B243" s="160"/>
      <c r="C243" s="186"/>
      <c r="D243" s="201" t="s">
        <v>257</v>
      </c>
      <c r="E243" s="203" t="s">
        <v>1</v>
      </c>
      <c r="F243" s="204" t="s">
        <v>1534</v>
      </c>
      <c r="G243" s="186"/>
      <c r="H243" s="205">
        <v>123</v>
      </c>
      <c r="I243" s="162"/>
      <c r="J243" s="186"/>
      <c r="L243" s="160"/>
      <c r="M243" s="163"/>
      <c r="N243" s="164"/>
      <c r="O243" s="164"/>
      <c r="P243" s="164"/>
      <c r="Q243" s="164"/>
      <c r="R243" s="164"/>
      <c r="S243" s="164"/>
      <c r="T243" s="165"/>
      <c r="AT243" s="161" t="s">
        <v>257</v>
      </c>
      <c r="AU243" s="161" t="s">
        <v>96</v>
      </c>
      <c r="AV243" s="13" t="s">
        <v>96</v>
      </c>
      <c r="AW243" s="13" t="s">
        <v>40</v>
      </c>
      <c r="AX243" s="13" t="s">
        <v>93</v>
      </c>
      <c r="AY243" s="161" t="s">
        <v>195</v>
      </c>
    </row>
    <row r="244" spans="1:65" s="2" customFormat="1" ht="16.5" customHeight="1">
      <c r="A244" s="31"/>
      <c r="B244" s="148"/>
      <c r="C244" s="196" t="s">
        <v>502</v>
      </c>
      <c r="D244" s="196" t="s">
        <v>196</v>
      </c>
      <c r="E244" s="197" t="s">
        <v>1256</v>
      </c>
      <c r="F244" s="198" t="s">
        <v>1257</v>
      </c>
      <c r="G244" s="199" t="s">
        <v>312</v>
      </c>
      <c r="H244" s="200">
        <v>123</v>
      </c>
      <c r="I244" s="149"/>
      <c r="J244" s="183">
        <f>ROUND(I244*H244,2)</f>
        <v>0</v>
      </c>
      <c r="K244" s="150"/>
      <c r="L244" s="32"/>
      <c r="M244" s="151" t="s">
        <v>1</v>
      </c>
      <c r="N244" s="152" t="s">
        <v>50</v>
      </c>
      <c r="O244" s="57"/>
      <c r="P244" s="153">
        <f>O244*H244</f>
        <v>0</v>
      </c>
      <c r="Q244" s="153">
        <v>0</v>
      </c>
      <c r="R244" s="153">
        <f>Q244*H244</f>
        <v>0</v>
      </c>
      <c r="S244" s="153">
        <v>0</v>
      </c>
      <c r="T244" s="154">
        <f>S244*H244</f>
        <v>0</v>
      </c>
      <c r="U244" s="31"/>
      <c r="V244" s="31"/>
      <c r="W244" s="31"/>
      <c r="X244" s="31"/>
      <c r="Y244" s="31"/>
      <c r="Z244" s="31"/>
      <c r="AA244" s="31"/>
      <c r="AB244" s="31"/>
      <c r="AC244" s="31"/>
      <c r="AD244" s="31"/>
      <c r="AE244" s="31"/>
      <c r="AR244" s="155" t="s">
        <v>208</v>
      </c>
      <c r="AT244" s="155" t="s">
        <v>196</v>
      </c>
      <c r="AU244" s="155" t="s">
        <v>96</v>
      </c>
      <c r="AY244" s="15" t="s">
        <v>195</v>
      </c>
      <c r="BE244" s="156">
        <f>IF(N244="základní",J244,0)</f>
        <v>0</v>
      </c>
      <c r="BF244" s="156">
        <f>IF(N244="snížená",J244,0)</f>
        <v>0</v>
      </c>
      <c r="BG244" s="156">
        <f>IF(N244="zákl. přenesená",J244,0)</f>
        <v>0</v>
      </c>
      <c r="BH244" s="156">
        <f>IF(N244="sníž. přenesená",J244,0)</f>
        <v>0</v>
      </c>
      <c r="BI244" s="156">
        <f>IF(N244="nulová",J244,0)</f>
        <v>0</v>
      </c>
      <c r="BJ244" s="15" t="s">
        <v>93</v>
      </c>
      <c r="BK244" s="156">
        <f>ROUND(I244*H244,2)</f>
        <v>0</v>
      </c>
      <c r="BL244" s="15" t="s">
        <v>208</v>
      </c>
      <c r="BM244" s="155" t="s">
        <v>1546</v>
      </c>
    </row>
    <row r="245" spans="1:47" s="2" customFormat="1" ht="12">
      <c r="A245" s="31"/>
      <c r="B245" s="32"/>
      <c r="C245" s="184"/>
      <c r="D245" s="201" t="s">
        <v>202</v>
      </c>
      <c r="E245" s="184"/>
      <c r="F245" s="202" t="s">
        <v>1257</v>
      </c>
      <c r="G245" s="184"/>
      <c r="H245" s="184"/>
      <c r="I245" s="157"/>
      <c r="J245" s="184"/>
      <c r="K245" s="31"/>
      <c r="L245" s="32"/>
      <c r="M245" s="158"/>
      <c r="N245" s="159"/>
      <c r="O245" s="57"/>
      <c r="P245" s="57"/>
      <c r="Q245" s="57"/>
      <c r="R245" s="57"/>
      <c r="S245" s="57"/>
      <c r="T245" s="58"/>
      <c r="U245" s="31"/>
      <c r="V245" s="31"/>
      <c r="W245" s="31"/>
      <c r="X245" s="31"/>
      <c r="Y245" s="31"/>
      <c r="Z245" s="31"/>
      <c r="AA245" s="31"/>
      <c r="AB245" s="31"/>
      <c r="AC245" s="31"/>
      <c r="AD245" s="31"/>
      <c r="AE245" s="31"/>
      <c r="AT245" s="15" t="s">
        <v>202</v>
      </c>
      <c r="AU245" s="15" t="s">
        <v>96</v>
      </c>
    </row>
    <row r="246" spans="2:51" s="13" customFormat="1" ht="12">
      <c r="B246" s="160"/>
      <c r="C246" s="186"/>
      <c r="D246" s="201" t="s">
        <v>257</v>
      </c>
      <c r="E246" s="203" t="s">
        <v>1</v>
      </c>
      <c r="F246" s="204" t="s">
        <v>1534</v>
      </c>
      <c r="G246" s="186"/>
      <c r="H246" s="205">
        <v>123</v>
      </c>
      <c r="I246" s="162"/>
      <c r="J246" s="186"/>
      <c r="L246" s="160"/>
      <c r="M246" s="163"/>
      <c r="N246" s="164"/>
      <c r="O246" s="164"/>
      <c r="P246" s="164"/>
      <c r="Q246" s="164"/>
      <c r="R246" s="164"/>
      <c r="S246" s="164"/>
      <c r="T246" s="165"/>
      <c r="AT246" s="161" t="s">
        <v>257</v>
      </c>
      <c r="AU246" s="161" t="s">
        <v>96</v>
      </c>
      <c r="AV246" s="13" t="s">
        <v>96</v>
      </c>
      <c r="AW246" s="13" t="s">
        <v>40</v>
      </c>
      <c r="AX246" s="13" t="s">
        <v>93</v>
      </c>
      <c r="AY246" s="161" t="s">
        <v>195</v>
      </c>
    </row>
    <row r="247" spans="1:65" s="2" customFormat="1" ht="16.5" customHeight="1">
      <c r="A247" s="31"/>
      <c r="B247" s="148"/>
      <c r="C247" s="206" t="s">
        <v>507</v>
      </c>
      <c r="D247" s="206" t="s">
        <v>327</v>
      </c>
      <c r="E247" s="207" t="s">
        <v>1244</v>
      </c>
      <c r="F247" s="208" t="s">
        <v>1245</v>
      </c>
      <c r="G247" s="209" t="s">
        <v>312</v>
      </c>
      <c r="H247" s="210">
        <v>123</v>
      </c>
      <c r="I247" s="170"/>
      <c r="J247" s="187">
        <f>ROUND(I247*H247,2)</f>
        <v>0</v>
      </c>
      <c r="K247" s="171"/>
      <c r="L247" s="172"/>
      <c r="M247" s="173" t="s">
        <v>1</v>
      </c>
      <c r="N247" s="174" t="s">
        <v>50</v>
      </c>
      <c r="O247" s="57"/>
      <c r="P247" s="153">
        <f>O247*H247</f>
        <v>0</v>
      </c>
      <c r="Q247" s="153">
        <v>0.00012</v>
      </c>
      <c r="R247" s="153">
        <f>Q247*H247</f>
        <v>0.01476</v>
      </c>
      <c r="S247" s="153">
        <v>0</v>
      </c>
      <c r="T247" s="154">
        <f>S247*H247</f>
        <v>0</v>
      </c>
      <c r="U247" s="31"/>
      <c r="V247" s="31"/>
      <c r="W247" s="31"/>
      <c r="X247" s="31"/>
      <c r="Y247" s="31"/>
      <c r="Z247" s="31"/>
      <c r="AA247" s="31"/>
      <c r="AB247" s="31"/>
      <c r="AC247" s="31"/>
      <c r="AD247" s="31"/>
      <c r="AE247" s="31"/>
      <c r="AR247" s="155" t="s">
        <v>224</v>
      </c>
      <c r="AT247" s="155" t="s">
        <v>327</v>
      </c>
      <c r="AU247" s="155" t="s">
        <v>96</v>
      </c>
      <c r="AY247" s="15" t="s">
        <v>195</v>
      </c>
      <c r="BE247" s="156">
        <f>IF(N247="základní",J247,0)</f>
        <v>0</v>
      </c>
      <c r="BF247" s="156">
        <f>IF(N247="snížená",J247,0)</f>
        <v>0</v>
      </c>
      <c r="BG247" s="156">
        <f>IF(N247="zákl. přenesená",J247,0)</f>
        <v>0</v>
      </c>
      <c r="BH247" s="156">
        <f>IF(N247="sníž. přenesená",J247,0)</f>
        <v>0</v>
      </c>
      <c r="BI247" s="156">
        <f>IF(N247="nulová",J247,0)</f>
        <v>0</v>
      </c>
      <c r="BJ247" s="15" t="s">
        <v>93</v>
      </c>
      <c r="BK247" s="156">
        <f>ROUND(I247*H247,2)</f>
        <v>0</v>
      </c>
      <c r="BL247" s="15" t="s">
        <v>208</v>
      </c>
      <c r="BM247" s="155" t="s">
        <v>1547</v>
      </c>
    </row>
    <row r="248" spans="1:47" s="2" customFormat="1" ht="19.5">
      <c r="A248" s="31"/>
      <c r="B248" s="32"/>
      <c r="C248" s="184"/>
      <c r="D248" s="201" t="s">
        <v>202</v>
      </c>
      <c r="E248" s="184"/>
      <c r="F248" s="202" t="s">
        <v>1247</v>
      </c>
      <c r="G248" s="184"/>
      <c r="H248" s="184"/>
      <c r="I248" s="157"/>
      <c r="J248" s="184"/>
      <c r="K248" s="31"/>
      <c r="L248" s="32"/>
      <c r="M248" s="158"/>
      <c r="N248" s="159"/>
      <c r="O248" s="57"/>
      <c r="P248" s="57"/>
      <c r="Q248" s="57"/>
      <c r="R248" s="57"/>
      <c r="S248" s="57"/>
      <c r="T248" s="58"/>
      <c r="U248" s="31"/>
      <c r="V248" s="31"/>
      <c r="W248" s="31"/>
      <c r="X248" s="31"/>
      <c r="Y248" s="31"/>
      <c r="Z248" s="31"/>
      <c r="AA248" s="31"/>
      <c r="AB248" s="31"/>
      <c r="AC248" s="31"/>
      <c r="AD248" s="31"/>
      <c r="AE248" s="31"/>
      <c r="AT248" s="15" t="s">
        <v>202</v>
      </c>
      <c r="AU248" s="15" t="s">
        <v>96</v>
      </c>
    </row>
    <row r="249" spans="2:51" s="13" customFormat="1" ht="12">
      <c r="B249" s="160"/>
      <c r="C249" s="186"/>
      <c r="D249" s="201" t="s">
        <v>257</v>
      </c>
      <c r="E249" s="203" t="s">
        <v>1</v>
      </c>
      <c r="F249" s="204" t="s">
        <v>1534</v>
      </c>
      <c r="G249" s="186"/>
      <c r="H249" s="205">
        <v>123</v>
      </c>
      <c r="I249" s="162"/>
      <c r="J249" s="186"/>
      <c r="L249" s="160"/>
      <c r="M249" s="163"/>
      <c r="N249" s="164"/>
      <c r="O249" s="164"/>
      <c r="P249" s="164"/>
      <c r="Q249" s="164"/>
      <c r="R249" s="164"/>
      <c r="S249" s="164"/>
      <c r="T249" s="165"/>
      <c r="AT249" s="161" t="s">
        <v>257</v>
      </c>
      <c r="AU249" s="161" t="s">
        <v>96</v>
      </c>
      <c r="AV249" s="13" t="s">
        <v>96</v>
      </c>
      <c r="AW249" s="13" t="s">
        <v>40</v>
      </c>
      <c r="AX249" s="13" t="s">
        <v>93</v>
      </c>
      <c r="AY249" s="161" t="s">
        <v>195</v>
      </c>
    </row>
    <row r="250" spans="1:65" s="2" customFormat="1" ht="24.2" customHeight="1">
      <c r="A250" s="31"/>
      <c r="B250" s="148"/>
      <c r="C250" s="196" t="s">
        <v>512</v>
      </c>
      <c r="D250" s="196" t="s">
        <v>196</v>
      </c>
      <c r="E250" s="197" t="s">
        <v>1548</v>
      </c>
      <c r="F250" s="198" t="s">
        <v>1549</v>
      </c>
      <c r="G250" s="199" t="s">
        <v>482</v>
      </c>
      <c r="H250" s="200">
        <v>1</v>
      </c>
      <c r="I250" s="149"/>
      <c r="J250" s="183">
        <f>ROUND(I250*H250,2)</f>
        <v>0</v>
      </c>
      <c r="K250" s="150"/>
      <c r="L250" s="32"/>
      <c r="M250" s="151" t="s">
        <v>1</v>
      </c>
      <c r="N250" s="152" t="s">
        <v>50</v>
      </c>
      <c r="O250" s="57"/>
      <c r="P250" s="153">
        <f>O250*H250</f>
        <v>0</v>
      </c>
      <c r="Q250" s="153">
        <v>0</v>
      </c>
      <c r="R250" s="153">
        <f>Q250*H250</f>
        <v>0</v>
      </c>
      <c r="S250" s="153">
        <v>0</v>
      </c>
      <c r="T250" s="154">
        <f>S250*H250</f>
        <v>0</v>
      </c>
      <c r="U250" s="31"/>
      <c r="V250" s="31"/>
      <c r="W250" s="31"/>
      <c r="X250" s="31"/>
      <c r="Y250" s="31"/>
      <c r="Z250" s="31"/>
      <c r="AA250" s="31"/>
      <c r="AB250" s="31"/>
      <c r="AC250" s="31"/>
      <c r="AD250" s="31"/>
      <c r="AE250" s="31"/>
      <c r="AR250" s="155" t="s">
        <v>208</v>
      </c>
      <c r="AT250" s="155" t="s">
        <v>196</v>
      </c>
      <c r="AU250" s="155" t="s">
        <v>96</v>
      </c>
      <c r="AY250" s="15" t="s">
        <v>195</v>
      </c>
      <c r="BE250" s="156">
        <f>IF(N250="základní",J250,0)</f>
        <v>0</v>
      </c>
      <c r="BF250" s="156">
        <f>IF(N250="snížená",J250,0)</f>
        <v>0</v>
      </c>
      <c r="BG250" s="156">
        <f>IF(N250="zákl. přenesená",J250,0)</f>
        <v>0</v>
      </c>
      <c r="BH250" s="156">
        <f>IF(N250="sníž. přenesená",J250,0)</f>
        <v>0</v>
      </c>
      <c r="BI250" s="156">
        <f>IF(N250="nulová",J250,0)</f>
        <v>0</v>
      </c>
      <c r="BJ250" s="15" t="s">
        <v>93</v>
      </c>
      <c r="BK250" s="156">
        <f>ROUND(I250*H250,2)</f>
        <v>0</v>
      </c>
      <c r="BL250" s="15" t="s">
        <v>208</v>
      </c>
      <c r="BM250" s="155" t="s">
        <v>1550</v>
      </c>
    </row>
    <row r="251" spans="1:47" s="2" customFormat="1" ht="29.25">
      <c r="A251" s="31"/>
      <c r="B251" s="32"/>
      <c r="C251" s="184"/>
      <c r="D251" s="201" t="s">
        <v>202</v>
      </c>
      <c r="E251" s="184"/>
      <c r="F251" s="202" t="s">
        <v>1551</v>
      </c>
      <c r="G251" s="184"/>
      <c r="H251" s="184"/>
      <c r="I251" s="157"/>
      <c r="J251" s="184"/>
      <c r="K251" s="31"/>
      <c r="L251" s="32"/>
      <c r="M251" s="158"/>
      <c r="N251" s="159"/>
      <c r="O251" s="57"/>
      <c r="P251" s="57"/>
      <c r="Q251" s="57"/>
      <c r="R251" s="57"/>
      <c r="S251" s="57"/>
      <c r="T251" s="58"/>
      <c r="U251" s="31"/>
      <c r="V251" s="31"/>
      <c r="W251" s="31"/>
      <c r="X251" s="31"/>
      <c r="Y251" s="31"/>
      <c r="Z251" s="31"/>
      <c r="AA251" s="31"/>
      <c r="AB251" s="31"/>
      <c r="AC251" s="31"/>
      <c r="AD251" s="31"/>
      <c r="AE251" s="31"/>
      <c r="AT251" s="15" t="s">
        <v>202</v>
      </c>
      <c r="AU251" s="15" t="s">
        <v>96</v>
      </c>
    </row>
    <row r="252" spans="1:65" s="2" customFormat="1" ht="24.2" customHeight="1">
      <c r="A252" s="31"/>
      <c r="B252" s="148"/>
      <c r="C252" s="206" t="s">
        <v>517</v>
      </c>
      <c r="D252" s="206" t="s">
        <v>327</v>
      </c>
      <c r="E252" s="207" t="s">
        <v>1317</v>
      </c>
      <c r="F252" s="208" t="s">
        <v>1318</v>
      </c>
      <c r="G252" s="209" t="s">
        <v>482</v>
      </c>
      <c r="H252" s="210">
        <v>1</v>
      </c>
      <c r="I252" s="170"/>
      <c r="J252" s="187">
        <f>ROUND(I252*H252,2)</f>
        <v>0</v>
      </c>
      <c r="K252" s="171"/>
      <c r="L252" s="172"/>
      <c r="M252" s="173" t="s">
        <v>1</v>
      </c>
      <c r="N252" s="174" t="s">
        <v>50</v>
      </c>
      <c r="O252" s="57"/>
      <c r="P252" s="153">
        <f>O252*H252</f>
        <v>0</v>
      </c>
      <c r="Q252" s="153">
        <v>0.0149</v>
      </c>
      <c r="R252" s="153">
        <f>Q252*H252</f>
        <v>0.0149</v>
      </c>
      <c r="S252" s="153">
        <v>0</v>
      </c>
      <c r="T252" s="154">
        <f>S252*H252</f>
        <v>0</v>
      </c>
      <c r="U252" s="31"/>
      <c r="V252" s="31"/>
      <c r="W252" s="31"/>
      <c r="X252" s="31"/>
      <c r="Y252" s="31"/>
      <c r="Z252" s="31"/>
      <c r="AA252" s="31"/>
      <c r="AB252" s="31"/>
      <c r="AC252" s="31"/>
      <c r="AD252" s="31"/>
      <c r="AE252" s="31"/>
      <c r="AR252" s="155" t="s">
        <v>539</v>
      </c>
      <c r="AT252" s="155" t="s">
        <v>327</v>
      </c>
      <c r="AU252" s="155" t="s">
        <v>96</v>
      </c>
      <c r="AY252" s="15" t="s">
        <v>195</v>
      </c>
      <c r="BE252" s="156">
        <f>IF(N252="základní",J252,0)</f>
        <v>0</v>
      </c>
      <c r="BF252" s="156">
        <f>IF(N252="snížená",J252,0)</f>
        <v>0</v>
      </c>
      <c r="BG252" s="156">
        <f>IF(N252="zákl. přenesená",J252,0)</f>
        <v>0</v>
      </c>
      <c r="BH252" s="156">
        <f>IF(N252="sníž. přenesená",J252,0)</f>
        <v>0</v>
      </c>
      <c r="BI252" s="156">
        <f>IF(N252="nulová",J252,0)</f>
        <v>0</v>
      </c>
      <c r="BJ252" s="15" t="s">
        <v>93</v>
      </c>
      <c r="BK252" s="156">
        <f>ROUND(I252*H252,2)</f>
        <v>0</v>
      </c>
      <c r="BL252" s="15" t="s">
        <v>539</v>
      </c>
      <c r="BM252" s="155" t="s">
        <v>1552</v>
      </c>
    </row>
    <row r="253" spans="1:47" s="2" customFormat="1" ht="19.5">
      <c r="A253" s="31"/>
      <c r="B253" s="32"/>
      <c r="C253" s="184"/>
      <c r="D253" s="201" t="s">
        <v>202</v>
      </c>
      <c r="E253" s="184"/>
      <c r="F253" s="202" t="s">
        <v>1318</v>
      </c>
      <c r="G253" s="184"/>
      <c r="H253" s="184"/>
      <c r="I253" s="157"/>
      <c r="J253" s="184"/>
      <c r="K253" s="31"/>
      <c r="L253" s="32"/>
      <c r="M253" s="158"/>
      <c r="N253" s="159"/>
      <c r="O253" s="57"/>
      <c r="P253" s="57"/>
      <c r="Q253" s="57"/>
      <c r="R253" s="57"/>
      <c r="S253" s="57"/>
      <c r="T253" s="58"/>
      <c r="U253" s="31"/>
      <c r="V253" s="31"/>
      <c r="W253" s="31"/>
      <c r="X253" s="31"/>
      <c r="Y253" s="31"/>
      <c r="Z253" s="31"/>
      <c r="AA253" s="31"/>
      <c r="AB253" s="31"/>
      <c r="AC253" s="31"/>
      <c r="AD253" s="31"/>
      <c r="AE253" s="31"/>
      <c r="AT253" s="15" t="s">
        <v>202</v>
      </c>
      <c r="AU253" s="15" t="s">
        <v>96</v>
      </c>
    </row>
    <row r="254" spans="1:65" s="2" customFormat="1" ht="24.2" customHeight="1">
      <c r="A254" s="31"/>
      <c r="B254" s="148"/>
      <c r="C254" s="196" t="s">
        <v>523</v>
      </c>
      <c r="D254" s="196" t="s">
        <v>196</v>
      </c>
      <c r="E254" s="197" t="s">
        <v>1320</v>
      </c>
      <c r="F254" s="198" t="s">
        <v>1321</v>
      </c>
      <c r="G254" s="199" t="s">
        <v>482</v>
      </c>
      <c r="H254" s="200">
        <v>23</v>
      </c>
      <c r="I254" s="149"/>
      <c r="J254" s="183">
        <f>ROUND(I254*H254,2)</f>
        <v>0</v>
      </c>
      <c r="K254" s="150"/>
      <c r="L254" s="32"/>
      <c r="M254" s="151" t="s">
        <v>1</v>
      </c>
      <c r="N254" s="152" t="s">
        <v>50</v>
      </c>
      <c r="O254" s="57"/>
      <c r="P254" s="153">
        <f>O254*H254</f>
        <v>0</v>
      </c>
      <c r="Q254" s="153">
        <v>0</v>
      </c>
      <c r="R254" s="153">
        <f>Q254*H254</f>
        <v>0</v>
      </c>
      <c r="S254" s="153">
        <v>0</v>
      </c>
      <c r="T254" s="154">
        <f>S254*H254</f>
        <v>0</v>
      </c>
      <c r="U254" s="31"/>
      <c r="V254" s="31"/>
      <c r="W254" s="31"/>
      <c r="X254" s="31"/>
      <c r="Y254" s="31"/>
      <c r="Z254" s="31"/>
      <c r="AA254" s="31"/>
      <c r="AB254" s="31"/>
      <c r="AC254" s="31"/>
      <c r="AD254" s="31"/>
      <c r="AE254" s="31"/>
      <c r="AR254" s="155" t="s">
        <v>208</v>
      </c>
      <c r="AT254" s="155" t="s">
        <v>196</v>
      </c>
      <c r="AU254" s="155" t="s">
        <v>96</v>
      </c>
      <c r="AY254" s="15" t="s">
        <v>195</v>
      </c>
      <c r="BE254" s="156">
        <f>IF(N254="základní",J254,0)</f>
        <v>0</v>
      </c>
      <c r="BF254" s="156">
        <f>IF(N254="snížená",J254,0)</f>
        <v>0</v>
      </c>
      <c r="BG254" s="156">
        <f>IF(N254="zákl. přenesená",J254,0)</f>
        <v>0</v>
      </c>
      <c r="BH254" s="156">
        <f>IF(N254="sníž. přenesená",J254,0)</f>
        <v>0</v>
      </c>
      <c r="BI254" s="156">
        <f>IF(N254="nulová",J254,0)</f>
        <v>0</v>
      </c>
      <c r="BJ254" s="15" t="s">
        <v>93</v>
      </c>
      <c r="BK254" s="156">
        <f>ROUND(I254*H254,2)</f>
        <v>0</v>
      </c>
      <c r="BL254" s="15" t="s">
        <v>208</v>
      </c>
      <c r="BM254" s="155" t="s">
        <v>1553</v>
      </c>
    </row>
    <row r="255" spans="1:47" s="2" customFormat="1" ht="29.25">
      <c r="A255" s="31"/>
      <c r="B255" s="32"/>
      <c r="C255" s="184"/>
      <c r="D255" s="201" t="s">
        <v>202</v>
      </c>
      <c r="E255" s="184"/>
      <c r="F255" s="202" t="s">
        <v>1323</v>
      </c>
      <c r="G255" s="184"/>
      <c r="H255" s="184"/>
      <c r="I255" s="157"/>
      <c r="J255" s="184"/>
      <c r="K255" s="31"/>
      <c r="L255" s="32"/>
      <c r="M255" s="158"/>
      <c r="N255" s="159"/>
      <c r="O255" s="57"/>
      <c r="P255" s="57"/>
      <c r="Q255" s="57"/>
      <c r="R255" s="57"/>
      <c r="S255" s="57"/>
      <c r="T255" s="58"/>
      <c r="U255" s="31"/>
      <c r="V255" s="31"/>
      <c r="W255" s="31"/>
      <c r="X255" s="31"/>
      <c r="Y255" s="31"/>
      <c r="Z255" s="31"/>
      <c r="AA255" s="31"/>
      <c r="AB255" s="31"/>
      <c r="AC255" s="31"/>
      <c r="AD255" s="31"/>
      <c r="AE255" s="31"/>
      <c r="AT255" s="15" t="s">
        <v>202</v>
      </c>
      <c r="AU255" s="15" t="s">
        <v>96</v>
      </c>
    </row>
    <row r="256" spans="2:51" s="13" customFormat="1" ht="12">
      <c r="B256" s="160"/>
      <c r="C256" s="186"/>
      <c r="D256" s="201" t="s">
        <v>257</v>
      </c>
      <c r="E256" s="203" t="s">
        <v>1</v>
      </c>
      <c r="F256" s="204" t="s">
        <v>420</v>
      </c>
      <c r="G256" s="186"/>
      <c r="H256" s="205">
        <v>23</v>
      </c>
      <c r="I256" s="162"/>
      <c r="J256" s="186"/>
      <c r="L256" s="160"/>
      <c r="M256" s="163"/>
      <c r="N256" s="164"/>
      <c r="O256" s="164"/>
      <c r="P256" s="164"/>
      <c r="Q256" s="164"/>
      <c r="R256" s="164"/>
      <c r="S256" s="164"/>
      <c r="T256" s="165"/>
      <c r="AT256" s="161" t="s">
        <v>257</v>
      </c>
      <c r="AU256" s="161" t="s">
        <v>96</v>
      </c>
      <c r="AV256" s="13" t="s">
        <v>96</v>
      </c>
      <c r="AW256" s="13" t="s">
        <v>40</v>
      </c>
      <c r="AX256" s="13" t="s">
        <v>93</v>
      </c>
      <c r="AY256" s="161" t="s">
        <v>195</v>
      </c>
    </row>
    <row r="257" spans="1:65" s="2" customFormat="1" ht="24.2" customHeight="1">
      <c r="A257" s="31"/>
      <c r="B257" s="148"/>
      <c r="C257" s="196" t="s">
        <v>529</v>
      </c>
      <c r="D257" s="196" t="s">
        <v>196</v>
      </c>
      <c r="E257" s="197" t="s">
        <v>1327</v>
      </c>
      <c r="F257" s="198" t="s">
        <v>1328</v>
      </c>
      <c r="G257" s="199" t="s">
        <v>482</v>
      </c>
      <c r="H257" s="200">
        <v>2</v>
      </c>
      <c r="I257" s="149"/>
      <c r="J257" s="183">
        <f>ROUND(I257*H257,2)</f>
        <v>0</v>
      </c>
      <c r="K257" s="150"/>
      <c r="L257" s="32"/>
      <c r="M257" s="151" t="s">
        <v>1</v>
      </c>
      <c r="N257" s="152" t="s">
        <v>50</v>
      </c>
      <c r="O257" s="57"/>
      <c r="P257" s="153">
        <f>O257*H257</f>
        <v>0</v>
      </c>
      <c r="Q257" s="153">
        <v>0</v>
      </c>
      <c r="R257" s="153">
        <f>Q257*H257</f>
        <v>0</v>
      </c>
      <c r="S257" s="153">
        <v>0</v>
      </c>
      <c r="T257" s="154">
        <f>S257*H257</f>
        <v>0</v>
      </c>
      <c r="U257" s="31"/>
      <c r="V257" s="31"/>
      <c r="W257" s="31"/>
      <c r="X257" s="31"/>
      <c r="Y257" s="31"/>
      <c r="Z257" s="31"/>
      <c r="AA257" s="31"/>
      <c r="AB257" s="31"/>
      <c r="AC257" s="31"/>
      <c r="AD257" s="31"/>
      <c r="AE257" s="31"/>
      <c r="AR257" s="155" t="s">
        <v>208</v>
      </c>
      <c r="AT257" s="155" t="s">
        <v>196</v>
      </c>
      <c r="AU257" s="155" t="s">
        <v>96</v>
      </c>
      <c r="AY257" s="15" t="s">
        <v>195</v>
      </c>
      <c r="BE257" s="156">
        <f>IF(N257="základní",J257,0)</f>
        <v>0</v>
      </c>
      <c r="BF257" s="156">
        <f>IF(N257="snížená",J257,0)</f>
        <v>0</v>
      </c>
      <c r="BG257" s="156">
        <f>IF(N257="zákl. přenesená",J257,0)</f>
        <v>0</v>
      </c>
      <c r="BH257" s="156">
        <f>IF(N257="sníž. přenesená",J257,0)</f>
        <v>0</v>
      </c>
      <c r="BI257" s="156">
        <f>IF(N257="nulová",J257,0)</f>
        <v>0</v>
      </c>
      <c r="BJ257" s="15" t="s">
        <v>93</v>
      </c>
      <c r="BK257" s="156">
        <f>ROUND(I257*H257,2)</f>
        <v>0</v>
      </c>
      <c r="BL257" s="15" t="s">
        <v>208</v>
      </c>
      <c r="BM257" s="155" t="s">
        <v>1554</v>
      </c>
    </row>
    <row r="258" spans="1:47" s="2" customFormat="1" ht="19.5">
      <c r="A258" s="31"/>
      <c r="B258" s="32"/>
      <c r="C258" s="184"/>
      <c r="D258" s="201" t="s">
        <v>202</v>
      </c>
      <c r="E258" s="184"/>
      <c r="F258" s="202" t="s">
        <v>1330</v>
      </c>
      <c r="G258" s="184"/>
      <c r="H258" s="184"/>
      <c r="I258" s="157"/>
      <c r="J258" s="184"/>
      <c r="K258" s="31"/>
      <c r="L258" s="32"/>
      <c r="M258" s="158"/>
      <c r="N258" s="159"/>
      <c r="O258" s="57"/>
      <c r="P258" s="57"/>
      <c r="Q258" s="57"/>
      <c r="R258" s="57"/>
      <c r="S258" s="57"/>
      <c r="T258" s="58"/>
      <c r="U258" s="31"/>
      <c r="V258" s="31"/>
      <c r="W258" s="31"/>
      <c r="X258" s="31"/>
      <c r="Y258" s="31"/>
      <c r="Z258" s="31"/>
      <c r="AA258" s="31"/>
      <c r="AB258" s="31"/>
      <c r="AC258" s="31"/>
      <c r="AD258" s="31"/>
      <c r="AE258" s="31"/>
      <c r="AT258" s="15" t="s">
        <v>202</v>
      </c>
      <c r="AU258" s="15" t="s">
        <v>96</v>
      </c>
    </row>
    <row r="259" spans="2:51" s="13" customFormat="1" ht="12">
      <c r="B259" s="160"/>
      <c r="C259" s="186"/>
      <c r="D259" s="201" t="s">
        <v>257</v>
      </c>
      <c r="E259" s="203" t="s">
        <v>1</v>
      </c>
      <c r="F259" s="204" t="s">
        <v>96</v>
      </c>
      <c r="G259" s="186"/>
      <c r="H259" s="205">
        <v>2</v>
      </c>
      <c r="I259" s="162"/>
      <c r="J259" s="186"/>
      <c r="L259" s="160"/>
      <c r="M259" s="163"/>
      <c r="N259" s="164"/>
      <c r="O259" s="164"/>
      <c r="P259" s="164"/>
      <c r="Q259" s="164"/>
      <c r="R259" s="164"/>
      <c r="S259" s="164"/>
      <c r="T259" s="165"/>
      <c r="AT259" s="161" t="s">
        <v>257</v>
      </c>
      <c r="AU259" s="161" t="s">
        <v>96</v>
      </c>
      <c r="AV259" s="13" t="s">
        <v>96</v>
      </c>
      <c r="AW259" s="13" t="s">
        <v>40</v>
      </c>
      <c r="AX259" s="13" t="s">
        <v>93</v>
      </c>
      <c r="AY259" s="161" t="s">
        <v>195</v>
      </c>
    </row>
    <row r="260" spans="1:65" s="2" customFormat="1" ht="16.5" customHeight="1">
      <c r="A260" s="31"/>
      <c r="B260" s="148"/>
      <c r="C260" s="206" t="s">
        <v>536</v>
      </c>
      <c r="D260" s="206" t="s">
        <v>327</v>
      </c>
      <c r="E260" s="207" t="s">
        <v>1331</v>
      </c>
      <c r="F260" s="208" t="s">
        <v>1332</v>
      </c>
      <c r="G260" s="209" t="s">
        <v>482</v>
      </c>
      <c r="H260" s="210">
        <v>2</v>
      </c>
      <c r="I260" s="170"/>
      <c r="J260" s="187">
        <f>ROUND(I260*H260,2)</f>
        <v>0</v>
      </c>
      <c r="K260" s="171"/>
      <c r="L260" s="172"/>
      <c r="M260" s="173" t="s">
        <v>1</v>
      </c>
      <c r="N260" s="174" t="s">
        <v>50</v>
      </c>
      <c r="O260" s="57"/>
      <c r="P260" s="153">
        <f>O260*H260</f>
        <v>0</v>
      </c>
      <c r="Q260" s="153">
        <v>0.00072</v>
      </c>
      <c r="R260" s="153">
        <f>Q260*H260</f>
        <v>0.00144</v>
      </c>
      <c r="S260" s="153">
        <v>0</v>
      </c>
      <c r="T260" s="154">
        <f>S260*H260</f>
        <v>0</v>
      </c>
      <c r="U260" s="31"/>
      <c r="V260" s="31"/>
      <c r="W260" s="31"/>
      <c r="X260" s="31"/>
      <c r="Y260" s="31"/>
      <c r="Z260" s="31"/>
      <c r="AA260" s="31"/>
      <c r="AB260" s="31"/>
      <c r="AC260" s="31"/>
      <c r="AD260" s="31"/>
      <c r="AE260" s="31"/>
      <c r="AR260" s="155" t="s">
        <v>224</v>
      </c>
      <c r="AT260" s="155" t="s">
        <v>327</v>
      </c>
      <c r="AU260" s="155" t="s">
        <v>96</v>
      </c>
      <c r="AY260" s="15" t="s">
        <v>195</v>
      </c>
      <c r="BE260" s="156">
        <f>IF(N260="základní",J260,0)</f>
        <v>0</v>
      </c>
      <c r="BF260" s="156">
        <f>IF(N260="snížená",J260,0)</f>
        <v>0</v>
      </c>
      <c r="BG260" s="156">
        <f>IF(N260="zákl. přenesená",J260,0)</f>
        <v>0</v>
      </c>
      <c r="BH260" s="156">
        <f>IF(N260="sníž. přenesená",J260,0)</f>
        <v>0</v>
      </c>
      <c r="BI260" s="156">
        <f>IF(N260="nulová",J260,0)</f>
        <v>0</v>
      </c>
      <c r="BJ260" s="15" t="s">
        <v>93</v>
      </c>
      <c r="BK260" s="156">
        <f>ROUND(I260*H260,2)</f>
        <v>0</v>
      </c>
      <c r="BL260" s="15" t="s">
        <v>208</v>
      </c>
      <c r="BM260" s="155" t="s">
        <v>1555</v>
      </c>
    </row>
    <row r="261" spans="1:47" s="2" customFormat="1" ht="12">
      <c r="A261" s="31"/>
      <c r="B261" s="32"/>
      <c r="C261" s="184"/>
      <c r="D261" s="201" t="s">
        <v>202</v>
      </c>
      <c r="E261" s="184"/>
      <c r="F261" s="202" t="s">
        <v>1332</v>
      </c>
      <c r="G261" s="184"/>
      <c r="H261" s="184"/>
      <c r="I261" s="157"/>
      <c r="J261" s="184"/>
      <c r="K261" s="31"/>
      <c r="L261" s="32"/>
      <c r="M261" s="158"/>
      <c r="N261" s="159"/>
      <c r="O261" s="57"/>
      <c r="P261" s="57"/>
      <c r="Q261" s="57"/>
      <c r="R261" s="57"/>
      <c r="S261" s="57"/>
      <c r="T261" s="58"/>
      <c r="U261" s="31"/>
      <c r="V261" s="31"/>
      <c r="W261" s="31"/>
      <c r="X261" s="31"/>
      <c r="Y261" s="31"/>
      <c r="Z261" s="31"/>
      <c r="AA261" s="31"/>
      <c r="AB261" s="31"/>
      <c r="AC261" s="31"/>
      <c r="AD261" s="31"/>
      <c r="AE261" s="31"/>
      <c r="AT261" s="15" t="s">
        <v>202</v>
      </c>
      <c r="AU261" s="15" t="s">
        <v>96</v>
      </c>
    </row>
    <row r="262" spans="2:51" s="13" customFormat="1" ht="12">
      <c r="B262" s="160"/>
      <c r="C262" s="186"/>
      <c r="D262" s="201" t="s">
        <v>257</v>
      </c>
      <c r="E262" s="203" t="s">
        <v>1</v>
      </c>
      <c r="F262" s="204" t="s">
        <v>96</v>
      </c>
      <c r="G262" s="186"/>
      <c r="H262" s="205">
        <v>2</v>
      </c>
      <c r="I262" s="162"/>
      <c r="J262" s="186"/>
      <c r="L262" s="160"/>
      <c r="M262" s="163"/>
      <c r="N262" s="164"/>
      <c r="O262" s="164"/>
      <c r="P262" s="164"/>
      <c r="Q262" s="164"/>
      <c r="R262" s="164"/>
      <c r="S262" s="164"/>
      <c r="T262" s="165"/>
      <c r="AT262" s="161" t="s">
        <v>257</v>
      </c>
      <c r="AU262" s="161" t="s">
        <v>96</v>
      </c>
      <c r="AV262" s="13" t="s">
        <v>96</v>
      </c>
      <c r="AW262" s="13" t="s">
        <v>40</v>
      </c>
      <c r="AX262" s="13" t="s">
        <v>93</v>
      </c>
      <c r="AY262" s="161" t="s">
        <v>195</v>
      </c>
    </row>
    <row r="263" spans="1:65" s="2" customFormat="1" ht="16.5" customHeight="1">
      <c r="A263" s="31"/>
      <c r="B263" s="148"/>
      <c r="C263" s="206" t="s">
        <v>541</v>
      </c>
      <c r="D263" s="206" t="s">
        <v>327</v>
      </c>
      <c r="E263" s="207" t="s">
        <v>1324</v>
      </c>
      <c r="F263" s="208" t="s">
        <v>1325</v>
      </c>
      <c r="G263" s="209" t="s">
        <v>482</v>
      </c>
      <c r="H263" s="210">
        <v>23</v>
      </c>
      <c r="I263" s="170"/>
      <c r="J263" s="187">
        <f>ROUND(I263*H263,2)</f>
        <v>0</v>
      </c>
      <c r="K263" s="171"/>
      <c r="L263" s="172"/>
      <c r="M263" s="173" t="s">
        <v>1</v>
      </c>
      <c r="N263" s="174" t="s">
        <v>50</v>
      </c>
      <c r="O263" s="57"/>
      <c r="P263" s="153">
        <f>O263*H263</f>
        <v>0</v>
      </c>
      <c r="Q263" s="153">
        <v>0.00039</v>
      </c>
      <c r="R263" s="153">
        <f>Q263*H263</f>
        <v>0.00897</v>
      </c>
      <c r="S263" s="153">
        <v>0</v>
      </c>
      <c r="T263" s="154">
        <f>S263*H263</f>
        <v>0</v>
      </c>
      <c r="U263" s="31"/>
      <c r="V263" s="31"/>
      <c r="W263" s="31"/>
      <c r="X263" s="31"/>
      <c r="Y263" s="31"/>
      <c r="Z263" s="31"/>
      <c r="AA263" s="31"/>
      <c r="AB263" s="31"/>
      <c r="AC263" s="31"/>
      <c r="AD263" s="31"/>
      <c r="AE263" s="31"/>
      <c r="AR263" s="155" t="s">
        <v>224</v>
      </c>
      <c r="AT263" s="155" t="s">
        <v>327</v>
      </c>
      <c r="AU263" s="155" t="s">
        <v>96</v>
      </c>
      <c r="AY263" s="15" t="s">
        <v>195</v>
      </c>
      <c r="BE263" s="156">
        <f>IF(N263="základní",J263,0)</f>
        <v>0</v>
      </c>
      <c r="BF263" s="156">
        <f>IF(N263="snížená",J263,0)</f>
        <v>0</v>
      </c>
      <c r="BG263" s="156">
        <f>IF(N263="zákl. přenesená",J263,0)</f>
        <v>0</v>
      </c>
      <c r="BH263" s="156">
        <f>IF(N263="sníž. přenesená",J263,0)</f>
        <v>0</v>
      </c>
      <c r="BI263" s="156">
        <f>IF(N263="nulová",J263,0)</f>
        <v>0</v>
      </c>
      <c r="BJ263" s="15" t="s">
        <v>93</v>
      </c>
      <c r="BK263" s="156">
        <f>ROUND(I263*H263,2)</f>
        <v>0</v>
      </c>
      <c r="BL263" s="15" t="s">
        <v>208</v>
      </c>
      <c r="BM263" s="155" t="s">
        <v>1556</v>
      </c>
    </row>
    <row r="264" spans="1:47" s="2" customFormat="1" ht="12">
      <c r="A264" s="31"/>
      <c r="B264" s="32"/>
      <c r="C264" s="184"/>
      <c r="D264" s="201" t="s">
        <v>202</v>
      </c>
      <c r="E264" s="184"/>
      <c r="F264" s="202" t="s">
        <v>1325</v>
      </c>
      <c r="G264" s="184"/>
      <c r="H264" s="184"/>
      <c r="I264" s="157"/>
      <c r="J264" s="184"/>
      <c r="K264" s="31"/>
      <c r="L264" s="32"/>
      <c r="M264" s="158"/>
      <c r="N264" s="159"/>
      <c r="O264" s="57"/>
      <c r="P264" s="57"/>
      <c r="Q264" s="57"/>
      <c r="R264" s="57"/>
      <c r="S264" s="57"/>
      <c r="T264" s="58"/>
      <c r="U264" s="31"/>
      <c r="V264" s="31"/>
      <c r="W264" s="31"/>
      <c r="X264" s="31"/>
      <c r="Y264" s="31"/>
      <c r="Z264" s="31"/>
      <c r="AA264" s="31"/>
      <c r="AB264" s="31"/>
      <c r="AC264" s="31"/>
      <c r="AD264" s="31"/>
      <c r="AE264" s="31"/>
      <c r="AT264" s="15" t="s">
        <v>202</v>
      </c>
      <c r="AU264" s="15" t="s">
        <v>96</v>
      </c>
    </row>
    <row r="265" spans="1:65" s="2" customFormat="1" ht="16.5" customHeight="1">
      <c r="A265" s="31"/>
      <c r="B265" s="148"/>
      <c r="C265" s="196" t="s">
        <v>546</v>
      </c>
      <c r="D265" s="196" t="s">
        <v>196</v>
      </c>
      <c r="E265" s="197" t="s">
        <v>1557</v>
      </c>
      <c r="F265" s="198" t="s">
        <v>1558</v>
      </c>
      <c r="G265" s="199" t="s">
        <v>482</v>
      </c>
      <c r="H265" s="200">
        <v>1</v>
      </c>
      <c r="I265" s="149"/>
      <c r="J265" s="183">
        <f>ROUND(I265*H265,2)</f>
        <v>0</v>
      </c>
      <c r="K265" s="150"/>
      <c r="L265" s="32"/>
      <c r="M265" s="151" t="s">
        <v>1</v>
      </c>
      <c r="N265" s="152" t="s">
        <v>50</v>
      </c>
      <c r="O265" s="57"/>
      <c r="P265" s="153">
        <f>O265*H265</f>
        <v>0</v>
      </c>
      <c r="Q265" s="153">
        <v>0.00136</v>
      </c>
      <c r="R265" s="153">
        <f>Q265*H265</f>
        <v>0.00136</v>
      </c>
      <c r="S265" s="153">
        <v>0</v>
      </c>
      <c r="T265" s="154">
        <f>S265*H265</f>
        <v>0</v>
      </c>
      <c r="U265" s="31"/>
      <c r="V265" s="31"/>
      <c r="W265" s="31"/>
      <c r="X265" s="31"/>
      <c r="Y265" s="31"/>
      <c r="Z265" s="31"/>
      <c r="AA265" s="31"/>
      <c r="AB265" s="31"/>
      <c r="AC265" s="31"/>
      <c r="AD265" s="31"/>
      <c r="AE265" s="31"/>
      <c r="AR265" s="155" t="s">
        <v>208</v>
      </c>
      <c r="AT265" s="155" t="s">
        <v>196</v>
      </c>
      <c r="AU265" s="155" t="s">
        <v>96</v>
      </c>
      <c r="AY265" s="15" t="s">
        <v>195</v>
      </c>
      <c r="BE265" s="156">
        <f>IF(N265="základní",J265,0)</f>
        <v>0</v>
      </c>
      <c r="BF265" s="156">
        <f>IF(N265="snížená",J265,0)</f>
        <v>0</v>
      </c>
      <c r="BG265" s="156">
        <f>IF(N265="zákl. přenesená",J265,0)</f>
        <v>0</v>
      </c>
      <c r="BH265" s="156">
        <f>IF(N265="sníž. přenesená",J265,0)</f>
        <v>0</v>
      </c>
      <c r="BI265" s="156">
        <f>IF(N265="nulová",J265,0)</f>
        <v>0</v>
      </c>
      <c r="BJ265" s="15" t="s">
        <v>93</v>
      </c>
      <c r="BK265" s="156">
        <f>ROUND(I265*H265,2)</f>
        <v>0</v>
      </c>
      <c r="BL265" s="15" t="s">
        <v>208</v>
      </c>
      <c r="BM265" s="155" t="s">
        <v>1559</v>
      </c>
    </row>
    <row r="266" spans="1:47" s="2" customFormat="1" ht="19.5">
      <c r="A266" s="31"/>
      <c r="B266" s="32"/>
      <c r="C266" s="184"/>
      <c r="D266" s="201" t="s">
        <v>202</v>
      </c>
      <c r="E266" s="184"/>
      <c r="F266" s="202" t="s">
        <v>1560</v>
      </c>
      <c r="G266" s="184"/>
      <c r="H266" s="184"/>
      <c r="I266" s="157"/>
      <c r="J266" s="184"/>
      <c r="K266" s="31"/>
      <c r="L266" s="32"/>
      <c r="M266" s="158"/>
      <c r="N266" s="159"/>
      <c r="O266" s="57"/>
      <c r="P266" s="57"/>
      <c r="Q266" s="57"/>
      <c r="R266" s="57"/>
      <c r="S266" s="57"/>
      <c r="T266" s="58"/>
      <c r="U266" s="31"/>
      <c r="V266" s="31"/>
      <c r="W266" s="31"/>
      <c r="X266" s="31"/>
      <c r="Y266" s="31"/>
      <c r="Z266" s="31"/>
      <c r="AA266" s="31"/>
      <c r="AB266" s="31"/>
      <c r="AC266" s="31"/>
      <c r="AD266" s="31"/>
      <c r="AE266" s="31"/>
      <c r="AT266" s="15" t="s">
        <v>202</v>
      </c>
      <c r="AU266" s="15" t="s">
        <v>96</v>
      </c>
    </row>
    <row r="267" spans="1:65" s="2" customFormat="1" ht="24.2" customHeight="1">
      <c r="A267" s="31"/>
      <c r="B267" s="148"/>
      <c r="C267" s="206" t="s">
        <v>551</v>
      </c>
      <c r="D267" s="206" t="s">
        <v>327</v>
      </c>
      <c r="E267" s="207" t="s">
        <v>1561</v>
      </c>
      <c r="F267" s="208" t="s">
        <v>1562</v>
      </c>
      <c r="G267" s="209" t="s">
        <v>482</v>
      </c>
      <c r="H267" s="210">
        <v>1</v>
      </c>
      <c r="I267" s="170"/>
      <c r="J267" s="187">
        <f>ROUND(I267*H267,2)</f>
        <v>0</v>
      </c>
      <c r="K267" s="171"/>
      <c r="L267" s="172"/>
      <c r="M267" s="173" t="s">
        <v>1</v>
      </c>
      <c r="N267" s="174" t="s">
        <v>50</v>
      </c>
      <c r="O267" s="57"/>
      <c r="P267" s="153">
        <f>O267*H267</f>
        <v>0</v>
      </c>
      <c r="Q267" s="153">
        <v>0.078</v>
      </c>
      <c r="R267" s="153">
        <f>Q267*H267</f>
        <v>0.078</v>
      </c>
      <c r="S267" s="153">
        <v>0</v>
      </c>
      <c r="T267" s="154">
        <f>S267*H267</f>
        <v>0</v>
      </c>
      <c r="U267" s="31"/>
      <c r="V267" s="31"/>
      <c r="W267" s="31"/>
      <c r="X267" s="31"/>
      <c r="Y267" s="31"/>
      <c r="Z267" s="31"/>
      <c r="AA267" s="31"/>
      <c r="AB267" s="31"/>
      <c r="AC267" s="31"/>
      <c r="AD267" s="31"/>
      <c r="AE267" s="31"/>
      <c r="AR267" s="155" t="s">
        <v>224</v>
      </c>
      <c r="AT267" s="155" t="s">
        <v>327</v>
      </c>
      <c r="AU267" s="155" t="s">
        <v>96</v>
      </c>
      <c r="AY267" s="15" t="s">
        <v>195</v>
      </c>
      <c r="BE267" s="156">
        <f>IF(N267="základní",J267,0)</f>
        <v>0</v>
      </c>
      <c r="BF267" s="156">
        <f>IF(N267="snížená",J267,0)</f>
        <v>0</v>
      </c>
      <c r="BG267" s="156">
        <f>IF(N267="zákl. přenesená",J267,0)</f>
        <v>0</v>
      </c>
      <c r="BH267" s="156">
        <f>IF(N267="sníž. přenesená",J267,0)</f>
        <v>0</v>
      </c>
      <c r="BI267" s="156">
        <f>IF(N267="nulová",J267,0)</f>
        <v>0</v>
      </c>
      <c r="BJ267" s="15" t="s">
        <v>93</v>
      </c>
      <c r="BK267" s="156">
        <f>ROUND(I267*H267,2)</f>
        <v>0</v>
      </c>
      <c r="BL267" s="15" t="s">
        <v>208</v>
      </c>
      <c r="BM267" s="155" t="s">
        <v>1563</v>
      </c>
    </row>
    <row r="268" spans="1:47" s="2" customFormat="1" ht="19.5">
      <c r="A268" s="31"/>
      <c r="B268" s="32"/>
      <c r="C268" s="184"/>
      <c r="D268" s="201" t="s">
        <v>202</v>
      </c>
      <c r="E268" s="184"/>
      <c r="F268" s="202" t="s">
        <v>1562</v>
      </c>
      <c r="G268" s="184"/>
      <c r="H268" s="184"/>
      <c r="I268" s="157"/>
      <c r="J268" s="184"/>
      <c r="K268" s="31"/>
      <c r="L268" s="32"/>
      <c r="M268" s="158"/>
      <c r="N268" s="159"/>
      <c r="O268" s="57"/>
      <c r="P268" s="57"/>
      <c r="Q268" s="57"/>
      <c r="R268" s="57"/>
      <c r="S268" s="57"/>
      <c r="T268" s="58"/>
      <c r="U268" s="31"/>
      <c r="V268" s="31"/>
      <c r="W268" s="31"/>
      <c r="X268" s="31"/>
      <c r="Y268" s="31"/>
      <c r="Z268" s="31"/>
      <c r="AA268" s="31"/>
      <c r="AB268" s="31"/>
      <c r="AC268" s="31"/>
      <c r="AD268" s="31"/>
      <c r="AE268" s="31"/>
      <c r="AT268" s="15" t="s">
        <v>202</v>
      </c>
      <c r="AU268" s="15" t="s">
        <v>96</v>
      </c>
    </row>
    <row r="269" spans="1:65" s="2" customFormat="1" ht="24.2" customHeight="1">
      <c r="A269" s="31"/>
      <c r="B269" s="148"/>
      <c r="C269" s="196" t="s">
        <v>556</v>
      </c>
      <c r="D269" s="196" t="s">
        <v>196</v>
      </c>
      <c r="E269" s="197" t="s">
        <v>1404</v>
      </c>
      <c r="F269" s="198" t="s">
        <v>1405</v>
      </c>
      <c r="G269" s="199" t="s">
        <v>482</v>
      </c>
      <c r="H269" s="200">
        <v>2</v>
      </c>
      <c r="I269" s="149"/>
      <c r="J269" s="183">
        <f>ROUND(I269*H269,2)</f>
        <v>0</v>
      </c>
      <c r="K269" s="150"/>
      <c r="L269" s="32"/>
      <c r="M269" s="151" t="s">
        <v>1</v>
      </c>
      <c r="N269" s="152" t="s">
        <v>50</v>
      </c>
      <c r="O269" s="57"/>
      <c r="P269" s="153">
        <f>O269*H269</f>
        <v>0</v>
      </c>
      <c r="Q269" s="153">
        <v>0.00016</v>
      </c>
      <c r="R269" s="153">
        <f>Q269*H269</f>
        <v>0.00032</v>
      </c>
      <c r="S269" s="153">
        <v>0</v>
      </c>
      <c r="T269" s="154">
        <f>S269*H269</f>
        <v>0</v>
      </c>
      <c r="U269" s="31"/>
      <c r="V269" s="31"/>
      <c r="W269" s="31"/>
      <c r="X269" s="31"/>
      <c r="Y269" s="31"/>
      <c r="Z269" s="31"/>
      <c r="AA269" s="31"/>
      <c r="AB269" s="31"/>
      <c r="AC269" s="31"/>
      <c r="AD269" s="31"/>
      <c r="AE269" s="31"/>
      <c r="AR269" s="155" t="s">
        <v>208</v>
      </c>
      <c r="AT269" s="155" t="s">
        <v>196</v>
      </c>
      <c r="AU269" s="155" t="s">
        <v>96</v>
      </c>
      <c r="AY269" s="15" t="s">
        <v>195</v>
      </c>
      <c r="BE269" s="156">
        <f>IF(N269="základní",J269,0)</f>
        <v>0</v>
      </c>
      <c r="BF269" s="156">
        <f>IF(N269="snížená",J269,0)</f>
        <v>0</v>
      </c>
      <c r="BG269" s="156">
        <f>IF(N269="zákl. přenesená",J269,0)</f>
        <v>0</v>
      </c>
      <c r="BH269" s="156">
        <f>IF(N269="sníž. přenesená",J269,0)</f>
        <v>0</v>
      </c>
      <c r="BI269" s="156">
        <f>IF(N269="nulová",J269,0)</f>
        <v>0</v>
      </c>
      <c r="BJ269" s="15" t="s">
        <v>93</v>
      </c>
      <c r="BK269" s="156">
        <f>ROUND(I269*H269,2)</f>
        <v>0</v>
      </c>
      <c r="BL269" s="15" t="s">
        <v>208</v>
      </c>
      <c r="BM269" s="155" t="s">
        <v>1564</v>
      </c>
    </row>
    <row r="270" spans="1:47" s="2" customFormat="1" ht="19.5">
      <c r="A270" s="31"/>
      <c r="B270" s="32"/>
      <c r="C270" s="184"/>
      <c r="D270" s="201" t="s">
        <v>202</v>
      </c>
      <c r="E270" s="184"/>
      <c r="F270" s="202" t="s">
        <v>1407</v>
      </c>
      <c r="G270" s="184"/>
      <c r="H270" s="184"/>
      <c r="I270" s="157"/>
      <c r="J270" s="184"/>
      <c r="K270" s="31"/>
      <c r="L270" s="32"/>
      <c r="M270" s="158"/>
      <c r="N270" s="159"/>
      <c r="O270" s="57"/>
      <c r="P270" s="57"/>
      <c r="Q270" s="57"/>
      <c r="R270" s="57"/>
      <c r="S270" s="57"/>
      <c r="T270" s="58"/>
      <c r="U270" s="31"/>
      <c r="V270" s="31"/>
      <c r="W270" s="31"/>
      <c r="X270" s="31"/>
      <c r="Y270" s="31"/>
      <c r="Z270" s="31"/>
      <c r="AA270" s="31"/>
      <c r="AB270" s="31"/>
      <c r="AC270" s="31"/>
      <c r="AD270" s="31"/>
      <c r="AE270" s="31"/>
      <c r="AT270" s="15" t="s">
        <v>202</v>
      </c>
      <c r="AU270" s="15" t="s">
        <v>96</v>
      </c>
    </row>
    <row r="271" spans="1:65" s="2" customFormat="1" ht="16.5" customHeight="1">
      <c r="A271" s="31"/>
      <c r="B271" s="148"/>
      <c r="C271" s="196" t="s">
        <v>561</v>
      </c>
      <c r="D271" s="196" t="s">
        <v>196</v>
      </c>
      <c r="E271" s="197" t="s">
        <v>1368</v>
      </c>
      <c r="F271" s="198" t="s">
        <v>1369</v>
      </c>
      <c r="G271" s="199" t="s">
        <v>482</v>
      </c>
      <c r="H271" s="200">
        <v>1</v>
      </c>
      <c r="I271" s="149"/>
      <c r="J271" s="183">
        <f>ROUND(I271*H271,2)</f>
        <v>0</v>
      </c>
      <c r="K271" s="150"/>
      <c r="L271" s="32"/>
      <c r="M271" s="151" t="s">
        <v>1</v>
      </c>
      <c r="N271" s="152" t="s">
        <v>50</v>
      </c>
      <c r="O271" s="57"/>
      <c r="P271" s="153">
        <f>O271*H271</f>
        <v>0</v>
      </c>
      <c r="Q271" s="153">
        <v>0.00136</v>
      </c>
      <c r="R271" s="153">
        <f>Q271*H271</f>
        <v>0.00136</v>
      </c>
      <c r="S271" s="153">
        <v>0</v>
      </c>
      <c r="T271" s="154">
        <f>S271*H271</f>
        <v>0</v>
      </c>
      <c r="U271" s="31"/>
      <c r="V271" s="31"/>
      <c r="W271" s="31"/>
      <c r="X271" s="31"/>
      <c r="Y271" s="31"/>
      <c r="Z271" s="31"/>
      <c r="AA271" s="31"/>
      <c r="AB271" s="31"/>
      <c r="AC271" s="31"/>
      <c r="AD271" s="31"/>
      <c r="AE271" s="31"/>
      <c r="AR271" s="155" t="s">
        <v>208</v>
      </c>
      <c r="AT271" s="155" t="s">
        <v>196</v>
      </c>
      <c r="AU271" s="155" t="s">
        <v>96</v>
      </c>
      <c r="AY271" s="15" t="s">
        <v>195</v>
      </c>
      <c r="BE271" s="156">
        <f>IF(N271="základní",J271,0)</f>
        <v>0</v>
      </c>
      <c r="BF271" s="156">
        <f>IF(N271="snížená",J271,0)</f>
        <v>0</v>
      </c>
      <c r="BG271" s="156">
        <f>IF(N271="zákl. přenesená",J271,0)</f>
        <v>0</v>
      </c>
      <c r="BH271" s="156">
        <f>IF(N271="sníž. přenesená",J271,0)</f>
        <v>0</v>
      </c>
      <c r="BI271" s="156">
        <f>IF(N271="nulová",J271,0)</f>
        <v>0</v>
      </c>
      <c r="BJ271" s="15" t="s">
        <v>93</v>
      </c>
      <c r="BK271" s="156">
        <f>ROUND(I271*H271,2)</f>
        <v>0</v>
      </c>
      <c r="BL271" s="15" t="s">
        <v>208</v>
      </c>
      <c r="BM271" s="155" t="s">
        <v>1565</v>
      </c>
    </row>
    <row r="272" spans="1:47" s="2" customFormat="1" ht="12">
      <c r="A272" s="31"/>
      <c r="B272" s="32"/>
      <c r="C272" s="184"/>
      <c r="D272" s="201" t="s">
        <v>202</v>
      </c>
      <c r="E272" s="184"/>
      <c r="F272" s="202" t="s">
        <v>1369</v>
      </c>
      <c r="G272" s="184"/>
      <c r="H272" s="184"/>
      <c r="I272" s="157"/>
      <c r="J272" s="184"/>
      <c r="K272" s="31"/>
      <c r="L272" s="32"/>
      <c r="M272" s="158"/>
      <c r="N272" s="159"/>
      <c r="O272" s="57"/>
      <c r="P272" s="57"/>
      <c r="Q272" s="57"/>
      <c r="R272" s="57"/>
      <c r="S272" s="57"/>
      <c r="T272" s="58"/>
      <c r="U272" s="31"/>
      <c r="V272" s="31"/>
      <c r="W272" s="31"/>
      <c r="X272" s="31"/>
      <c r="Y272" s="31"/>
      <c r="Z272" s="31"/>
      <c r="AA272" s="31"/>
      <c r="AB272" s="31"/>
      <c r="AC272" s="31"/>
      <c r="AD272" s="31"/>
      <c r="AE272" s="31"/>
      <c r="AT272" s="15" t="s">
        <v>202</v>
      </c>
      <c r="AU272" s="15" t="s">
        <v>96</v>
      </c>
    </row>
    <row r="273" spans="2:51" s="13" customFormat="1" ht="12">
      <c r="B273" s="160"/>
      <c r="C273" s="186"/>
      <c r="D273" s="201" t="s">
        <v>257</v>
      </c>
      <c r="E273" s="203" t="s">
        <v>1</v>
      </c>
      <c r="F273" s="204" t="s">
        <v>93</v>
      </c>
      <c r="G273" s="186"/>
      <c r="H273" s="205">
        <v>1</v>
      </c>
      <c r="I273" s="162"/>
      <c r="J273" s="186"/>
      <c r="L273" s="160"/>
      <c r="M273" s="163"/>
      <c r="N273" s="164"/>
      <c r="O273" s="164"/>
      <c r="P273" s="164"/>
      <c r="Q273" s="164"/>
      <c r="R273" s="164"/>
      <c r="S273" s="164"/>
      <c r="T273" s="165"/>
      <c r="AT273" s="161" t="s">
        <v>257</v>
      </c>
      <c r="AU273" s="161" t="s">
        <v>96</v>
      </c>
      <c r="AV273" s="13" t="s">
        <v>96</v>
      </c>
      <c r="AW273" s="13" t="s">
        <v>40</v>
      </c>
      <c r="AX273" s="13" t="s">
        <v>93</v>
      </c>
      <c r="AY273" s="161" t="s">
        <v>195</v>
      </c>
    </row>
    <row r="274" spans="1:65" s="2" customFormat="1" ht="21.75" customHeight="1">
      <c r="A274" s="31"/>
      <c r="B274" s="148"/>
      <c r="C274" s="206" t="s">
        <v>565</v>
      </c>
      <c r="D274" s="206" t="s">
        <v>327</v>
      </c>
      <c r="E274" s="207" t="s">
        <v>1566</v>
      </c>
      <c r="F274" s="208" t="s">
        <v>1567</v>
      </c>
      <c r="G274" s="209" t="s">
        <v>1568</v>
      </c>
      <c r="H274" s="210">
        <v>1</v>
      </c>
      <c r="I274" s="170"/>
      <c r="J274" s="187">
        <f>ROUND(I274*H274,2)</f>
        <v>0</v>
      </c>
      <c r="K274" s="171"/>
      <c r="L274" s="172"/>
      <c r="M274" s="173" t="s">
        <v>1</v>
      </c>
      <c r="N274" s="174" t="s">
        <v>50</v>
      </c>
      <c r="O274" s="57"/>
      <c r="P274" s="153">
        <f>O274*H274</f>
        <v>0</v>
      </c>
      <c r="Q274" s="153">
        <v>0.0015</v>
      </c>
      <c r="R274" s="153">
        <f>Q274*H274</f>
        <v>0.0015</v>
      </c>
      <c r="S274" s="153">
        <v>0</v>
      </c>
      <c r="T274" s="154">
        <f>S274*H274</f>
        <v>0</v>
      </c>
      <c r="U274" s="31"/>
      <c r="V274" s="31"/>
      <c r="W274" s="31"/>
      <c r="X274" s="31"/>
      <c r="Y274" s="31"/>
      <c r="Z274" s="31"/>
      <c r="AA274" s="31"/>
      <c r="AB274" s="31"/>
      <c r="AC274" s="31"/>
      <c r="AD274" s="31"/>
      <c r="AE274" s="31"/>
      <c r="AR274" s="155" t="s">
        <v>224</v>
      </c>
      <c r="AT274" s="155" t="s">
        <v>327</v>
      </c>
      <c r="AU274" s="155" t="s">
        <v>96</v>
      </c>
      <c r="AY274" s="15" t="s">
        <v>195</v>
      </c>
      <c r="BE274" s="156">
        <f>IF(N274="základní",J274,0)</f>
        <v>0</v>
      </c>
      <c r="BF274" s="156">
        <f>IF(N274="snížená",J274,0)</f>
        <v>0</v>
      </c>
      <c r="BG274" s="156">
        <f>IF(N274="zákl. přenesená",J274,0)</f>
        <v>0</v>
      </c>
      <c r="BH274" s="156">
        <f>IF(N274="sníž. přenesená",J274,0)</f>
        <v>0</v>
      </c>
      <c r="BI274" s="156">
        <f>IF(N274="nulová",J274,0)</f>
        <v>0</v>
      </c>
      <c r="BJ274" s="15" t="s">
        <v>93</v>
      </c>
      <c r="BK274" s="156">
        <f>ROUND(I274*H274,2)</f>
        <v>0</v>
      </c>
      <c r="BL274" s="15" t="s">
        <v>208</v>
      </c>
      <c r="BM274" s="155" t="s">
        <v>1569</v>
      </c>
    </row>
    <row r="275" spans="1:47" s="2" customFormat="1" ht="12">
      <c r="A275" s="31"/>
      <c r="B275" s="32"/>
      <c r="C275" s="184"/>
      <c r="D275" s="201" t="s">
        <v>202</v>
      </c>
      <c r="E275" s="184"/>
      <c r="F275" s="202" t="s">
        <v>1567</v>
      </c>
      <c r="G275" s="184"/>
      <c r="H275" s="184"/>
      <c r="I275" s="157"/>
      <c r="J275" s="184"/>
      <c r="K275" s="31"/>
      <c r="L275" s="32"/>
      <c r="M275" s="158"/>
      <c r="N275" s="159"/>
      <c r="O275" s="57"/>
      <c r="P275" s="57"/>
      <c r="Q275" s="57"/>
      <c r="R275" s="57"/>
      <c r="S275" s="57"/>
      <c r="T275" s="58"/>
      <c r="U275" s="31"/>
      <c r="V275" s="31"/>
      <c r="W275" s="31"/>
      <c r="X275" s="31"/>
      <c r="Y275" s="31"/>
      <c r="Z275" s="31"/>
      <c r="AA275" s="31"/>
      <c r="AB275" s="31"/>
      <c r="AC275" s="31"/>
      <c r="AD275" s="31"/>
      <c r="AE275" s="31"/>
      <c r="AT275" s="15" t="s">
        <v>202</v>
      </c>
      <c r="AU275" s="15" t="s">
        <v>96</v>
      </c>
    </row>
    <row r="276" spans="2:51" s="13" customFormat="1" ht="12">
      <c r="B276" s="160"/>
      <c r="C276" s="186"/>
      <c r="D276" s="201" t="s">
        <v>257</v>
      </c>
      <c r="E276" s="203" t="s">
        <v>1</v>
      </c>
      <c r="F276" s="204" t="s">
        <v>1570</v>
      </c>
      <c r="G276" s="186"/>
      <c r="H276" s="205">
        <v>1</v>
      </c>
      <c r="I276" s="162"/>
      <c r="J276" s="186"/>
      <c r="L276" s="160"/>
      <c r="M276" s="163"/>
      <c r="N276" s="164"/>
      <c r="O276" s="164"/>
      <c r="P276" s="164"/>
      <c r="Q276" s="164"/>
      <c r="R276" s="164"/>
      <c r="S276" s="164"/>
      <c r="T276" s="165"/>
      <c r="AT276" s="161" t="s">
        <v>257</v>
      </c>
      <c r="AU276" s="161" t="s">
        <v>96</v>
      </c>
      <c r="AV276" s="13" t="s">
        <v>96</v>
      </c>
      <c r="AW276" s="13" t="s">
        <v>40</v>
      </c>
      <c r="AX276" s="13" t="s">
        <v>93</v>
      </c>
      <c r="AY276" s="161" t="s">
        <v>195</v>
      </c>
    </row>
    <row r="277" spans="1:65" s="2" customFormat="1" ht="21.75" customHeight="1">
      <c r="A277" s="31"/>
      <c r="B277" s="148"/>
      <c r="C277" s="196" t="s">
        <v>570</v>
      </c>
      <c r="D277" s="196" t="s">
        <v>196</v>
      </c>
      <c r="E277" s="197" t="s">
        <v>1349</v>
      </c>
      <c r="F277" s="198" t="s">
        <v>1350</v>
      </c>
      <c r="G277" s="199" t="s">
        <v>482</v>
      </c>
      <c r="H277" s="200">
        <v>2</v>
      </c>
      <c r="I277" s="149"/>
      <c r="J277" s="183">
        <f>ROUND(I277*H277,2)</f>
        <v>0</v>
      </c>
      <c r="K277" s="150"/>
      <c r="L277" s="32"/>
      <c r="M277" s="151" t="s">
        <v>1</v>
      </c>
      <c r="N277" s="152" t="s">
        <v>50</v>
      </c>
      <c r="O277" s="57"/>
      <c r="P277" s="153">
        <f>O277*H277</f>
        <v>0</v>
      </c>
      <c r="Q277" s="153">
        <v>0.00162</v>
      </c>
      <c r="R277" s="153">
        <f>Q277*H277</f>
        <v>0.00324</v>
      </c>
      <c r="S277" s="153">
        <v>0</v>
      </c>
      <c r="T277" s="154">
        <f>S277*H277</f>
        <v>0</v>
      </c>
      <c r="U277" s="31"/>
      <c r="V277" s="31"/>
      <c r="W277" s="31"/>
      <c r="X277" s="31"/>
      <c r="Y277" s="31"/>
      <c r="Z277" s="31"/>
      <c r="AA277" s="31"/>
      <c r="AB277" s="31"/>
      <c r="AC277" s="31"/>
      <c r="AD277" s="31"/>
      <c r="AE277" s="31"/>
      <c r="AR277" s="155" t="s">
        <v>208</v>
      </c>
      <c r="AT277" s="155" t="s">
        <v>196</v>
      </c>
      <c r="AU277" s="155" t="s">
        <v>96</v>
      </c>
      <c r="AY277" s="15" t="s">
        <v>195</v>
      </c>
      <c r="BE277" s="156">
        <f>IF(N277="základní",J277,0)</f>
        <v>0</v>
      </c>
      <c r="BF277" s="156">
        <f>IF(N277="snížená",J277,0)</f>
        <v>0</v>
      </c>
      <c r="BG277" s="156">
        <f>IF(N277="zákl. přenesená",J277,0)</f>
        <v>0</v>
      </c>
      <c r="BH277" s="156">
        <f>IF(N277="sníž. přenesená",J277,0)</f>
        <v>0</v>
      </c>
      <c r="BI277" s="156">
        <f>IF(N277="nulová",J277,0)</f>
        <v>0</v>
      </c>
      <c r="BJ277" s="15" t="s">
        <v>93</v>
      </c>
      <c r="BK277" s="156">
        <f>ROUND(I277*H277,2)</f>
        <v>0</v>
      </c>
      <c r="BL277" s="15" t="s">
        <v>208</v>
      </c>
      <c r="BM277" s="155" t="s">
        <v>1571</v>
      </c>
    </row>
    <row r="278" spans="1:47" s="2" customFormat="1" ht="29.25">
      <c r="A278" s="31"/>
      <c r="B278" s="32"/>
      <c r="C278" s="184"/>
      <c r="D278" s="201" t="s">
        <v>202</v>
      </c>
      <c r="E278" s="184"/>
      <c r="F278" s="202" t="s">
        <v>1352</v>
      </c>
      <c r="G278" s="184"/>
      <c r="H278" s="184"/>
      <c r="I278" s="157"/>
      <c r="J278" s="184"/>
      <c r="K278" s="31"/>
      <c r="L278" s="32"/>
      <c r="M278" s="158"/>
      <c r="N278" s="159"/>
      <c r="O278" s="57"/>
      <c r="P278" s="57"/>
      <c r="Q278" s="57"/>
      <c r="R278" s="57"/>
      <c r="S278" s="57"/>
      <c r="T278" s="58"/>
      <c r="U278" s="31"/>
      <c r="V278" s="31"/>
      <c r="W278" s="31"/>
      <c r="X278" s="31"/>
      <c r="Y278" s="31"/>
      <c r="Z278" s="31"/>
      <c r="AA278" s="31"/>
      <c r="AB278" s="31"/>
      <c r="AC278" s="31"/>
      <c r="AD278" s="31"/>
      <c r="AE278" s="31"/>
      <c r="AT278" s="15" t="s">
        <v>202</v>
      </c>
      <c r="AU278" s="15" t="s">
        <v>96</v>
      </c>
    </row>
    <row r="279" spans="1:65" s="2" customFormat="1" ht="24.2" customHeight="1">
      <c r="A279" s="31"/>
      <c r="B279" s="148"/>
      <c r="C279" s="206" t="s">
        <v>315</v>
      </c>
      <c r="D279" s="206" t="s">
        <v>327</v>
      </c>
      <c r="E279" s="207" t="s">
        <v>1572</v>
      </c>
      <c r="F279" s="208" t="s">
        <v>1573</v>
      </c>
      <c r="G279" s="209" t="s">
        <v>482</v>
      </c>
      <c r="H279" s="210">
        <v>2</v>
      </c>
      <c r="I279" s="170"/>
      <c r="J279" s="187">
        <f>ROUND(I279*H279,2)</f>
        <v>0</v>
      </c>
      <c r="K279" s="171"/>
      <c r="L279" s="172"/>
      <c r="M279" s="173" t="s">
        <v>1</v>
      </c>
      <c r="N279" s="174" t="s">
        <v>50</v>
      </c>
      <c r="O279" s="57"/>
      <c r="P279" s="153">
        <f>O279*H279</f>
        <v>0</v>
      </c>
      <c r="Q279" s="153">
        <v>0.018</v>
      </c>
      <c r="R279" s="153">
        <f>Q279*H279</f>
        <v>0.036</v>
      </c>
      <c r="S279" s="153">
        <v>0</v>
      </c>
      <c r="T279" s="154">
        <f>S279*H279</f>
        <v>0</v>
      </c>
      <c r="U279" s="31"/>
      <c r="V279" s="31"/>
      <c r="W279" s="31"/>
      <c r="X279" s="31"/>
      <c r="Y279" s="31"/>
      <c r="Z279" s="31"/>
      <c r="AA279" s="31"/>
      <c r="AB279" s="31"/>
      <c r="AC279" s="31"/>
      <c r="AD279" s="31"/>
      <c r="AE279" s="31"/>
      <c r="AR279" s="155" t="s">
        <v>224</v>
      </c>
      <c r="AT279" s="155" t="s">
        <v>327</v>
      </c>
      <c r="AU279" s="155" t="s">
        <v>96</v>
      </c>
      <c r="AY279" s="15" t="s">
        <v>195</v>
      </c>
      <c r="BE279" s="156">
        <f>IF(N279="základní",J279,0)</f>
        <v>0</v>
      </c>
      <c r="BF279" s="156">
        <f>IF(N279="snížená",J279,0)</f>
        <v>0</v>
      </c>
      <c r="BG279" s="156">
        <f>IF(N279="zákl. přenesená",J279,0)</f>
        <v>0</v>
      </c>
      <c r="BH279" s="156">
        <f>IF(N279="sníž. přenesená",J279,0)</f>
        <v>0</v>
      </c>
      <c r="BI279" s="156">
        <f>IF(N279="nulová",J279,0)</f>
        <v>0</v>
      </c>
      <c r="BJ279" s="15" t="s">
        <v>93</v>
      </c>
      <c r="BK279" s="156">
        <f>ROUND(I279*H279,2)</f>
        <v>0</v>
      </c>
      <c r="BL279" s="15" t="s">
        <v>208</v>
      </c>
      <c r="BM279" s="155" t="s">
        <v>1574</v>
      </c>
    </row>
    <row r="280" spans="1:47" s="2" customFormat="1" ht="19.5">
      <c r="A280" s="31"/>
      <c r="B280" s="32"/>
      <c r="C280" s="184"/>
      <c r="D280" s="201" t="s">
        <v>202</v>
      </c>
      <c r="E280" s="184"/>
      <c r="F280" s="202" t="s">
        <v>1573</v>
      </c>
      <c r="G280" s="184"/>
      <c r="H280" s="184"/>
      <c r="I280" s="157"/>
      <c r="J280" s="184"/>
      <c r="K280" s="31"/>
      <c r="L280" s="32"/>
      <c r="M280" s="158"/>
      <c r="N280" s="159"/>
      <c r="O280" s="57"/>
      <c r="P280" s="57"/>
      <c r="Q280" s="57"/>
      <c r="R280" s="57"/>
      <c r="S280" s="57"/>
      <c r="T280" s="58"/>
      <c r="U280" s="31"/>
      <c r="V280" s="31"/>
      <c r="W280" s="31"/>
      <c r="X280" s="31"/>
      <c r="Y280" s="31"/>
      <c r="Z280" s="31"/>
      <c r="AA280" s="31"/>
      <c r="AB280" s="31"/>
      <c r="AC280" s="31"/>
      <c r="AD280" s="31"/>
      <c r="AE280" s="31"/>
      <c r="AT280" s="15" t="s">
        <v>202</v>
      </c>
      <c r="AU280" s="15" t="s">
        <v>96</v>
      </c>
    </row>
    <row r="281" spans="1:65" s="2" customFormat="1" ht="24.2" customHeight="1">
      <c r="A281" s="31"/>
      <c r="B281" s="148"/>
      <c r="C281" s="206" t="s">
        <v>577</v>
      </c>
      <c r="D281" s="206" t="s">
        <v>327</v>
      </c>
      <c r="E281" s="207" t="s">
        <v>1365</v>
      </c>
      <c r="F281" s="208" t="s">
        <v>1366</v>
      </c>
      <c r="G281" s="209" t="s">
        <v>482</v>
      </c>
      <c r="H281" s="210">
        <v>2</v>
      </c>
      <c r="I281" s="170"/>
      <c r="J281" s="187">
        <f>ROUND(I281*H281,2)</f>
        <v>0</v>
      </c>
      <c r="K281" s="171"/>
      <c r="L281" s="172"/>
      <c r="M281" s="173" t="s">
        <v>1</v>
      </c>
      <c r="N281" s="174" t="s">
        <v>50</v>
      </c>
      <c r="O281" s="57"/>
      <c r="P281" s="153">
        <f>O281*H281</f>
        <v>0</v>
      </c>
      <c r="Q281" s="153">
        <v>0.00065</v>
      </c>
      <c r="R281" s="153">
        <f>Q281*H281</f>
        <v>0.0013</v>
      </c>
      <c r="S281" s="153">
        <v>0</v>
      </c>
      <c r="T281" s="154">
        <f>S281*H281</f>
        <v>0</v>
      </c>
      <c r="U281" s="31"/>
      <c r="V281" s="31"/>
      <c r="W281" s="31"/>
      <c r="X281" s="31"/>
      <c r="Y281" s="31"/>
      <c r="Z281" s="31"/>
      <c r="AA281" s="31"/>
      <c r="AB281" s="31"/>
      <c r="AC281" s="31"/>
      <c r="AD281" s="31"/>
      <c r="AE281" s="31"/>
      <c r="AR281" s="155" t="s">
        <v>224</v>
      </c>
      <c r="AT281" s="155" t="s">
        <v>327</v>
      </c>
      <c r="AU281" s="155" t="s">
        <v>96</v>
      </c>
      <c r="AY281" s="15" t="s">
        <v>195</v>
      </c>
      <c r="BE281" s="156">
        <f>IF(N281="základní",J281,0)</f>
        <v>0</v>
      </c>
      <c r="BF281" s="156">
        <f>IF(N281="snížená",J281,0)</f>
        <v>0</v>
      </c>
      <c r="BG281" s="156">
        <f>IF(N281="zákl. přenesená",J281,0)</f>
        <v>0</v>
      </c>
      <c r="BH281" s="156">
        <f>IF(N281="sníž. přenesená",J281,0)</f>
        <v>0</v>
      </c>
      <c r="BI281" s="156">
        <f>IF(N281="nulová",J281,0)</f>
        <v>0</v>
      </c>
      <c r="BJ281" s="15" t="s">
        <v>93</v>
      </c>
      <c r="BK281" s="156">
        <f>ROUND(I281*H281,2)</f>
        <v>0</v>
      </c>
      <c r="BL281" s="15" t="s">
        <v>208</v>
      </c>
      <c r="BM281" s="155" t="s">
        <v>1575</v>
      </c>
    </row>
    <row r="282" spans="1:47" s="2" customFormat="1" ht="12">
      <c r="A282" s="31"/>
      <c r="B282" s="32"/>
      <c r="C282" s="184"/>
      <c r="D282" s="201" t="s">
        <v>202</v>
      </c>
      <c r="E282" s="184"/>
      <c r="F282" s="202" t="s">
        <v>1366</v>
      </c>
      <c r="G282" s="184"/>
      <c r="H282" s="184"/>
      <c r="I282" s="157"/>
      <c r="J282" s="184"/>
      <c r="K282" s="31"/>
      <c r="L282" s="32"/>
      <c r="M282" s="158"/>
      <c r="N282" s="159"/>
      <c r="O282" s="57"/>
      <c r="P282" s="57"/>
      <c r="Q282" s="57"/>
      <c r="R282" s="57"/>
      <c r="S282" s="57"/>
      <c r="T282" s="58"/>
      <c r="U282" s="31"/>
      <c r="V282" s="31"/>
      <c r="W282" s="31"/>
      <c r="X282" s="31"/>
      <c r="Y282" s="31"/>
      <c r="Z282" s="31"/>
      <c r="AA282" s="31"/>
      <c r="AB282" s="31"/>
      <c r="AC282" s="31"/>
      <c r="AD282" s="31"/>
      <c r="AE282" s="31"/>
      <c r="AT282" s="15" t="s">
        <v>202</v>
      </c>
      <c r="AU282" s="15" t="s">
        <v>96</v>
      </c>
    </row>
    <row r="283" spans="2:51" s="13" customFormat="1" ht="12">
      <c r="B283" s="160"/>
      <c r="C283" s="186"/>
      <c r="D283" s="201" t="s">
        <v>257</v>
      </c>
      <c r="E283" s="203" t="s">
        <v>1</v>
      </c>
      <c r="F283" s="204" t="s">
        <v>96</v>
      </c>
      <c r="G283" s="186"/>
      <c r="H283" s="205">
        <v>2</v>
      </c>
      <c r="I283" s="162"/>
      <c r="J283" s="186"/>
      <c r="L283" s="160"/>
      <c r="M283" s="163"/>
      <c r="N283" s="164"/>
      <c r="O283" s="164"/>
      <c r="P283" s="164"/>
      <c r="Q283" s="164"/>
      <c r="R283" s="164"/>
      <c r="S283" s="164"/>
      <c r="T283" s="165"/>
      <c r="AT283" s="161" t="s">
        <v>257</v>
      </c>
      <c r="AU283" s="161" t="s">
        <v>96</v>
      </c>
      <c r="AV283" s="13" t="s">
        <v>96</v>
      </c>
      <c r="AW283" s="13" t="s">
        <v>40</v>
      </c>
      <c r="AX283" s="13" t="s">
        <v>93</v>
      </c>
      <c r="AY283" s="161" t="s">
        <v>195</v>
      </c>
    </row>
    <row r="284" spans="1:65" s="2" customFormat="1" ht="24.2" customHeight="1">
      <c r="A284" s="31"/>
      <c r="B284" s="148"/>
      <c r="C284" s="206" t="s">
        <v>582</v>
      </c>
      <c r="D284" s="206" t="s">
        <v>327</v>
      </c>
      <c r="E284" s="207" t="s">
        <v>1576</v>
      </c>
      <c r="F284" s="208" t="s">
        <v>1577</v>
      </c>
      <c r="G284" s="209" t="s">
        <v>1578</v>
      </c>
      <c r="H284" s="210">
        <v>2</v>
      </c>
      <c r="I284" s="170"/>
      <c r="J284" s="187">
        <f>ROUND(I284*H284,2)</f>
        <v>0</v>
      </c>
      <c r="K284" s="171"/>
      <c r="L284" s="172"/>
      <c r="M284" s="173" t="s">
        <v>1</v>
      </c>
      <c r="N284" s="174" t="s">
        <v>50</v>
      </c>
      <c r="O284" s="57"/>
      <c r="P284" s="153">
        <f>O284*H284</f>
        <v>0</v>
      </c>
      <c r="Q284" s="153">
        <v>0.0105</v>
      </c>
      <c r="R284" s="153">
        <f>Q284*H284</f>
        <v>0.021</v>
      </c>
      <c r="S284" s="153">
        <v>0</v>
      </c>
      <c r="T284" s="154">
        <f>S284*H284</f>
        <v>0</v>
      </c>
      <c r="U284" s="31"/>
      <c r="V284" s="31"/>
      <c r="W284" s="31"/>
      <c r="X284" s="31"/>
      <c r="Y284" s="31"/>
      <c r="Z284" s="31"/>
      <c r="AA284" s="31"/>
      <c r="AB284" s="31"/>
      <c r="AC284" s="31"/>
      <c r="AD284" s="31"/>
      <c r="AE284" s="31"/>
      <c r="AR284" s="155" t="s">
        <v>224</v>
      </c>
      <c r="AT284" s="155" t="s">
        <v>327</v>
      </c>
      <c r="AU284" s="155" t="s">
        <v>96</v>
      </c>
      <c r="AY284" s="15" t="s">
        <v>195</v>
      </c>
      <c r="BE284" s="156">
        <f>IF(N284="základní",J284,0)</f>
        <v>0</v>
      </c>
      <c r="BF284" s="156">
        <f>IF(N284="snížená",J284,0)</f>
        <v>0</v>
      </c>
      <c r="BG284" s="156">
        <f>IF(N284="zákl. přenesená",J284,0)</f>
        <v>0</v>
      </c>
      <c r="BH284" s="156">
        <f>IF(N284="sníž. přenesená",J284,0)</f>
        <v>0</v>
      </c>
      <c r="BI284" s="156">
        <f>IF(N284="nulová",J284,0)</f>
        <v>0</v>
      </c>
      <c r="BJ284" s="15" t="s">
        <v>93</v>
      </c>
      <c r="BK284" s="156">
        <f>ROUND(I284*H284,2)</f>
        <v>0</v>
      </c>
      <c r="BL284" s="15" t="s">
        <v>208</v>
      </c>
      <c r="BM284" s="155" t="s">
        <v>1579</v>
      </c>
    </row>
    <row r="285" spans="1:47" s="2" customFormat="1" ht="12">
      <c r="A285" s="31"/>
      <c r="B285" s="32"/>
      <c r="C285" s="184"/>
      <c r="D285" s="201" t="s">
        <v>202</v>
      </c>
      <c r="E285" s="184"/>
      <c r="F285" s="202" t="s">
        <v>1577</v>
      </c>
      <c r="G285" s="184"/>
      <c r="H285" s="184"/>
      <c r="I285" s="157"/>
      <c r="J285" s="184"/>
      <c r="K285" s="31"/>
      <c r="L285" s="32"/>
      <c r="M285" s="158"/>
      <c r="N285" s="159"/>
      <c r="O285" s="57"/>
      <c r="P285" s="57"/>
      <c r="Q285" s="57"/>
      <c r="R285" s="57"/>
      <c r="S285" s="57"/>
      <c r="T285" s="58"/>
      <c r="U285" s="31"/>
      <c r="V285" s="31"/>
      <c r="W285" s="31"/>
      <c r="X285" s="31"/>
      <c r="Y285" s="31"/>
      <c r="Z285" s="31"/>
      <c r="AA285" s="31"/>
      <c r="AB285" s="31"/>
      <c r="AC285" s="31"/>
      <c r="AD285" s="31"/>
      <c r="AE285" s="31"/>
      <c r="AT285" s="15" t="s">
        <v>202</v>
      </c>
      <c r="AU285" s="15" t="s">
        <v>96</v>
      </c>
    </row>
    <row r="286" spans="1:65" s="2" customFormat="1" ht="16.5" customHeight="1">
      <c r="A286" s="31"/>
      <c r="B286" s="148"/>
      <c r="C286" s="196" t="s">
        <v>586</v>
      </c>
      <c r="D286" s="196" t="s">
        <v>196</v>
      </c>
      <c r="E286" s="197" t="s">
        <v>1359</v>
      </c>
      <c r="F286" s="198" t="s">
        <v>1360</v>
      </c>
      <c r="G286" s="199" t="s">
        <v>482</v>
      </c>
      <c r="H286" s="200">
        <v>2</v>
      </c>
      <c r="I286" s="149"/>
      <c r="J286" s="183">
        <f>ROUND(I286*H286,2)</f>
        <v>0</v>
      </c>
      <c r="K286" s="150"/>
      <c r="L286" s="32"/>
      <c r="M286" s="151" t="s">
        <v>1</v>
      </c>
      <c r="N286" s="152" t="s">
        <v>50</v>
      </c>
      <c r="O286" s="57"/>
      <c r="P286" s="153">
        <f>O286*H286</f>
        <v>0</v>
      </c>
      <c r="Q286" s="153">
        <v>0.12303</v>
      </c>
      <c r="R286" s="153">
        <f>Q286*H286</f>
        <v>0.24606</v>
      </c>
      <c r="S286" s="153">
        <v>0</v>
      </c>
      <c r="T286" s="154">
        <f>S286*H286</f>
        <v>0</v>
      </c>
      <c r="U286" s="31"/>
      <c r="V286" s="31"/>
      <c r="W286" s="31"/>
      <c r="X286" s="31"/>
      <c r="Y286" s="31"/>
      <c r="Z286" s="31"/>
      <c r="AA286" s="31"/>
      <c r="AB286" s="31"/>
      <c r="AC286" s="31"/>
      <c r="AD286" s="31"/>
      <c r="AE286" s="31"/>
      <c r="AR286" s="155" t="s">
        <v>208</v>
      </c>
      <c r="AT286" s="155" t="s">
        <v>196</v>
      </c>
      <c r="AU286" s="155" t="s">
        <v>96</v>
      </c>
      <c r="AY286" s="15" t="s">
        <v>195</v>
      </c>
      <c r="BE286" s="156">
        <f>IF(N286="základní",J286,0)</f>
        <v>0</v>
      </c>
      <c r="BF286" s="156">
        <f>IF(N286="snížená",J286,0)</f>
        <v>0</v>
      </c>
      <c r="BG286" s="156">
        <f>IF(N286="zákl. přenesená",J286,0)</f>
        <v>0</v>
      </c>
      <c r="BH286" s="156">
        <f>IF(N286="sníž. přenesená",J286,0)</f>
        <v>0</v>
      </c>
      <c r="BI286" s="156">
        <f>IF(N286="nulová",J286,0)</f>
        <v>0</v>
      </c>
      <c r="BJ286" s="15" t="s">
        <v>93</v>
      </c>
      <c r="BK286" s="156">
        <f>ROUND(I286*H286,2)</f>
        <v>0</v>
      </c>
      <c r="BL286" s="15" t="s">
        <v>208</v>
      </c>
      <c r="BM286" s="155" t="s">
        <v>1580</v>
      </c>
    </row>
    <row r="287" spans="1:47" s="2" customFormat="1" ht="12">
      <c r="A287" s="31"/>
      <c r="B287" s="32"/>
      <c r="C287" s="184"/>
      <c r="D287" s="201" t="s">
        <v>202</v>
      </c>
      <c r="E287" s="184"/>
      <c r="F287" s="202" t="s">
        <v>1360</v>
      </c>
      <c r="G287" s="184"/>
      <c r="H287" s="184"/>
      <c r="I287" s="157"/>
      <c r="J287" s="184"/>
      <c r="K287" s="31"/>
      <c r="L287" s="32"/>
      <c r="M287" s="158"/>
      <c r="N287" s="159"/>
      <c r="O287" s="57"/>
      <c r="P287" s="57"/>
      <c r="Q287" s="57"/>
      <c r="R287" s="57"/>
      <c r="S287" s="57"/>
      <c r="T287" s="58"/>
      <c r="U287" s="31"/>
      <c r="V287" s="31"/>
      <c r="W287" s="31"/>
      <c r="X287" s="31"/>
      <c r="Y287" s="31"/>
      <c r="Z287" s="31"/>
      <c r="AA287" s="31"/>
      <c r="AB287" s="31"/>
      <c r="AC287" s="31"/>
      <c r="AD287" s="31"/>
      <c r="AE287" s="31"/>
      <c r="AT287" s="15" t="s">
        <v>202</v>
      </c>
      <c r="AU287" s="15" t="s">
        <v>96</v>
      </c>
    </row>
    <row r="288" spans="2:51" s="13" customFormat="1" ht="12">
      <c r="B288" s="160"/>
      <c r="C288" s="186"/>
      <c r="D288" s="201" t="s">
        <v>257</v>
      </c>
      <c r="E288" s="203" t="s">
        <v>1</v>
      </c>
      <c r="F288" s="204" t="s">
        <v>96</v>
      </c>
      <c r="G288" s="186"/>
      <c r="H288" s="205">
        <v>2</v>
      </c>
      <c r="I288" s="162"/>
      <c r="J288" s="186"/>
      <c r="L288" s="160"/>
      <c r="M288" s="163"/>
      <c r="N288" s="164"/>
      <c r="O288" s="164"/>
      <c r="P288" s="164"/>
      <c r="Q288" s="164"/>
      <c r="R288" s="164"/>
      <c r="S288" s="164"/>
      <c r="T288" s="165"/>
      <c r="AT288" s="161" t="s">
        <v>257</v>
      </c>
      <c r="AU288" s="161" t="s">
        <v>96</v>
      </c>
      <c r="AV288" s="13" t="s">
        <v>96</v>
      </c>
      <c r="AW288" s="13" t="s">
        <v>40</v>
      </c>
      <c r="AX288" s="13" t="s">
        <v>93</v>
      </c>
      <c r="AY288" s="161" t="s">
        <v>195</v>
      </c>
    </row>
    <row r="289" spans="1:65" s="2" customFormat="1" ht="16.5" customHeight="1">
      <c r="A289" s="31"/>
      <c r="B289" s="148"/>
      <c r="C289" s="206" t="s">
        <v>590</v>
      </c>
      <c r="D289" s="206" t="s">
        <v>327</v>
      </c>
      <c r="E289" s="207" t="s">
        <v>1581</v>
      </c>
      <c r="F289" s="208" t="s">
        <v>1582</v>
      </c>
      <c r="G289" s="209" t="s">
        <v>482</v>
      </c>
      <c r="H289" s="210">
        <v>2</v>
      </c>
      <c r="I289" s="170"/>
      <c r="J289" s="187">
        <f>ROUND(I289*H289,2)</f>
        <v>0</v>
      </c>
      <c r="K289" s="171"/>
      <c r="L289" s="172"/>
      <c r="M289" s="173" t="s">
        <v>1</v>
      </c>
      <c r="N289" s="174" t="s">
        <v>50</v>
      </c>
      <c r="O289" s="57"/>
      <c r="P289" s="153">
        <f>O289*H289</f>
        <v>0</v>
      </c>
      <c r="Q289" s="153">
        <v>0.0133</v>
      </c>
      <c r="R289" s="153">
        <f>Q289*H289</f>
        <v>0.0266</v>
      </c>
      <c r="S289" s="153">
        <v>0</v>
      </c>
      <c r="T289" s="154">
        <f>S289*H289</f>
        <v>0</v>
      </c>
      <c r="U289" s="31"/>
      <c r="V289" s="31"/>
      <c r="W289" s="31"/>
      <c r="X289" s="31"/>
      <c r="Y289" s="31"/>
      <c r="Z289" s="31"/>
      <c r="AA289" s="31"/>
      <c r="AB289" s="31"/>
      <c r="AC289" s="31"/>
      <c r="AD289" s="31"/>
      <c r="AE289" s="31"/>
      <c r="AR289" s="155" t="s">
        <v>224</v>
      </c>
      <c r="AT289" s="155" t="s">
        <v>327</v>
      </c>
      <c r="AU289" s="155" t="s">
        <v>96</v>
      </c>
      <c r="AY289" s="15" t="s">
        <v>195</v>
      </c>
      <c r="BE289" s="156">
        <f>IF(N289="základní",J289,0)</f>
        <v>0</v>
      </c>
      <c r="BF289" s="156">
        <f>IF(N289="snížená",J289,0)</f>
        <v>0</v>
      </c>
      <c r="BG289" s="156">
        <f>IF(N289="zákl. přenesená",J289,0)</f>
        <v>0</v>
      </c>
      <c r="BH289" s="156">
        <f>IF(N289="sníž. přenesená",J289,0)</f>
        <v>0</v>
      </c>
      <c r="BI289" s="156">
        <f>IF(N289="nulová",J289,0)</f>
        <v>0</v>
      </c>
      <c r="BJ289" s="15" t="s">
        <v>93</v>
      </c>
      <c r="BK289" s="156">
        <f>ROUND(I289*H289,2)</f>
        <v>0</v>
      </c>
      <c r="BL289" s="15" t="s">
        <v>208</v>
      </c>
      <c r="BM289" s="155" t="s">
        <v>1583</v>
      </c>
    </row>
    <row r="290" spans="1:47" s="2" customFormat="1" ht="12">
      <c r="A290" s="31"/>
      <c r="B290" s="32"/>
      <c r="C290" s="184"/>
      <c r="D290" s="201" t="s">
        <v>202</v>
      </c>
      <c r="E290" s="184"/>
      <c r="F290" s="202" t="s">
        <v>1582</v>
      </c>
      <c r="G290" s="184"/>
      <c r="H290" s="184"/>
      <c r="I290" s="157"/>
      <c r="J290" s="184"/>
      <c r="K290" s="31"/>
      <c r="L290" s="32"/>
      <c r="M290" s="158"/>
      <c r="N290" s="159"/>
      <c r="O290" s="57"/>
      <c r="P290" s="57"/>
      <c r="Q290" s="57"/>
      <c r="R290" s="57"/>
      <c r="S290" s="57"/>
      <c r="T290" s="58"/>
      <c r="U290" s="31"/>
      <c r="V290" s="31"/>
      <c r="W290" s="31"/>
      <c r="X290" s="31"/>
      <c r="Y290" s="31"/>
      <c r="Z290" s="31"/>
      <c r="AA290" s="31"/>
      <c r="AB290" s="31"/>
      <c r="AC290" s="31"/>
      <c r="AD290" s="31"/>
      <c r="AE290" s="31"/>
      <c r="AT290" s="15" t="s">
        <v>202</v>
      </c>
      <c r="AU290" s="15" t="s">
        <v>96</v>
      </c>
    </row>
    <row r="291" spans="2:51" s="13" customFormat="1" ht="12">
      <c r="B291" s="160"/>
      <c r="C291" s="186"/>
      <c r="D291" s="201" t="s">
        <v>257</v>
      </c>
      <c r="E291" s="203" t="s">
        <v>1</v>
      </c>
      <c r="F291" s="204" t="s">
        <v>96</v>
      </c>
      <c r="G291" s="186"/>
      <c r="H291" s="205">
        <v>2</v>
      </c>
      <c r="I291" s="162"/>
      <c r="J291" s="186"/>
      <c r="L291" s="160"/>
      <c r="M291" s="163"/>
      <c r="N291" s="164"/>
      <c r="O291" s="164"/>
      <c r="P291" s="164"/>
      <c r="Q291" s="164"/>
      <c r="R291" s="164"/>
      <c r="S291" s="164"/>
      <c r="T291" s="165"/>
      <c r="AT291" s="161" t="s">
        <v>257</v>
      </c>
      <c r="AU291" s="161" t="s">
        <v>96</v>
      </c>
      <c r="AV291" s="13" t="s">
        <v>96</v>
      </c>
      <c r="AW291" s="13" t="s">
        <v>40</v>
      </c>
      <c r="AX291" s="13" t="s">
        <v>93</v>
      </c>
      <c r="AY291" s="161" t="s">
        <v>195</v>
      </c>
    </row>
    <row r="292" spans="1:65" s="2" customFormat="1" ht="24.2" customHeight="1">
      <c r="A292" s="31"/>
      <c r="B292" s="148"/>
      <c r="C292" s="206" t="s">
        <v>594</v>
      </c>
      <c r="D292" s="206" t="s">
        <v>327</v>
      </c>
      <c r="E292" s="207" t="s">
        <v>1584</v>
      </c>
      <c r="F292" s="208" t="s">
        <v>1585</v>
      </c>
      <c r="G292" s="209" t="s">
        <v>482</v>
      </c>
      <c r="H292" s="210">
        <v>2</v>
      </c>
      <c r="I292" s="170"/>
      <c r="J292" s="187">
        <f>ROUND(I292*H292,2)</f>
        <v>0</v>
      </c>
      <c r="K292" s="171"/>
      <c r="L292" s="172"/>
      <c r="M292" s="173" t="s">
        <v>1</v>
      </c>
      <c r="N292" s="174" t="s">
        <v>50</v>
      </c>
      <c r="O292" s="57"/>
      <c r="P292" s="153">
        <f>O292*H292</f>
        <v>0</v>
      </c>
      <c r="Q292" s="153">
        <v>0.011</v>
      </c>
      <c r="R292" s="153">
        <f>Q292*H292</f>
        <v>0.022</v>
      </c>
      <c r="S292" s="153">
        <v>0</v>
      </c>
      <c r="T292" s="154">
        <f>S292*H292</f>
        <v>0</v>
      </c>
      <c r="U292" s="31"/>
      <c r="V292" s="31"/>
      <c r="W292" s="31"/>
      <c r="X292" s="31"/>
      <c r="Y292" s="31"/>
      <c r="Z292" s="31"/>
      <c r="AA292" s="31"/>
      <c r="AB292" s="31"/>
      <c r="AC292" s="31"/>
      <c r="AD292" s="31"/>
      <c r="AE292" s="31"/>
      <c r="AR292" s="155" t="s">
        <v>224</v>
      </c>
      <c r="AT292" s="155" t="s">
        <v>327</v>
      </c>
      <c r="AU292" s="155" t="s">
        <v>96</v>
      </c>
      <c r="AY292" s="15" t="s">
        <v>195</v>
      </c>
      <c r="BE292" s="156">
        <f>IF(N292="základní",J292,0)</f>
        <v>0</v>
      </c>
      <c r="BF292" s="156">
        <f>IF(N292="snížená",J292,0)</f>
        <v>0</v>
      </c>
      <c r="BG292" s="156">
        <f>IF(N292="zákl. přenesená",J292,0)</f>
        <v>0</v>
      </c>
      <c r="BH292" s="156">
        <f>IF(N292="sníž. přenesená",J292,0)</f>
        <v>0</v>
      </c>
      <c r="BI292" s="156">
        <f>IF(N292="nulová",J292,0)</f>
        <v>0</v>
      </c>
      <c r="BJ292" s="15" t="s">
        <v>93</v>
      </c>
      <c r="BK292" s="156">
        <f>ROUND(I292*H292,2)</f>
        <v>0</v>
      </c>
      <c r="BL292" s="15" t="s">
        <v>208</v>
      </c>
      <c r="BM292" s="155" t="s">
        <v>1586</v>
      </c>
    </row>
    <row r="293" spans="1:47" s="2" customFormat="1" ht="12">
      <c r="A293" s="31"/>
      <c r="B293" s="32"/>
      <c r="C293" s="184"/>
      <c r="D293" s="201" t="s">
        <v>202</v>
      </c>
      <c r="E293" s="184"/>
      <c r="F293" s="202" t="s">
        <v>1585</v>
      </c>
      <c r="G293" s="184"/>
      <c r="H293" s="184"/>
      <c r="I293" s="157"/>
      <c r="J293" s="184"/>
      <c r="K293" s="31"/>
      <c r="L293" s="32"/>
      <c r="M293" s="158"/>
      <c r="N293" s="159"/>
      <c r="O293" s="57"/>
      <c r="P293" s="57"/>
      <c r="Q293" s="57"/>
      <c r="R293" s="57"/>
      <c r="S293" s="57"/>
      <c r="T293" s="58"/>
      <c r="U293" s="31"/>
      <c r="V293" s="31"/>
      <c r="W293" s="31"/>
      <c r="X293" s="31"/>
      <c r="Y293" s="31"/>
      <c r="Z293" s="31"/>
      <c r="AA293" s="31"/>
      <c r="AB293" s="31"/>
      <c r="AC293" s="31"/>
      <c r="AD293" s="31"/>
      <c r="AE293" s="31"/>
      <c r="AT293" s="15" t="s">
        <v>202</v>
      </c>
      <c r="AU293" s="15" t="s">
        <v>96</v>
      </c>
    </row>
    <row r="294" spans="1:65" s="2" customFormat="1" ht="24.2" customHeight="1">
      <c r="A294" s="31"/>
      <c r="B294" s="148"/>
      <c r="C294" s="196" t="s">
        <v>599</v>
      </c>
      <c r="D294" s="196" t="s">
        <v>196</v>
      </c>
      <c r="E294" s="197" t="s">
        <v>1282</v>
      </c>
      <c r="F294" s="198" t="s">
        <v>1283</v>
      </c>
      <c r="G294" s="199" t="s">
        <v>482</v>
      </c>
      <c r="H294" s="200">
        <v>3</v>
      </c>
      <c r="I294" s="149"/>
      <c r="J294" s="183">
        <f>ROUND(I294*H294,2)</f>
        <v>0</v>
      </c>
      <c r="K294" s="150"/>
      <c r="L294" s="32"/>
      <c r="M294" s="151" t="s">
        <v>1</v>
      </c>
      <c r="N294" s="152" t="s">
        <v>50</v>
      </c>
      <c r="O294" s="57"/>
      <c r="P294" s="153">
        <f>O294*H294</f>
        <v>0</v>
      </c>
      <c r="Q294" s="153">
        <v>0.00167</v>
      </c>
      <c r="R294" s="153">
        <f>Q294*H294</f>
        <v>0.0050100000000000006</v>
      </c>
      <c r="S294" s="153">
        <v>0</v>
      </c>
      <c r="T294" s="154">
        <f>S294*H294</f>
        <v>0</v>
      </c>
      <c r="U294" s="31"/>
      <c r="V294" s="31"/>
      <c r="W294" s="31"/>
      <c r="X294" s="31"/>
      <c r="Y294" s="31"/>
      <c r="Z294" s="31"/>
      <c r="AA294" s="31"/>
      <c r="AB294" s="31"/>
      <c r="AC294" s="31"/>
      <c r="AD294" s="31"/>
      <c r="AE294" s="31"/>
      <c r="AR294" s="155" t="s">
        <v>208</v>
      </c>
      <c r="AT294" s="155" t="s">
        <v>196</v>
      </c>
      <c r="AU294" s="155" t="s">
        <v>96</v>
      </c>
      <c r="AY294" s="15" t="s">
        <v>195</v>
      </c>
      <c r="BE294" s="156">
        <f>IF(N294="základní",J294,0)</f>
        <v>0</v>
      </c>
      <c r="BF294" s="156">
        <f>IF(N294="snížená",J294,0)</f>
        <v>0</v>
      </c>
      <c r="BG294" s="156">
        <f>IF(N294="zákl. přenesená",J294,0)</f>
        <v>0</v>
      </c>
      <c r="BH294" s="156">
        <f>IF(N294="sníž. přenesená",J294,0)</f>
        <v>0</v>
      </c>
      <c r="BI294" s="156">
        <f>IF(N294="nulová",J294,0)</f>
        <v>0</v>
      </c>
      <c r="BJ294" s="15" t="s">
        <v>93</v>
      </c>
      <c r="BK294" s="156">
        <f>ROUND(I294*H294,2)</f>
        <v>0</v>
      </c>
      <c r="BL294" s="15" t="s">
        <v>208</v>
      </c>
      <c r="BM294" s="155" t="s">
        <v>1587</v>
      </c>
    </row>
    <row r="295" spans="1:47" s="2" customFormat="1" ht="19.5">
      <c r="A295" s="31"/>
      <c r="B295" s="32"/>
      <c r="C295" s="184"/>
      <c r="D295" s="201" t="s">
        <v>202</v>
      </c>
      <c r="E295" s="184"/>
      <c r="F295" s="202" t="s">
        <v>1283</v>
      </c>
      <c r="G295" s="184"/>
      <c r="H295" s="184"/>
      <c r="I295" s="157"/>
      <c r="J295" s="184"/>
      <c r="K295" s="31"/>
      <c r="L295" s="32"/>
      <c r="M295" s="158"/>
      <c r="N295" s="159"/>
      <c r="O295" s="57"/>
      <c r="P295" s="57"/>
      <c r="Q295" s="57"/>
      <c r="R295" s="57"/>
      <c r="S295" s="57"/>
      <c r="T295" s="58"/>
      <c r="U295" s="31"/>
      <c r="V295" s="31"/>
      <c r="W295" s="31"/>
      <c r="X295" s="31"/>
      <c r="Y295" s="31"/>
      <c r="Z295" s="31"/>
      <c r="AA295" s="31"/>
      <c r="AB295" s="31"/>
      <c r="AC295" s="31"/>
      <c r="AD295" s="31"/>
      <c r="AE295" s="31"/>
      <c r="AT295" s="15" t="s">
        <v>202</v>
      </c>
      <c r="AU295" s="15" t="s">
        <v>96</v>
      </c>
    </row>
    <row r="296" spans="2:51" s="13" customFormat="1" ht="12">
      <c r="B296" s="160"/>
      <c r="C296" s="186"/>
      <c r="D296" s="201" t="s">
        <v>257</v>
      </c>
      <c r="E296" s="203" t="s">
        <v>1</v>
      </c>
      <c r="F296" s="204" t="s">
        <v>150</v>
      </c>
      <c r="G296" s="186"/>
      <c r="H296" s="205">
        <v>3</v>
      </c>
      <c r="I296" s="162"/>
      <c r="J296" s="186"/>
      <c r="L296" s="160"/>
      <c r="M296" s="163"/>
      <c r="N296" s="164"/>
      <c r="O296" s="164"/>
      <c r="P296" s="164"/>
      <c r="Q296" s="164"/>
      <c r="R296" s="164"/>
      <c r="S296" s="164"/>
      <c r="T296" s="165"/>
      <c r="AT296" s="161" t="s">
        <v>257</v>
      </c>
      <c r="AU296" s="161" t="s">
        <v>96</v>
      </c>
      <c r="AV296" s="13" t="s">
        <v>96</v>
      </c>
      <c r="AW296" s="13" t="s">
        <v>40</v>
      </c>
      <c r="AX296" s="13" t="s">
        <v>93</v>
      </c>
      <c r="AY296" s="161" t="s">
        <v>195</v>
      </c>
    </row>
    <row r="297" spans="1:65" s="2" customFormat="1" ht="21.75" customHeight="1">
      <c r="A297" s="31"/>
      <c r="B297" s="148"/>
      <c r="C297" s="206" t="s">
        <v>603</v>
      </c>
      <c r="D297" s="206" t="s">
        <v>327</v>
      </c>
      <c r="E297" s="207" t="s">
        <v>1588</v>
      </c>
      <c r="F297" s="208" t="s">
        <v>1589</v>
      </c>
      <c r="G297" s="209" t="s">
        <v>482</v>
      </c>
      <c r="H297" s="210">
        <v>1</v>
      </c>
      <c r="I297" s="170"/>
      <c r="J297" s="187">
        <f>ROUND(I297*H297,2)</f>
        <v>0</v>
      </c>
      <c r="K297" s="171"/>
      <c r="L297" s="172"/>
      <c r="M297" s="173" t="s">
        <v>1</v>
      </c>
      <c r="N297" s="174" t="s">
        <v>50</v>
      </c>
      <c r="O297" s="57"/>
      <c r="P297" s="153">
        <f>O297*H297</f>
        <v>0</v>
      </c>
      <c r="Q297" s="153">
        <v>0.0107</v>
      </c>
      <c r="R297" s="153">
        <f>Q297*H297</f>
        <v>0.0107</v>
      </c>
      <c r="S297" s="153">
        <v>0</v>
      </c>
      <c r="T297" s="154">
        <f>S297*H297</f>
        <v>0</v>
      </c>
      <c r="U297" s="31"/>
      <c r="V297" s="31"/>
      <c r="W297" s="31"/>
      <c r="X297" s="31"/>
      <c r="Y297" s="31"/>
      <c r="Z297" s="31"/>
      <c r="AA297" s="31"/>
      <c r="AB297" s="31"/>
      <c r="AC297" s="31"/>
      <c r="AD297" s="31"/>
      <c r="AE297" s="31"/>
      <c r="AR297" s="155" t="s">
        <v>224</v>
      </c>
      <c r="AT297" s="155" t="s">
        <v>327</v>
      </c>
      <c r="AU297" s="155" t="s">
        <v>96</v>
      </c>
      <c r="AY297" s="15" t="s">
        <v>195</v>
      </c>
      <c r="BE297" s="156">
        <f>IF(N297="základní",J297,0)</f>
        <v>0</v>
      </c>
      <c r="BF297" s="156">
        <f>IF(N297="snížená",J297,0)</f>
        <v>0</v>
      </c>
      <c r="BG297" s="156">
        <f>IF(N297="zákl. přenesená",J297,0)</f>
        <v>0</v>
      </c>
      <c r="BH297" s="156">
        <f>IF(N297="sníž. přenesená",J297,0)</f>
        <v>0</v>
      </c>
      <c r="BI297" s="156">
        <f>IF(N297="nulová",J297,0)</f>
        <v>0</v>
      </c>
      <c r="BJ297" s="15" t="s">
        <v>93</v>
      </c>
      <c r="BK297" s="156">
        <f>ROUND(I297*H297,2)</f>
        <v>0</v>
      </c>
      <c r="BL297" s="15" t="s">
        <v>208</v>
      </c>
      <c r="BM297" s="155" t="s">
        <v>1590</v>
      </c>
    </row>
    <row r="298" spans="1:47" s="2" customFormat="1" ht="12">
      <c r="A298" s="31"/>
      <c r="B298" s="32"/>
      <c r="C298" s="184"/>
      <c r="D298" s="201" t="s">
        <v>202</v>
      </c>
      <c r="E298" s="184"/>
      <c r="F298" s="202" t="s">
        <v>1589</v>
      </c>
      <c r="G298" s="184"/>
      <c r="H298" s="184"/>
      <c r="I298" s="157"/>
      <c r="J298" s="184"/>
      <c r="K298" s="31"/>
      <c r="L298" s="32"/>
      <c r="M298" s="158"/>
      <c r="N298" s="159"/>
      <c r="O298" s="57"/>
      <c r="P298" s="57"/>
      <c r="Q298" s="57"/>
      <c r="R298" s="57"/>
      <c r="S298" s="57"/>
      <c r="T298" s="58"/>
      <c r="U298" s="31"/>
      <c r="V298" s="31"/>
      <c r="W298" s="31"/>
      <c r="X298" s="31"/>
      <c r="Y298" s="31"/>
      <c r="Z298" s="31"/>
      <c r="AA298" s="31"/>
      <c r="AB298" s="31"/>
      <c r="AC298" s="31"/>
      <c r="AD298" s="31"/>
      <c r="AE298" s="31"/>
      <c r="AT298" s="15" t="s">
        <v>202</v>
      </c>
      <c r="AU298" s="15" t="s">
        <v>96</v>
      </c>
    </row>
    <row r="299" spans="1:65" s="2" customFormat="1" ht="24.2" customHeight="1">
      <c r="A299" s="31"/>
      <c r="B299" s="148"/>
      <c r="C299" s="206" t="s">
        <v>607</v>
      </c>
      <c r="D299" s="206" t="s">
        <v>327</v>
      </c>
      <c r="E299" s="207" t="s">
        <v>1287</v>
      </c>
      <c r="F299" s="208" t="s">
        <v>1288</v>
      </c>
      <c r="G299" s="209" t="s">
        <v>482</v>
      </c>
      <c r="H299" s="210">
        <v>1</v>
      </c>
      <c r="I299" s="170"/>
      <c r="J299" s="187">
        <f>ROUND(I299*H299,2)</f>
        <v>0</v>
      </c>
      <c r="K299" s="171"/>
      <c r="L299" s="172"/>
      <c r="M299" s="173" t="s">
        <v>1</v>
      </c>
      <c r="N299" s="174" t="s">
        <v>50</v>
      </c>
      <c r="O299" s="57"/>
      <c r="P299" s="153">
        <f>O299*H299</f>
        <v>0</v>
      </c>
      <c r="Q299" s="153">
        <v>0.0165</v>
      </c>
      <c r="R299" s="153">
        <f>Q299*H299</f>
        <v>0.0165</v>
      </c>
      <c r="S299" s="153">
        <v>0</v>
      </c>
      <c r="T299" s="154">
        <f>S299*H299</f>
        <v>0</v>
      </c>
      <c r="U299" s="31"/>
      <c r="V299" s="31"/>
      <c r="W299" s="31"/>
      <c r="X299" s="31"/>
      <c r="Y299" s="31"/>
      <c r="Z299" s="31"/>
      <c r="AA299" s="31"/>
      <c r="AB299" s="31"/>
      <c r="AC299" s="31"/>
      <c r="AD299" s="31"/>
      <c r="AE299" s="31"/>
      <c r="AR299" s="155" t="s">
        <v>224</v>
      </c>
      <c r="AT299" s="155" t="s">
        <v>327</v>
      </c>
      <c r="AU299" s="155" t="s">
        <v>96</v>
      </c>
      <c r="AY299" s="15" t="s">
        <v>195</v>
      </c>
      <c r="BE299" s="156">
        <f>IF(N299="základní",J299,0)</f>
        <v>0</v>
      </c>
      <c r="BF299" s="156">
        <f>IF(N299="snížená",J299,0)</f>
        <v>0</v>
      </c>
      <c r="BG299" s="156">
        <f>IF(N299="zákl. přenesená",J299,0)</f>
        <v>0</v>
      </c>
      <c r="BH299" s="156">
        <f>IF(N299="sníž. přenesená",J299,0)</f>
        <v>0</v>
      </c>
      <c r="BI299" s="156">
        <f>IF(N299="nulová",J299,0)</f>
        <v>0</v>
      </c>
      <c r="BJ299" s="15" t="s">
        <v>93</v>
      </c>
      <c r="BK299" s="156">
        <f>ROUND(I299*H299,2)</f>
        <v>0</v>
      </c>
      <c r="BL299" s="15" t="s">
        <v>208</v>
      </c>
      <c r="BM299" s="155" t="s">
        <v>1591</v>
      </c>
    </row>
    <row r="300" spans="1:47" s="2" customFormat="1" ht="12">
      <c r="A300" s="31"/>
      <c r="B300" s="32"/>
      <c r="C300" s="184"/>
      <c r="D300" s="201" t="s">
        <v>202</v>
      </c>
      <c r="E300" s="184"/>
      <c r="F300" s="202" t="s">
        <v>1288</v>
      </c>
      <c r="G300" s="184"/>
      <c r="H300" s="184"/>
      <c r="I300" s="157"/>
      <c r="J300" s="184"/>
      <c r="K300" s="31"/>
      <c r="L300" s="32"/>
      <c r="M300" s="158"/>
      <c r="N300" s="159"/>
      <c r="O300" s="57"/>
      <c r="P300" s="57"/>
      <c r="Q300" s="57"/>
      <c r="R300" s="57"/>
      <c r="S300" s="57"/>
      <c r="T300" s="58"/>
      <c r="U300" s="31"/>
      <c r="V300" s="31"/>
      <c r="W300" s="31"/>
      <c r="X300" s="31"/>
      <c r="Y300" s="31"/>
      <c r="Z300" s="31"/>
      <c r="AA300" s="31"/>
      <c r="AB300" s="31"/>
      <c r="AC300" s="31"/>
      <c r="AD300" s="31"/>
      <c r="AE300" s="31"/>
      <c r="AT300" s="15" t="s">
        <v>202</v>
      </c>
      <c r="AU300" s="15" t="s">
        <v>96</v>
      </c>
    </row>
    <row r="301" spans="1:65" s="2" customFormat="1" ht="16.5" customHeight="1">
      <c r="A301" s="31"/>
      <c r="B301" s="148"/>
      <c r="C301" s="206" t="s">
        <v>611</v>
      </c>
      <c r="D301" s="206" t="s">
        <v>327</v>
      </c>
      <c r="E301" s="207" t="s">
        <v>1343</v>
      </c>
      <c r="F301" s="208" t="s">
        <v>1344</v>
      </c>
      <c r="G301" s="209" t="s">
        <v>482</v>
      </c>
      <c r="H301" s="210">
        <v>2</v>
      </c>
      <c r="I301" s="170"/>
      <c r="J301" s="187">
        <f>ROUND(I301*H301,2)</f>
        <v>0</v>
      </c>
      <c r="K301" s="171"/>
      <c r="L301" s="172"/>
      <c r="M301" s="173" t="s">
        <v>1</v>
      </c>
      <c r="N301" s="174" t="s">
        <v>50</v>
      </c>
      <c r="O301" s="57"/>
      <c r="P301" s="153">
        <f>O301*H301</f>
        <v>0</v>
      </c>
      <c r="Q301" s="153">
        <v>0.00139</v>
      </c>
      <c r="R301" s="153">
        <f>Q301*H301</f>
        <v>0.00278</v>
      </c>
      <c r="S301" s="153">
        <v>0</v>
      </c>
      <c r="T301" s="154">
        <f>S301*H301</f>
        <v>0</v>
      </c>
      <c r="U301" s="31"/>
      <c r="V301" s="31"/>
      <c r="W301" s="31"/>
      <c r="X301" s="31"/>
      <c r="Y301" s="31"/>
      <c r="Z301" s="31"/>
      <c r="AA301" s="31"/>
      <c r="AB301" s="31"/>
      <c r="AC301" s="31"/>
      <c r="AD301" s="31"/>
      <c r="AE301" s="31"/>
      <c r="AR301" s="155" t="s">
        <v>224</v>
      </c>
      <c r="AT301" s="155" t="s">
        <v>327</v>
      </c>
      <c r="AU301" s="155" t="s">
        <v>96</v>
      </c>
      <c r="AY301" s="15" t="s">
        <v>195</v>
      </c>
      <c r="BE301" s="156">
        <f>IF(N301="základní",J301,0)</f>
        <v>0</v>
      </c>
      <c r="BF301" s="156">
        <f>IF(N301="snížená",J301,0)</f>
        <v>0</v>
      </c>
      <c r="BG301" s="156">
        <f>IF(N301="zákl. přenesená",J301,0)</f>
        <v>0</v>
      </c>
      <c r="BH301" s="156">
        <f>IF(N301="sníž. přenesená",J301,0)</f>
        <v>0</v>
      </c>
      <c r="BI301" s="156">
        <f>IF(N301="nulová",J301,0)</f>
        <v>0</v>
      </c>
      <c r="BJ301" s="15" t="s">
        <v>93</v>
      </c>
      <c r="BK301" s="156">
        <f>ROUND(I301*H301,2)</f>
        <v>0</v>
      </c>
      <c r="BL301" s="15" t="s">
        <v>208</v>
      </c>
      <c r="BM301" s="155" t="s">
        <v>1592</v>
      </c>
    </row>
    <row r="302" spans="1:47" s="2" customFormat="1" ht="12">
      <c r="A302" s="31"/>
      <c r="B302" s="32"/>
      <c r="C302" s="184"/>
      <c r="D302" s="201" t="s">
        <v>202</v>
      </c>
      <c r="E302" s="184"/>
      <c r="F302" s="202" t="s">
        <v>1344</v>
      </c>
      <c r="G302" s="184"/>
      <c r="H302" s="184"/>
      <c r="I302" s="157"/>
      <c r="J302" s="184"/>
      <c r="K302" s="31"/>
      <c r="L302" s="32"/>
      <c r="M302" s="158"/>
      <c r="N302" s="159"/>
      <c r="O302" s="57"/>
      <c r="P302" s="57"/>
      <c r="Q302" s="57"/>
      <c r="R302" s="57"/>
      <c r="S302" s="57"/>
      <c r="T302" s="58"/>
      <c r="U302" s="31"/>
      <c r="V302" s="31"/>
      <c r="W302" s="31"/>
      <c r="X302" s="31"/>
      <c r="Y302" s="31"/>
      <c r="Z302" s="31"/>
      <c r="AA302" s="31"/>
      <c r="AB302" s="31"/>
      <c r="AC302" s="31"/>
      <c r="AD302" s="31"/>
      <c r="AE302" s="31"/>
      <c r="AT302" s="15" t="s">
        <v>202</v>
      </c>
      <c r="AU302" s="15" t="s">
        <v>96</v>
      </c>
    </row>
    <row r="303" spans="1:65" s="2" customFormat="1" ht="24.2" customHeight="1">
      <c r="A303" s="31"/>
      <c r="B303" s="148"/>
      <c r="C303" s="206" t="s">
        <v>615</v>
      </c>
      <c r="D303" s="206" t="s">
        <v>327</v>
      </c>
      <c r="E303" s="207" t="s">
        <v>1593</v>
      </c>
      <c r="F303" s="208" t="s">
        <v>1594</v>
      </c>
      <c r="G303" s="209" t="s">
        <v>482</v>
      </c>
      <c r="H303" s="210">
        <v>1</v>
      </c>
      <c r="I303" s="170"/>
      <c r="J303" s="187">
        <f>ROUND(I303*H303,2)</f>
        <v>0</v>
      </c>
      <c r="K303" s="171"/>
      <c r="L303" s="172"/>
      <c r="M303" s="173" t="s">
        <v>1</v>
      </c>
      <c r="N303" s="174" t="s">
        <v>50</v>
      </c>
      <c r="O303" s="57"/>
      <c r="P303" s="153">
        <f>O303*H303</f>
        <v>0</v>
      </c>
      <c r="Q303" s="153">
        <v>0.0011</v>
      </c>
      <c r="R303" s="153">
        <f>Q303*H303</f>
        <v>0.0011</v>
      </c>
      <c r="S303" s="153">
        <v>0</v>
      </c>
      <c r="T303" s="154">
        <f>S303*H303</f>
        <v>0</v>
      </c>
      <c r="U303" s="31"/>
      <c r="V303" s="31"/>
      <c r="W303" s="31"/>
      <c r="X303" s="31"/>
      <c r="Y303" s="31"/>
      <c r="Z303" s="31"/>
      <c r="AA303" s="31"/>
      <c r="AB303" s="31"/>
      <c r="AC303" s="31"/>
      <c r="AD303" s="31"/>
      <c r="AE303" s="31"/>
      <c r="AR303" s="155" t="s">
        <v>224</v>
      </c>
      <c r="AT303" s="155" t="s">
        <v>327</v>
      </c>
      <c r="AU303" s="155" t="s">
        <v>96</v>
      </c>
      <c r="AY303" s="15" t="s">
        <v>195</v>
      </c>
      <c r="BE303" s="156">
        <f>IF(N303="základní",J303,0)</f>
        <v>0</v>
      </c>
      <c r="BF303" s="156">
        <f>IF(N303="snížená",J303,0)</f>
        <v>0</v>
      </c>
      <c r="BG303" s="156">
        <f>IF(N303="zákl. přenesená",J303,0)</f>
        <v>0</v>
      </c>
      <c r="BH303" s="156">
        <f>IF(N303="sníž. přenesená",J303,0)</f>
        <v>0</v>
      </c>
      <c r="BI303" s="156">
        <f>IF(N303="nulová",J303,0)</f>
        <v>0</v>
      </c>
      <c r="BJ303" s="15" t="s">
        <v>93</v>
      </c>
      <c r="BK303" s="156">
        <f>ROUND(I303*H303,2)</f>
        <v>0</v>
      </c>
      <c r="BL303" s="15" t="s">
        <v>208</v>
      </c>
      <c r="BM303" s="155" t="s">
        <v>1595</v>
      </c>
    </row>
    <row r="304" spans="1:47" s="2" customFormat="1" ht="12">
      <c r="A304" s="31"/>
      <c r="B304" s="32"/>
      <c r="C304" s="184"/>
      <c r="D304" s="201" t="s">
        <v>202</v>
      </c>
      <c r="E304" s="184"/>
      <c r="F304" s="202" t="s">
        <v>1594</v>
      </c>
      <c r="G304" s="184"/>
      <c r="H304" s="184"/>
      <c r="I304" s="157"/>
      <c r="J304" s="184"/>
      <c r="K304" s="31"/>
      <c r="L304" s="32"/>
      <c r="M304" s="158"/>
      <c r="N304" s="159"/>
      <c r="O304" s="57"/>
      <c r="P304" s="57"/>
      <c r="Q304" s="57"/>
      <c r="R304" s="57"/>
      <c r="S304" s="57"/>
      <c r="T304" s="58"/>
      <c r="U304" s="31"/>
      <c r="V304" s="31"/>
      <c r="W304" s="31"/>
      <c r="X304" s="31"/>
      <c r="Y304" s="31"/>
      <c r="Z304" s="31"/>
      <c r="AA304" s="31"/>
      <c r="AB304" s="31"/>
      <c r="AC304" s="31"/>
      <c r="AD304" s="31"/>
      <c r="AE304" s="31"/>
      <c r="AT304" s="15" t="s">
        <v>202</v>
      </c>
      <c r="AU304" s="15" t="s">
        <v>96</v>
      </c>
    </row>
    <row r="305" spans="1:65" s="2" customFormat="1" ht="16.5" customHeight="1">
      <c r="A305" s="31"/>
      <c r="B305" s="148"/>
      <c r="C305" s="206" t="s">
        <v>619</v>
      </c>
      <c r="D305" s="206" t="s">
        <v>327</v>
      </c>
      <c r="E305" s="207" t="s">
        <v>1596</v>
      </c>
      <c r="F305" s="208" t="s">
        <v>1597</v>
      </c>
      <c r="G305" s="209" t="s">
        <v>482</v>
      </c>
      <c r="H305" s="210">
        <v>1</v>
      </c>
      <c r="I305" s="170"/>
      <c r="J305" s="187">
        <f>ROUND(I305*H305,2)</f>
        <v>0</v>
      </c>
      <c r="K305" s="171"/>
      <c r="L305" s="172"/>
      <c r="M305" s="173" t="s">
        <v>1</v>
      </c>
      <c r="N305" s="174" t="s">
        <v>50</v>
      </c>
      <c r="O305" s="57"/>
      <c r="P305" s="153">
        <f>O305*H305</f>
        <v>0</v>
      </c>
      <c r="Q305" s="153">
        <v>0.00141</v>
      </c>
      <c r="R305" s="153">
        <f>Q305*H305</f>
        <v>0.00141</v>
      </c>
      <c r="S305" s="153">
        <v>0</v>
      </c>
      <c r="T305" s="154">
        <f>S305*H305</f>
        <v>0</v>
      </c>
      <c r="U305" s="31"/>
      <c r="V305" s="31"/>
      <c r="W305" s="31"/>
      <c r="X305" s="31"/>
      <c r="Y305" s="31"/>
      <c r="Z305" s="31"/>
      <c r="AA305" s="31"/>
      <c r="AB305" s="31"/>
      <c r="AC305" s="31"/>
      <c r="AD305" s="31"/>
      <c r="AE305" s="31"/>
      <c r="AR305" s="155" t="s">
        <v>224</v>
      </c>
      <c r="AT305" s="155" t="s">
        <v>327</v>
      </c>
      <c r="AU305" s="155" t="s">
        <v>96</v>
      </c>
      <c r="AY305" s="15" t="s">
        <v>195</v>
      </c>
      <c r="BE305" s="156">
        <f>IF(N305="základní",J305,0)</f>
        <v>0</v>
      </c>
      <c r="BF305" s="156">
        <f>IF(N305="snížená",J305,0)</f>
        <v>0</v>
      </c>
      <c r="BG305" s="156">
        <f>IF(N305="zákl. přenesená",J305,0)</f>
        <v>0</v>
      </c>
      <c r="BH305" s="156">
        <f>IF(N305="sníž. přenesená",J305,0)</f>
        <v>0</v>
      </c>
      <c r="BI305" s="156">
        <f>IF(N305="nulová",J305,0)</f>
        <v>0</v>
      </c>
      <c r="BJ305" s="15" t="s">
        <v>93</v>
      </c>
      <c r="BK305" s="156">
        <f>ROUND(I305*H305,2)</f>
        <v>0</v>
      </c>
      <c r="BL305" s="15" t="s">
        <v>208</v>
      </c>
      <c r="BM305" s="155" t="s">
        <v>1598</v>
      </c>
    </row>
    <row r="306" spans="1:47" s="2" customFormat="1" ht="12">
      <c r="A306" s="31"/>
      <c r="B306" s="32"/>
      <c r="C306" s="184"/>
      <c r="D306" s="201" t="s">
        <v>202</v>
      </c>
      <c r="E306" s="184"/>
      <c r="F306" s="202" t="s">
        <v>1597</v>
      </c>
      <c r="G306" s="184"/>
      <c r="H306" s="184"/>
      <c r="I306" s="157"/>
      <c r="J306" s="184"/>
      <c r="K306" s="31"/>
      <c r="L306" s="32"/>
      <c r="M306" s="158"/>
      <c r="N306" s="159"/>
      <c r="O306" s="57"/>
      <c r="P306" s="57"/>
      <c r="Q306" s="57"/>
      <c r="R306" s="57"/>
      <c r="S306" s="57"/>
      <c r="T306" s="58"/>
      <c r="U306" s="31"/>
      <c r="V306" s="31"/>
      <c r="W306" s="31"/>
      <c r="X306" s="31"/>
      <c r="Y306" s="31"/>
      <c r="Z306" s="31"/>
      <c r="AA306" s="31"/>
      <c r="AB306" s="31"/>
      <c r="AC306" s="31"/>
      <c r="AD306" s="31"/>
      <c r="AE306" s="31"/>
      <c r="AT306" s="15" t="s">
        <v>202</v>
      </c>
      <c r="AU306" s="15" t="s">
        <v>96</v>
      </c>
    </row>
    <row r="307" spans="1:65" s="2" customFormat="1" ht="16.5" customHeight="1">
      <c r="A307" s="31"/>
      <c r="B307" s="148"/>
      <c r="C307" s="206" t="s">
        <v>623</v>
      </c>
      <c r="D307" s="206" t="s">
        <v>327</v>
      </c>
      <c r="E307" s="207" t="s">
        <v>1599</v>
      </c>
      <c r="F307" s="208" t="s">
        <v>1600</v>
      </c>
      <c r="G307" s="209" t="s">
        <v>248</v>
      </c>
      <c r="H307" s="210">
        <v>1</v>
      </c>
      <c r="I307" s="170"/>
      <c r="J307" s="187">
        <f>ROUND(I307*H307,2)</f>
        <v>0</v>
      </c>
      <c r="K307" s="171"/>
      <c r="L307" s="172"/>
      <c r="M307" s="173" t="s">
        <v>1</v>
      </c>
      <c r="N307" s="174" t="s">
        <v>50</v>
      </c>
      <c r="O307" s="57"/>
      <c r="P307" s="153">
        <f>O307*H307</f>
        <v>0</v>
      </c>
      <c r="Q307" s="153">
        <v>0.00425</v>
      </c>
      <c r="R307" s="153">
        <f>Q307*H307</f>
        <v>0.00425</v>
      </c>
      <c r="S307" s="153">
        <v>0</v>
      </c>
      <c r="T307" s="154">
        <f>S307*H307</f>
        <v>0</v>
      </c>
      <c r="U307" s="31"/>
      <c r="V307" s="31"/>
      <c r="W307" s="31"/>
      <c r="X307" s="31"/>
      <c r="Y307" s="31"/>
      <c r="Z307" s="31"/>
      <c r="AA307" s="31"/>
      <c r="AB307" s="31"/>
      <c r="AC307" s="31"/>
      <c r="AD307" s="31"/>
      <c r="AE307" s="31"/>
      <c r="AR307" s="155" t="s">
        <v>224</v>
      </c>
      <c r="AT307" s="155" t="s">
        <v>327</v>
      </c>
      <c r="AU307" s="155" t="s">
        <v>96</v>
      </c>
      <c r="AY307" s="15" t="s">
        <v>195</v>
      </c>
      <c r="BE307" s="156">
        <f>IF(N307="základní",J307,0)</f>
        <v>0</v>
      </c>
      <c r="BF307" s="156">
        <f>IF(N307="snížená",J307,0)</f>
        <v>0</v>
      </c>
      <c r="BG307" s="156">
        <f>IF(N307="zákl. přenesená",J307,0)</f>
        <v>0</v>
      </c>
      <c r="BH307" s="156">
        <f>IF(N307="sníž. přenesená",J307,0)</f>
        <v>0</v>
      </c>
      <c r="BI307" s="156">
        <f>IF(N307="nulová",J307,0)</f>
        <v>0</v>
      </c>
      <c r="BJ307" s="15" t="s">
        <v>93</v>
      </c>
      <c r="BK307" s="156">
        <f>ROUND(I307*H307,2)</f>
        <v>0</v>
      </c>
      <c r="BL307" s="15" t="s">
        <v>208</v>
      </c>
      <c r="BM307" s="155" t="s">
        <v>1601</v>
      </c>
    </row>
    <row r="308" spans="1:47" s="2" customFormat="1" ht="12">
      <c r="A308" s="31"/>
      <c r="B308" s="32"/>
      <c r="C308" s="184"/>
      <c r="D308" s="201" t="s">
        <v>202</v>
      </c>
      <c r="E308" s="184"/>
      <c r="F308" s="202" t="s">
        <v>1600</v>
      </c>
      <c r="G308" s="184"/>
      <c r="H308" s="184"/>
      <c r="I308" s="157"/>
      <c r="J308" s="184"/>
      <c r="K308" s="31"/>
      <c r="L308" s="32"/>
      <c r="M308" s="158"/>
      <c r="N308" s="159"/>
      <c r="O308" s="57"/>
      <c r="P308" s="57"/>
      <c r="Q308" s="57"/>
      <c r="R308" s="57"/>
      <c r="S308" s="57"/>
      <c r="T308" s="58"/>
      <c r="U308" s="31"/>
      <c r="V308" s="31"/>
      <c r="W308" s="31"/>
      <c r="X308" s="31"/>
      <c r="Y308" s="31"/>
      <c r="Z308" s="31"/>
      <c r="AA308" s="31"/>
      <c r="AB308" s="31"/>
      <c r="AC308" s="31"/>
      <c r="AD308" s="31"/>
      <c r="AE308" s="31"/>
      <c r="AT308" s="15" t="s">
        <v>202</v>
      </c>
      <c r="AU308" s="15" t="s">
        <v>96</v>
      </c>
    </row>
    <row r="309" spans="2:51" s="13" customFormat="1" ht="12">
      <c r="B309" s="160"/>
      <c r="C309" s="186"/>
      <c r="D309" s="201" t="s">
        <v>257</v>
      </c>
      <c r="E309" s="203" t="s">
        <v>1</v>
      </c>
      <c r="F309" s="204" t="s">
        <v>93</v>
      </c>
      <c r="G309" s="186"/>
      <c r="H309" s="205">
        <v>1</v>
      </c>
      <c r="I309" s="162"/>
      <c r="J309" s="186"/>
      <c r="L309" s="160"/>
      <c r="M309" s="163"/>
      <c r="N309" s="164"/>
      <c r="O309" s="164"/>
      <c r="P309" s="164"/>
      <c r="Q309" s="164"/>
      <c r="R309" s="164"/>
      <c r="S309" s="164"/>
      <c r="T309" s="165"/>
      <c r="AT309" s="161" t="s">
        <v>257</v>
      </c>
      <c r="AU309" s="161" t="s">
        <v>96</v>
      </c>
      <c r="AV309" s="13" t="s">
        <v>96</v>
      </c>
      <c r="AW309" s="13" t="s">
        <v>40</v>
      </c>
      <c r="AX309" s="13" t="s">
        <v>93</v>
      </c>
      <c r="AY309" s="161" t="s">
        <v>195</v>
      </c>
    </row>
    <row r="310" spans="1:65" s="2" customFormat="1" ht="24.2" customHeight="1">
      <c r="A310" s="31"/>
      <c r="B310" s="148"/>
      <c r="C310" s="196" t="s">
        <v>627</v>
      </c>
      <c r="D310" s="196" t="s">
        <v>196</v>
      </c>
      <c r="E310" s="197" t="s">
        <v>1278</v>
      </c>
      <c r="F310" s="198" t="s">
        <v>1279</v>
      </c>
      <c r="G310" s="199" t="s">
        <v>482</v>
      </c>
      <c r="H310" s="200">
        <v>2</v>
      </c>
      <c r="I310" s="149"/>
      <c r="J310" s="183">
        <f>ROUND(I310*H310,2)</f>
        <v>0</v>
      </c>
      <c r="K310" s="150"/>
      <c r="L310" s="32"/>
      <c r="M310" s="151" t="s">
        <v>1</v>
      </c>
      <c r="N310" s="152" t="s">
        <v>50</v>
      </c>
      <c r="O310" s="57"/>
      <c r="P310" s="153">
        <f>O310*H310</f>
        <v>0</v>
      </c>
      <c r="Q310" s="153">
        <v>0.45937</v>
      </c>
      <c r="R310" s="153">
        <f>Q310*H310</f>
        <v>0.91874</v>
      </c>
      <c r="S310" s="153">
        <v>0</v>
      </c>
      <c r="T310" s="154">
        <f>S310*H310</f>
        <v>0</v>
      </c>
      <c r="U310" s="31"/>
      <c r="V310" s="31"/>
      <c r="W310" s="31"/>
      <c r="X310" s="31"/>
      <c r="Y310" s="31"/>
      <c r="Z310" s="31"/>
      <c r="AA310" s="31"/>
      <c r="AB310" s="31"/>
      <c r="AC310" s="31"/>
      <c r="AD310" s="31"/>
      <c r="AE310" s="31"/>
      <c r="AR310" s="155" t="s">
        <v>208</v>
      </c>
      <c r="AT310" s="155" t="s">
        <v>196</v>
      </c>
      <c r="AU310" s="155" t="s">
        <v>96</v>
      </c>
      <c r="AY310" s="15" t="s">
        <v>195</v>
      </c>
      <c r="BE310" s="156">
        <f>IF(N310="základní",J310,0)</f>
        <v>0</v>
      </c>
      <c r="BF310" s="156">
        <f>IF(N310="snížená",J310,0)</f>
        <v>0</v>
      </c>
      <c r="BG310" s="156">
        <f>IF(N310="zákl. přenesená",J310,0)</f>
        <v>0</v>
      </c>
      <c r="BH310" s="156">
        <f>IF(N310="sníž. přenesená",J310,0)</f>
        <v>0</v>
      </c>
      <c r="BI310" s="156">
        <f>IF(N310="nulová",J310,0)</f>
        <v>0</v>
      </c>
      <c r="BJ310" s="15" t="s">
        <v>93</v>
      </c>
      <c r="BK310" s="156">
        <f>ROUND(I310*H310,2)</f>
        <v>0</v>
      </c>
      <c r="BL310" s="15" t="s">
        <v>208</v>
      </c>
      <c r="BM310" s="155" t="s">
        <v>1602</v>
      </c>
    </row>
    <row r="311" spans="1:47" s="2" customFormat="1" ht="19.5">
      <c r="A311" s="31"/>
      <c r="B311" s="32"/>
      <c r="C311" s="184"/>
      <c r="D311" s="201" t="s">
        <v>202</v>
      </c>
      <c r="E311" s="184"/>
      <c r="F311" s="202" t="s">
        <v>1281</v>
      </c>
      <c r="G311" s="184"/>
      <c r="H311" s="184"/>
      <c r="I311" s="157"/>
      <c r="J311" s="184"/>
      <c r="K311" s="31"/>
      <c r="L311" s="32"/>
      <c r="M311" s="158"/>
      <c r="N311" s="159"/>
      <c r="O311" s="57"/>
      <c r="P311" s="57"/>
      <c r="Q311" s="57"/>
      <c r="R311" s="57"/>
      <c r="S311" s="57"/>
      <c r="T311" s="58"/>
      <c r="U311" s="31"/>
      <c r="V311" s="31"/>
      <c r="W311" s="31"/>
      <c r="X311" s="31"/>
      <c r="Y311" s="31"/>
      <c r="Z311" s="31"/>
      <c r="AA311" s="31"/>
      <c r="AB311" s="31"/>
      <c r="AC311" s="31"/>
      <c r="AD311" s="31"/>
      <c r="AE311" s="31"/>
      <c r="AT311" s="15" t="s">
        <v>202</v>
      </c>
      <c r="AU311" s="15" t="s">
        <v>96</v>
      </c>
    </row>
    <row r="312" spans="2:51" s="13" customFormat="1" ht="12">
      <c r="B312" s="160"/>
      <c r="C312" s="186"/>
      <c r="D312" s="201" t="s">
        <v>257</v>
      </c>
      <c r="E312" s="203" t="s">
        <v>1</v>
      </c>
      <c r="F312" s="204" t="s">
        <v>96</v>
      </c>
      <c r="G312" s="186"/>
      <c r="H312" s="205">
        <v>2</v>
      </c>
      <c r="I312" s="162"/>
      <c r="J312" s="186"/>
      <c r="L312" s="160"/>
      <c r="M312" s="163"/>
      <c r="N312" s="164"/>
      <c r="O312" s="164"/>
      <c r="P312" s="164"/>
      <c r="Q312" s="164"/>
      <c r="R312" s="164"/>
      <c r="S312" s="164"/>
      <c r="T312" s="165"/>
      <c r="AT312" s="161" t="s">
        <v>257</v>
      </c>
      <c r="AU312" s="161" t="s">
        <v>96</v>
      </c>
      <c r="AV312" s="13" t="s">
        <v>96</v>
      </c>
      <c r="AW312" s="13" t="s">
        <v>40</v>
      </c>
      <c r="AX312" s="13" t="s">
        <v>93</v>
      </c>
      <c r="AY312" s="161" t="s">
        <v>195</v>
      </c>
    </row>
    <row r="313" spans="1:65" s="2" customFormat="1" ht="33" customHeight="1">
      <c r="A313" s="31"/>
      <c r="B313" s="148"/>
      <c r="C313" s="196" t="s">
        <v>631</v>
      </c>
      <c r="D313" s="196" t="s">
        <v>196</v>
      </c>
      <c r="E313" s="197" t="s">
        <v>1400</v>
      </c>
      <c r="F313" s="198" t="s">
        <v>1401</v>
      </c>
      <c r="G313" s="199" t="s">
        <v>482</v>
      </c>
      <c r="H313" s="200">
        <v>1</v>
      </c>
      <c r="I313" s="149"/>
      <c r="J313" s="183">
        <f>ROUND(I313*H313,2)</f>
        <v>0</v>
      </c>
      <c r="K313" s="150"/>
      <c r="L313" s="32"/>
      <c r="M313" s="151" t="s">
        <v>1</v>
      </c>
      <c r="N313" s="152" t="s">
        <v>50</v>
      </c>
      <c r="O313" s="57"/>
      <c r="P313" s="153">
        <f>O313*H313</f>
        <v>0</v>
      </c>
      <c r="Q313" s="153">
        <v>0.31108</v>
      </c>
      <c r="R313" s="153">
        <f>Q313*H313</f>
        <v>0.31108</v>
      </c>
      <c r="S313" s="153">
        <v>0</v>
      </c>
      <c r="T313" s="154">
        <f>S313*H313</f>
        <v>0</v>
      </c>
      <c r="U313" s="31"/>
      <c r="V313" s="31"/>
      <c r="W313" s="31"/>
      <c r="X313" s="31"/>
      <c r="Y313" s="31"/>
      <c r="Z313" s="31"/>
      <c r="AA313" s="31"/>
      <c r="AB313" s="31"/>
      <c r="AC313" s="31"/>
      <c r="AD313" s="31"/>
      <c r="AE313" s="31"/>
      <c r="AR313" s="155" t="s">
        <v>208</v>
      </c>
      <c r="AT313" s="155" t="s">
        <v>196</v>
      </c>
      <c r="AU313" s="155" t="s">
        <v>96</v>
      </c>
      <c r="AY313" s="15" t="s">
        <v>195</v>
      </c>
      <c r="BE313" s="156">
        <f>IF(N313="základní",J313,0)</f>
        <v>0</v>
      </c>
      <c r="BF313" s="156">
        <f>IF(N313="snížená",J313,0)</f>
        <v>0</v>
      </c>
      <c r="BG313" s="156">
        <f>IF(N313="zákl. přenesená",J313,0)</f>
        <v>0</v>
      </c>
      <c r="BH313" s="156">
        <f>IF(N313="sníž. přenesená",J313,0)</f>
        <v>0</v>
      </c>
      <c r="BI313" s="156">
        <f>IF(N313="nulová",J313,0)</f>
        <v>0</v>
      </c>
      <c r="BJ313" s="15" t="s">
        <v>93</v>
      </c>
      <c r="BK313" s="156">
        <f>ROUND(I313*H313,2)</f>
        <v>0</v>
      </c>
      <c r="BL313" s="15" t="s">
        <v>208</v>
      </c>
      <c r="BM313" s="155" t="s">
        <v>1603</v>
      </c>
    </row>
    <row r="314" spans="1:47" s="2" customFormat="1" ht="19.5">
      <c r="A314" s="31"/>
      <c r="B314" s="32"/>
      <c r="C314" s="184"/>
      <c r="D314" s="201" t="s">
        <v>202</v>
      </c>
      <c r="E314" s="184"/>
      <c r="F314" s="202" t="s">
        <v>1403</v>
      </c>
      <c r="G314" s="184"/>
      <c r="H314" s="184"/>
      <c r="I314" s="157"/>
      <c r="J314" s="184"/>
      <c r="K314" s="31"/>
      <c r="L314" s="32"/>
      <c r="M314" s="158"/>
      <c r="N314" s="159"/>
      <c r="O314" s="57"/>
      <c r="P314" s="57"/>
      <c r="Q314" s="57"/>
      <c r="R314" s="57"/>
      <c r="S314" s="57"/>
      <c r="T314" s="58"/>
      <c r="U314" s="31"/>
      <c r="V314" s="31"/>
      <c r="W314" s="31"/>
      <c r="X314" s="31"/>
      <c r="Y314" s="31"/>
      <c r="Z314" s="31"/>
      <c r="AA314" s="31"/>
      <c r="AB314" s="31"/>
      <c r="AC314" s="31"/>
      <c r="AD314" s="31"/>
      <c r="AE314" s="31"/>
      <c r="AT314" s="15" t="s">
        <v>202</v>
      </c>
      <c r="AU314" s="15" t="s">
        <v>96</v>
      </c>
    </row>
    <row r="315" spans="2:51" s="13" customFormat="1" ht="12">
      <c r="B315" s="160"/>
      <c r="C315" s="186"/>
      <c r="D315" s="201" t="s">
        <v>257</v>
      </c>
      <c r="E315" s="203" t="s">
        <v>1</v>
      </c>
      <c r="F315" s="204" t="s">
        <v>93</v>
      </c>
      <c r="G315" s="186"/>
      <c r="H315" s="205">
        <v>1</v>
      </c>
      <c r="I315" s="162"/>
      <c r="J315" s="186"/>
      <c r="L315" s="160"/>
      <c r="M315" s="163"/>
      <c r="N315" s="164"/>
      <c r="O315" s="164"/>
      <c r="P315" s="164"/>
      <c r="Q315" s="164"/>
      <c r="R315" s="164"/>
      <c r="S315" s="164"/>
      <c r="T315" s="165"/>
      <c r="AT315" s="161" t="s">
        <v>257</v>
      </c>
      <c r="AU315" s="161" t="s">
        <v>96</v>
      </c>
      <c r="AV315" s="13" t="s">
        <v>96</v>
      </c>
      <c r="AW315" s="13" t="s">
        <v>40</v>
      </c>
      <c r="AX315" s="13" t="s">
        <v>93</v>
      </c>
      <c r="AY315" s="161" t="s">
        <v>195</v>
      </c>
    </row>
    <row r="316" spans="1:65" s="2" customFormat="1" ht="16.5" customHeight="1">
      <c r="A316" s="31"/>
      <c r="B316" s="148"/>
      <c r="C316" s="206" t="s">
        <v>635</v>
      </c>
      <c r="D316" s="206" t="s">
        <v>327</v>
      </c>
      <c r="E316" s="207" t="s">
        <v>1604</v>
      </c>
      <c r="F316" s="208" t="s">
        <v>1605</v>
      </c>
      <c r="G316" s="209" t="s">
        <v>482</v>
      </c>
      <c r="H316" s="210">
        <v>1</v>
      </c>
      <c r="I316" s="170"/>
      <c r="J316" s="187">
        <f>ROUND(I316*H316,2)</f>
        <v>0</v>
      </c>
      <c r="K316" s="171"/>
      <c r="L316" s="172"/>
      <c r="M316" s="173" t="s">
        <v>1</v>
      </c>
      <c r="N316" s="174" t="s">
        <v>50</v>
      </c>
      <c r="O316" s="57"/>
      <c r="P316" s="153">
        <f>O316*H316</f>
        <v>0</v>
      </c>
      <c r="Q316" s="153">
        <v>0.0061</v>
      </c>
      <c r="R316" s="153">
        <f>Q316*H316</f>
        <v>0.0061</v>
      </c>
      <c r="S316" s="153">
        <v>0</v>
      </c>
      <c r="T316" s="154">
        <f>S316*H316</f>
        <v>0</v>
      </c>
      <c r="U316" s="31"/>
      <c r="V316" s="31"/>
      <c r="W316" s="31"/>
      <c r="X316" s="31"/>
      <c r="Y316" s="31"/>
      <c r="Z316" s="31"/>
      <c r="AA316" s="31"/>
      <c r="AB316" s="31"/>
      <c r="AC316" s="31"/>
      <c r="AD316" s="31"/>
      <c r="AE316" s="31"/>
      <c r="AR316" s="155" t="s">
        <v>224</v>
      </c>
      <c r="AT316" s="155" t="s">
        <v>327</v>
      </c>
      <c r="AU316" s="155" t="s">
        <v>96</v>
      </c>
      <c r="AY316" s="15" t="s">
        <v>195</v>
      </c>
      <c r="BE316" s="156">
        <f>IF(N316="základní",J316,0)</f>
        <v>0</v>
      </c>
      <c r="BF316" s="156">
        <f>IF(N316="snížená",J316,0)</f>
        <v>0</v>
      </c>
      <c r="BG316" s="156">
        <f>IF(N316="zákl. přenesená",J316,0)</f>
        <v>0</v>
      </c>
      <c r="BH316" s="156">
        <f>IF(N316="sníž. přenesená",J316,0)</f>
        <v>0</v>
      </c>
      <c r="BI316" s="156">
        <f>IF(N316="nulová",J316,0)</f>
        <v>0</v>
      </c>
      <c r="BJ316" s="15" t="s">
        <v>93</v>
      </c>
      <c r="BK316" s="156">
        <f>ROUND(I316*H316,2)</f>
        <v>0</v>
      </c>
      <c r="BL316" s="15" t="s">
        <v>208</v>
      </c>
      <c r="BM316" s="155" t="s">
        <v>1606</v>
      </c>
    </row>
    <row r="317" spans="1:47" s="2" customFormat="1" ht="12">
      <c r="A317" s="31"/>
      <c r="B317" s="32"/>
      <c r="C317" s="184"/>
      <c r="D317" s="201" t="s">
        <v>202</v>
      </c>
      <c r="E317" s="184"/>
      <c r="F317" s="202" t="s">
        <v>1605</v>
      </c>
      <c r="G317" s="184"/>
      <c r="H317" s="184"/>
      <c r="I317" s="157"/>
      <c r="J317" s="184"/>
      <c r="K317" s="31"/>
      <c r="L317" s="32"/>
      <c r="M317" s="158"/>
      <c r="N317" s="159"/>
      <c r="O317" s="57"/>
      <c r="P317" s="57"/>
      <c r="Q317" s="57"/>
      <c r="R317" s="57"/>
      <c r="S317" s="57"/>
      <c r="T317" s="58"/>
      <c r="U317" s="31"/>
      <c r="V317" s="31"/>
      <c r="W317" s="31"/>
      <c r="X317" s="31"/>
      <c r="Y317" s="31"/>
      <c r="Z317" s="31"/>
      <c r="AA317" s="31"/>
      <c r="AB317" s="31"/>
      <c r="AC317" s="31"/>
      <c r="AD317" s="31"/>
      <c r="AE317" s="31"/>
      <c r="AT317" s="15" t="s">
        <v>202</v>
      </c>
      <c r="AU317" s="15" t="s">
        <v>96</v>
      </c>
    </row>
    <row r="318" spans="2:51" s="13" customFormat="1" ht="12">
      <c r="B318" s="160"/>
      <c r="C318" s="186"/>
      <c r="D318" s="201" t="s">
        <v>257</v>
      </c>
      <c r="E318" s="203" t="s">
        <v>1</v>
      </c>
      <c r="F318" s="204" t="s">
        <v>93</v>
      </c>
      <c r="G318" s="186"/>
      <c r="H318" s="205">
        <v>1</v>
      </c>
      <c r="I318" s="162"/>
      <c r="J318" s="186"/>
      <c r="L318" s="160"/>
      <c r="M318" s="163"/>
      <c r="N318" s="164"/>
      <c r="O318" s="164"/>
      <c r="P318" s="164"/>
      <c r="Q318" s="164"/>
      <c r="R318" s="164"/>
      <c r="S318" s="164"/>
      <c r="T318" s="165"/>
      <c r="AT318" s="161" t="s">
        <v>257</v>
      </c>
      <c r="AU318" s="161" t="s">
        <v>96</v>
      </c>
      <c r="AV318" s="13" t="s">
        <v>96</v>
      </c>
      <c r="AW318" s="13" t="s">
        <v>40</v>
      </c>
      <c r="AX318" s="13" t="s">
        <v>93</v>
      </c>
      <c r="AY318" s="161" t="s">
        <v>195</v>
      </c>
    </row>
    <row r="319" spans="1:65" s="2" customFormat="1" ht="24.2" customHeight="1">
      <c r="A319" s="31"/>
      <c r="B319" s="148"/>
      <c r="C319" s="196" t="s">
        <v>640</v>
      </c>
      <c r="D319" s="196" t="s">
        <v>196</v>
      </c>
      <c r="E319" s="197" t="s">
        <v>1404</v>
      </c>
      <c r="F319" s="198" t="s">
        <v>1405</v>
      </c>
      <c r="G319" s="199" t="s">
        <v>482</v>
      </c>
      <c r="H319" s="200">
        <v>1</v>
      </c>
      <c r="I319" s="149"/>
      <c r="J319" s="183">
        <f>ROUND(I319*H319,2)</f>
        <v>0</v>
      </c>
      <c r="K319" s="150"/>
      <c r="L319" s="32"/>
      <c r="M319" s="151" t="s">
        <v>1</v>
      </c>
      <c r="N319" s="152" t="s">
        <v>50</v>
      </c>
      <c r="O319" s="57"/>
      <c r="P319" s="153">
        <f>O319*H319</f>
        <v>0</v>
      </c>
      <c r="Q319" s="153">
        <v>0.00016</v>
      </c>
      <c r="R319" s="153">
        <f>Q319*H319</f>
        <v>0.00016</v>
      </c>
      <c r="S319" s="153">
        <v>0</v>
      </c>
      <c r="T319" s="154">
        <f>S319*H319</f>
        <v>0</v>
      </c>
      <c r="U319" s="31"/>
      <c r="V319" s="31"/>
      <c r="W319" s="31"/>
      <c r="X319" s="31"/>
      <c r="Y319" s="31"/>
      <c r="Z319" s="31"/>
      <c r="AA319" s="31"/>
      <c r="AB319" s="31"/>
      <c r="AC319" s="31"/>
      <c r="AD319" s="31"/>
      <c r="AE319" s="31"/>
      <c r="AR319" s="155" t="s">
        <v>208</v>
      </c>
      <c r="AT319" s="155" t="s">
        <v>196</v>
      </c>
      <c r="AU319" s="155" t="s">
        <v>96</v>
      </c>
      <c r="AY319" s="15" t="s">
        <v>195</v>
      </c>
      <c r="BE319" s="156">
        <f>IF(N319="základní",J319,0)</f>
        <v>0</v>
      </c>
      <c r="BF319" s="156">
        <f>IF(N319="snížená",J319,0)</f>
        <v>0</v>
      </c>
      <c r="BG319" s="156">
        <f>IF(N319="zákl. přenesená",J319,0)</f>
        <v>0</v>
      </c>
      <c r="BH319" s="156">
        <f>IF(N319="sníž. přenesená",J319,0)</f>
        <v>0</v>
      </c>
      <c r="BI319" s="156">
        <f>IF(N319="nulová",J319,0)</f>
        <v>0</v>
      </c>
      <c r="BJ319" s="15" t="s">
        <v>93</v>
      </c>
      <c r="BK319" s="156">
        <f>ROUND(I319*H319,2)</f>
        <v>0</v>
      </c>
      <c r="BL319" s="15" t="s">
        <v>208</v>
      </c>
      <c r="BM319" s="155" t="s">
        <v>1607</v>
      </c>
    </row>
    <row r="320" spans="1:47" s="2" customFormat="1" ht="19.5">
      <c r="A320" s="31"/>
      <c r="B320" s="32"/>
      <c r="C320" s="184"/>
      <c r="D320" s="201" t="s">
        <v>202</v>
      </c>
      <c r="E320" s="184"/>
      <c r="F320" s="202" t="s">
        <v>1407</v>
      </c>
      <c r="G320" s="184"/>
      <c r="H320" s="184"/>
      <c r="I320" s="157"/>
      <c r="J320" s="184"/>
      <c r="K320" s="31"/>
      <c r="L320" s="32"/>
      <c r="M320" s="158"/>
      <c r="N320" s="159"/>
      <c r="O320" s="57"/>
      <c r="P320" s="57"/>
      <c r="Q320" s="57"/>
      <c r="R320" s="57"/>
      <c r="S320" s="57"/>
      <c r="T320" s="58"/>
      <c r="U320" s="31"/>
      <c r="V320" s="31"/>
      <c r="W320" s="31"/>
      <c r="X320" s="31"/>
      <c r="Y320" s="31"/>
      <c r="Z320" s="31"/>
      <c r="AA320" s="31"/>
      <c r="AB320" s="31"/>
      <c r="AC320" s="31"/>
      <c r="AD320" s="31"/>
      <c r="AE320" s="31"/>
      <c r="AT320" s="15" t="s">
        <v>202</v>
      </c>
      <c r="AU320" s="15" t="s">
        <v>96</v>
      </c>
    </row>
    <row r="321" spans="2:51" s="13" customFormat="1" ht="12">
      <c r="B321" s="160"/>
      <c r="C321" s="186"/>
      <c r="D321" s="201" t="s">
        <v>257</v>
      </c>
      <c r="E321" s="203" t="s">
        <v>1</v>
      </c>
      <c r="F321" s="204" t="s">
        <v>93</v>
      </c>
      <c r="G321" s="186"/>
      <c r="H321" s="205">
        <v>1</v>
      </c>
      <c r="I321" s="162"/>
      <c r="J321" s="186"/>
      <c r="L321" s="160"/>
      <c r="M321" s="163"/>
      <c r="N321" s="164"/>
      <c r="O321" s="164"/>
      <c r="P321" s="164"/>
      <c r="Q321" s="164"/>
      <c r="R321" s="164"/>
      <c r="S321" s="164"/>
      <c r="T321" s="165"/>
      <c r="AT321" s="161" t="s">
        <v>257</v>
      </c>
      <c r="AU321" s="161" t="s">
        <v>96</v>
      </c>
      <c r="AV321" s="13" t="s">
        <v>96</v>
      </c>
      <c r="AW321" s="13" t="s">
        <v>40</v>
      </c>
      <c r="AX321" s="13" t="s">
        <v>93</v>
      </c>
      <c r="AY321" s="161" t="s">
        <v>195</v>
      </c>
    </row>
    <row r="322" spans="2:63" s="12" customFormat="1" ht="20.85" customHeight="1">
      <c r="B322" s="135"/>
      <c r="C322" s="192"/>
      <c r="D322" s="193" t="s">
        <v>84</v>
      </c>
      <c r="E322" s="195" t="s">
        <v>706</v>
      </c>
      <c r="F322" s="195" t="s">
        <v>707</v>
      </c>
      <c r="G322" s="192"/>
      <c r="H322" s="192"/>
      <c r="I322" s="138"/>
      <c r="J322" s="185">
        <f>BK322</f>
        <v>0</v>
      </c>
      <c r="L322" s="135"/>
      <c r="M322" s="140"/>
      <c r="N322" s="141"/>
      <c r="O322" s="141"/>
      <c r="P322" s="142">
        <f>SUM(P323:P340)</f>
        <v>0</v>
      </c>
      <c r="Q322" s="141"/>
      <c r="R322" s="142">
        <f>SUM(R323:R340)</f>
        <v>0</v>
      </c>
      <c r="S322" s="141"/>
      <c r="T322" s="143">
        <f>SUM(T323:T340)</f>
        <v>0</v>
      </c>
      <c r="AR322" s="136" t="s">
        <v>93</v>
      </c>
      <c r="AT322" s="144" t="s">
        <v>84</v>
      </c>
      <c r="AU322" s="144" t="s">
        <v>96</v>
      </c>
      <c r="AY322" s="136" t="s">
        <v>195</v>
      </c>
      <c r="BK322" s="145">
        <f>SUM(BK323:BK340)</f>
        <v>0</v>
      </c>
    </row>
    <row r="323" spans="1:65" s="2" customFormat="1" ht="24.2" customHeight="1">
      <c r="A323" s="31"/>
      <c r="B323" s="148"/>
      <c r="C323" s="196" t="s">
        <v>645</v>
      </c>
      <c r="D323" s="196" t="s">
        <v>196</v>
      </c>
      <c r="E323" s="197" t="s">
        <v>714</v>
      </c>
      <c r="F323" s="198" t="s">
        <v>715</v>
      </c>
      <c r="G323" s="199" t="s">
        <v>330</v>
      </c>
      <c r="H323" s="200">
        <v>62.64</v>
      </c>
      <c r="I323" s="149"/>
      <c r="J323" s="183">
        <f>ROUND(I323*H323,2)</f>
        <v>0</v>
      </c>
      <c r="K323" s="150"/>
      <c r="L323" s="32"/>
      <c r="M323" s="151" t="s">
        <v>1</v>
      </c>
      <c r="N323" s="152" t="s">
        <v>50</v>
      </c>
      <c r="O323" s="57"/>
      <c r="P323" s="153">
        <f>O323*H323</f>
        <v>0</v>
      </c>
      <c r="Q323" s="153">
        <v>0</v>
      </c>
      <c r="R323" s="153">
        <f>Q323*H323</f>
        <v>0</v>
      </c>
      <c r="S323" s="153">
        <v>0</v>
      </c>
      <c r="T323" s="154">
        <f>S323*H323</f>
        <v>0</v>
      </c>
      <c r="U323" s="31"/>
      <c r="V323" s="31"/>
      <c r="W323" s="31"/>
      <c r="X323" s="31"/>
      <c r="Y323" s="31"/>
      <c r="Z323" s="31"/>
      <c r="AA323" s="31"/>
      <c r="AB323" s="31"/>
      <c r="AC323" s="31"/>
      <c r="AD323" s="31"/>
      <c r="AE323" s="31"/>
      <c r="AR323" s="155" t="s">
        <v>208</v>
      </c>
      <c r="AT323" s="155" t="s">
        <v>196</v>
      </c>
      <c r="AU323" s="155" t="s">
        <v>150</v>
      </c>
      <c r="AY323" s="15" t="s">
        <v>195</v>
      </c>
      <c r="BE323" s="156">
        <f>IF(N323="základní",J323,0)</f>
        <v>0</v>
      </c>
      <c r="BF323" s="156">
        <f>IF(N323="snížená",J323,0)</f>
        <v>0</v>
      </c>
      <c r="BG323" s="156">
        <f>IF(N323="zákl. přenesená",J323,0)</f>
        <v>0</v>
      </c>
      <c r="BH323" s="156">
        <f>IF(N323="sníž. přenesená",J323,0)</f>
        <v>0</v>
      </c>
      <c r="BI323" s="156">
        <f>IF(N323="nulová",J323,0)</f>
        <v>0</v>
      </c>
      <c r="BJ323" s="15" t="s">
        <v>93</v>
      </c>
      <c r="BK323" s="156">
        <f>ROUND(I323*H323,2)</f>
        <v>0</v>
      </c>
      <c r="BL323" s="15" t="s">
        <v>208</v>
      </c>
      <c r="BM323" s="155" t="s">
        <v>1608</v>
      </c>
    </row>
    <row r="324" spans="1:47" s="2" customFormat="1" ht="19.5">
      <c r="A324" s="31"/>
      <c r="B324" s="32"/>
      <c r="C324" s="184"/>
      <c r="D324" s="201" t="s">
        <v>202</v>
      </c>
      <c r="E324" s="184"/>
      <c r="F324" s="202" t="s">
        <v>717</v>
      </c>
      <c r="G324" s="184"/>
      <c r="H324" s="184"/>
      <c r="I324" s="157"/>
      <c r="J324" s="184"/>
      <c r="K324" s="31"/>
      <c r="L324" s="32"/>
      <c r="M324" s="158"/>
      <c r="N324" s="159"/>
      <c r="O324" s="57"/>
      <c r="P324" s="57"/>
      <c r="Q324" s="57"/>
      <c r="R324" s="57"/>
      <c r="S324" s="57"/>
      <c r="T324" s="58"/>
      <c r="U324" s="31"/>
      <c r="V324" s="31"/>
      <c r="W324" s="31"/>
      <c r="X324" s="31"/>
      <c r="Y324" s="31"/>
      <c r="Z324" s="31"/>
      <c r="AA324" s="31"/>
      <c r="AB324" s="31"/>
      <c r="AC324" s="31"/>
      <c r="AD324" s="31"/>
      <c r="AE324" s="31"/>
      <c r="AT324" s="15" t="s">
        <v>202</v>
      </c>
      <c r="AU324" s="15" t="s">
        <v>150</v>
      </c>
    </row>
    <row r="325" spans="2:51" s="13" customFormat="1" ht="12">
      <c r="B325" s="160"/>
      <c r="C325" s="186"/>
      <c r="D325" s="201" t="s">
        <v>257</v>
      </c>
      <c r="E325" s="203" t="s">
        <v>1</v>
      </c>
      <c r="F325" s="204" t="s">
        <v>1423</v>
      </c>
      <c r="G325" s="186"/>
      <c r="H325" s="205">
        <v>20.16</v>
      </c>
      <c r="I325" s="162"/>
      <c r="J325" s="186"/>
      <c r="L325" s="160"/>
      <c r="M325" s="163"/>
      <c r="N325" s="164"/>
      <c r="O325" s="164"/>
      <c r="P325" s="164"/>
      <c r="Q325" s="164"/>
      <c r="R325" s="164"/>
      <c r="S325" s="164"/>
      <c r="T325" s="165"/>
      <c r="AT325" s="161" t="s">
        <v>257</v>
      </c>
      <c r="AU325" s="161" t="s">
        <v>150</v>
      </c>
      <c r="AV325" s="13" t="s">
        <v>96</v>
      </c>
      <c r="AW325" s="13" t="s">
        <v>40</v>
      </c>
      <c r="AX325" s="13" t="s">
        <v>85</v>
      </c>
      <c r="AY325" s="161" t="s">
        <v>195</v>
      </c>
    </row>
    <row r="326" spans="2:51" s="13" customFormat="1" ht="12">
      <c r="B326" s="160"/>
      <c r="C326" s="186"/>
      <c r="D326" s="201" t="s">
        <v>257</v>
      </c>
      <c r="E326" s="203" t="s">
        <v>1</v>
      </c>
      <c r="F326" s="204" t="s">
        <v>1425</v>
      </c>
      <c r="G326" s="186"/>
      <c r="H326" s="205">
        <v>42.48</v>
      </c>
      <c r="I326" s="162"/>
      <c r="J326" s="186"/>
      <c r="L326" s="160"/>
      <c r="M326" s="163"/>
      <c r="N326" s="164"/>
      <c r="O326" s="164"/>
      <c r="P326" s="164"/>
      <c r="Q326" s="164"/>
      <c r="R326" s="164"/>
      <c r="S326" s="164"/>
      <c r="T326" s="165"/>
      <c r="AT326" s="161" t="s">
        <v>257</v>
      </c>
      <c r="AU326" s="161" t="s">
        <v>150</v>
      </c>
      <c r="AV326" s="13" t="s">
        <v>96</v>
      </c>
      <c r="AW326" s="13" t="s">
        <v>40</v>
      </c>
      <c r="AX326" s="13" t="s">
        <v>85</v>
      </c>
      <c r="AY326" s="161" t="s">
        <v>195</v>
      </c>
    </row>
    <row r="327" spans="1:65" s="2" customFormat="1" ht="24.2" customHeight="1">
      <c r="A327" s="31"/>
      <c r="B327" s="148"/>
      <c r="C327" s="196" t="s">
        <v>650</v>
      </c>
      <c r="D327" s="196" t="s">
        <v>196</v>
      </c>
      <c r="E327" s="197" t="s">
        <v>721</v>
      </c>
      <c r="F327" s="198" t="s">
        <v>722</v>
      </c>
      <c r="G327" s="199" t="s">
        <v>330</v>
      </c>
      <c r="H327" s="200">
        <v>1064.88</v>
      </c>
      <c r="I327" s="149"/>
      <c r="J327" s="183">
        <f>ROUND(I327*H327,2)</f>
        <v>0</v>
      </c>
      <c r="K327" s="150"/>
      <c r="L327" s="32"/>
      <c r="M327" s="151" t="s">
        <v>1</v>
      </c>
      <c r="N327" s="152" t="s">
        <v>50</v>
      </c>
      <c r="O327" s="57"/>
      <c r="P327" s="153">
        <f>O327*H327</f>
        <v>0</v>
      </c>
      <c r="Q327" s="153">
        <v>0</v>
      </c>
      <c r="R327" s="153">
        <f>Q327*H327</f>
        <v>0</v>
      </c>
      <c r="S327" s="153">
        <v>0</v>
      </c>
      <c r="T327" s="154">
        <f>S327*H327</f>
        <v>0</v>
      </c>
      <c r="U327" s="31"/>
      <c r="V327" s="31"/>
      <c r="W327" s="31"/>
      <c r="X327" s="31"/>
      <c r="Y327" s="31"/>
      <c r="Z327" s="31"/>
      <c r="AA327" s="31"/>
      <c r="AB327" s="31"/>
      <c r="AC327" s="31"/>
      <c r="AD327" s="31"/>
      <c r="AE327" s="31"/>
      <c r="AR327" s="155" t="s">
        <v>208</v>
      </c>
      <c r="AT327" s="155" t="s">
        <v>196</v>
      </c>
      <c r="AU327" s="155" t="s">
        <v>150</v>
      </c>
      <c r="AY327" s="15" t="s">
        <v>195</v>
      </c>
      <c r="BE327" s="156">
        <f>IF(N327="základní",J327,0)</f>
        <v>0</v>
      </c>
      <c r="BF327" s="156">
        <f>IF(N327="snížená",J327,0)</f>
        <v>0</v>
      </c>
      <c r="BG327" s="156">
        <f>IF(N327="zákl. přenesená",J327,0)</f>
        <v>0</v>
      </c>
      <c r="BH327" s="156">
        <f>IF(N327="sníž. přenesená",J327,0)</f>
        <v>0</v>
      </c>
      <c r="BI327" s="156">
        <f>IF(N327="nulová",J327,0)</f>
        <v>0</v>
      </c>
      <c r="BJ327" s="15" t="s">
        <v>93</v>
      </c>
      <c r="BK327" s="156">
        <f>ROUND(I327*H327,2)</f>
        <v>0</v>
      </c>
      <c r="BL327" s="15" t="s">
        <v>208</v>
      </c>
      <c r="BM327" s="155" t="s">
        <v>1609</v>
      </c>
    </row>
    <row r="328" spans="1:47" s="2" customFormat="1" ht="19.5">
      <c r="A328" s="31"/>
      <c r="B328" s="32"/>
      <c r="C328" s="184"/>
      <c r="D328" s="201" t="s">
        <v>202</v>
      </c>
      <c r="E328" s="184"/>
      <c r="F328" s="202" t="s">
        <v>722</v>
      </c>
      <c r="G328" s="184"/>
      <c r="H328" s="184"/>
      <c r="I328" s="157"/>
      <c r="J328" s="184"/>
      <c r="K328" s="31"/>
      <c r="L328" s="32"/>
      <c r="M328" s="158"/>
      <c r="N328" s="159"/>
      <c r="O328" s="57"/>
      <c r="P328" s="57"/>
      <c r="Q328" s="57"/>
      <c r="R328" s="57"/>
      <c r="S328" s="57"/>
      <c r="T328" s="58"/>
      <c r="U328" s="31"/>
      <c r="V328" s="31"/>
      <c r="W328" s="31"/>
      <c r="X328" s="31"/>
      <c r="Y328" s="31"/>
      <c r="Z328" s="31"/>
      <c r="AA328" s="31"/>
      <c r="AB328" s="31"/>
      <c r="AC328" s="31"/>
      <c r="AD328" s="31"/>
      <c r="AE328" s="31"/>
      <c r="AT328" s="15" t="s">
        <v>202</v>
      </c>
      <c r="AU328" s="15" t="s">
        <v>150</v>
      </c>
    </row>
    <row r="329" spans="2:51" s="13" customFormat="1" ht="12">
      <c r="B329" s="160"/>
      <c r="C329" s="186"/>
      <c r="D329" s="201" t="s">
        <v>257</v>
      </c>
      <c r="E329" s="203" t="s">
        <v>1</v>
      </c>
      <c r="F329" s="204" t="s">
        <v>1610</v>
      </c>
      <c r="G329" s="186"/>
      <c r="H329" s="205">
        <v>1064.88</v>
      </c>
      <c r="I329" s="162"/>
      <c r="J329" s="186"/>
      <c r="L329" s="160"/>
      <c r="M329" s="163"/>
      <c r="N329" s="164"/>
      <c r="O329" s="164"/>
      <c r="P329" s="164"/>
      <c r="Q329" s="164"/>
      <c r="R329" s="164"/>
      <c r="S329" s="164"/>
      <c r="T329" s="165"/>
      <c r="AT329" s="161" t="s">
        <v>257</v>
      </c>
      <c r="AU329" s="161" t="s">
        <v>150</v>
      </c>
      <c r="AV329" s="13" t="s">
        <v>96</v>
      </c>
      <c r="AW329" s="13" t="s">
        <v>40</v>
      </c>
      <c r="AX329" s="13" t="s">
        <v>85</v>
      </c>
      <c r="AY329" s="161" t="s">
        <v>195</v>
      </c>
    </row>
    <row r="330" spans="1:65" s="2" customFormat="1" ht="24.2" customHeight="1">
      <c r="A330" s="31"/>
      <c r="B330" s="148"/>
      <c r="C330" s="196" t="s">
        <v>655</v>
      </c>
      <c r="D330" s="196" t="s">
        <v>196</v>
      </c>
      <c r="E330" s="197" t="s">
        <v>726</v>
      </c>
      <c r="F330" s="198" t="s">
        <v>727</v>
      </c>
      <c r="G330" s="199" t="s">
        <v>330</v>
      </c>
      <c r="H330" s="200">
        <v>62.64</v>
      </c>
      <c r="I330" s="149"/>
      <c r="J330" s="183">
        <f>ROUND(I330*H330,2)</f>
        <v>0</v>
      </c>
      <c r="K330" s="150"/>
      <c r="L330" s="32"/>
      <c r="M330" s="151" t="s">
        <v>1</v>
      </c>
      <c r="N330" s="152" t="s">
        <v>50</v>
      </c>
      <c r="O330" s="57"/>
      <c r="P330" s="153">
        <f>O330*H330</f>
        <v>0</v>
      </c>
      <c r="Q330" s="153">
        <v>0</v>
      </c>
      <c r="R330" s="153">
        <f>Q330*H330</f>
        <v>0</v>
      </c>
      <c r="S330" s="153">
        <v>0</v>
      </c>
      <c r="T330" s="154">
        <f>S330*H330</f>
        <v>0</v>
      </c>
      <c r="U330" s="31"/>
      <c r="V330" s="31"/>
      <c r="W330" s="31"/>
      <c r="X330" s="31"/>
      <c r="Y330" s="31"/>
      <c r="Z330" s="31"/>
      <c r="AA330" s="31"/>
      <c r="AB330" s="31"/>
      <c r="AC330" s="31"/>
      <c r="AD330" s="31"/>
      <c r="AE330" s="31"/>
      <c r="AR330" s="155" t="s">
        <v>208</v>
      </c>
      <c r="AT330" s="155" t="s">
        <v>196</v>
      </c>
      <c r="AU330" s="155" t="s">
        <v>150</v>
      </c>
      <c r="AY330" s="15" t="s">
        <v>195</v>
      </c>
      <c r="BE330" s="156">
        <f>IF(N330="základní",J330,0)</f>
        <v>0</v>
      </c>
      <c r="BF330" s="156">
        <f>IF(N330="snížená",J330,0)</f>
        <v>0</v>
      </c>
      <c r="BG330" s="156">
        <f>IF(N330="zákl. přenesená",J330,0)</f>
        <v>0</v>
      </c>
      <c r="BH330" s="156">
        <f>IF(N330="sníž. přenesená",J330,0)</f>
        <v>0</v>
      </c>
      <c r="BI330" s="156">
        <f>IF(N330="nulová",J330,0)</f>
        <v>0</v>
      </c>
      <c r="BJ330" s="15" t="s">
        <v>93</v>
      </c>
      <c r="BK330" s="156">
        <f>ROUND(I330*H330,2)</f>
        <v>0</v>
      </c>
      <c r="BL330" s="15" t="s">
        <v>208</v>
      </c>
      <c r="BM330" s="155" t="s">
        <v>1611</v>
      </c>
    </row>
    <row r="331" spans="1:47" s="2" customFormat="1" ht="19.5">
      <c r="A331" s="31"/>
      <c r="B331" s="32"/>
      <c r="C331" s="184"/>
      <c r="D331" s="201" t="s">
        <v>202</v>
      </c>
      <c r="E331" s="184"/>
      <c r="F331" s="202" t="s">
        <v>729</v>
      </c>
      <c r="G331" s="184"/>
      <c r="H331" s="184"/>
      <c r="I331" s="157"/>
      <c r="J331" s="184"/>
      <c r="K331" s="31"/>
      <c r="L331" s="32"/>
      <c r="M331" s="158"/>
      <c r="N331" s="159"/>
      <c r="O331" s="57"/>
      <c r="P331" s="57"/>
      <c r="Q331" s="57"/>
      <c r="R331" s="57"/>
      <c r="S331" s="57"/>
      <c r="T331" s="58"/>
      <c r="U331" s="31"/>
      <c r="V331" s="31"/>
      <c r="W331" s="31"/>
      <c r="X331" s="31"/>
      <c r="Y331" s="31"/>
      <c r="Z331" s="31"/>
      <c r="AA331" s="31"/>
      <c r="AB331" s="31"/>
      <c r="AC331" s="31"/>
      <c r="AD331" s="31"/>
      <c r="AE331" s="31"/>
      <c r="AT331" s="15" t="s">
        <v>202</v>
      </c>
      <c r="AU331" s="15" t="s">
        <v>150</v>
      </c>
    </row>
    <row r="332" spans="2:51" s="13" customFormat="1" ht="12">
      <c r="B332" s="160"/>
      <c r="C332" s="186"/>
      <c r="D332" s="201" t="s">
        <v>257</v>
      </c>
      <c r="E332" s="203" t="s">
        <v>1</v>
      </c>
      <c r="F332" s="204" t="s">
        <v>1423</v>
      </c>
      <c r="G332" s="186"/>
      <c r="H332" s="205">
        <v>20.16</v>
      </c>
      <c r="I332" s="162"/>
      <c r="J332" s="186"/>
      <c r="L332" s="160"/>
      <c r="M332" s="163"/>
      <c r="N332" s="164"/>
      <c r="O332" s="164"/>
      <c r="P332" s="164"/>
      <c r="Q332" s="164"/>
      <c r="R332" s="164"/>
      <c r="S332" s="164"/>
      <c r="T332" s="165"/>
      <c r="AT332" s="161" t="s">
        <v>257</v>
      </c>
      <c r="AU332" s="161" t="s">
        <v>150</v>
      </c>
      <c r="AV332" s="13" t="s">
        <v>96</v>
      </c>
      <c r="AW332" s="13" t="s">
        <v>40</v>
      </c>
      <c r="AX332" s="13" t="s">
        <v>85</v>
      </c>
      <c r="AY332" s="161" t="s">
        <v>195</v>
      </c>
    </row>
    <row r="333" spans="2:51" s="13" customFormat="1" ht="12">
      <c r="B333" s="160"/>
      <c r="C333" s="186"/>
      <c r="D333" s="201" t="s">
        <v>257</v>
      </c>
      <c r="E333" s="203" t="s">
        <v>1</v>
      </c>
      <c r="F333" s="204" t="s">
        <v>1425</v>
      </c>
      <c r="G333" s="186"/>
      <c r="H333" s="205">
        <v>42.48</v>
      </c>
      <c r="I333" s="162"/>
      <c r="J333" s="186"/>
      <c r="L333" s="160"/>
      <c r="M333" s="163"/>
      <c r="N333" s="164"/>
      <c r="O333" s="164"/>
      <c r="P333" s="164"/>
      <c r="Q333" s="164"/>
      <c r="R333" s="164"/>
      <c r="S333" s="164"/>
      <c r="T333" s="165"/>
      <c r="AT333" s="161" t="s">
        <v>257</v>
      </c>
      <c r="AU333" s="161" t="s">
        <v>150</v>
      </c>
      <c r="AV333" s="13" t="s">
        <v>96</v>
      </c>
      <c r="AW333" s="13" t="s">
        <v>40</v>
      </c>
      <c r="AX333" s="13" t="s">
        <v>85</v>
      </c>
      <c r="AY333" s="161" t="s">
        <v>195</v>
      </c>
    </row>
    <row r="334" spans="1:65" s="2" customFormat="1" ht="33" customHeight="1">
      <c r="A334" s="31"/>
      <c r="B334" s="148"/>
      <c r="C334" s="196" t="s">
        <v>660</v>
      </c>
      <c r="D334" s="196" t="s">
        <v>196</v>
      </c>
      <c r="E334" s="197" t="s">
        <v>731</v>
      </c>
      <c r="F334" s="198" t="s">
        <v>732</v>
      </c>
      <c r="G334" s="199" t="s">
        <v>330</v>
      </c>
      <c r="H334" s="200">
        <v>62.64</v>
      </c>
      <c r="I334" s="149"/>
      <c r="J334" s="183">
        <f>ROUND(I334*H334,2)</f>
        <v>0</v>
      </c>
      <c r="K334" s="150"/>
      <c r="L334" s="32"/>
      <c r="M334" s="151" t="s">
        <v>1</v>
      </c>
      <c r="N334" s="152" t="s">
        <v>50</v>
      </c>
      <c r="O334" s="57"/>
      <c r="P334" s="153">
        <f>O334*H334</f>
        <v>0</v>
      </c>
      <c r="Q334" s="153">
        <v>0</v>
      </c>
      <c r="R334" s="153">
        <f>Q334*H334</f>
        <v>0</v>
      </c>
      <c r="S334" s="153">
        <v>0</v>
      </c>
      <c r="T334" s="154">
        <f>S334*H334</f>
        <v>0</v>
      </c>
      <c r="U334" s="31"/>
      <c r="V334" s="31"/>
      <c r="W334" s="31"/>
      <c r="X334" s="31"/>
      <c r="Y334" s="31"/>
      <c r="Z334" s="31"/>
      <c r="AA334" s="31"/>
      <c r="AB334" s="31"/>
      <c r="AC334" s="31"/>
      <c r="AD334" s="31"/>
      <c r="AE334" s="31"/>
      <c r="AR334" s="155" t="s">
        <v>208</v>
      </c>
      <c r="AT334" s="155" t="s">
        <v>196</v>
      </c>
      <c r="AU334" s="155" t="s">
        <v>150</v>
      </c>
      <c r="AY334" s="15" t="s">
        <v>195</v>
      </c>
      <c r="BE334" s="156">
        <f>IF(N334="základní",J334,0)</f>
        <v>0</v>
      </c>
      <c r="BF334" s="156">
        <f>IF(N334="snížená",J334,0)</f>
        <v>0</v>
      </c>
      <c r="BG334" s="156">
        <f>IF(N334="zákl. přenesená",J334,0)</f>
        <v>0</v>
      </c>
      <c r="BH334" s="156">
        <f>IF(N334="sníž. přenesená",J334,0)</f>
        <v>0</v>
      </c>
      <c r="BI334" s="156">
        <f>IF(N334="nulová",J334,0)</f>
        <v>0</v>
      </c>
      <c r="BJ334" s="15" t="s">
        <v>93</v>
      </c>
      <c r="BK334" s="156">
        <f>ROUND(I334*H334,2)</f>
        <v>0</v>
      </c>
      <c r="BL334" s="15" t="s">
        <v>208</v>
      </c>
      <c r="BM334" s="155" t="s">
        <v>1612</v>
      </c>
    </row>
    <row r="335" spans="1:47" s="2" customFormat="1" ht="29.25">
      <c r="A335" s="31"/>
      <c r="B335" s="32"/>
      <c r="C335" s="184"/>
      <c r="D335" s="201" t="s">
        <v>202</v>
      </c>
      <c r="E335" s="184"/>
      <c r="F335" s="202" t="s">
        <v>734</v>
      </c>
      <c r="G335" s="184"/>
      <c r="H335" s="184"/>
      <c r="I335" s="157"/>
      <c r="J335" s="184"/>
      <c r="K335" s="31"/>
      <c r="L335" s="32"/>
      <c r="M335" s="158"/>
      <c r="N335" s="159"/>
      <c r="O335" s="57"/>
      <c r="P335" s="57"/>
      <c r="Q335" s="57"/>
      <c r="R335" s="57"/>
      <c r="S335" s="57"/>
      <c r="T335" s="58"/>
      <c r="U335" s="31"/>
      <c r="V335" s="31"/>
      <c r="W335" s="31"/>
      <c r="X335" s="31"/>
      <c r="Y335" s="31"/>
      <c r="Z335" s="31"/>
      <c r="AA335" s="31"/>
      <c r="AB335" s="31"/>
      <c r="AC335" s="31"/>
      <c r="AD335" s="31"/>
      <c r="AE335" s="31"/>
      <c r="AT335" s="15" t="s">
        <v>202</v>
      </c>
      <c r="AU335" s="15" t="s">
        <v>150</v>
      </c>
    </row>
    <row r="336" spans="2:51" s="13" customFormat="1" ht="12">
      <c r="B336" s="160"/>
      <c r="C336" s="186"/>
      <c r="D336" s="201" t="s">
        <v>257</v>
      </c>
      <c r="E336" s="203" t="s">
        <v>1</v>
      </c>
      <c r="F336" s="204" t="s">
        <v>1423</v>
      </c>
      <c r="G336" s="186"/>
      <c r="H336" s="205">
        <v>20.16</v>
      </c>
      <c r="I336" s="162"/>
      <c r="J336" s="186"/>
      <c r="L336" s="160"/>
      <c r="M336" s="163"/>
      <c r="N336" s="164"/>
      <c r="O336" s="164"/>
      <c r="P336" s="164"/>
      <c r="Q336" s="164"/>
      <c r="R336" s="164"/>
      <c r="S336" s="164"/>
      <c r="T336" s="165"/>
      <c r="AT336" s="161" t="s">
        <v>257</v>
      </c>
      <c r="AU336" s="161" t="s">
        <v>150</v>
      </c>
      <c r="AV336" s="13" t="s">
        <v>96</v>
      </c>
      <c r="AW336" s="13" t="s">
        <v>40</v>
      </c>
      <c r="AX336" s="13" t="s">
        <v>85</v>
      </c>
      <c r="AY336" s="161" t="s">
        <v>195</v>
      </c>
    </row>
    <row r="337" spans="2:51" s="13" customFormat="1" ht="12">
      <c r="B337" s="160"/>
      <c r="C337" s="186"/>
      <c r="D337" s="201" t="s">
        <v>257</v>
      </c>
      <c r="E337" s="203" t="s">
        <v>1</v>
      </c>
      <c r="F337" s="204" t="s">
        <v>1425</v>
      </c>
      <c r="G337" s="186"/>
      <c r="H337" s="205">
        <v>42.48</v>
      </c>
      <c r="I337" s="162"/>
      <c r="J337" s="186"/>
      <c r="L337" s="160"/>
      <c r="M337" s="163"/>
      <c r="N337" s="164"/>
      <c r="O337" s="164"/>
      <c r="P337" s="164"/>
      <c r="Q337" s="164"/>
      <c r="R337" s="164"/>
      <c r="S337" s="164"/>
      <c r="T337" s="165"/>
      <c r="AT337" s="161" t="s">
        <v>257</v>
      </c>
      <c r="AU337" s="161" t="s">
        <v>150</v>
      </c>
      <c r="AV337" s="13" t="s">
        <v>96</v>
      </c>
      <c r="AW337" s="13" t="s">
        <v>40</v>
      </c>
      <c r="AX337" s="13" t="s">
        <v>85</v>
      </c>
      <c r="AY337" s="161" t="s">
        <v>195</v>
      </c>
    </row>
    <row r="338" spans="1:65" s="2" customFormat="1" ht="24.2" customHeight="1">
      <c r="A338" s="31"/>
      <c r="B338" s="148"/>
      <c r="C338" s="196" t="s">
        <v>664</v>
      </c>
      <c r="D338" s="196" t="s">
        <v>196</v>
      </c>
      <c r="E338" s="197" t="s">
        <v>742</v>
      </c>
      <c r="F338" s="198" t="s">
        <v>743</v>
      </c>
      <c r="G338" s="199" t="s">
        <v>330</v>
      </c>
      <c r="H338" s="200">
        <v>1.7</v>
      </c>
      <c r="I338" s="149"/>
      <c r="J338" s="183">
        <f>ROUND(I338*H338,2)</f>
        <v>0</v>
      </c>
      <c r="K338" s="150"/>
      <c r="L338" s="32"/>
      <c r="M338" s="151" t="s">
        <v>1</v>
      </c>
      <c r="N338" s="152" t="s">
        <v>50</v>
      </c>
      <c r="O338" s="57"/>
      <c r="P338" s="153">
        <f>O338*H338</f>
        <v>0</v>
      </c>
      <c r="Q338" s="153">
        <v>0</v>
      </c>
      <c r="R338" s="153">
        <f>Q338*H338</f>
        <v>0</v>
      </c>
      <c r="S338" s="153">
        <v>0</v>
      </c>
      <c r="T338" s="154">
        <f>S338*H338</f>
        <v>0</v>
      </c>
      <c r="U338" s="31"/>
      <c r="V338" s="31"/>
      <c r="W338" s="31"/>
      <c r="X338" s="31"/>
      <c r="Y338" s="31"/>
      <c r="Z338" s="31"/>
      <c r="AA338" s="31"/>
      <c r="AB338" s="31"/>
      <c r="AC338" s="31"/>
      <c r="AD338" s="31"/>
      <c r="AE338" s="31"/>
      <c r="AR338" s="155" t="s">
        <v>208</v>
      </c>
      <c r="AT338" s="155" t="s">
        <v>196</v>
      </c>
      <c r="AU338" s="155" t="s">
        <v>150</v>
      </c>
      <c r="AY338" s="15" t="s">
        <v>195</v>
      </c>
      <c r="BE338" s="156">
        <f>IF(N338="základní",J338,0)</f>
        <v>0</v>
      </c>
      <c r="BF338" s="156">
        <f>IF(N338="snížená",J338,0)</f>
        <v>0</v>
      </c>
      <c r="BG338" s="156">
        <f>IF(N338="zákl. přenesená",J338,0)</f>
        <v>0</v>
      </c>
      <c r="BH338" s="156">
        <f>IF(N338="sníž. přenesená",J338,0)</f>
        <v>0</v>
      </c>
      <c r="BI338" s="156">
        <f>IF(N338="nulová",J338,0)</f>
        <v>0</v>
      </c>
      <c r="BJ338" s="15" t="s">
        <v>93</v>
      </c>
      <c r="BK338" s="156">
        <f>ROUND(I338*H338,2)</f>
        <v>0</v>
      </c>
      <c r="BL338" s="15" t="s">
        <v>208</v>
      </c>
      <c r="BM338" s="155" t="s">
        <v>1613</v>
      </c>
    </row>
    <row r="339" spans="1:47" s="2" customFormat="1" ht="29.25">
      <c r="A339" s="31"/>
      <c r="B339" s="32"/>
      <c r="C339" s="184"/>
      <c r="D339" s="201" t="s">
        <v>202</v>
      </c>
      <c r="E339" s="184"/>
      <c r="F339" s="202" t="s">
        <v>745</v>
      </c>
      <c r="G339" s="184"/>
      <c r="H339" s="184"/>
      <c r="I339" s="157"/>
      <c r="J339" s="184"/>
      <c r="K339" s="31"/>
      <c r="L339" s="32"/>
      <c r="M339" s="158"/>
      <c r="N339" s="159"/>
      <c r="O339" s="57"/>
      <c r="P339" s="57"/>
      <c r="Q339" s="57"/>
      <c r="R339" s="57"/>
      <c r="S339" s="57"/>
      <c r="T339" s="58"/>
      <c r="U339" s="31"/>
      <c r="V339" s="31"/>
      <c r="W339" s="31"/>
      <c r="X339" s="31"/>
      <c r="Y339" s="31"/>
      <c r="Z339" s="31"/>
      <c r="AA339" s="31"/>
      <c r="AB339" s="31"/>
      <c r="AC339" s="31"/>
      <c r="AD339" s="31"/>
      <c r="AE339" s="31"/>
      <c r="AT339" s="15" t="s">
        <v>202</v>
      </c>
      <c r="AU339" s="15" t="s">
        <v>150</v>
      </c>
    </row>
    <row r="340" spans="2:51" s="13" customFormat="1" ht="12">
      <c r="B340" s="160"/>
      <c r="C340" s="186"/>
      <c r="D340" s="201" t="s">
        <v>257</v>
      </c>
      <c r="E340" s="203" t="s">
        <v>1</v>
      </c>
      <c r="F340" s="204" t="s">
        <v>1614</v>
      </c>
      <c r="G340" s="186"/>
      <c r="H340" s="205">
        <v>1.7</v>
      </c>
      <c r="I340" s="162"/>
      <c r="J340" s="186"/>
      <c r="L340" s="160"/>
      <c r="M340" s="163"/>
      <c r="N340" s="164"/>
      <c r="O340" s="164"/>
      <c r="P340" s="164"/>
      <c r="Q340" s="164"/>
      <c r="R340" s="164"/>
      <c r="S340" s="164"/>
      <c r="T340" s="165"/>
      <c r="AT340" s="161" t="s">
        <v>257</v>
      </c>
      <c r="AU340" s="161" t="s">
        <v>150</v>
      </c>
      <c r="AV340" s="13" t="s">
        <v>96</v>
      </c>
      <c r="AW340" s="13" t="s">
        <v>40</v>
      </c>
      <c r="AX340" s="13" t="s">
        <v>93</v>
      </c>
      <c r="AY340" s="161" t="s">
        <v>195</v>
      </c>
    </row>
    <row r="341" spans="2:63" s="12" customFormat="1" ht="22.9" customHeight="1">
      <c r="B341" s="135"/>
      <c r="C341" s="192"/>
      <c r="D341" s="193" t="s">
        <v>84</v>
      </c>
      <c r="E341" s="195" t="s">
        <v>746</v>
      </c>
      <c r="F341" s="195" t="s">
        <v>747</v>
      </c>
      <c r="G341" s="192"/>
      <c r="H341" s="192"/>
      <c r="I341" s="138"/>
      <c r="J341" s="185">
        <f>BK341</f>
        <v>0</v>
      </c>
      <c r="L341" s="135"/>
      <c r="M341" s="140"/>
      <c r="N341" s="141"/>
      <c r="O341" s="141"/>
      <c r="P341" s="142">
        <f>SUM(P342:P347)</f>
        <v>0</v>
      </c>
      <c r="Q341" s="141"/>
      <c r="R341" s="142">
        <f>SUM(R342:R347)</f>
        <v>0</v>
      </c>
      <c r="S341" s="141"/>
      <c r="T341" s="143">
        <f>SUM(T342:T347)</f>
        <v>0</v>
      </c>
      <c r="AR341" s="136" t="s">
        <v>93</v>
      </c>
      <c r="AT341" s="144" t="s">
        <v>84</v>
      </c>
      <c r="AU341" s="144" t="s">
        <v>93</v>
      </c>
      <c r="AY341" s="136" t="s">
        <v>195</v>
      </c>
      <c r="BK341" s="145">
        <f>SUM(BK342:BK347)</f>
        <v>0</v>
      </c>
    </row>
    <row r="342" spans="1:65" s="2" customFormat="1" ht="24.2" customHeight="1">
      <c r="A342" s="31"/>
      <c r="B342" s="148"/>
      <c r="C342" s="196" t="s">
        <v>668</v>
      </c>
      <c r="D342" s="196" t="s">
        <v>196</v>
      </c>
      <c r="E342" s="197" t="s">
        <v>872</v>
      </c>
      <c r="F342" s="198" t="s">
        <v>873</v>
      </c>
      <c r="G342" s="199" t="s">
        <v>330</v>
      </c>
      <c r="H342" s="200">
        <v>42.48</v>
      </c>
      <c r="I342" s="149"/>
      <c r="J342" s="183">
        <f>ROUND(I342*H342,2)</f>
        <v>0</v>
      </c>
      <c r="K342" s="150"/>
      <c r="L342" s="32"/>
      <c r="M342" s="151" t="s">
        <v>1</v>
      </c>
      <c r="N342" s="152" t="s">
        <v>50</v>
      </c>
      <c r="O342" s="57"/>
      <c r="P342" s="153">
        <f>O342*H342</f>
        <v>0</v>
      </c>
      <c r="Q342" s="153">
        <v>0</v>
      </c>
      <c r="R342" s="153">
        <f>Q342*H342</f>
        <v>0</v>
      </c>
      <c r="S342" s="153">
        <v>0</v>
      </c>
      <c r="T342" s="154">
        <f>S342*H342</f>
        <v>0</v>
      </c>
      <c r="U342" s="31"/>
      <c r="V342" s="31"/>
      <c r="W342" s="31"/>
      <c r="X342" s="31"/>
      <c r="Y342" s="31"/>
      <c r="Z342" s="31"/>
      <c r="AA342" s="31"/>
      <c r="AB342" s="31"/>
      <c r="AC342" s="31"/>
      <c r="AD342" s="31"/>
      <c r="AE342" s="31"/>
      <c r="AR342" s="155" t="s">
        <v>208</v>
      </c>
      <c r="AT342" s="155" t="s">
        <v>196</v>
      </c>
      <c r="AU342" s="155" t="s">
        <v>96</v>
      </c>
      <c r="AY342" s="15" t="s">
        <v>195</v>
      </c>
      <c r="BE342" s="156">
        <f>IF(N342="základní",J342,0)</f>
        <v>0</v>
      </c>
      <c r="BF342" s="156">
        <f>IF(N342="snížená",J342,0)</f>
        <v>0</v>
      </c>
      <c r="BG342" s="156">
        <f>IF(N342="zákl. přenesená",J342,0)</f>
        <v>0</v>
      </c>
      <c r="BH342" s="156">
        <f>IF(N342="sníž. přenesená",J342,0)</f>
        <v>0</v>
      </c>
      <c r="BI342" s="156">
        <f>IF(N342="nulová",J342,0)</f>
        <v>0</v>
      </c>
      <c r="BJ342" s="15" t="s">
        <v>93</v>
      </c>
      <c r="BK342" s="156">
        <f>ROUND(I342*H342,2)</f>
        <v>0</v>
      </c>
      <c r="BL342" s="15" t="s">
        <v>208</v>
      </c>
      <c r="BM342" s="155" t="s">
        <v>1615</v>
      </c>
    </row>
    <row r="343" spans="1:47" s="2" customFormat="1" ht="29.25">
      <c r="A343" s="31"/>
      <c r="B343" s="32"/>
      <c r="C343" s="184"/>
      <c r="D343" s="201" t="s">
        <v>202</v>
      </c>
      <c r="E343" s="184"/>
      <c r="F343" s="202" t="s">
        <v>875</v>
      </c>
      <c r="G343" s="184"/>
      <c r="H343" s="184"/>
      <c r="I343" s="157"/>
      <c r="J343" s="184"/>
      <c r="K343" s="31"/>
      <c r="L343" s="32"/>
      <c r="M343" s="158"/>
      <c r="N343" s="159"/>
      <c r="O343" s="57"/>
      <c r="P343" s="57"/>
      <c r="Q343" s="57"/>
      <c r="R343" s="57"/>
      <c r="S343" s="57"/>
      <c r="T343" s="58"/>
      <c r="U343" s="31"/>
      <c r="V343" s="31"/>
      <c r="W343" s="31"/>
      <c r="X343" s="31"/>
      <c r="Y343" s="31"/>
      <c r="Z343" s="31"/>
      <c r="AA343" s="31"/>
      <c r="AB343" s="31"/>
      <c r="AC343" s="31"/>
      <c r="AD343" s="31"/>
      <c r="AE343" s="31"/>
      <c r="AT343" s="15" t="s">
        <v>202</v>
      </c>
      <c r="AU343" s="15" t="s">
        <v>96</v>
      </c>
    </row>
    <row r="344" spans="2:51" s="13" customFormat="1" ht="12">
      <c r="B344" s="160"/>
      <c r="C344" s="186"/>
      <c r="D344" s="201" t="s">
        <v>257</v>
      </c>
      <c r="E344" s="203" t="s">
        <v>1</v>
      </c>
      <c r="F344" s="204" t="s">
        <v>1425</v>
      </c>
      <c r="G344" s="186"/>
      <c r="H344" s="205">
        <v>42.48</v>
      </c>
      <c r="I344" s="162"/>
      <c r="J344" s="186"/>
      <c r="L344" s="160"/>
      <c r="M344" s="163"/>
      <c r="N344" s="164"/>
      <c r="O344" s="164"/>
      <c r="P344" s="164"/>
      <c r="Q344" s="164"/>
      <c r="R344" s="164"/>
      <c r="S344" s="164"/>
      <c r="T344" s="165"/>
      <c r="AT344" s="161" t="s">
        <v>257</v>
      </c>
      <c r="AU344" s="161" t="s">
        <v>96</v>
      </c>
      <c r="AV344" s="13" t="s">
        <v>96</v>
      </c>
      <c r="AW344" s="13" t="s">
        <v>40</v>
      </c>
      <c r="AX344" s="13" t="s">
        <v>93</v>
      </c>
      <c r="AY344" s="161" t="s">
        <v>195</v>
      </c>
    </row>
    <row r="345" spans="1:65" s="2" customFormat="1" ht="44.25" customHeight="1">
      <c r="A345" s="31"/>
      <c r="B345" s="148"/>
      <c r="C345" s="196" t="s">
        <v>673</v>
      </c>
      <c r="D345" s="196" t="s">
        <v>196</v>
      </c>
      <c r="E345" s="197" t="s">
        <v>754</v>
      </c>
      <c r="F345" s="198" t="s">
        <v>755</v>
      </c>
      <c r="G345" s="199" t="s">
        <v>330</v>
      </c>
      <c r="H345" s="200">
        <v>20.16</v>
      </c>
      <c r="I345" s="149"/>
      <c r="J345" s="183">
        <f>ROUND(I345*H345,2)</f>
        <v>0</v>
      </c>
      <c r="K345" s="150"/>
      <c r="L345" s="32"/>
      <c r="M345" s="151" t="s">
        <v>1</v>
      </c>
      <c r="N345" s="152" t="s">
        <v>50</v>
      </c>
      <c r="O345" s="57"/>
      <c r="P345" s="153">
        <f>O345*H345</f>
        <v>0</v>
      </c>
      <c r="Q345" s="153">
        <v>0</v>
      </c>
      <c r="R345" s="153">
        <f>Q345*H345</f>
        <v>0</v>
      </c>
      <c r="S345" s="153">
        <v>0</v>
      </c>
      <c r="T345" s="154">
        <f>S345*H345</f>
        <v>0</v>
      </c>
      <c r="U345" s="31"/>
      <c r="V345" s="31"/>
      <c r="W345" s="31"/>
      <c r="X345" s="31"/>
      <c r="Y345" s="31"/>
      <c r="Z345" s="31"/>
      <c r="AA345" s="31"/>
      <c r="AB345" s="31"/>
      <c r="AC345" s="31"/>
      <c r="AD345" s="31"/>
      <c r="AE345" s="31"/>
      <c r="AR345" s="155" t="s">
        <v>208</v>
      </c>
      <c r="AT345" s="155" t="s">
        <v>196</v>
      </c>
      <c r="AU345" s="155" t="s">
        <v>96</v>
      </c>
      <c r="AY345" s="15" t="s">
        <v>195</v>
      </c>
      <c r="BE345" s="156">
        <f>IF(N345="základní",J345,0)</f>
        <v>0</v>
      </c>
      <c r="BF345" s="156">
        <f>IF(N345="snížená",J345,0)</f>
        <v>0</v>
      </c>
      <c r="BG345" s="156">
        <f>IF(N345="zákl. přenesená",J345,0)</f>
        <v>0</v>
      </c>
      <c r="BH345" s="156">
        <f>IF(N345="sníž. přenesená",J345,0)</f>
        <v>0</v>
      </c>
      <c r="BI345" s="156">
        <f>IF(N345="nulová",J345,0)</f>
        <v>0</v>
      </c>
      <c r="BJ345" s="15" t="s">
        <v>93</v>
      </c>
      <c r="BK345" s="156">
        <f>ROUND(I345*H345,2)</f>
        <v>0</v>
      </c>
      <c r="BL345" s="15" t="s">
        <v>208</v>
      </c>
      <c r="BM345" s="155" t="s">
        <v>1616</v>
      </c>
    </row>
    <row r="346" spans="1:47" s="2" customFormat="1" ht="29.25">
      <c r="A346" s="31"/>
      <c r="B346" s="32"/>
      <c r="C346" s="184"/>
      <c r="D346" s="201" t="s">
        <v>202</v>
      </c>
      <c r="E346" s="184"/>
      <c r="F346" s="202" t="s">
        <v>755</v>
      </c>
      <c r="G346" s="184"/>
      <c r="H346" s="184"/>
      <c r="I346" s="157"/>
      <c r="J346" s="184"/>
      <c r="K346" s="31"/>
      <c r="L346" s="32"/>
      <c r="M346" s="158"/>
      <c r="N346" s="159"/>
      <c r="O346" s="57"/>
      <c r="P346" s="57"/>
      <c r="Q346" s="57"/>
      <c r="R346" s="57"/>
      <c r="S346" s="57"/>
      <c r="T346" s="58"/>
      <c r="U346" s="31"/>
      <c r="V346" s="31"/>
      <c r="W346" s="31"/>
      <c r="X346" s="31"/>
      <c r="Y346" s="31"/>
      <c r="Z346" s="31"/>
      <c r="AA346" s="31"/>
      <c r="AB346" s="31"/>
      <c r="AC346" s="31"/>
      <c r="AD346" s="31"/>
      <c r="AE346" s="31"/>
      <c r="AT346" s="15" t="s">
        <v>202</v>
      </c>
      <c r="AU346" s="15" t="s">
        <v>96</v>
      </c>
    </row>
    <row r="347" spans="2:51" s="13" customFormat="1" ht="12">
      <c r="B347" s="160"/>
      <c r="C347" s="186"/>
      <c r="D347" s="201" t="s">
        <v>257</v>
      </c>
      <c r="E347" s="203" t="s">
        <v>1</v>
      </c>
      <c r="F347" s="204" t="s">
        <v>1423</v>
      </c>
      <c r="G347" s="186"/>
      <c r="H347" s="205">
        <v>20.16</v>
      </c>
      <c r="I347" s="162"/>
      <c r="J347" s="186"/>
      <c r="L347" s="160"/>
      <c r="M347" s="163"/>
      <c r="N347" s="164"/>
      <c r="O347" s="164"/>
      <c r="P347" s="164"/>
      <c r="Q347" s="164"/>
      <c r="R347" s="164"/>
      <c r="S347" s="164"/>
      <c r="T347" s="165"/>
      <c r="AT347" s="161" t="s">
        <v>257</v>
      </c>
      <c r="AU347" s="161" t="s">
        <v>96</v>
      </c>
      <c r="AV347" s="13" t="s">
        <v>96</v>
      </c>
      <c r="AW347" s="13" t="s">
        <v>40</v>
      </c>
      <c r="AX347" s="13" t="s">
        <v>93</v>
      </c>
      <c r="AY347" s="161" t="s">
        <v>195</v>
      </c>
    </row>
    <row r="348" spans="2:63" s="12" customFormat="1" ht="25.9" customHeight="1">
      <c r="B348" s="135"/>
      <c r="C348" s="192"/>
      <c r="D348" s="193" t="s">
        <v>84</v>
      </c>
      <c r="E348" s="194" t="s">
        <v>327</v>
      </c>
      <c r="F348" s="194" t="s">
        <v>765</v>
      </c>
      <c r="G348" s="192"/>
      <c r="H348" s="192"/>
      <c r="I348" s="138"/>
      <c r="J348" s="188">
        <f>BK348</f>
        <v>0</v>
      </c>
      <c r="L348" s="135"/>
      <c r="M348" s="140"/>
      <c r="N348" s="141"/>
      <c r="O348" s="141"/>
      <c r="P348" s="142">
        <f>P349</f>
        <v>0</v>
      </c>
      <c r="Q348" s="141"/>
      <c r="R348" s="142">
        <f>R349</f>
        <v>0</v>
      </c>
      <c r="S348" s="141"/>
      <c r="T348" s="143">
        <f>T349</f>
        <v>0</v>
      </c>
      <c r="AR348" s="136" t="s">
        <v>150</v>
      </c>
      <c r="AT348" s="144" t="s">
        <v>84</v>
      </c>
      <c r="AU348" s="144" t="s">
        <v>85</v>
      </c>
      <c r="AY348" s="136" t="s">
        <v>195</v>
      </c>
      <c r="BK348" s="145">
        <f>BK349</f>
        <v>0</v>
      </c>
    </row>
    <row r="349" spans="2:63" s="12" customFormat="1" ht="22.9" customHeight="1">
      <c r="B349" s="135"/>
      <c r="C349" s="192"/>
      <c r="D349" s="193" t="s">
        <v>84</v>
      </c>
      <c r="E349" s="195" t="s">
        <v>772</v>
      </c>
      <c r="F349" s="195" t="s">
        <v>773</v>
      </c>
      <c r="G349" s="192"/>
      <c r="H349" s="192"/>
      <c r="I349" s="138"/>
      <c r="J349" s="185">
        <f>BK349</f>
        <v>0</v>
      </c>
      <c r="L349" s="135"/>
      <c r="M349" s="140"/>
      <c r="N349" s="141"/>
      <c r="O349" s="141"/>
      <c r="P349" s="142">
        <f>SUM(P350:P353)</f>
        <v>0</v>
      </c>
      <c r="Q349" s="141"/>
      <c r="R349" s="142">
        <f>SUM(R350:R353)</f>
        <v>0</v>
      </c>
      <c r="S349" s="141"/>
      <c r="T349" s="143">
        <f>SUM(T350:T353)</f>
        <v>0</v>
      </c>
      <c r="AR349" s="136" t="s">
        <v>150</v>
      </c>
      <c r="AT349" s="144" t="s">
        <v>84</v>
      </c>
      <c r="AU349" s="144" t="s">
        <v>93</v>
      </c>
      <c r="AY349" s="136" t="s">
        <v>195</v>
      </c>
      <c r="BK349" s="145">
        <f>SUM(BK350:BK353)</f>
        <v>0</v>
      </c>
    </row>
    <row r="350" spans="1:65" s="2" customFormat="1" ht="24.2" customHeight="1">
      <c r="A350" s="31"/>
      <c r="B350" s="148"/>
      <c r="C350" s="196" t="s">
        <v>678</v>
      </c>
      <c r="D350" s="196" t="s">
        <v>196</v>
      </c>
      <c r="E350" s="197" t="s">
        <v>775</v>
      </c>
      <c r="F350" s="198" t="s">
        <v>776</v>
      </c>
      <c r="G350" s="199" t="s">
        <v>347</v>
      </c>
      <c r="H350" s="200">
        <v>176.6</v>
      </c>
      <c r="I350" s="149"/>
      <c r="J350" s="183">
        <f>ROUND(I350*H350,2)</f>
        <v>0</v>
      </c>
      <c r="K350" s="150"/>
      <c r="L350" s="32"/>
      <c r="M350" s="151" t="s">
        <v>1</v>
      </c>
      <c r="N350" s="152" t="s">
        <v>50</v>
      </c>
      <c r="O350" s="57"/>
      <c r="P350" s="153">
        <f>O350*H350</f>
        <v>0</v>
      </c>
      <c r="Q350" s="153">
        <v>0</v>
      </c>
      <c r="R350" s="153">
        <f>Q350*H350</f>
        <v>0</v>
      </c>
      <c r="S350" s="153">
        <v>0</v>
      </c>
      <c r="T350" s="154">
        <f>S350*H350</f>
        <v>0</v>
      </c>
      <c r="U350" s="31"/>
      <c r="V350" s="31"/>
      <c r="W350" s="31"/>
      <c r="X350" s="31"/>
      <c r="Y350" s="31"/>
      <c r="Z350" s="31"/>
      <c r="AA350" s="31"/>
      <c r="AB350" s="31"/>
      <c r="AC350" s="31"/>
      <c r="AD350" s="31"/>
      <c r="AE350" s="31"/>
      <c r="AR350" s="155" t="s">
        <v>631</v>
      </c>
      <c r="AT350" s="155" t="s">
        <v>196</v>
      </c>
      <c r="AU350" s="155" t="s">
        <v>96</v>
      </c>
      <c r="AY350" s="15" t="s">
        <v>195</v>
      </c>
      <c r="BE350" s="156">
        <f>IF(N350="základní",J350,0)</f>
        <v>0</v>
      </c>
      <c r="BF350" s="156">
        <f>IF(N350="snížená",J350,0)</f>
        <v>0</v>
      </c>
      <c r="BG350" s="156">
        <f>IF(N350="zákl. přenesená",J350,0)</f>
        <v>0</v>
      </c>
      <c r="BH350" s="156">
        <f>IF(N350="sníž. přenesená",J350,0)</f>
        <v>0</v>
      </c>
      <c r="BI350" s="156">
        <f>IF(N350="nulová",J350,0)</f>
        <v>0</v>
      </c>
      <c r="BJ350" s="15" t="s">
        <v>93</v>
      </c>
      <c r="BK350" s="156">
        <f>ROUND(I350*H350,2)</f>
        <v>0</v>
      </c>
      <c r="BL350" s="15" t="s">
        <v>631</v>
      </c>
      <c r="BM350" s="155" t="s">
        <v>1617</v>
      </c>
    </row>
    <row r="351" spans="1:47" s="2" customFormat="1" ht="12">
      <c r="A351" s="31"/>
      <c r="B351" s="32"/>
      <c r="C351" s="184"/>
      <c r="D351" s="201" t="s">
        <v>202</v>
      </c>
      <c r="E351" s="184"/>
      <c r="F351" s="202" t="s">
        <v>778</v>
      </c>
      <c r="G351" s="184"/>
      <c r="H351" s="184"/>
      <c r="I351" s="157"/>
      <c r="J351" s="184"/>
      <c r="K351" s="31"/>
      <c r="L351" s="32"/>
      <c r="M351" s="158"/>
      <c r="N351" s="159"/>
      <c r="O351" s="57"/>
      <c r="P351" s="57"/>
      <c r="Q351" s="57"/>
      <c r="R351" s="57"/>
      <c r="S351" s="57"/>
      <c r="T351" s="58"/>
      <c r="U351" s="31"/>
      <c r="V351" s="31"/>
      <c r="W351" s="31"/>
      <c r="X351" s="31"/>
      <c r="Y351" s="31"/>
      <c r="Z351" s="31"/>
      <c r="AA351" s="31"/>
      <c r="AB351" s="31"/>
      <c r="AC351" s="31"/>
      <c r="AD351" s="31"/>
      <c r="AE351" s="31"/>
      <c r="AT351" s="15" t="s">
        <v>202</v>
      </c>
      <c r="AU351" s="15" t="s">
        <v>96</v>
      </c>
    </row>
    <row r="352" spans="2:51" s="13" customFormat="1" ht="22.5">
      <c r="B352" s="160"/>
      <c r="C352" s="186"/>
      <c r="D352" s="201" t="s">
        <v>257</v>
      </c>
      <c r="E352" s="203" t="s">
        <v>1</v>
      </c>
      <c r="F352" s="204" t="s">
        <v>1478</v>
      </c>
      <c r="G352" s="186"/>
      <c r="H352" s="205">
        <v>250.92</v>
      </c>
      <c r="I352" s="162"/>
      <c r="J352" s="186"/>
      <c r="L352" s="160"/>
      <c r="M352" s="163"/>
      <c r="N352" s="164"/>
      <c r="O352" s="164"/>
      <c r="P352" s="164"/>
      <c r="Q352" s="164"/>
      <c r="R352" s="164"/>
      <c r="S352" s="164"/>
      <c r="T352" s="165"/>
      <c r="AT352" s="161" t="s">
        <v>257</v>
      </c>
      <c r="AU352" s="161" t="s">
        <v>96</v>
      </c>
      <c r="AV352" s="13" t="s">
        <v>96</v>
      </c>
      <c r="AW352" s="13" t="s">
        <v>40</v>
      </c>
      <c r="AX352" s="13" t="s">
        <v>85</v>
      </c>
      <c r="AY352" s="161" t="s">
        <v>195</v>
      </c>
    </row>
    <row r="353" spans="2:51" s="13" customFormat="1" ht="12">
      <c r="B353" s="160"/>
      <c r="C353" s="186"/>
      <c r="D353" s="201" t="s">
        <v>257</v>
      </c>
      <c r="E353" s="203" t="s">
        <v>1</v>
      </c>
      <c r="F353" s="204" t="s">
        <v>1479</v>
      </c>
      <c r="G353" s="186"/>
      <c r="H353" s="205">
        <v>-74.32</v>
      </c>
      <c r="I353" s="162"/>
      <c r="J353" s="186"/>
      <c r="L353" s="160"/>
      <c r="M353" s="175"/>
      <c r="N353" s="176"/>
      <c r="O353" s="176"/>
      <c r="P353" s="176"/>
      <c r="Q353" s="176"/>
      <c r="R353" s="176"/>
      <c r="S353" s="176"/>
      <c r="T353" s="177"/>
      <c r="AT353" s="161" t="s">
        <v>257</v>
      </c>
      <c r="AU353" s="161" t="s">
        <v>96</v>
      </c>
      <c r="AV353" s="13" t="s">
        <v>96</v>
      </c>
      <c r="AW353" s="13" t="s">
        <v>40</v>
      </c>
      <c r="AX353" s="13" t="s">
        <v>85</v>
      </c>
      <c r="AY353" s="161" t="s">
        <v>195</v>
      </c>
    </row>
    <row r="354" spans="1:31" s="2" customFormat="1" ht="6.95" customHeight="1">
      <c r="A354" s="31"/>
      <c r="B354" s="46"/>
      <c r="C354" s="189"/>
      <c r="D354" s="189"/>
      <c r="E354" s="189"/>
      <c r="F354" s="189"/>
      <c r="G354" s="189"/>
      <c r="H354" s="189"/>
      <c r="I354" s="47"/>
      <c r="J354" s="189"/>
      <c r="K354" s="47"/>
      <c r="L354" s="32"/>
      <c r="M354" s="31"/>
      <c r="O354" s="31"/>
      <c r="P354" s="31"/>
      <c r="Q354" s="31"/>
      <c r="R354" s="31"/>
      <c r="S354" s="31"/>
      <c r="T354" s="31"/>
      <c r="U354" s="31"/>
      <c r="V354" s="31"/>
      <c r="W354" s="31"/>
      <c r="X354" s="31"/>
      <c r="Y354" s="31"/>
      <c r="Z354" s="31"/>
      <c r="AA354" s="31"/>
      <c r="AB354" s="31"/>
      <c r="AC354" s="31"/>
      <c r="AD354" s="31"/>
      <c r="AE354" s="31"/>
    </row>
  </sheetData>
  <sheetProtection sheet="1" objects="1" scenarios="1"/>
  <autoFilter ref="C123:K353"/>
  <mergeCells count="9">
    <mergeCell ref="E86:H86"/>
    <mergeCell ref="E114:H114"/>
    <mergeCell ref="E116:H116"/>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0"/>
  <sheetViews>
    <sheetView showGridLines="0" workbookViewId="0" topLeftCell="A113">
      <selection activeCell="J127" sqref="J127:J31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134</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1618</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19</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ROUND(J127,2)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ROUND((SUM(BE127:BE318)),2)</f>
        <v>0</v>
      </c>
      <c r="G33" s="31"/>
      <c r="H33" s="31"/>
      <c r="I33" s="104">
        <v>0.21</v>
      </c>
      <c r="J33" s="103">
        <f>ROUND(((SUM(BE127:BE318))*I33),2)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ROUND((SUM(BF127:BF318)),2)</f>
        <v>0</v>
      </c>
      <c r="G34" s="31"/>
      <c r="H34" s="31"/>
      <c r="I34" s="104">
        <v>0.15</v>
      </c>
      <c r="J34" s="103">
        <f>ROUND(((SUM(BF127:BF318))*I34),2)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ROUND((SUM(BG127:BG318)),2)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ROUND((SUM(BH127:BH318)),2)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ROUND((SUM(BI127:BI318)),2)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2021_2.12 - IO 12 Kanalizační přípojky</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J127</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J128</f>
        <v>0</v>
      </c>
      <c r="L96" s="116"/>
    </row>
    <row r="97" spans="2:12" s="10" customFormat="1" ht="19.9" customHeight="1">
      <c r="B97" s="120"/>
      <c r="D97" s="121" t="s">
        <v>276</v>
      </c>
      <c r="E97" s="122"/>
      <c r="F97" s="122"/>
      <c r="G97" s="122"/>
      <c r="H97" s="122"/>
      <c r="I97" s="122"/>
      <c r="J97" s="123">
        <f>J129</f>
        <v>0</v>
      </c>
      <c r="L97" s="120"/>
    </row>
    <row r="98" spans="2:12" s="10" customFormat="1" ht="19.9" customHeight="1">
      <c r="B98" s="120"/>
      <c r="D98" s="121" t="s">
        <v>279</v>
      </c>
      <c r="E98" s="122"/>
      <c r="F98" s="122"/>
      <c r="G98" s="122"/>
      <c r="H98" s="122"/>
      <c r="I98" s="122"/>
      <c r="J98" s="123">
        <f>J214</f>
        <v>0</v>
      </c>
      <c r="L98" s="120"/>
    </row>
    <row r="99" spans="2:12" s="10" customFormat="1" ht="19.9" customHeight="1">
      <c r="B99" s="120"/>
      <c r="D99" s="121" t="s">
        <v>280</v>
      </c>
      <c r="E99" s="122"/>
      <c r="F99" s="122"/>
      <c r="G99" s="122"/>
      <c r="H99" s="122"/>
      <c r="I99" s="122"/>
      <c r="J99" s="123">
        <f>J218</f>
        <v>0</v>
      </c>
      <c r="L99" s="120"/>
    </row>
    <row r="100" spans="2:12" s="10" customFormat="1" ht="19.9" customHeight="1">
      <c r="B100" s="120"/>
      <c r="D100" s="121" t="s">
        <v>282</v>
      </c>
      <c r="E100" s="122"/>
      <c r="F100" s="122"/>
      <c r="G100" s="122"/>
      <c r="H100" s="122"/>
      <c r="I100" s="122"/>
      <c r="J100" s="123">
        <f>J243</f>
        <v>0</v>
      </c>
      <c r="L100" s="120"/>
    </row>
    <row r="101" spans="2:12" s="10" customFormat="1" ht="19.9" customHeight="1">
      <c r="B101" s="120"/>
      <c r="D101" s="121" t="s">
        <v>283</v>
      </c>
      <c r="E101" s="122"/>
      <c r="F101" s="122"/>
      <c r="G101" s="122"/>
      <c r="H101" s="122"/>
      <c r="I101" s="122"/>
      <c r="J101" s="123">
        <f>J275</f>
        <v>0</v>
      </c>
      <c r="L101" s="120"/>
    </row>
    <row r="102" spans="2:12" s="10" customFormat="1" ht="14.85" customHeight="1">
      <c r="B102" s="120"/>
      <c r="D102" s="121" t="s">
        <v>284</v>
      </c>
      <c r="E102" s="122"/>
      <c r="F102" s="122"/>
      <c r="G102" s="122"/>
      <c r="H102" s="122"/>
      <c r="I102" s="122"/>
      <c r="J102" s="123">
        <f>J279</f>
        <v>0</v>
      </c>
      <c r="L102" s="120"/>
    </row>
    <row r="103" spans="2:12" s="10" customFormat="1" ht="19.9" customHeight="1">
      <c r="B103" s="120"/>
      <c r="D103" s="121" t="s">
        <v>285</v>
      </c>
      <c r="E103" s="122"/>
      <c r="F103" s="122"/>
      <c r="G103" s="122"/>
      <c r="H103" s="122"/>
      <c r="I103" s="122"/>
      <c r="J103" s="123">
        <f>J302</f>
        <v>0</v>
      </c>
      <c r="L103" s="120"/>
    </row>
    <row r="104" spans="2:12" s="9" customFormat="1" ht="24.95" customHeight="1">
      <c r="B104" s="116"/>
      <c r="D104" s="117" t="s">
        <v>286</v>
      </c>
      <c r="E104" s="118"/>
      <c r="F104" s="118"/>
      <c r="G104" s="118"/>
      <c r="H104" s="118"/>
      <c r="I104" s="118"/>
      <c r="J104" s="119">
        <f>J309</f>
        <v>0</v>
      </c>
      <c r="L104" s="116"/>
    </row>
    <row r="105" spans="2:12" s="10" customFormat="1" ht="19.9" customHeight="1">
      <c r="B105" s="120"/>
      <c r="D105" s="121" t="s">
        <v>287</v>
      </c>
      <c r="E105" s="122"/>
      <c r="F105" s="122"/>
      <c r="G105" s="122"/>
      <c r="H105" s="122"/>
      <c r="I105" s="122"/>
      <c r="J105" s="123">
        <f>J310</f>
        <v>0</v>
      </c>
      <c r="L105" s="120"/>
    </row>
    <row r="106" spans="2:12" s="9" customFormat="1" ht="24.95" customHeight="1">
      <c r="B106" s="116"/>
      <c r="D106" s="117" t="s">
        <v>288</v>
      </c>
      <c r="E106" s="118"/>
      <c r="F106" s="118"/>
      <c r="G106" s="118"/>
      <c r="H106" s="118"/>
      <c r="I106" s="118"/>
      <c r="J106" s="119">
        <f>J313</f>
        <v>0</v>
      </c>
      <c r="L106" s="116"/>
    </row>
    <row r="107" spans="2:12" s="10" customFormat="1" ht="19.9" customHeight="1">
      <c r="B107" s="120"/>
      <c r="D107" s="121" t="s">
        <v>290</v>
      </c>
      <c r="E107" s="122"/>
      <c r="F107" s="122"/>
      <c r="G107" s="122"/>
      <c r="H107" s="122"/>
      <c r="I107" s="122"/>
      <c r="J107" s="123">
        <f>J314</f>
        <v>0</v>
      </c>
      <c r="L107" s="120"/>
    </row>
    <row r="108" spans="1:31" s="2" customFormat="1" ht="21.75" customHeight="1">
      <c r="A108" s="31"/>
      <c r="B108" s="32"/>
      <c r="C108" s="31"/>
      <c r="D108" s="31"/>
      <c r="E108" s="31"/>
      <c r="F108" s="31"/>
      <c r="G108" s="31"/>
      <c r="H108" s="31"/>
      <c r="I108" s="31"/>
      <c r="J108" s="31"/>
      <c r="K108" s="31"/>
      <c r="L108" s="41"/>
      <c r="S108" s="31"/>
      <c r="T108" s="31"/>
      <c r="U108" s="31"/>
      <c r="V108" s="31"/>
      <c r="W108" s="31"/>
      <c r="X108" s="31"/>
      <c r="Y108" s="31"/>
      <c r="Z108" s="31"/>
      <c r="AA108" s="31"/>
      <c r="AB108" s="31"/>
      <c r="AC108" s="31"/>
      <c r="AD108" s="31"/>
      <c r="AE108" s="31"/>
    </row>
    <row r="109" spans="1:31" s="2" customFormat="1" ht="6.95" customHeight="1">
      <c r="A109" s="31"/>
      <c r="B109" s="46"/>
      <c r="C109" s="47"/>
      <c r="D109" s="47"/>
      <c r="E109" s="47"/>
      <c r="F109" s="47"/>
      <c r="G109" s="47"/>
      <c r="H109" s="47"/>
      <c r="I109" s="47"/>
      <c r="J109" s="47"/>
      <c r="K109" s="47"/>
      <c r="L109" s="41"/>
      <c r="S109" s="31"/>
      <c r="T109" s="31"/>
      <c r="U109" s="31"/>
      <c r="V109" s="31"/>
      <c r="W109" s="31"/>
      <c r="X109" s="31"/>
      <c r="Y109" s="31"/>
      <c r="Z109" s="31"/>
      <c r="AA109" s="31"/>
      <c r="AB109" s="31"/>
      <c r="AC109" s="31"/>
      <c r="AD109" s="31"/>
      <c r="AE109" s="31"/>
    </row>
    <row r="113" spans="1:31" s="2" customFormat="1" ht="6.95" customHeight="1">
      <c r="A113" s="31"/>
      <c r="B113" s="48"/>
      <c r="C113" s="49"/>
      <c r="D113" s="49"/>
      <c r="E113" s="49"/>
      <c r="F113" s="49"/>
      <c r="G113" s="49"/>
      <c r="H113" s="49"/>
      <c r="I113" s="49"/>
      <c r="J113" s="49"/>
      <c r="K113" s="49"/>
      <c r="L113" s="41"/>
      <c r="S113" s="31"/>
      <c r="T113" s="31"/>
      <c r="U113" s="31"/>
      <c r="V113" s="31"/>
      <c r="W113" s="31"/>
      <c r="X113" s="31"/>
      <c r="Y113" s="31"/>
      <c r="Z113" s="31"/>
      <c r="AA113" s="31"/>
      <c r="AB113" s="31"/>
      <c r="AC113" s="31"/>
      <c r="AD113" s="31"/>
      <c r="AE113" s="31"/>
    </row>
    <row r="114" spans="1:31" s="2" customFormat="1" ht="24.95" customHeight="1">
      <c r="A114" s="31"/>
      <c r="B114" s="32"/>
      <c r="C114" s="19" t="s">
        <v>179</v>
      </c>
      <c r="D114" s="31"/>
      <c r="E114" s="31"/>
      <c r="F114" s="31"/>
      <c r="G114" s="31"/>
      <c r="H114" s="31"/>
      <c r="I114" s="31"/>
      <c r="J114" s="31"/>
      <c r="K114" s="31"/>
      <c r="L114" s="41"/>
      <c r="S114" s="31"/>
      <c r="T114" s="31"/>
      <c r="U114" s="31"/>
      <c r="V114" s="31"/>
      <c r="W114" s="31"/>
      <c r="X114" s="31"/>
      <c r="Y114" s="31"/>
      <c r="Z114" s="31"/>
      <c r="AA114" s="31"/>
      <c r="AB114" s="31"/>
      <c r="AC114" s="31"/>
      <c r="AD114" s="31"/>
      <c r="AE114" s="31"/>
    </row>
    <row r="115" spans="1:31" s="2" customFormat="1" ht="6.95" customHeight="1">
      <c r="A115" s="31"/>
      <c r="B115" s="32"/>
      <c r="C115" s="31"/>
      <c r="D115" s="31"/>
      <c r="E115" s="31"/>
      <c r="F115" s="31"/>
      <c r="G115" s="31"/>
      <c r="H115" s="31"/>
      <c r="I115" s="31"/>
      <c r="J115" s="31"/>
      <c r="K115" s="31"/>
      <c r="L115" s="41"/>
      <c r="S115" s="31"/>
      <c r="T115" s="31"/>
      <c r="U115" s="31"/>
      <c r="V115" s="31"/>
      <c r="W115" s="31"/>
      <c r="X115" s="31"/>
      <c r="Y115" s="31"/>
      <c r="Z115" s="31"/>
      <c r="AA115" s="31"/>
      <c r="AB115" s="31"/>
      <c r="AC115" s="31"/>
      <c r="AD115" s="31"/>
      <c r="AE115" s="31"/>
    </row>
    <row r="116" spans="1:31" s="2" customFormat="1" ht="12" customHeight="1">
      <c r="A116" s="31"/>
      <c r="B116" s="32"/>
      <c r="C116" s="25" t="s">
        <v>16</v>
      </c>
      <c r="D116" s="31"/>
      <c r="E116" s="31"/>
      <c r="F116" s="31"/>
      <c r="G116" s="31"/>
      <c r="H116" s="31"/>
      <c r="I116" s="31"/>
      <c r="J116" s="31"/>
      <c r="K116" s="31"/>
      <c r="L116" s="41"/>
      <c r="S116" s="31"/>
      <c r="T116" s="31"/>
      <c r="U116" s="31"/>
      <c r="V116" s="31"/>
      <c r="W116" s="31"/>
      <c r="X116" s="31"/>
      <c r="Y116" s="31"/>
      <c r="Z116" s="31"/>
      <c r="AA116" s="31"/>
      <c r="AB116" s="31"/>
      <c r="AC116" s="31"/>
      <c r="AD116" s="31"/>
      <c r="AE116" s="31"/>
    </row>
    <row r="117" spans="1:31" s="2" customFormat="1" ht="16.5" customHeight="1">
      <c r="A117" s="31"/>
      <c r="B117" s="32"/>
      <c r="C117" s="31"/>
      <c r="D117" s="31"/>
      <c r="E117" s="298" t="str">
        <f>E7</f>
        <v>Odkanalizování lokality sídliště Gigant</v>
      </c>
      <c r="F117" s="299"/>
      <c r="G117" s="299"/>
      <c r="H117" s="299"/>
      <c r="I117" s="31"/>
      <c r="J117" s="31"/>
      <c r="K117" s="31"/>
      <c r="L117" s="41"/>
      <c r="S117" s="31"/>
      <c r="T117" s="31"/>
      <c r="U117" s="31"/>
      <c r="V117" s="31"/>
      <c r="W117" s="31"/>
      <c r="X117" s="31"/>
      <c r="Y117" s="31"/>
      <c r="Z117" s="31"/>
      <c r="AA117" s="31"/>
      <c r="AB117" s="31"/>
      <c r="AC117" s="31"/>
      <c r="AD117" s="31"/>
      <c r="AE117" s="31"/>
    </row>
    <row r="118" spans="1:31" s="2" customFormat="1" ht="12" customHeight="1">
      <c r="A118" s="31"/>
      <c r="B118" s="32"/>
      <c r="C118" s="25" t="s">
        <v>162</v>
      </c>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16.5" customHeight="1">
      <c r="A119" s="31"/>
      <c r="B119" s="32"/>
      <c r="C119" s="31"/>
      <c r="D119" s="31"/>
      <c r="E119" s="294" t="str">
        <f>E9</f>
        <v>2021_2.12 - IO 12 Kanalizační přípojky</v>
      </c>
      <c r="F119" s="297"/>
      <c r="G119" s="297"/>
      <c r="H119" s="297"/>
      <c r="I119" s="31"/>
      <c r="J119" s="31"/>
      <c r="K119" s="31"/>
      <c r="L119" s="41"/>
      <c r="S119" s="31"/>
      <c r="T119" s="31"/>
      <c r="U119" s="31"/>
      <c r="V119" s="31"/>
      <c r="W119" s="31"/>
      <c r="X119" s="31"/>
      <c r="Y119" s="31"/>
      <c r="Z119" s="31"/>
      <c r="AA119" s="31"/>
      <c r="AB119" s="31"/>
      <c r="AC119" s="31"/>
      <c r="AD119" s="31"/>
      <c r="AE119" s="31"/>
    </row>
    <row r="120" spans="1:31" s="2" customFormat="1" ht="6.95" customHeight="1">
      <c r="A120" s="31"/>
      <c r="B120" s="32"/>
      <c r="C120" s="31"/>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2" customFormat="1" ht="12" customHeight="1">
      <c r="A121" s="31"/>
      <c r="B121" s="32"/>
      <c r="C121" s="25" t="s">
        <v>22</v>
      </c>
      <c r="D121" s="31"/>
      <c r="E121" s="31"/>
      <c r="F121" s="23" t="str">
        <f>F12</f>
        <v>Břilice - Gigant</v>
      </c>
      <c r="G121" s="31"/>
      <c r="H121" s="31"/>
      <c r="I121" s="25" t="s">
        <v>24</v>
      </c>
      <c r="J121" s="54" t="str">
        <f>IF(J12="","",J12)</f>
        <v>15. 3. 2021</v>
      </c>
      <c r="K121" s="31"/>
      <c r="L121" s="41"/>
      <c r="S121" s="31"/>
      <c r="T121" s="31"/>
      <c r="U121" s="31"/>
      <c r="V121" s="31"/>
      <c r="W121" s="31"/>
      <c r="X121" s="31"/>
      <c r="Y121" s="31"/>
      <c r="Z121" s="31"/>
      <c r="AA121" s="31"/>
      <c r="AB121" s="31"/>
      <c r="AC121" s="31"/>
      <c r="AD121" s="31"/>
      <c r="AE121" s="31"/>
    </row>
    <row r="122" spans="1:31" s="2" customFormat="1" ht="6.95" customHeight="1">
      <c r="A122" s="31"/>
      <c r="B122" s="32"/>
      <c r="C122" s="31"/>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25.7" customHeight="1">
      <c r="A123" s="31"/>
      <c r="B123" s="32"/>
      <c r="C123" s="25" t="s">
        <v>30</v>
      </c>
      <c r="D123" s="31"/>
      <c r="E123" s="31"/>
      <c r="F123" s="23" t="str">
        <f>E15</f>
        <v>Město Třeboň</v>
      </c>
      <c r="G123" s="31"/>
      <c r="H123" s="31"/>
      <c r="I123" s="25" t="s">
        <v>36</v>
      </c>
      <c r="J123" s="29" t="str">
        <f>E21</f>
        <v>Vodohospodářský rozvoj a výstavba a.s.</v>
      </c>
      <c r="K123" s="31"/>
      <c r="L123" s="41"/>
      <c r="S123" s="31"/>
      <c r="T123" s="31"/>
      <c r="U123" s="31"/>
      <c r="V123" s="31"/>
      <c r="W123" s="31"/>
      <c r="X123" s="31"/>
      <c r="Y123" s="31"/>
      <c r="Z123" s="31"/>
      <c r="AA123" s="31"/>
      <c r="AB123" s="31"/>
      <c r="AC123" s="31"/>
      <c r="AD123" s="31"/>
      <c r="AE123" s="31"/>
    </row>
    <row r="124" spans="1:31" s="2" customFormat="1" ht="15.2" customHeight="1">
      <c r="A124" s="31"/>
      <c r="B124" s="32"/>
      <c r="C124" s="25" t="s">
        <v>34</v>
      </c>
      <c r="D124" s="31"/>
      <c r="E124" s="31"/>
      <c r="F124" s="23" t="str">
        <f>IF(E18="","",E18)</f>
        <v>Vyplň údaj</v>
      </c>
      <c r="G124" s="31"/>
      <c r="H124" s="31"/>
      <c r="I124" s="25" t="s">
        <v>41</v>
      </c>
      <c r="J124" s="29" t="str">
        <f>E24</f>
        <v>Dvořák</v>
      </c>
      <c r="K124" s="31"/>
      <c r="L124" s="41"/>
      <c r="S124" s="31"/>
      <c r="T124" s="31"/>
      <c r="U124" s="31"/>
      <c r="V124" s="31"/>
      <c r="W124" s="31"/>
      <c r="X124" s="31"/>
      <c r="Y124" s="31"/>
      <c r="Z124" s="31"/>
      <c r="AA124" s="31"/>
      <c r="AB124" s="31"/>
      <c r="AC124" s="31"/>
      <c r="AD124" s="31"/>
      <c r="AE124" s="31"/>
    </row>
    <row r="125" spans="1:31" s="2" customFormat="1" ht="10.35" customHeight="1">
      <c r="A125" s="31"/>
      <c r="B125" s="32"/>
      <c r="C125" s="31"/>
      <c r="D125" s="31"/>
      <c r="E125" s="31"/>
      <c r="F125" s="31"/>
      <c r="G125" s="31"/>
      <c r="H125" s="31"/>
      <c r="I125" s="31"/>
      <c r="J125" s="31"/>
      <c r="K125" s="31"/>
      <c r="L125" s="41"/>
      <c r="S125" s="31"/>
      <c r="T125" s="31"/>
      <c r="U125" s="31"/>
      <c r="V125" s="31"/>
      <c r="W125" s="31"/>
      <c r="X125" s="31"/>
      <c r="Y125" s="31"/>
      <c r="Z125" s="31"/>
      <c r="AA125" s="31"/>
      <c r="AB125" s="31"/>
      <c r="AC125" s="31"/>
      <c r="AD125" s="31"/>
      <c r="AE125" s="31"/>
    </row>
    <row r="126" spans="1:31" s="11" customFormat="1" ht="29.25" customHeight="1">
      <c r="A126" s="124"/>
      <c r="B126" s="125"/>
      <c r="C126" s="126" t="s">
        <v>180</v>
      </c>
      <c r="D126" s="127" t="s">
        <v>70</v>
      </c>
      <c r="E126" s="127" t="s">
        <v>66</v>
      </c>
      <c r="F126" s="127" t="s">
        <v>67</v>
      </c>
      <c r="G126" s="127" t="s">
        <v>181</v>
      </c>
      <c r="H126" s="127" t="s">
        <v>182</v>
      </c>
      <c r="I126" s="127" t="s">
        <v>183</v>
      </c>
      <c r="J126" s="128" t="s">
        <v>170</v>
      </c>
      <c r="K126" s="129" t="s">
        <v>184</v>
      </c>
      <c r="L126" s="130"/>
      <c r="M126" s="61" t="s">
        <v>1</v>
      </c>
      <c r="N126" s="62" t="s">
        <v>49</v>
      </c>
      <c r="O126" s="62" t="s">
        <v>185</v>
      </c>
      <c r="P126" s="62" t="s">
        <v>186</v>
      </c>
      <c r="Q126" s="62" t="s">
        <v>187</v>
      </c>
      <c r="R126" s="62" t="s">
        <v>188</v>
      </c>
      <c r="S126" s="62" t="s">
        <v>189</v>
      </c>
      <c r="T126" s="63" t="s">
        <v>190</v>
      </c>
      <c r="U126" s="124"/>
      <c r="V126" s="124"/>
      <c r="W126" s="124"/>
      <c r="X126" s="124"/>
      <c r="Y126" s="124"/>
      <c r="Z126" s="124"/>
      <c r="AA126" s="124"/>
      <c r="AB126" s="124"/>
      <c r="AC126" s="124"/>
      <c r="AD126" s="124"/>
      <c r="AE126" s="124"/>
    </row>
    <row r="127" spans="1:63" s="2" customFormat="1" ht="22.9" customHeight="1">
      <c r="A127" s="31"/>
      <c r="B127" s="32"/>
      <c r="C127" s="191" t="s">
        <v>191</v>
      </c>
      <c r="D127" s="184"/>
      <c r="E127" s="184"/>
      <c r="F127" s="184"/>
      <c r="G127" s="184"/>
      <c r="H127" s="184"/>
      <c r="I127" s="31"/>
      <c r="J127" s="211">
        <f>BK127</f>
        <v>0</v>
      </c>
      <c r="K127" s="31"/>
      <c r="L127" s="32"/>
      <c r="M127" s="64"/>
      <c r="N127" s="55"/>
      <c r="O127" s="65"/>
      <c r="P127" s="132">
        <f>P128+P309+P313</f>
        <v>0</v>
      </c>
      <c r="Q127" s="65"/>
      <c r="R127" s="132">
        <f>R128+R309+R313</f>
        <v>33.36718112</v>
      </c>
      <c r="S127" s="65"/>
      <c r="T127" s="133">
        <f>T128+T309+T313</f>
        <v>25.4412</v>
      </c>
      <c r="U127" s="31"/>
      <c r="V127" s="31"/>
      <c r="W127" s="31"/>
      <c r="X127" s="31"/>
      <c r="Y127" s="31"/>
      <c r="Z127" s="31"/>
      <c r="AA127" s="31"/>
      <c r="AB127" s="31"/>
      <c r="AC127" s="31"/>
      <c r="AD127" s="31"/>
      <c r="AE127" s="31"/>
      <c r="AT127" s="15" t="s">
        <v>84</v>
      </c>
      <c r="AU127" s="15" t="s">
        <v>172</v>
      </c>
      <c r="BK127" s="134">
        <f>BK128+BK309+BK313</f>
        <v>0</v>
      </c>
    </row>
    <row r="128" spans="2:63" s="12" customFormat="1" ht="25.9" customHeight="1">
      <c r="B128" s="135"/>
      <c r="C128" s="192"/>
      <c r="D128" s="193" t="s">
        <v>84</v>
      </c>
      <c r="E128" s="194" t="s">
        <v>291</v>
      </c>
      <c r="F128" s="194" t="s">
        <v>292</v>
      </c>
      <c r="G128" s="192"/>
      <c r="H128" s="192"/>
      <c r="I128" s="138"/>
      <c r="J128" s="188">
        <f>BK128</f>
        <v>0</v>
      </c>
      <c r="L128" s="135"/>
      <c r="M128" s="140"/>
      <c r="N128" s="141"/>
      <c r="O128" s="141"/>
      <c r="P128" s="142">
        <f>P129+P214+P218+P243+P275+P302</f>
        <v>0</v>
      </c>
      <c r="Q128" s="141"/>
      <c r="R128" s="142">
        <f>R129+R214+R218+R243+R275+R302</f>
        <v>33.36718112</v>
      </c>
      <c r="S128" s="141"/>
      <c r="T128" s="143">
        <f>T129+T214+T218+T243+T275+T302</f>
        <v>25.4412</v>
      </c>
      <c r="AR128" s="136" t="s">
        <v>93</v>
      </c>
      <c r="AT128" s="144" t="s">
        <v>84</v>
      </c>
      <c r="AU128" s="144" t="s">
        <v>85</v>
      </c>
      <c r="AY128" s="136" t="s">
        <v>195</v>
      </c>
      <c r="BK128" s="145">
        <f>BK129+BK214+BK218+BK243+BK275+BK302</f>
        <v>0</v>
      </c>
    </row>
    <row r="129" spans="2:63" s="12" customFormat="1" ht="22.9" customHeight="1">
      <c r="B129" s="135"/>
      <c r="C129" s="192"/>
      <c r="D129" s="193" t="s">
        <v>84</v>
      </c>
      <c r="E129" s="195" t="s">
        <v>93</v>
      </c>
      <c r="F129" s="195" t="s">
        <v>293</v>
      </c>
      <c r="G129" s="192"/>
      <c r="H129" s="192"/>
      <c r="I129" s="138"/>
      <c r="J129" s="185">
        <f>BK129</f>
        <v>0</v>
      </c>
      <c r="L129" s="135"/>
      <c r="M129" s="140"/>
      <c r="N129" s="141"/>
      <c r="O129" s="141"/>
      <c r="P129" s="142">
        <f>SUM(P130:P213)</f>
        <v>0</v>
      </c>
      <c r="Q129" s="141"/>
      <c r="R129" s="142">
        <f>SUM(R130:R213)</f>
        <v>23.435974799999997</v>
      </c>
      <c r="S129" s="141"/>
      <c r="T129" s="143">
        <f>SUM(T130:T213)</f>
        <v>25.4412</v>
      </c>
      <c r="AR129" s="136" t="s">
        <v>93</v>
      </c>
      <c r="AT129" s="144" t="s">
        <v>84</v>
      </c>
      <c r="AU129" s="144" t="s">
        <v>93</v>
      </c>
      <c r="AY129" s="136" t="s">
        <v>195</v>
      </c>
      <c r="BK129" s="145">
        <f>SUM(BK130:BK213)</f>
        <v>0</v>
      </c>
    </row>
    <row r="130" spans="1:65" s="2" customFormat="1" ht="24.2" customHeight="1">
      <c r="A130" s="31"/>
      <c r="B130" s="148"/>
      <c r="C130" s="196" t="s">
        <v>93</v>
      </c>
      <c r="D130" s="196" t="s">
        <v>196</v>
      </c>
      <c r="E130" s="197" t="s">
        <v>785</v>
      </c>
      <c r="F130" s="198" t="s">
        <v>786</v>
      </c>
      <c r="G130" s="199" t="s">
        <v>296</v>
      </c>
      <c r="H130" s="200">
        <v>40</v>
      </c>
      <c r="I130" s="149"/>
      <c r="J130" s="183">
        <f>ROUND(I130*H130,2)</f>
        <v>0</v>
      </c>
      <c r="K130" s="150"/>
      <c r="L130" s="32"/>
      <c r="M130" s="151" t="s">
        <v>1</v>
      </c>
      <c r="N130" s="152" t="s">
        <v>50</v>
      </c>
      <c r="O130" s="57"/>
      <c r="P130" s="153">
        <f>O130*H130</f>
        <v>0</v>
      </c>
      <c r="Q130" s="153">
        <v>0</v>
      </c>
      <c r="R130" s="153">
        <f>Q130*H130</f>
        <v>0</v>
      </c>
      <c r="S130" s="153">
        <v>0.58</v>
      </c>
      <c r="T130" s="154">
        <f>S130*H130</f>
        <v>23.2</v>
      </c>
      <c r="U130" s="31"/>
      <c r="V130" s="31"/>
      <c r="W130" s="31"/>
      <c r="X130" s="31"/>
      <c r="Y130" s="31"/>
      <c r="Z130" s="31"/>
      <c r="AA130" s="31"/>
      <c r="AB130" s="31"/>
      <c r="AC130" s="31"/>
      <c r="AD130" s="31"/>
      <c r="AE130" s="31"/>
      <c r="AR130" s="155" t="s">
        <v>208</v>
      </c>
      <c r="AT130" s="155" t="s">
        <v>196</v>
      </c>
      <c r="AU130" s="155" t="s">
        <v>96</v>
      </c>
      <c r="AY130" s="15" t="s">
        <v>195</v>
      </c>
      <c r="BE130" s="156">
        <f>IF(N130="základní",J130,0)</f>
        <v>0</v>
      </c>
      <c r="BF130" s="156">
        <f>IF(N130="snížená",J130,0)</f>
        <v>0</v>
      </c>
      <c r="BG130" s="156">
        <f>IF(N130="zákl. přenesená",J130,0)</f>
        <v>0</v>
      </c>
      <c r="BH130" s="156">
        <f>IF(N130="sníž. přenesená",J130,0)</f>
        <v>0</v>
      </c>
      <c r="BI130" s="156">
        <f>IF(N130="nulová",J130,0)</f>
        <v>0</v>
      </c>
      <c r="BJ130" s="15" t="s">
        <v>93</v>
      </c>
      <c r="BK130" s="156">
        <f>ROUND(I130*H130,2)</f>
        <v>0</v>
      </c>
      <c r="BL130" s="15" t="s">
        <v>208</v>
      </c>
      <c r="BM130" s="155" t="s">
        <v>787</v>
      </c>
    </row>
    <row r="131" spans="1:47" s="2" customFormat="1" ht="39">
      <c r="A131" s="31"/>
      <c r="B131" s="32"/>
      <c r="C131" s="184"/>
      <c r="D131" s="201" t="s">
        <v>202</v>
      </c>
      <c r="E131" s="184"/>
      <c r="F131" s="202" t="s">
        <v>788</v>
      </c>
      <c r="G131" s="184"/>
      <c r="H131" s="184"/>
      <c r="I131" s="157"/>
      <c r="J131" s="184"/>
      <c r="K131" s="31"/>
      <c r="L131" s="32"/>
      <c r="M131" s="158"/>
      <c r="N131" s="159"/>
      <c r="O131" s="57"/>
      <c r="P131" s="57"/>
      <c r="Q131" s="57"/>
      <c r="R131" s="57"/>
      <c r="S131" s="57"/>
      <c r="T131" s="58"/>
      <c r="U131" s="31"/>
      <c r="V131" s="31"/>
      <c r="W131" s="31"/>
      <c r="X131" s="31"/>
      <c r="Y131" s="31"/>
      <c r="Z131" s="31"/>
      <c r="AA131" s="31"/>
      <c r="AB131" s="31"/>
      <c r="AC131" s="31"/>
      <c r="AD131" s="31"/>
      <c r="AE131" s="31"/>
      <c r="AT131" s="15" t="s">
        <v>202</v>
      </c>
      <c r="AU131" s="15" t="s">
        <v>96</v>
      </c>
    </row>
    <row r="132" spans="2:51" s="13" customFormat="1" ht="12">
      <c r="B132" s="160"/>
      <c r="C132" s="186"/>
      <c r="D132" s="201" t="s">
        <v>257</v>
      </c>
      <c r="E132" s="203" t="s">
        <v>1</v>
      </c>
      <c r="F132" s="204" t="s">
        <v>1619</v>
      </c>
      <c r="G132" s="186"/>
      <c r="H132" s="205">
        <v>40</v>
      </c>
      <c r="I132" s="162"/>
      <c r="J132" s="186"/>
      <c r="L132" s="160"/>
      <c r="M132" s="163"/>
      <c r="N132" s="164"/>
      <c r="O132" s="164"/>
      <c r="P132" s="164"/>
      <c r="Q132" s="164"/>
      <c r="R132" s="164"/>
      <c r="S132" s="164"/>
      <c r="T132" s="165"/>
      <c r="AT132" s="161" t="s">
        <v>257</v>
      </c>
      <c r="AU132" s="161" t="s">
        <v>96</v>
      </c>
      <c r="AV132" s="13" t="s">
        <v>96</v>
      </c>
      <c r="AW132" s="13" t="s">
        <v>40</v>
      </c>
      <c r="AX132" s="13" t="s">
        <v>93</v>
      </c>
      <c r="AY132" s="161" t="s">
        <v>195</v>
      </c>
    </row>
    <row r="133" spans="1:65" s="2" customFormat="1" ht="24.2" customHeight="1">
      <c r="A133" s="31"/>
      <c r="B133" s="148"/>
      <c r="C133" s="196" t="s">
        <v>96</v>
      </c>
      <c r="D133" s="196" t="s">
        <v>196</v>
      </c>
      <c r="E133" s="197" t="s">
        <v>790</v>
      </c>
      <c r="F133" s="198" t="s">
        <v>791</v>
      </c>
      <c r="G133" s="199" t="s">
        <v>296</v>
      </c>
      <c r="H133" s="200">
        <v>5.2</v>
      </c>
      <c r="I133" s="149"/>
      <c r="J133" s="183">
        <f>ROUND(I133*H133,2)</f>
        <v>0</v>
      </c>
      <c r="K133" s="150"/>
      <c r="L133" s="32"/>
      <c r="M133" s="151" t="s">
        <v>1</v>
      </c>
      <c r="N133" s="152" t="s">
        <v>50</v>
      </c>
      <c r="O133" s="57"/>
      <c r="P133" s="153">
        <f>O133*H133</f>
        <v>0</v>
      </c>
      <c r="Q133" s="153">
        <v>0</v>
      </c>
      <c r="R133" s="153">
        <f>Q133*H133</f>
        <v>0</v>
      </c>
      <c r="S133" s="153">
        <v>0.316</v>
      </c>
      <c r="T133" s="154">
        <f>S133*H133</f>
        <v>1.6432</v>
      </c>
      <c r="U133" s="31"/>
      <c r="V133" s="31"/>
      <c r="W133" s="31"/>
      <c r="X133" s="31"/>
      <c r="Y133" s="31"/>
      <c r="Z133" s="31"/>
      <c r="AA133" s="31"/>
      <c r="AB133" s="31"/>
      <c r="AC133" s="31"/>
      <c r="AD133" s="31"/>
      <c r="AE133" s="31"/>
      <c r="AR133" s="155" t="s">
        <v>208</v>
      </c>
      <c r="AT133" s="155" t="s">
        <v>196</v>
      </c>
      <c r="AU133" s="155" t="s">
        <v>96</v>
      </c>
      <c r="AY133" s="15" t="s">
        <v>195</v>
      </c>
      <c r="BE133" s="156">
        <f>IF(N133="základní",J133,0)</f>
        <v>0</v>
      </c>
      <c r="BF133" s="156">
        <f>IF(N133="snížená",J133,0)</f>
        <v>0</v>
      </c>
      <c r="BG133" s="156">
        <f>IF(N133="zákl. přenesená",J133,0)</f>
        <v>0</v>
      </c>
      <c r="BH133" s="156">
        <f>IF(N133="sníž. přenesená",J133,0)</f>
        <v>0</v>
      </c>
      <c r="BI133" s="156">
        <f>IF(N133="nulová",J133,0)</f>
        <v>0</v>
      </c>
      <c r="BJ133" s="15" t="s">
        <v>93</v>
      </c>
      <c r="BK133" s="156">
        <f>ROUND(I133*H133,2)</f>
        <v>0</v>
      </c>
      <c r="BL133" s="15" t="s">
        <v>208</v>
      </c>
      <c r="BM133" s="155" t="s">
        <v>792</v>
      </c>
    </row>
    <row r="134" spans="1:47" s="2" customFormat="1" ht="39">
      <c r="A134" s="31"/>
      <c r="B134" s="32"/>
      <c r="C134" s="184"/>
      <c r="D134" s="201" t="s">
        <v>202</v>
      </c>
      <c r="E134" s="184"/>
      <c r="F134" s="202" t="s">
        <v>793</v>
      </c>
      <c r="G134" s="184"/>
      <c r="H134" s="184"/>
      <c r="I134" s="157"/>
      <c r="J134" s="184"/>
      <c r="K134" s="31"/>
      <c r="L134" s="32"/>
      <c r="M134" s="158"/>
      <c r="N134" s="159"/>
      <c r="O134" s="57"/>
      <c r="P134" s="57"/>
      <c r="Q134" s="57"/>
      <c r="R134" s="57"/>
      <c r="S134" s="57"/>
      <c r="T134" s="58"/>
      <c r="U134" s="31"/>
      <c r="V134" s="31"/>
      <c r="W134" s="31"/>
      <c r="X134" s="31"/>
      <c r="Y134" s="31"/>
      <c r="Z134" s="31"/>
      <c r="AA134" s="31"/>
      <c r="AB134" s="31"/>
      <c r="AC134" s="31"/>
      <c r="AD134" s="31"/>
      <c r="AE134" s="31"/>
      <c r="AT134" s="15" t="s">
        <v>202</v>
      </c>
      <c r="AU134" s="15" t="s">
        <v>96</v>
      </c>
    </row>
    <row r="135" spans="2:51" s="13" customFormat="1" ht="12">
      <c r="B135" s="160"/>
      <c r="C135" s="186"/>
      <c r="D135" s="201" t="s">
        <v>257</v>
      </c>
      <c r="E135" s="203" t="s">
        <v>1</v>
      </c>
      <c r="F135" s="204" t="s">
        <v>1620</v>
      </c>
      <c r="G135" s="186"/>
      <c r="H135" s="205">
        <v>5.2</v>
      </c>
      <c r="I135" s="162"/>
      <c r="J135" s="186"/>
      <c r="L135" s="160"/>
      <c r="M135" s="163"/>
      <c r="N135" s="164"/>
      <c r="O135" s="164"/>
      <c r="P135" s="164"/>
      <c r="Q135" s="164"/>
      <c r="R135" s="164"/>
      <c r="S135" s="164"/>
      <c r="T135" s="165"/>
      <c r="AT135" s="161" t="s">
        <v>257</v>
      </c>
      <c r="AU135" s="161" t="s">
        <v>96</v>
      </c>
      <c r="AV135" s="13" t="s">
        <v>96</v>
      </c>
      <c r="AW135" s="13" t="s">
        <v>40</v>
      </c>
      <c r="AX135" s="13" t="s">
        <v>93</v>
      </c>
      <c r="AY135" s="161" t="s">
        <v>195</v>
      </c>
    </row>
    <row r="136" spans="1:65" s="2" customFormat="1" ht="24.2" customHeight="1">
      <c r="A136" s="31"/>
      <c r="B136" s="148"/>
      <c r="C136" s="196" t="s">
        <v>150</v>
      </c>
      <c r="D136" s="196" t="s">
        <v>196</v>
      </c>
      <c r="E136" s="197" t="s">
        <v>305</v>
      </c>
      <c r="F136" s="198" t="s">
        <v>306</v>
      </c>
      <c r="G136" s="199" t="s">
        <v>296</v>
      </c>
      <c r="H136" s="200">
        <v>5.2</v>
      </c>
      <c r="I136" s="149"/>
      <c r="J136" s="183">
        <f>ROUND(I136*H136,2)</f>
        <v>0</v>
      </c>
      <c r="K136" s="150"/>
      <c r="L136" s="32"/>
      <c r="M136" s="151" t="s">
        <v>1</v>
      </c>
      <c r="N136" s="152" t="s">
        <v>50</v>
      </c>
      <c r="O136" s="57"/>
      <c r="P136" s="153">
        <f>O136*H136</f>
        <v>0</v>
      </c>
      <c r="Q136" s="153">
        <v>9E-05</v>
      </c>
      <c r="R136" s="153">
        <f>Q136*H136</f>
        <v>0.00046800000000000005</v>
      </c>
      <c r="S136" s="153">
        <v>0.115</v>
      </c>
      <c r="T136" s="154">
        <f>S136*H136</f>
        <v>0.5980000000000001</v>
      </c>
      <c r="U136" s="31"/>
      <c r="V136" s="31"/>
      <c r="W136" s="31"/>
      <c r="X136" s="31"/>
      <c r="Y136" s="31"/>
      <c r="Z136" s="31"/>
      <c r="AA136" s="31"/>
      <c r="AB136" s="31"/>
      <c r="AC136" s="31"/>
      <c r="AD136" s="31"/>
      <c r="AE136" s="31"/>
      <c r="AR136" s="155" t="s">
        <v>208</v>
      </c>
      <c r="AT136" s="155" t="s">
        <v>196</v>
      </c>
      <c r="AU136" s="155" t="s">
        <v>96</v>
      </c>
      <c r="AY136" s="15" t="s">
        <v>195</v>
      </c>
      <c r="BE136" s="156">
        <f>IF(N136="základní",J136,0)</f>
        <v>0</v>
      </c>
      <c r="BF136" s="156">
        <f>IF(N136="snížená",J136,0)</f>
        <v>0</v>
      </c>
      <c r="BG136" s="156">
        <f>IF(N136="zákl. přenesená",J136,0)</f>
        <v>0</v>
      </c>
      <c r="BH136" s="156">
        <f>IF(N136="sníž. přenesená",J136,0)</f>
        <v>0</v>
      </c>
      <c r="BI136" s="156">
        <f>IF(N136="nulová",J136,0)</f>
        <v>0</v>
      </c>
      <c r="BJ136" s="15" t="s">
        <v>93</v>
      </c>
      <c r="BK136" s="156">
        <f>ROUND(I136*H136,2)</f>
        <v>0</v>
      </c>
      <c r="BL136" s="15" t="s">
        <v>208</v>
      </c>
      <c r="BM136" s="155" t="s">
        <v>307</v>
      </c>
    </row>
    <row r="137" spans="1:47" s="2" customFormat="1" ht="29.25">
      <c r="A137" s="31"/>
      <c r="B137" s="32"/>
      <c r="C137" s="184"/>
      <c r="D137" s="201" t="s">
        <v>202</v>
      </c>
      <c r="E137" s="184"/>
      <c r="F137" s="202" t="s">
        <v>308</v>
      </c>
      <c r="G137" s="184"/>
      <c r="H137" s="184"/>
      <c r="I137" s="157"/>
      <c r="J137" s="184"/>
      <c r="K137" s="31"/>
      <c r="L137" s="32"/>
      <c r="M137" s="158"/>
      <c r="N137" s="159"/>
      <c r="O137" s="57"/>
      <c r="P137" s="57"/>
      <c r="Q137" s="57"/>
      <c r="R137" s="57"/>
      <c r="S137" s="57"/>
      <c r="T137" s="58"/>
      <c r="U137" s="31"/>
      <c r="V137" s="31"/>
      <c r="W137" s="31"/>
      <c r="X137" s="31"/>
      <c r="Y137" s="31"/>
      <c r="Z137" s="31"/>
      <c r="AA137" s="31"/>
      <c r="AB137" s="31"/>
      <c r="AC137" s="31"/>
      <c r="AD137" s="31"/>
      <c r="AE137" s="31"/>
      <c r="AT137" s="15" t="s">
        <v>202</v>
      </c>
      <c r="AU137" s="15" t="s">
        <v>96</v>
      </c>
    </row>
    <row r="138" spans="2:51" s="13" customFormat="1" ht="12">
      <c r="B138" s="160"/>
      <c r="C138" s="186"/>
      <c r="D138" s="201" t="s">
        <v>257</v>
      </c>
      <c r="E138" s="203" t="s">
        <v>1</v>
      </c>
      <c r="F138" s="204" t="s">
        <v>1620</v>
      </c>
      <c r="G138" s="186"/>
      <c r="H138" s="205">
        <v>5.2</v>
      </c>
      <c r="I138" s="162"/>
      <c r="J138" s="186"/>
      <c r="L138" s="160"/>
      <c r="M138" s="163"/>
      <c r="N138" s="164"/>
      <c r="O138" s="164"/>
      <c r="P138" s="164"/>
      <c r="Q138" s="164"/>
      <c r="R138" s="164"/>
      <c r="S138" s="164"/>
      <c r="T138" s="165"/>
      <c r="AT138" s="161" t="s">
        <v>257</v>
      </c>
      <c r="AU138" s="161" t="s">
        <v>96</v>
      </c>
      <c r="AV138" s="13" t="s">
        <v>96</v>
      </c>
      <c r="AW138" s="13" t="s">
        <v>40</v>
      </c>
      <c r="AX138" s="13" t="s">
        <v>93</v>
      </c>
      <c r="AY138" s="161" t="s">
        <v>195</v>
      </c>
    </row>
    <row r="139" spans="1:65" s="2" customFormat="1" ht="16.5" customHeight="1">
      <c r="A139" s="31"/>
      <c r="B139" s="148"/>
      <c r="C139" s="196" t="s">
        <v>208</v>
      </c>
      <c r="D139" s="196" t="s">
        <v>196</v>
      </c>
      <c r="E139" s="197" t="s">
        <v>310</v>
      </c>
      <c r="F139" s="198" t="s">
        <v>311</v>
      </c>
      <c r="G139" s="199" t="s">
        <v>312</v>
      </c>
      <c r="H139" s="200">
        <v>5</v>
      </c>
      <c r="I139" s="149"/>
      <c r="J139" s="183">
        <f>ROUND(I139*H139,2)</f>
        <v>0</v>
      </c>
      <c r="K139" s="150"/>
      <c r="L139" s="32"/>
      <c r="M139" s="151" t="s">
        <v>1</v>
      </c>
      <c r="N139" s="152" t="s">
        <v>50</v>
      </c>
      <c r="O139" s="57"/>
      <c r="P139" s="153">
        <f>O139*H139</f>
        <v>0</v>
      </c>
      <c r="Q139" s="153">
        <v>0.00719</v>
      </c>
      <c r="R139" s="153">
        <f>Q139*H139</f>
        <v>0.03595</v>
      </c>
      <c r="S139" s="153">
        <v>0</v>
      </c>
      <c r="T139" s="154">
        <f>S139*H139</f>
        <v>0</v>
      </c>
      <c r="U139" s="31"/>
      <c r="V139" s="31"/>
      <c r="W139" s="31"/>
      <c r="X139" s="31"/>
      <c r="Y139" s="31"/>
      <c r="Z139" s="31"/>
      <c r="AA139" s="31"/>
      <c r="AB139" s="31"/>
      <c r="AC139" s="31"/>
      <c r="AD139" s="31"/>
      <c r="AE139" s="31"/>
      <c r="AR139" s="155" t="s">
        <v>208</v>
      </c>
      <c r="AT139" s="155" t="s">
        <v>196</v>
      </c>
      <c r="AU139" s="155" t="s">
        <v>96</v>
      </c>
      <c r="AY139" s="15" t="s">
        <v>195</v>
      </c>
      <c r="BE139" s="156">
        <f>IF(N139="základní",J139,0)</f>
        <v>0</v>
      </c>
      <c r="BF139" s="156">
        <f>IF(N139="snížená",J139,0)</f>
        <v>0</v>
      </c>
      <c r="BG139" s="156">
        <f>IF(N139="zákl. přenesená",J139,0)</f>
        <v>0</v>
      </c>
      <c r="BH139" s="156">
        <f>IF(N139="sníž. přenesená",J139,0)</f>
        <v>0</v>
      </c>
      <c r="BI139" s="156">
        <f>IF(N139="nulová",J139,0)</f>
        <v>0</v>
      </c>
      <c r="BJ139" s="15" t="s">
        <v>93</v>
      </c>
      <c r="BK139" s="156">
        <f>ROUND(I139*H139,2)</f>
        <v>0</v>
      </c>
      <c r="BL139" s="15" t="s">
        <v>208</v>
      </c>
      <c r="BM139" s="155" t="s">
        <v>313</v>
      </c>
    </row>
    <row r="140" spans="1:47" s="2" customFormat="1" ht="12">
      <c r="A140" s="31"/>
      <c r="B140" s="32"/>
      <c r="C140" s="184"/>
      <c r="D140" s="201" t="s">
        <v>202</v>
      </c>
      <c r="E140" s="184"/>
      <c r="F140" s="202" t="s">
        <v>314</v>
      </c>
      <c r="G140" s="184"/>
      <c r="H140" s="184"/>
      <c r="I140" s="157"/>
      <c r="J140" s="184"/>
      <c r="K140" s="31"/>
      <c r="L140" s="32"/>
      <c r="M140" s="158"/>
      <c r="N140" s="159"/>
      <c r="O140" s="57"/>
      <c r="P140" s="57"/>
      <c r="Q140" s="57"/>
      <c r="R140" s="57"/>
      <c r="S140" s="57"/>
      <c r="T140" s="58"/>
      <c r="U140" s="31"/>
      <c r="V140" s="31"/>
      <c r="W140" s="31"/>
      <c r="X140" s="31"/>
      <c r="Y140" s="31"/>
      <c r="Z140" s="31"/>
      <c r="AA140" s="31"/>
      <c r="AB140" s="31"/>
      <c r="AC140" s="31"/>
      <c r="AD140" s="31"/>
      <c r="AE140" s="31"/>
      <c r="AT140" s="15" t="s">
        <v>202</v>
      </c>
      <c r="AU140" s="15" t="s">
        <v>96</v>
      </c>
    </row>
    <row r="141" spans="2:51" s="13" customFormat="1" ht="12">
      <c r="B141" s="160"/>
      <c r="C141" s="186"/>
      <c r="D141" s="201" t="s">
        <v>257</v>
      </c>
      <c r="E141" s="203" t="s">
        <v>1</v>
      </c>
      <c r="F141" s="204" t="s">
        <v>194</v>
      </c>
      <c r="G141" s="186"/>
      <c r="H141" s="205">
        <v>5</v>
      </c>
      <c r="I141" s="162"/>
      <c r="J141" s="186"/>
      <c r="L141" s="160"/>
      <c r="M141" s="163"/>
      <c r="N141" s="164"/>
      <c r="O141" s="164"/>
      <c r="P141" s="164"/>
      <c r="Q141" s="164"/>
      <c r="R141" s="164"/>
      <c r="S141" s="164"/>
      <c r="T141" s="165"/>
      <c r="AT141" s="161" t="s">
        <v>257</v>
      </c>
      <c r="AU141" s="161" t="s">
        <v>96</v>
      </c>
      <c r="AV141" s="13" t="s">
        <v>96</v>
      </c>
      <c r="AW141" s="13" t="s">
        <v>40</v>
      </c>
      <c r="AX141" s="13" t="s">
        <v>93</v>
      </c>
      <c r="AY141" s="161" t="s">
        <v>195</v>
      </c>
    </row>
    <row r="142" spans="1:65" s="2" customFormat="1" ht="24.2" customHeight="1">
      <c r="A142" s="31"/>
      <c r="B142" s="148"/>
      <c r="C142" s="196" t="s">
        <v>194</v>
      </c>
      <c r="D142" s="196" t="s">
        <v>196</v>
      </c>
      <c r="E142" s="197" t="s">
        <v>316</v>
      </c>
      <c r="F142" s="198" t="s">
        <v>317</v>
      </c>
      <c r="G142" s="199" t="s">
        <v>318</v>
      </c>
      <c r="H142" s="200">
        <v>16</v>
      </c>
      <c r="I142" s="149"/>
      <c r="J142" s="183">
        <f>ROUND(I142*H142,2)</f>
        <v>0</v>
      </c>
      <c r="K142" s="150"/>
      <c r="L142" s="32"/>
      <c r="M142" s="151" t="s">
        <v>1</v>
      </c>
      <c r="N142" s="152" t="s">
        <v>50</v>
      </c>
      <c r="O142" s="57"/>
      <c r="P142" s="153">
        <f>O142*H142</f>
        <v>0</v>
      </c>
      <c r="Q142" s="153">
        <v>4E-05</v>
      </c>
      <c r="R142" s="153">
        <f>Q142*H142</f>
        <v>0.00064</v>
      </c>
      <c r="S142" s="153">
        <v>0</v>
      </c>
      <c r="T142" s="154">
        <f>S142*H142</f>
        <v>0</v>
      </c>
      <c r="U142" s="31"/>
      <c r="V142" s="31"/>
      <c r="W142" s="31"/>
      <c r="X142" s="31"/>
      <c r="Y142" s="31"/>
      <c r="Z142" s="31"/>
      <c r="AA142" s="31"/>
      <c r="AB142" s="31"/>
      <c r="AC142" s="31"/>
      <c r="AD142" s="31"/>
      <c r="AE142" s="31"/>
      <c r="AR142" s="155" t="s">
        <v>208</v>
      </c>
      <c r="AT142" s="155" t="s">
        <v>196</v>
      </c>
      <c r="AU142" s="155" t="s">
        <v>96</v>
      </c>
      <c r="AY142" s="15" t="s">
        <v>195</v>
      </c>
      <c r="BE142" s="156">
        <f>IF(N142="základní",J142,0)</f>
        <v>0</v>
      </c>
      <c r="BF142" s="156">
        <f>IF(N142="snížená",J142,0)</f>
        <v>0</v>
      </c>
      <c r="BG142" s="156">
        <f>IF(N142="zákl. přenesená",J142,0)</f>
        <v>0</v>
      </c>
      <c r="BH142" s="156">
        <f>IF(N142="sníž. přenesená",J142,0)</f>
        <v>0</v>
      </c>
      <c r="BI142" s="156">
        <f>IF(N142="nulová",J142,0)</f>
        <v>0</v>
      </c>
      <c r="BJ142" s="15" t="s">
        <v>93</v>
      </c>
      <c r="BK142" s="156">
        <f>ROUND(I142*H142,2)</f>
        <v>0</v>
      </c>
      <c r="BL142" s="15" t="s">
        <v>208</v>
      </c>
      <c r="BM142" s="155" t="s">
        <v>319</v>
      </c>
    </row>
    <row r="143" spans="1:47" s="2" customFormat="1" ht="19.5">
      <c r="A143" s="31"/>
      <c r="B143" s="32"/>
      <c r="C143" s="184"/>
      <c r="D143" s="201" t="s">
        <v>202</v>
      </c>
      <c r="E143" s="184"/>
      <c r="F143" s="202" t="s">
        <v>320</v>
      </c>
      <c r="G143" s="184"/>
      <c r="H143" s="184"/>
      <c r="I143" s="157"/>
      <c r="J143" s="184"/>
      <c r="K143" s="31"/>
      <c r="L143" s="32"/>
      <c r="M143" s="158"/>
      <c r="N143" s="159"/>
      <c r="O143" s="57"/>
      <c r="P143" s="57"/>
      <c r="Q143" s="57"/>
      <c r="R143" s="57"/>
      <c r="S143" s="57"/>
      <c r="T143" s="58"/>
      <c r="U143" s="31"/>
      <c r="V143" s="31"/>
      <c r="W143" s="31"/>
      <c r="X143" s="31"/>
      <c r="Y143" s="31"/>
      <c r="Z143" s="31"/>
      <c r="AA143" s="31"/>
      <c r="AB143" s="31"/>
      <c r="AC143" s="31"/>
      <c r="AD143" s="31"/>
      <c r="AE143" s="31"/>
      <c r="AT143" s="15" t="s">
        <v>202</v>
      </c>
      <c r="AU143" s="15" t="s">
        <v>96</v>
      </c>
    </row>
    <row r="144" spans="2:51" s="13" customFormat="1" ht="12">
      <c r="B144" s="160"/>
      <c r="C144" s="186"/>
      <c r="D144" s="201" t="s">
        <v>257</v>
      </c>
      <c r="E144" s="203" t="s">
        <v>1</v>
      </c>
      <c r="F144" s="204" t="s">
        <v>796</v>
      </c>
      <c r="G144" s="186"/>
      <c r="H144" s="205">
        <v>16</v>
      </c>
      <c r="I144" s="162"/>
      <c r="J144" s="186"/>
      <c r="L144" s="160"/>
      <c r="M144" s="163"/>
      <c r="N144" s="164"/>
      <c r="O144" s="164"/>
      <c r="P144" s="164"/>
      <c r="Q144" s="164"/>
      <c r="R144" s="164"/>
      <c r="S144" s="164"/>
      <c r="T144" s="165"/>
      <c r="AT144" s="161" t="s">
        <v>257</v>
      </c>
      <c r="AU144" s="161" t="s">
        <v>96</v>
      </c>
      <c r="AV144" s="13" t="s">
        <v>96</v>
      </c>
      <c r="AW144" s="13" t="s">
        <v>40</v>
      </c>
      <c r="AX144" s="13" t="s">
        <v>93</v>
      </c>
      <c r="AY144" s="161" t="s">
        <v>195</v>
      </c>
    </row>
    <row r="145" spans="1:65" s="2" customFormat="1" ht="24.2" customHeight="1">
      <c r="A145" s="31"/>
      <c r="B145" s="148"/>
      <c r="C145" s="196" t="s">
        <v>216</v>
      </c>
      <c r="D145" s="196" t="s">
        <v>196</v>
      </c>
      <c r="E145" s="197" t="s">
        <v>322</v>
      </c>
      <c r="F145" s="198" t="s">
        <v>323</v>
      </c>
      <c r="G145" s="199" t="s">
        <v>324</v>
      </c>
      <c r="H145" s="200">
        <v>2</v>
      </c>
      <c r="I145" s="149"/>
      <c r="J145" s="183">
        <f>ROUND(I145*H145,2)</f>
        <v>0</v>
      </c>
      <c r="K145" s="150"/>
      <c r="L145" s="32"/>
      <c r="M145" s="151" t="s">
        <v>1</v>
      </c>
      <c r="N145" s="152" t="s">
        <v>50</v>
      </c>
      <c r="O145" s="57"/>
      <c r="P145" s="153">
        <f>O145*H145</f>
        <v>0</v>
      </c>
      <c r="Q145" s="153">
        <v>0</v>
      </c>
      <c r="R145" s="153">
        <f>Q145*H145</f>
        <v>0</v>
      </c>
      <c r="S145" s="153">
        <v>0</v>
      </c>
      <c r="T145" s="154">
        <f>S145*H145</f>
        <v>0</v>
      </c>
      <c r="U145" s="31"/>
      <c r="V145" s="31"/>
      <c r="W145" s="31"/>
      <c r="X145" s="31"/>
      <c r="Y145" s="31"/>
      <c r="Z145" s="31"/>
      <c r="AA145" s="31"/>
      <c r="AB145" s="31"/>
      <c r="AC145" s="31"/>
      <c r="AD145" s="31"/>
      <c r="AE145" s="31"/>
      <c r="AR145" s="155" t="s">
        <v>208</v>
      </c>
      <c r="AT145" s="155" t="s">
        <v>196</v>
      </c>
      <c r="AU145" s="155" t="s">
        <v>96</v>
      </c>
      <c r="AY145" s="15" t="s">
        <v>195</v>
      </c>
      <c r="BE145" s="156">
        <f>IF(N145="základní",J145,0)</f>
        <v>0</v>
      </c>
      <c r="BF145" s="156">
        <f>IF(N145="snížená",J145,0)</f>
        <v>0</v>
      </c>
      <c r="BG145" s="156">
        <f>IF(N145="zákl. přenesená",J145,0)</f>
        <v>0</v>
      </c>
      <c r="BH145" s="156">
        <f>IF(N145="sníž. přenesená",J145,0)</f>
        <v>0</v>
      </c>
      <c r="BI145" s="156">
        <f>IF(N145="nulová",J145,0)</f>
        <v>0</v>
      </c>
      <c r="BJ145" s="15" t="s">
        <v>93</v>
      </c>
      <c r="BK145" s="156">
        <f>ROUND(I145*H145,2)</f>
        <v>0</v>
      </c>
      <c r="BL145" s="15" t="s">
        <v>208</v>
      </c>
      <c r="BM145" s="155" t="s">
        <v>325</v>
      </c>
    </row>
    <row r="146" spans="1:47" s="2" customFormat="1" ht="19.5">
      <c r="A146" s="31"/>
      <c r="B146" s="32"/>
      <c r="C146" s="184"/>
      <c r="D146" s="201" t="s">
        <v>202</v>
      </c>
      <c r="E146" s="184"/>
      <c r="F146" s="202" t="s">
        <v>326</v>
      </c>
      <c r="G146" s="184"/>
      <c r="H146" s="184"/>
      <c r="I146" s="157"/>
      <c r="J146" s="184"/>
      <c r="K146" s="31"/>
      <c r="L146" s="32"/>
      <c r="M146" s="158"/>
      <c r="N146" s="159"/>
      <c r="O146" s="57"/>
      <c r="P146" s="57"/>
      <c r="Q146" s="57"/>
      <c r="R146" s="57"/>
      <c r="S146" s="57"/>
      <c r="T146" s="58"/>
      <c r="U146" s="31"/>
      <c r="V146" s="31"/>
      <c r="W146" s="31"/>
      <c r="X146" s="31"/>
      <c r="Y146" s="31"/>
      <c r="Z146" s="31"/>
      <c r="AA146" s="31"/>
      <c r="AB146" s="31"/>
      <c r="AC146" s="31"/>
      <c r="AD146" s="31"/>
      <c r="AE146" s="31"/>
      <c r="AT146" s="15" t="s">
        <v>202</v>
      </c>
      <c r="AU146" s="15" t="s">
        <v>96</v>
      </c>
    </row>
    <row r="147" spans="2:51" s="13" customFormat="1" ht="12">
      <c r="B147" s="160"/>
      <c r="C147" s="186"/>
      <c r="D147" s="201" t="s">
        <v>257</v>
      </c>
      <c r="E147" s="203" t="s">
        <v>1</v>
      </c>
      <c r="F147" s="204" t="s">
        <v>96</v>
      </c>
      <c r="G147" s="186"/>
      <c r="H147" s="205">
        <v>2</v>
      </c>
      <c r="I147" s="162"/>
      <c r="J147" s="186"/>
      <c r="L147" s="160"/>
      <c r="M147" s="163"/>
      <c r="N147" s="164"/>
      <c r="O147" s="164"/>
      <c r="P147" s="164"/>
      <c r="Q147" s="164"/>
      <c r="R147" s="164"/>
      <c r="S147" s="164"/>
      <c r="T147" s="165"/>
      <c r="AT147" s="161" t="s">
        <v>257</v>
      </c>
      <c r="AU147" s="161" t="s">
        <v>96</v>
      </c>
      <c r="AV147" s="13" t="s">
        <v>96</v>
      </c>
      <c r="AW147" s="13" t="s">
        <v>40</v>
      </c>
      <c r="AX147" s="13" t="s">
        <v>93</v>
      </c>
      <c r="AY147" s="161" t="s">
        <v>195</v>
      </c>
    </row>
    <row r="148" spans="1:65" s="2" customFormat="1" ht="16.5" customHeight="1">
      <c r="A148" s="31"/>
      <c r="B148" s="148"/>
      <c r="C148" s="206" t="s">
        <v>220</v>
      </c>
      <c r="D148" s="206" t="s">
        <v>327</v>
      </c>
      <c r="E148" s="207" t="s">
        <v>797</v>
      </c>
      <c r="F148" s="208" t="s">
        <v>798</v>
      </c>
      <c r="G148" s="209" t="s">
        <v>330</v>
      </c>
      <c r="H148" s="210">
        <v>22.752</v>
      </c>
      <c r="I148" s="170"/>
      <c r="J148" s="187">
        <f>ROUND(I148*H148,2)</f>
        <v>0</v>
      </c>
      <c r="K148" s="171"/>
      <c r="L148" s="172"/>
      <c r="M148" s="173" t="s">
        <v>1</v>
      </c>
      <c r="N148" s="174" t="s">
        <v>50</v>
      </c>
      <c r="O148" s="57"/>
      <c r="P148" s="153">
        <f>O148*H148</f>
        <v>0</v>
      </c>
      <c r="Q148" s="153">
        <v>1</v>
      </c>
      <c r="R148" s="153">
        <f>Q148*H148</f>
        <v>22.752</v>
      </c>
      <c r="S148" s="153">
        <v>0</v>
      </c>
      <c r="T148" s="154">
        <f>S148*H148</f>
        <v>0</v>
      </c>
      <c r="U148" s="31"/>
      <c r="V148" s="31"/>
      <c r="W148" s="31"/>
      <c r="X148" s="31"/>
      <c r="Y148" s="31"/>
      <c r="Z148" s="31"/>
      <c r="AA148" s="31"/>
      <c r="AB148" s="31"/>
      <c r="AC148" s="31"/>
      <c r="AD148" s="31"/>
      <c r="AE148" s="31"/>
      <c r="AR148" s="155" t="s">
        <v>224</v>
      </c>
      <c r="AT148" s="155" t="s">
        <v>327</v>
      </c>
      <c r="AU148" s="155" t="s">
        <v>96</v>
      </c>
      <c r="AY148" s="15" t="s">
        <v>195</v>
      </c>
      <c r="BE148" s="156">
        <f>IF(N148="základní",J148,0)</f>
        <v>0</v>
      </c>
      <c r="BF148" s="156">
        <f>IF(N148="snížená",J148,0)</f>
        <v>0</v>
      </c>
      <c r="BG148" s="156">
        <f>IF(N148="zákl. přenesená",J148,0)</f>
        <v>0</v>
      </c>
      <c r="BH148" s="156">
        <f>IF(N148="sníž. přenesená",J148,0)</f>
        <v>0</v>
      </c>
      <c r="BI148" s="156">
        <f>IF(N148="nulová",J148,0)</f>
        <v>0</v>
      </c>
      <c r="BJ148" s="15" t="s">
        <v>93</v>
      </c>
      <c r="BK148" s="156">
        <f>ROUND(I148*H148,2)</f>
        <v>0</v>
      </c>
      <c r="BL148" s="15" t="s">
        <v>208</v>
      </c>
      <c r="BM148" s="155" t="s">
        <v>799</v>
      </c>
    </row>
    <row r="149" spans="1:47" s="2" customFormat="1" ht="12">
      <c r="A149" s="31"/>
      <c r="B149" s="32"/>
      <c r="C149" s="184"/>
      <c r="D149" s="201" t="s">
        <v>202</v>
      </c>
      <c r="E149" s="184"/>
      <c r="F149" s="202" t="s">
        <v>798</v>
      </c>
      <c r="G149" s="184"/>
      <c r="H149" s="184"/>
      <c r="I149" s="157"/>
      <c r="J149" s="184"/>
      <c r="K149" s="31"/>
      <c r="L149" s="32"/>
      <c r="M149" s="158"/>
      <c r="N149" s="159"/>
      <c r="O149" s="57"/>
      <c r="P149" s="57"/>
      <c r="Q149" s="57"/>
      <c r="R149" s="57"/>
      <c r="S149" s="57"/>
      <c r="T149" s="58"/>
      <c r="U149" s="31"/>
      <c r="V149" s="31"/>
      <c r="W149" s="31"/>
      <c r="X149" s="31"/>
      <c r="Y149" s="31"/>
      <c r="Z149" s="31"/>
      <c r="AA149" s="31"/>
      <c r="AB149" s="31"/>
      <c r="AC149" s="31"/>
      <c r="AD149" s="31"/>
      <c r="AE149" s="31"/>
      <c r="AT149" s="15" t="s">
        <v>202</v>
      </c>
      <c r="AU149" s="15" t="s">
        <v>96</v>
      </c>
    </row>
    <row r="150" spans="2:51" s="13" customFormat="1" ht="12">
      <c r="B150" s="160"/>
      <c r="C150" s="186"/>
      <c r="D150" s="201" t="s">
        <v>257</v>
      </c>
      <c r="E150" s="203" t="s">
        <v>1</v>
      </c>
      <c r="F150" s="204" t="s">
        <v>1621</v>
      </c>
      <c r="G150" s="186"/>
      <c r="H150" s="205">
        <v>-2.54</v>
      </c>
      <c r="I150" s="162"/>
      <c r="J150" s="186"/>
      <c r="L150" s="160"/>
      <c r="M150" s="163"/>
      <c r="N150" s="164"/>
      <c r="O150" s="164"/>
      <c r="P150" s="164"/>
      <c r="Q150" s="164"/>
      <c r="R150" s="164"/>
      <c r="S150" s="164"/>
      <c r="T150" s="165"/>
      <c r="AT150" s="161" t="s">
        <v>257</v>
      </c>
      <c r="AU150" s="161" t="s">
        <v>96</v>
      </c>
      <c r="AV150" s="13" t="s">
        <v>96</v>
      </c>
      <c r="AW150" s="13" t="s">
        <v>40</v>
      </c>
      <c r="AX150" s="13" t="s">
        <v>85</v>
      </c>
      <c r="AY150" s="161" t="s">
        <v>195</v>
      </c>
    </row>
    <row r="151" spans="2:51" s="13" customFormat="1" ht="12">
      <c r="B151" s="160"/>
      <c r="C151" s="186"/>
      <c r="D151" s="201" t="s">
        <v>257</v>
      </c>
      <c r="E151" s="203" t="s">
        <v>1</v>
      </c>
      <c r="F151" s="204" t="s">
        <v>1622</v>
      </c>
      <c r="G151" s="186"/>
      <c r="H151" s="205">
        <v>22.752</v>
      </c>
      <c r="I151" s="162"/>
      <c r="J151" s="186"/>
      <c r="L151" s="160"/>
      <c r="M151" s="163"/>
      <c r="N151" s="164"/>
      <c r="O151" s="164"/>
      <c r="P151" s="164"/>
      <c r="Q151" s="164"/>
      <c r="R151" s="164"/>
      <c r="S151" s="164"/>
      <c r="T151" s="165"/>
      <c r="AT151" s="161" t="s">
        <v>257</v>
      </c>
      <c r="AU151" s="161" t="s">
        <v>96</v>
      </c>
      <c r="AV151" s="13" t="s">
        <v>96</v>
      </c>
      <c r="AW151" s="13" t="s">
        <v>40</v>
      </c>
      <c r="AX151" s="13" t="s">
        <v>93</v>
      </c>
      <c r="AY151" s="161" t="s">
        <v>195</v>
      </c>
    </row>
    <row r="152" spans="1:65" s="2" customFormat="1" ht="24.2" customHeight="1">
      <c r="A152" s="31"/>
      <c r="B152" s="148"/>
      <c r="C152" s="196" t="s">
        <v>224</v>
      </c>
      <c r="D152" s="196" t="s">
        <v>196</v>
      </c>
      <c r="E152" s="197" t="s">
        <v>335</v>
      </c>
      <c r="F152" s="198" t="s">
        <v>336</v>
      </c>
      <c r="G152" s="199" t="s">
        <v>312</v>
      </c>
      <c r="H152" s="200">
        <v>10</v>
      </c>
      <c r="I152" s="149"/>
      <c r="J152" s="183">
        <f>ROUND(I152*H152,2)</f>
        <v>0</v>
      </c>
      <c r="K152" s="150"/>
      <c r="L152" s="32"/>
      <c r="M152" s="151" t="s">
        <v>1</v>
      </c>
      <c r="N152" s="152" t="s">
        <v>50</v>
      </c>
      <c r="O152" s="57"/>
      <c r="P152" s="153">
        <f>O152*H152</f>
        <v>0</v>
      </c>
      <c r="Q152" s="153">
        <v>0.00868</v>
      </c>
      <c r="R152" s="153">
        <f>Q152*H152</f>
        <v>0.0868</v>
      </c>
      <c r="S152" s="153">
        <v>0</v>
      </c>
      <c r="T152" s="154">
        <f>S152*H152</f>
        <v>0</v>
      </c>
      <c r="U152" s="31"/>
      <c r="V152" s="31"/>
      <c r="W152" s="31"/>
      <c r="X152" s="31"/>
      <c r="Y152" s="31"/>
      <c r="Z152" s="31"/>
      <c r="AA152" s="31"/>
      <c r="AB152" s="31"/>
      <c r="AC152" s="31"/>
      <c r="AD152" s="31"/>
      <c r="AE152" s="31"/>
      <c r="AR152" s="155" t="s">
        <v>208</v>
      </c>
      <c r="AT152" s="155" t="s">
        <v>196</v>
      </c>
      <c r="AU152" s="155" t="s">
        <v>96</v>
      </c>
      <c r="AY152" s="15" t="s">
        <v>195</v>
      </c>
      <c r="BE152" s="156">
        <f>IF(N152="základní",J152,0)</f>
        <v>0</v>
      </c>
      <c r="BF152" s="156">
        <f>IF(N152="snížená",J152,0)</f>
        <v>0</v>
      </c>
      <c r="BG152" s="156">
        <f>IF(N152="zákl. přenesená",J152,0)</f>
        <v>0</v>
      </c>
      <c r="BH152" s="156">
        <f>IF(N152="sníž. přenesená",J152,0)</f>
        <v>0</v>
      </c>
      <c r="BI152" s="156">
        <f>IF(N152="nulová",J152,0)</f>
        <v>0</v>
      </c>
      <c r="BJ152" s="15" t="s">
        <v>93</v>
      </c>
      <c r="BK152" s="156">
        <f>ROUND(I152*H152,2)</f>
        <v>0</v>
      </c>
      <c r="BL152" s="15" t="s">
        <v>208</v>
      </c>
      <c r="BM152" s="155" t="s">
        <v>337</v>
      </c>
    </row>
    <row r="153" spans="1:47" s="2" customFormat="1" ht="58.5">
      <c r="A153" s="31"/>
      <c r="B153" s="32"/>
      <c r="C153" s="184"/>
      <c r="D153" s="201" t="s">
        <v>202</v>
      </c>
      <c r="E153" s="184"/>
      <c r="F153" s="202" t="s">
        <v>338</v>
      </c>
      <c r="G153" s="184"/>
      <c r="H153" s="184"/>
      <c r="I153" s="157"/>
      <c r="J153" s="184"/>
      <c r="K153" s="31"/>
      <c r="L153" s="32"/>
      <c r="M153" s="158"/>
      <c r="N153" s="159"/>
      <c r="O153" s="57"/>
      <c r="P153" s="57"/>
      <c r="Q153" s="57"/>
      <c r="R153" s="57"/>
      <c r="S153" s="57"/>
      <c r="T153" s="58"/>
      <c r="U153" s="31"/>
      <c r="V153" s="31"/>
      <c r="W153" s="31"/>
      <c r="X153" s="31"/>
      <c r="Y153" s="31"/>
      <c r="Z153" s="31"/>
      <c r="AA153" s="31"/>
      <c r="AB153" s="31"/>
      <c r="AC153" s="31"/>
      <c r="AD153" s="31"/>
      <c r="AE153" s="31"/>
      <c r="AT153" s="15" t="s">
        <v>202</v>
      </c>
      <c r="AU153" s="15" t="s">
        <v>96</v>
      </c>
    </row>
    <row r="154" spans="2:51" s="13" customFormat="1" ht="12">
      <c r="B154" s="160"/>
      <c r="C154" s="186"/>
      <c r="D154" s="201" t="s">
        <v>257</v>
      </c>
      <c r="E154" s="203" t="s">
        <v>1</v>
      </c>
      <c r="F154" s="204" t="s">
        <v>234</v>
      </c>
      <c r="G154" s="186"/>
      <c r="H154" s="205">
        <v>10</v>
      </c>
      <c r="I154" s="162"/>
      <c r="J154" s="186"/>
      <c r="L154" s="160"/>
      <c r="M154" s="163"/>
      <c r="N154" s="164"/>
      <c r="O154" s="164"/>
      <c r="P154" s="164"/>
      <c r="Q154" s="164"/>
      <c r="R154" s="164"/>
      <c r="S154" s="164"/>
      <c r="T154" s="165"/>
      <c r="AT154" s="161" t="s">
        <v>257</v>
      </c>
      <c r="AU154" s="161" t="s">
        <v>96</v>
      </c>
      <c r="AV154" s="13" t="s">
        <v>96</v>
      </c>
      <c r="AW154" s="13" t="s">
        <v>40</v>
      </c>
      <c r="AX154" s="13" t="s">
        <v>93</v>
      </c>
      <c r="AY154" s="161" t="s">
        <v>195</v>
      </c>
    </row>
    <row r="155" spans="1:65" s="2" customFormat="1" ht="24.2" customHeight="1">
      <c r="A155" s="31"/>
      <c r="B155" s="148"/>
      <c r="C155" s="196" t="s">
        <v>229</v>
      </c>
      <c r="D155" s="196" t="s">
        <v>196</v>
      </c>
      <c r="E155" s="197" t="s">
        <v>340</v>
      </c>
      <c r="F155" s="198" t="s">
        <v>341</v>
      </c>
      <c r="G155" s="199" t="s">
        <v>312</v>
      </c>
      <c r="H155" s="200">
        <v>10</v>
      </c>
      <c r="I155" s="149"/>
      <c r="J155" s="183">
        <f>ROUND(I155*H155,2)</f>
        <v>0</v>
      </c>
      <c r="K155" s="150"/>
      <c r="L155" s="32"/>
      <c r="M155" s="151" t="s">
        <v>1</v>
      </c>
      <c r="N155" s="152" t="s">
        <v>50</v>
      </c>
      <c r="O155" s="57"/>
      <c r="P155" s="153">
        <f>O155*H155</f>
        <v>0</v>
      </c>
      <c r="Q155" s="153">
        <v>0.0369</v>
      </c>
      <c r="R155" s="153">
        <f>Q155*H155</f>
        <v>0.369</v>
      </c>
      <c r="S155" s="153">
        <v>0</v>
      </c>
      <c r="T155" s="154">
        <f>S155*H155</f>
        <v>0</v>
      </c>
      <c r="U155" s="31"/>
      <c r="V155" s="31"/>
      <c r="W155" s="31"/>
      <c r="X155" s="31"/>
      <c r="Y155" s="31"/>
      <c r="Z155" s="31"/>
      <c r="AA155" s="31"/>
      <c r="AB155" s="31"/>
      <c r="AC155" s="31"/>
      <c r="AD155" s="31"/>
      <c r="AE155" s="31"/>
      <c r="AR155" s="155" t="s">
        <v>208</v>
      </c>
      <c r="AT155" s="155" t="s">
        <v>196</v>
      </c>
      <c r="AU155" s="155" t="s">
        <v>96</v>
      </c>
      <c r="AY155" s="15" t="s">
        <v>195</v>
      </c>
      <c r="BE155" s="156">
        <f>IF(N155="základní",J155,0)</f>
        <v>0</v>
      </c>
      <c r="BF155" s="156">
        <f>IF(N155="snížená",J155,0)</f>
        <v>0</v>
      </c>
      <c r="BG155" s="156">
        <f>IF(N155="zákl. přenesená",J155,0)</f>
        <v>0</v>
      </c>
      <c r="BH155" s="156">
        <f>IF(N155="sníž. přenesená",J155,0)</f>
        <v>0</v>
      </c>
      <c r="BI155" s="156">
        <f>IF(N155="nulová",J155,0)</f>
        <v>0</v>
      </c>
      <c r="BJ155" s="15" t="s">
        <v>93</v>
      </c>
      <c r="BK155" s="156">
        <f>ROUND(I155*H155,2)</f>
        <v>0</v>
      </c>
      <c r="BL155" s="15" t="s">
        <v>208</v>
      </c>
      <c r="BM155" s="155" t="s">
        <v>342</v>
      </c>
    </row>
    <row r="156" spans="1:47" s="2" customFormat="1" ht="58.5">
      <c r="A156" s="31"/>
      <c r="B156" s="32"/>
      <c r="C156" s="184"/>
      <c r="D156" s="201" t="s">
        <v>202</v>
      </c>
      <c r="E156" s="184"/>
      <c r="F156" s="202" t="s">
        <v>343</v>
      </c>
      <c r="G156" s="184"/>
      <c r="H156" s="184"/>
      <c r="I156" s="157"/>
      <c r="J156" s="184"/>
      <c r="K156" s="31"/>
      <c r="L156" s="32"/>
      <c r="M156" s="158"/>
      <c r="N156" s="159"/>
      <c r="O156" s="57"/>
      <c r="P156" s="57"/>
      <c r="Q156" s="57"/>
      <c r="R156" s="57"/>
      <c r="S156" s="57"/>
      <c r="T156" s="58"/>
      <c r="U156" s="31"/>
      <c r="V156" s="31"/>
      <c r="W156" s="31"/>
      <c r="X156" s="31"/>
      <c r="Y156" s="31"/>
      <c r="Z156" s="31"/>
      <c r="AA156" s="31"/>
      <c r="AB156" s="31"/>
      <c r="AC156" s="31"/>
      <c r="AD156" s="31"/>
      <c r="AE156" s="31"/>
      <c r="AT156" s="15" t="s">
        <v>202</v>
      </c>
      <c r="AU156" s="15" t="s">
        <v>96</v>
      </c>
    </row>
    <row r="157" spans="2:51" s="13" customFormat="1" ht="12">
      <c r="B157" s="160"/>
      <c r="C157" s="186"/>
      <c r="D157" s="201" t="s">
        <v>257</v>
      </c>
      <c r="E157" s="203" t="s">
        <v>1</v>
      </c>
      <c r="F157" s="204" t="s">
        <v>234</v>
      </c>
      <c r="G157" s="186"/>
      <c r="H157" s="205">
        <v>10</v>
      </c>
      <c r="I157" s="162"/>
      <c r="J157" s="186"/>
      <c r="L157" s="160"/>
      <c r="M157" s="163"/>
      <c r="N157" s="164"/>
      <c r="O157" s="164"/>
      <c r="P157" s="164"/>
      <c r="Q157" s="164"/>
      <c r="R157" s="164"/>
      <c r="S157" s="164"/>
      <c r="T157" s="165"/>
      <c r="AT157" s="161" t="s">
        <v>257</v>
      </c>
      <c r="AU157" s="161" t="s">
        <v>96</v>
      </c>
      <c r="AV157" s="13" t="s">
        <v>96</v>
      </c>
      <c r="AW157" s="13" t="s">
        <v>40</v>
      </c>
      <c r="AX157" s="13" t="s">
        <v>93</v>
      </c>
      <c r="AY157" s="161" t="s">
        <v>195</v>
      </c>
    </row>
    <row r="158" spans="1:65" s="2" customFormat="1" ht="24.2" customHeight="1">
      <c r="A158" s="31"/>
      <c r="B158" s="148"/>
      <c r="C158" s="196" t="s">
        <v>234</v>
      </c>
      <c r="D158" s="196" t="s">
        <v>196</v>
      </c>
      <c r="E158" s="197" t="s">
        <v>345</v>
      </c>
      <c r="F158" s="198" t="s">
        <v>346</v>
      </c>
      <c r="G158" s="199" t="s">
        <v>347</v>
      </c>
      <c r="H158" s="200">
        <v>25.28</v>
      </c>
      <c r="I158" s="149"/>
      <c r="J158" s="183">
        <f>ROUND(I158*H158,2)</f>
        <v>0</v>
      </c>
      <c r="K158" s="150"/>
      <c r="L158" s="32"/>
      <c r="M158" s="151" t="s">
        <v>1</v>
      </c>
      <c r="N158" s="152" t="s">
        <v>50</v>
      </c>
      <c r="O158" s="57"/>
      <c r="P158" s="153">
        <f>O158*H158</f>
        <v>0</v>
      </c>
      <c r="Q158" s="153">
        <v>0</v>
      </c>
      <c r="R158" s="153">
        <f>Q158*H158</f>
        <v>0</v>
      </c>
      <c r="S158" s="153">
        <v>0</v>
      </c>
      <c r="T158" s="154">
        <f>S158*H158</f>
        <v>0</v>
      </c>
      <c r="U158" s="31"/>
      <c r="V158" s="31"/>
      <c r="W158" s="31"/>
      <c r="X158" s="31"/>
      <c r="Y158" s="31"/>
      <c r="Z158" s="31"/>
      <c r="AA158" s="31"/>
      <c r="AB158" s="31"/>
      <c r="AC158" s="31"/>
      <c r="AD158" s="31"/>
      <c r="AE158" s="31"/>
      <c r="AR158" s="155" t="s">
        <v>208</v>
      </c>
      <c r="AT158" s="155" t="s">
        <v>196</v>
      </c>
      <c r="AU158" s="155" t="s">
        <v>96</v>
      </c>
      <c r="AY158" s="15" t="s">
        <v>195</v>
      </c>
      <c r="BE158" s="156">
        <f>IF(N158="základní",J158,0)</f>
        <v>0</v>
      </c>
      <c r="BF158" s="156">
        <f>IF(N158="snížená",J158,0)</f>
        <v>0</v>
      </c>
      <c r="BG158" s="156">
        <f>IF(N158="zákl. přenesená",J158,0)</f>
        <v>0</v>
      </c>
      <c r="BH158" s="156">
        <f>IF(N158="sníž. přenesená",J158,0)</f>
        <v>0</v>
      </c>
      <c r="BI158" s="156">
        <f>IF(N158="nulová",J158,0)</f>
        <v>0</v>
      </c>
      <c r="BJ158" s="15" t="s">
        <v>93</v>
      </c>
      <c r="BK158" s="156">
        <f>ROUND(I158*H158,2)</f>
        <v>0</v>
      </c>
      <c r="BL158" s="15" t="s">
        <v>208</v>
      </c>
      <c r="BM158" s="155" t="s">
        <v>348</v>
      </c>
    </row>
    <row r="159" spans="1:47" s="2" customFormat="1" ht="19.5">
      <c r="A159" s="31"/>
      <c r="B159" s="32"/>
      <c r="C159" s="184"/>
      <c r="D159" s="201" t="s">
        <v>202</v>
      </c>
      <c r="E159" s="184"/>
      <c r="F159" s="202" t="s">
        <v>349</v>
      </c>
      <c r="G159" s="184"/>
      <c r="H159" s="184"/>
      <c r="I159" s="157"/>
      <c r="J159" s="184"/>
      <c r="K159" s="31"/>
      <c r="L159" s="32"/>
      <c r="M159" s="158"/>
      <c r="N159" s="159"/>
      <c r="O159" s="57"/>
      <c r="P159" s="57"/>
      <c r="Q159" s="57"/>
      <c r="R159" s="57"/>
      <c r="S159" s="57"/>
      <c r="T159" s="58"/>
      <c r="U159" s="31"/>
      <c r="V159" s="31"/>
      <c r="W159" s="31"/>
      <c r="X159" s="31"/>
      <c r="Y159" s="31"/>
      <c r="Z159" s="31"/>
      <c r="AA159" s="31"/>
      <c r="AB159" s="31"/>
      <c r="AC159" s="31"/>
      <c r="AD159" s="31"/>
      <c r="AE159" s="31"/>
      <c r="AT159" s="15" t="s">
        <v>202</v>
      </c>
      <c r="AU159" s="15" t="s">
        <v>96</v>
      </c>
    </row>
    <row r="160" spans="2:51" s="13" customFormat="1" ht="12">
      <c r="B160" s="160"/>
      <c r="C160" s="186"/>
      <c r="D160" s="201" t="s">
        <v>257</v>
      </c>
      <c r="E160" s="203" t="s">
        <v>1</v>
      </c>
      <c r="F160" s="204" t="s">
        <v>1623</v>
      </c>
      <c r="G160" s="186"/>
      <c r="H160" s="205">
        <v>25.28</v>
      </c>
      <c r="I160" s="162"/>
      <c r="J160" s="186"/>
      <c r="L160" s="160"/>
      <c r="M160" s="163"/>
      <c r="N160" s="164"/>
      <c r="O160" s="164"/>
      <c r="P160" s="164"/>
      <c r="Q160" s="164"/>
      <c r="R160" s="164"/>
      <c r="S160" s="164"/>
      <c r="T160" s="165"/>
      <c r="AT160" s="161" t="s">
        <v>257</v>
      </c>
      <c r="AU160" s="161" t="s">
        <v>96</v>
      </c>
      <c r="AV160" s="13" t="s">
        <v>96</v>
      </c>
      <c r="AW160" s="13" t="s">
        <v>40</v>
      </c>
      <c r="AX160" s="13" t="s">
        <v>93</v>
      </c>
      <c r="AY160" s="161" t="s">
        <v>195</v>
      </c>
    </row>
    <row r="161" spans="1:65" s="2" customFormat="1" ht="24.2" customHeight="1">
      <c r="A161" s="31"/>
      <c r="B161" s="148"/>
      <c r="C161" s="196" t="s">
        <v>239</v>
      </c>
      <c r="D161" s="196" t="s">
        <v>196</v>
      </c>
      <c r="E161" s="197" t="s">
        <v>351</v>
      </c>
      <c r="F161" s="198" t="s">
        <v>352</v>
      </c>
      <c r="G161" s="199" t="s">
        <v>296</v>
      </c>
      <c r="H161" s="200">
        <v>26.4</v>
      </c>
      <c r="I161" s="149"/>
      <c r="J161" s="183">
        <f>ROUND(I161*H161,2)</f>
        <v>0</v>
      </c>
      <c r="K161" s="150"/>
      <c r="L161" s="32"/>
      <c r="M161" s="151" t="s">
        <v>1</v>
      </c>
      <c r="N161" s="152" t="s">
        <v>50</v>
      </c>
      <c r="O161" s="57"/>
      <c r="P161" s="153">
        <f>O161*H161</f>
        <v>0</v>
      </c>
      <c r="Q161" s="153">
        <v>0</v>
      </c>
      <c r="R161" s="153">
        <f>Q161*H161</f>
        <v>0</v>
      </c>
      <c r="S161" s="153">
        <v>0</v>
      </c>
      <c r="T161" s="154">
        <f>S161*H161</f>
        <v>0</v>
      </c>
      <c r="U161" s="31"/>
      <c r="V161" s="31"/>
      <c r="W161" s="31"/>
      <c r="X161" s="31"/>
      <c r="Y161" s="31"/>
      <c r="Z161" s="31"/>
      <c r="AA161" s="31"/>
      <c r="AB161" s="31"/>
      <c r="AC161" s="31"/>
      <c r="AD161" s="31"/>
      <c r="AE161" s="31"/>
      <c r="AR161" s="155" t="s">
        <v>208</v>
      </c>
      <c r="AT161" s="155" t="s">
        <v>196</v>
      </c>
      <c r="AU161" s="155" t="s">
        <v>96</v>
      </c>
      <c r="AY161" s="15" t="s">
        <v>195</v>
      </c>
      <c r="BE161" s="156">
        <f>IF(N161="základní",J161,0)</f>
        <v>0</v>
      </c>
      <c r="BF161" s="156">
        <f>IF(N161="snížená",J161,0)</f>
        <v>0</v>
      </c>
      <c r="BG161" s="156">
        <f>IF(N161="zákl. přenesená",J161,0)</f>
        <v>0</v>
      </c>
      <c r="BH161" s="156">
        <f>IF(N161="sníž. přenesená",J161,0)</f>
        <v>0</v>
      </c>
      <c r="BI161" s="156">
        <f>IF(N161="nulová",J161,0)</f>
        <v>0</v>
      </c>
      <c r="BJ161" s="15" t="s">
        <v>93</v>
      </c>
      <c r="BK161" s="156">
        <f>ROUND(I161*H161,2)</f>
        <v>0</v>
      </c>
      <c r="BL161" s="15" t="s">
        <v>208</v>
      </c>
      <c r="BM161" s="155" t="s">
        <v>1107</v>
      </c>
    </row>
    <row r="162" spans="1:47" s="2" customFormat="1" ht="19.5">
      <c r="A162" s="31"/>
      <c r="B162" s="32"/>
      <c r="C162" s="184"/>
      <c r="D162" s="201" t="s">
        <v>202</v>
      </c>
      <c r="E162" s="184"/>
      <c r="F162" s="202" t="s">
        <v>354</v>
      </c>
      <c r="G162" s="184"/>
      <c r="H162" s="184"/>
      <c r="I162" s="157"/>
      <c r="J162" s="184"/>
      <c r="K162" s="31"/>
      <c r="L162" s="32"/>
      <c r="M162" s="158"/>
      <c r="N162" s="159"/>
      <c r="O162" s="57"/>
      <c r="P162" s="57"/>
      <c r="Q162" s="57"/>
      <c r="R162" s="57"/>
      <c r="S162" s="57"/>
      <c r="T162" s="58"/>
      <c r="U162" s="31"/>
      <c r="V162" s="31"/>
      <c r="W162" s="31"/>
      <c r="X162" s="31"/>
      <c r="Y162" s="31"/>
      <c r="Z162" s="31"/>
      <c r="AA162" s="31"/>
      <c r="AB162" s="31"/>
      <c r="AC162" s="31"/>
      <c r="AD162" s="31"/>
      <c r="AE162" s="31"/>
      <c r="AT162" s="15" t="s">
        <v>202</v>
      </c>
      <c r="AU162" s="15" t="s">
        <v>96</v>
      </c>
    </row>
    <row r="163" spans="2:51" s="13" customFormat="1" ht="12">
      <c r="B163" s="160"/>
      <c r="C163" s="186"/>
      <c r="D163" s="201" t="s">
        <v>257</v>
      </c>
      <c r="E163" s="203" t="s">
        <v>1</v>
      </c>
      <c r="F163" s="204" t="s">
        <v>1624</v>
      </c>
      <c r="G163" s="186"/>
      <c r="H163" s="205">
        <v>26.4</v>
      </c>
      <c r="I163" s="162"/>
      <c r="J163" s="186"/>
      <c r="L163" s="160"/>
      <c r="M163" s="163"/>
      <c r="N163" s="164"/>
      <c r="O163" s="164"/>
      <c r="P163" s="164"/>
      <c r="Q163" s="164"/>
      <c r="R163" s="164"/>
      <c r="S163" s="164"/>
      <c r="T163" s="165"/>
      <c r="AT163" s="161" t="s">
        <v>257</v>
      </c>
      <c r="AU163" s="161" t="s">
        <v>96</v>
      </c>
      <c r="AV163" s="13" t="s">
        <v>96</v>
      </c>
      <c r="AW163" s="13" t="s">
        <v>40</v>
      </c>
      <c r="AX163" s="13" t="s">
        <v>93</v>
      </c>
      <c r="AY163" s="161" t="s">
        <v>195</v>
      </c>
    </row>
    <row r="164" spans="1:65" s="2" customFormat="1" ht="33" customHeight="1">
      <c r="A164" s="31"/>
      <c r="B164" s="148"/>
      <c r="C164" s="196" t="s">
        <v>245</v>
      </c>
      <c r="D164" s="196" t="s">
        <v>196</v>
      </c>
      <c r="E164" s="197" t="s">
        <v>803</v>
      </c>
      <c r="F164" s="198" t="s">
        <v>804</v>
      </c>
      <c r="G164" s="199" t="s">
        <v>347</v>
      </c>
      <c r="H164" s="200">
        <v>29.158</v>
      </c>
      <c r="I164" s="149"/>
      <c r="J164" s="183">
        <f>ROUND(I164*H164,2)</f>
        <v>0</v>
      </c>
      <c r="K164" s="150"/>
      <c r="L164" s="32"/>
      <c r="M164" s="151" t="s">
        <v>1</v>
      </c>
      <c r="N164" s="152" t="s">
        <v>50</v>
      </c>
      <c r="O164" s="57"/>
      <c r="P164" s="153">
        <f>O164*H164</f>
        <v>0</v>
      </c>
      <c r="Q164" s="153">
        <v>0</v>
      </c>
      <c r="R164" s="153">
        <f>Q164*H164</f>
        <v>0</v>
      </c>
      <c r="S164" s="153">
        <v>0</v>
      </c>
      <c r="T164" s="154">
        <f>S164*H164</f>
        <v>0</v>
      </c>
      <c r="U164" s="31"/>
      <c r="V164" s="31"/>
      <c r="W164" s="31"/>
      <c r="X164" s="31"/>
      <c r="Y164" s="31"/>
      <c r="Z164" s="31"/>
      <c r="AA164" s="31"/>
      <c r="AB164" s="31"/>
      <c r="AC164" s="31"/>
      <c r="AD164" s="31"/>
      <c r="AE164" s="31"/>
      <c r="AR164" s="155" t="s">
        <v>208</v>
      </c>
      <c r="AT164" s="155" t="s">
        <v>196</v>
      </c>
      <c r="AU164" s="155" t="s">
        <v>96</v>
      </c>
      <c r="AY164" s="15" t="s">
        <v>195</v>
      </c>
      <c r="BE164" s="156">
        <f>IF(N164="základní",J164,0)</f>
        <v>0</v>
      </c>
      <c r="BF164" s="156">
        <f>IF(N164="snížená",J164,0)</f>
        <v>0</v>
      </c>
      <c r="BG164" s="156">
        <f>IF(N164="zákl. přenesená",J164,0)</f>
        <v>0</v>
      </c>
      <c r="BH164" s="156">
        <f>IF(N164="sníž. přenesená",J164,0)</f>
        <v>0</v>
      </c>
      <c r="BI164" s="156">
        <f>IF(N164="nulová",J164,0)</f>
        <v>0</v>
      </c>
      <c r="BJ164" s="15" t="s">
        <v>93</v>
      </c>
      <c r="BK164" s="156">
        <f>ROUND(I164*H164,2)</f>
        <v>0</v>
      </c>
      <c r="BL164" s="15" t="s">
        <v>208</v>
      </c>
      <c r="BM164" s="155" t="s">
        <v>805</v>
      </c>
    </row>
    <row r="165" spans="1:47" s="2" customFormat="1" ht="29.25">
      <c r="A165" s="31"/>
      <c r="B165" s="32"/>
      <c r="C165" s="184"/>
      <c r="D165" s="201" t="s">
        <v>202</v>
      </c>
      <c r="E165" s="184"/>
      <c r="F165" s="202" t="s">
        <v>806</v>
      </c>
      <c r="G165" s="184"/>
      <c r="H165" s="184"/>
      <c r="I165" s="157"/>
      <c r="J165" s="184"/>
      <c r="K165" s="31"/>
      <c r="L165" s="32"/>
      <c r="M165" s="158"/>
      <c r="N165" s="159"/>
      <c r="O165" s="57"/>
      <c r="P165" s="57"/>
      <c r="Q165" s="57"/>
      <c r="R165" s="57"/>
      <c r="S165" s="57"/>
      <c r="T165" s="58"/>
      <c r="U165" s="31"/>
      <c r="V165" s="31"/>
      <c r="W165" s="31"/>
      <c r="X165" s="31"/>
      <c r="Y165" s="31"/>
      <c r="Z165" s="31"/>
      <c r="AA165" s="31"/>
      <c r="AB165" s="31"/>
      <c r="AC165" s="31"/>
      <c r="AD165" s="31"/>
      <c r="AE165" s="31"/>
      <c r="AT165" s="15" t="s">
        <v>202</v>
      </c>
      <c r="AU165" s="15" t="s">
        <v>96</v>
      </c>
    </row>
    <row r="166" spans="2:51" s="13" customFormat="1" ht="22.5">
      <c r="B166" s="160"/>
      <c r="C166" s="186"/>
      <c r="D166" s="201" t="s">
        <v>257</v>
      </c>
      <c r="E166" s="203" t="s">
        <v>1</v>
      </c>
      <c r="F166" s="204" t="s">
        <v>1625</v>
      </c>
      <c r="G166" s="186"/>
      <c r="H166" s="205">
        <v>36.403</v>
      </c>
      <c r="I166" s="162"/>
      <c r="J166" s="186"/>
      <c r="L166" s="160"/>
      <c r="M166" s="163"/>
      <c r="N166" s="164"/>
      <c r="O166" s="164"/>
      <c r="P166" s="164"/>
      <c r="Q166" s="164"/>
      <c r="R166" s="164"/>
      <c r="S166" s="164"/>
      <c r="T166" s="165"/>
      <c r="AT166" s="161" t="s">
        <v>257</v>
      </c>
      <c r="AU166" s="161" t="s">
        <v>96</v>
      </c>
      <c r="AV166" s="13" t="s">
        <v>96</v>
      </c>
      <c r="AW166" s="13" t="s">
        <v>40</v>
      </c>
      <c r="AX166" s="13" t="s">
        <v>85</v>
      </c>
      <c r="AY166" s="161" t="s">
        <v>195</v>
      </c>
    </row>
    <row r="167" spans="2:51" s="13" customFormat="1" ht="12">
      <c r="B167" s="160"/>
      <c r="C167" s="186"/>
      <c r="D167" s="201" t="s">
        <v>257</v>
      </c>
      <c r="E167" s="203" t="s">
        <v>1</v>
      </c>
      <c r="F167" s="204" t="s">
        <v>1626</v>
      </c>
      <c r="G167" s="186"/>
      <c r="H167" s="205">
        <v>-7.245</v>
      </c>
      <c r="I167" s="162"/>
      <c r="J167" s="186"/>
      <c r="L167" s="160"/>
      <c r="M167" s="163"/>
      <c r="N167" s="164"/>
      <c r="O167" s="164"/>
      <c r="P167" s="164"/>
      <c r="Q167" s="164"/>
      <c r="R167" s="164"/>
      <c r="S167" s="164"/>
      <c r="T167" s="165"/>
      <c r="AT167" s="161" t="s">
        <v>257</v>
      </c>
      <c r="AU167" s="161" t="s">
        <v>96</v>
      </c>
      <c r="AV167" s="13" t="s">
        <v>96</v>
      </c>
      <c r="AW167" s="13" t="s">
        <v>40</v>
      </c>
      <c r="AX167" s="13" t="s">
        <v>85</v>
      </c>
      <c r="AY167" s="161" t="s">
        <v>195</v>
      </c>
    </row>
    <row r="168" spans="1:65" s="2" customFormat="1" ht="37.9" customHeight="1">
      <c r="A168" s="31"/>
      <c r="B168" s="148"/>
      <c r="C168" s="196" t="s">
        <v>253</v>
      </c>
      <c r="D168" s="196" t="s">
        <v>196</v>
      </c>
      <c r="E168" s="197" t="s">
        <v>362</v>
      </c>
      <c r="F168" s="198" t="s">
        <v>363</v>
      </c>
      <c r="G168" s="199" t="s">
        <v>347</v>
      </c>
      <c r="H168" s="200">
        <v>8</v>
      </c>
      <c r="I168" s="149"/>
      <c r="J168" s="183">
        <f>ROUND(I168*H168,2)</f>
        <v>0</v>
      </c>
      <c r="K168" s="150"/>
      <c r="L168" s="32"/>
      <c r="M168" s="151" t="s">
        <v>1</v>
      </c>
      <c r="N168" s="152" t="s">
        <v>50</v>
      </c>
      <c r="O168" s="57"/>
      <c r="P168" s="153">
        <f>O168*H168</f>
        <v>0</v>
      </c>
      <c r="Q168" s="153">
        <v>0</v>
      </c>
      <c r="R168" s="153">
        <f>Q168*H168</f>
        <v>0</v>
      </c>
      <c r="S168" s="153">
        <v>0</v>
      </c>
      <c r="T168" s="154">
        <f>S168*H168</f>
        <v>0</v>
      </c>
      <c r="U168" s="31"/>
      <c r="V168" s="31"/>
      <c r="W168" s="31"/>
      <c r="X168" s="31"/>
      <c r="Y168" s="31"/>
      <c r="Z168" s="31"/>
      <c r="AA168" s="31"/>
      <c r="AB168" s="31"/>
      <c r="AC168" s="31"/>
      <c r="AD168" s="31"/>
      <c r="AE168" s="31"/>
      <c r="AR168" s="155" t="s">
        <v>208</v>
      </c>
      <c r="AT168" s="155" t="s">
        <v>196</v>
      </c>
      <c r="AU168" s="155" t="s">
        <v>96</v>
      </c>
      <c r="AY168" s="15" t="s">
        <v>195</v>
      </c>
      <c r="BE168" s="156">
        <f>IF(N168="základní",J168,0)</f>
        <v>0</v>
      </c>
      <c r="BF168" s="156">
        <f>IF(N168="snížená",J168,0)</f>
        <v>0</v>
      </c>
      <c r="BG168" s="156">
        <f>IF(N168="zákl. přenesená",J168,0)</f>
        <v>0</v>
      </c>
      <c r="BH168" s="156">
        <f>IF(N168="sníž. přenesená",J168,0)</f>
        <v>0</v>
      </c>
      <c r="BI168" s="156">
        <f>IF(N168="nulová",J168,0)</f>
        <v>0</v>
      </c>
      <c r="BJ168" s="15" t="s">
        <v>93</v>
      </c>
      <c r="BK168" s="156">
        <f>ROUND(I168*H168,2)</f>
        <v>0</v>
      </c>
      <c r="BL168" s="15" t="s">
        <v>208</v>
      </c>
      <c r="BM168" s="155" t="s">
        <v>364</v>
      </c>
    </row>
    <row r="169" spans="1:47" s="2" customFormat="1" ht="39">
      <c r="A169" s="31"/>
      <c r="B169" s="32"/>
      <c r="C169" s="184"/>
      <c r="D169" s="201" t="s">
        <v>202</v>
      </c>
      <c r="E169" s="184"/>
      <c r="F169" s="202" t="s">
        <v>365</v>
      </c>
      <c r="G169" s="184"/>
      <c r="H169" s="184"/>
      <c r="I169" s="157"/>
      <c r="J169" s="184"/>
      <c r="K169" s="31"/>
      <c r="L169" s="32"/>
      <c r="M169" s="158"/>
      <c r="N169" s="159"/>
      <c r="O169" s="57"/>
      <c r="P169" s="57"/>
      <c r="Q169" s="57"/>
      <c r="R169" s="57"/>
      <c r="S169" s="57"/>
      <c r="T169" s="58"/>
      <c r="U169" s="31"/>
      <c r="V169" s="31"/>
      <c r="W169" s="31"/>
      <c r="X169" s="31"/>
      <c r="Y169" s="31"/>
      <c r="Z169" s="31"/>
      <c r="AA169" s="31"/>
      <c r="AB169" s="31"/>
      <c r="AC169" s="31"/>
      <c r="AD169" s="31"/>
      <c r="AE169" s="31"/>
      <c r="AT169" s="15" t="s">
        <v>202</v>
      </c>
      <c r="AU169" s="15" t="s">
        <v>96</v>
      </c>
    </row>
    <row r="170" spans="2:51" s="13" customFormat="1" ht="12">
      <c r="B170" s="160"/>
      <c r="C170" s="186"/>
      <c r="D170" s="201" t="s">
        <v>257</v>
      </c>
      <c r="E170" s="203" t="s">
        <v>1</v>
      </c>
      <c r="F170" s="204" t="s">
        <v>224</v>
      </c>
      <c r="G170" s="186"/>
      <c r="H170" s="205">
        <v>8</v>
      </c>
      <c r="I170" s="162"/>
      <c r="J170" s="186"/>
      <c r="L170" s="160"/>
      <c r="M170" s="163"/>
      <c r="N170" s="164"/>
      <c r="O170" s="164"/>
      <c r="P170" s="164"/>
      <c r="Q170" s="164"/>
      <c r="R170" s="164"/>
      <c r="S170" s="164"/>
      <c r="T170" s="165"/>
      <c r="AT170" s="161" t="s">
        <v>257</v>
      </c>
      <c r="AU170" s="161" t="s">
        <v>96</v>
      </c>
      <c r="AV170" s="13" t="s">
        <v>96</v>
      </c>
      <c r="AW170" s="13" t="s">
        <v>40</v>
      </c>
      <c r="AX170" s="13" t="s">
        <v>93</v>
      </c>
      <c r="AY170" s="161" t="s">
        <v>195</v>
      </c>
    </row>
    <row r="171" spans="1:65" s="2" customFormat="1" ht="33" customHeight="1">
      <c r="A171" s="31"/>
      <c r="B171" s="148"/>
      <c r="C171" s="196" t="s">
        <v>260</v>
      </c>
      <c r="D171" s="196" t="s">
        <v>196</v>
      </c>
      <c r="E171" s="197" t="s">
        <v>809</v>
      </c>
      <c r="F171" s="198" t="s">
        <v>810</v>
      </c>
      <c r="G171" s="199" t="s">
        <v>347</v>
      </c>
      <c r="H171" s="200">
        <v>35.738</v>
      </c>
      <c r="I171" s="149"/>
      <c r="J171" s="183">
        <f>ROUND(I171*H171,2)</f>
        <v>0</v>
      </c>
      <c r="K171" s="150"/>
      <c r="L171" s="32"/>
      <c r="M171" s="151" t="s">
        <v>1</v>
      </c>
      <c r="N171" s="152" t="s">
        <v>50</v>
      </c>
      <c r="O171" s="57"/>
      <c r="P171" s="153">
        <f>O171*H171</f>
        <v>0</v>
      </c>
      <c r="Q171" s="153">
        <v>0</v>
      </c>
      <c r="R171" s="153">
        <f>Q171*H171</f>
        <v>0</v>
      </c>
      <c r="S171" s="153">
        <v>0</v>
      </c>
      <c r="T171" s="154">
        <f>S171*H171</f>
        <v>0</v>
      </c>
      <c r="U171" s="31"/>
      <c r="V171" s="31"/>
      <c r="W171" s="31"/>
      <c r="X171" s="31"/>
      <c r="Y171" s="31"/>
      <c r="Z171" s="31"/>
      <c r="AA171" s="31"/>
      <c r="AB171" s="31"/>
      <c r="AC171" s="31"/>
      <c r="AD171" s="31"/>
      <c r="AE171" s="31"/>
      <c r="AR171" s="155" t="s">
        <v>208</v>
      </c>
      <c r="AT171" s="155" t="s">
        <v>196</v>
      </c>
      <c r="AU171" s="155" t="s">
        <v>96</v>
      </c>
      <c r="AY171" s="15" t="s">
        <v>195</v>
      </c>
      <c r="BE171" s="156">
        <f>IF(N171="základní",J171,0)</f>
        <v>0</v>
      </c>
      <c r="BF171" s="156">
        <f>IF(N171="snížená",J171,0)</f>
        <v>0</v>
      </c>
      <c r="BG171" s="156">
        <f>IF(N171="zákl. přenesená",J171,0)</f>
        <v>0</v>
      </c>
      <c r="BH171" s="156">
        <f>IF(N171="sníž. přenesená",J171,0)</f>
        <v>0</v>
      </c>
      <c r="BI171" s="156">
        <f>IF(N171="nulová",J171,0)</f>
        <v>0</v>
      </c>
      <c r="BJ171" s="15" t="s">
        <v>93</v>
      </c>
      <c r="BK171" s="156">
        <f>ROUND(I171*H171,2)</f>
        <v>0</v>
      </c>
      <c r="BL171" s="15" t="s">
        <v>208</v>
      </c>
      <c r="BM171" s="155" t="s">
        <v>811</v>
      </c>
    </row>
    <row r="172" spans="1:47" s="2" customFormat="1" ht="29.25">
      <c r="A172" s="31"/>
      <c r="B172" s="32"/>
      <c r="C172" s="184"/>
      <c r="D172" s="201" t="s">
        <v>202</v>
      </c>
      <c r="E172" s="184"/>
      <c r="F172" s="202" t="s">
        <v>812</v>
      </c>
      <c r="G172" s="184"/>
      <c r="H172" s="184"/>
      <c r="I172" s="157"/>
      <c r="J172" s="184"/>
      <c r="K172" s="31"/>
      <c r="L172" s="32"/>
      <c r="M172" s="158"/>
      <c r="N172" s="159"/>
      <c r="O172" s="57"/>
      <c r="P172" s="57"/>
      <c r="Q172" s="57"/>
      <c r="R172" s="57"/>
      <c r="S172" s="57"/>
      <c r="T172" s="58"/>
      <c r="U172" s="31"/>
      <c r="V172" s="31"/>
      <c r="W172" s="31"/>
      <c r="X172" s="31"/>
      <c r="Y172" s="31"/>
      <c r="Z172" s="31"/>
      <c r="AA172" s="31"/>
      <c r="AB172" s="31"/>
      <c r="AC172" s="31"/>
      <c r="AD172" s="31"/>
      <c r="AE172" s="31"/>
      <c r="AT172" s="15" t="s">
        <v>202</v>
      </c>
      <c r="AU172" s="15" t="s">
        <v>96</v>
      </c>
    </row>
    <row r="173" spans="2:51" s="13" customFormat="1" ht="22.5">
      <c r="B173" s="160"/>
      <c r="C173" s="186"/>
      <c r="D173" s="201" t="s">
        <v>257</v>
      </c>
      <c r="E173" s="203" t="s">
        <v>1</v>
      </c>
      <c r="F173" s="204" t="s">
        <v>1627</v>
      </c>
      <c r="G173" s="186"/>
      <c r="H173" s="205">
        <v>46.605</v>
      </c>
      <c r="I173" s="162"/>
      <c r="J173" s="186"/>
      <c r="L173" s="160"/>
      <c r="M173" s="163"/>
      <c r="N173" s="164"/>
      <c r="O173" s="164"/>
      <c r="P173" s="164"/>
      <c r="Q173" s="164"/>
      <c r="R173" s="164"/>
      <c r="S173" s="164"/>
      <c r="T173" s="165"/>
      <c r="AT173" s="161" t="s">
        <v>257</v>
      </c>
      <c r="AU173" s="161" t="s">
        <v>96</v>
      </c>
      <c r="AV173" s="13" t="s">
        <v>96</v>
      </c>
      <c r="AW173" s="13" t="s">
        <v>40</v>
      </c>
      <c r="AX173" s="13" t="s">
        <v>85</v>
      </c>
      <c r="AY173" s="161" t="s">
        <v>195</v>
      </c>
    </row>
    <row r="174" spans="2:51" s="13" customFormat="1" ht="12">
      <c r="B174" s="160"/>
      <c r="C174" s="186"/>
      <c r="D174" s="201" t="s">
        <v>257</v>
      </c>
      <c r="E174" s="203" t="s">
        <v>1</v>
      </c>
      <c r="F174" s="204" t="s">
        <v>1628</v>
      </c>
      <c r="G174" s="186"/>
      <c r="H174" s="205">
        <v>-10.867</v>
      </c>
      <c r="I174" s="162"/>
      <c r="J174" s="186"/>
      <c r="L174" s="160"/>
      <c r="M174" s="163"/>
      <c r="N174" s="164"/>
      <c r="O174" s="164"/>
      <c r="P174" s="164"/>
      <c r="Q174" s="164"/>
      <c r="R174" s="164"/>
      <c r="S174" s="164"/>
      <c r="T174" s="165"/>
      <c r="AT174" s="161" t="s">
        <v>257</v>
      </c>
      <c r="AU174" s="161" t="s">
        <v>96</v>
      </c>
      <c r="AV174" s="13" t="s">
        <v>96</v>
      </c>
      <c r="AW174" s="13" t="s">
        <v>40</v>
      </c>
      <c r="AX174" s="13" t="s">
        <v>85</v>
      </c>
      <c r="AY174" s="161" t="s">
        <v>195</v>
      </c>
    </row>
    <row r="175" spans="1:65" s="2" customFormat="1" ht="21.75" customHeight="1">
      <c r="A175" s="31"/>
      <c r="B175" s="148"/>
      <c r="C175" s="196" t="s">
        <v>8</v>
      </c>
      <c r="D175" s="196" t="s">
        <v>196</v>
      </c>
      <c r="E175" s="197" t="s">
        <v>815</v>
      </c>
      <c r="F175" s="198" t="s">
        <v>816</v>
      </c>
      <c r="G175" s="199" t="s">
        <v>296</v>
      </c>
      <c r="H175" s="200">
        <v>227.52</v>
      </c>
      <c r="I175" s="149"/>
      <c r="J175" s="183">
        <f>ROUND(I175*H175,2)</f>
        <v>0</v>
      </c>
      <c r="K175" s="150"/>
      <c r="L175" s="32"/>
      <c r="M175" s="151" t="s">
        <v>1</v>
      </c>
      <c r="N175" s="152" t="s">
        <v>50</v>
      </c>
      <c r="O175" s="57"/>
      <c r="P175" s="153">
        <f>O175*H175</f>
        <v>0</v>
      </c>
      <c r="Q175" s="153">
        <v>0.00084</v>
      </c>
      <c r="R175" s="153">
        <f>Q175*H175</f>
        <v>0.1911168</v>
      </c>
      <c r="S175" s="153">
        <v>0</v>
      </c>
      <c r="T175" s="154">
        <f>S175*H175</f>
        <v>0</v>
      </c>
      <c r="U175" s="31"/>
      <c r="V175" s="31"/>
      <c r="W175" s="31"/>
      <c r="X175" s="31"/>
      <c r="Y175" s="31"/>
      <c r="Z175" s="31"/>
      <c r="AA175" s="31"/>
      <c r="AB175" s="31"/>
      <c r="AC175" s="31"/>
      <c r="AD175" s="31"/>
      <c r="AE175" s="31"/>
      <c r="AR175" s="155" t="s">
        <v>208</v>
      </c>
      <c r="AT175" s="155" t="s">
        <v>196</v>
      </c>
      <c r="AU175" s="155" t="s">
        <v>96</v>
      </c>
      <c r="AY175" s="15" t="s">
        <v>195</v>
      </c>
      <c r="BE175" s="156">
        <f>IF(N175="základní",J175,0)</f>
        <v>0</v>
      </c>
      <c r="BF175" s="156">
        <f>IF(N175="snížená",J175,0)</f>
        <v>0</v>
      </c>
      <c r="BG175" s="156">
        <f>IF(N175="zákl. přenesená",J175,0)</f>
        <v>0</v>
      </c>
      <c r="BH175" s="156">
        <f>IF(N175="sníž. přenesená",J175,0)</f>
        <v>0</v>
      </c>
      <c r="BI175" s="156">
        <f>IF(N175="nulová",J175,0)</f>
        <v>0</v>
      </c>
      <c r="BJ175" s="15" t="s">
        <v>93</v>
      </c>
      <c r="BK175" s="156">
        <f>ROUND(I175*H175,2)</f>
        <v>0</v>
      </c>
      <c r="BL175" s="15" t="s">
        <v>208</v>
      </c>
      <c r="BM175" s="155" t="s">
        <v>817</v>
      </c>
    </row>
    <row r="176" spans="1:47" s="2" customFormat="1" ht="29.25">
      <c r="A176" s="31"/>
      <c r="B176" s="32"/>
      <c r="C176" s="184"/>
      <c r="D176" s="201" t="s">
        <v>202</v>
      </c>
      <c r="E176" s="184"/>
      <c r="F176" s="202" t="s">
        <v>818</v>
      </c>
      <c r="G176" s="184"/>
      <c r="H176" s="184"/>
      <c r="I176" s="157"/>
      <c r="J176" s="184"/>
      <c r="K176" s="31"/>
      <c r="L176" s="32"/>
      <c r="M176" s="158"/>
      <c r="N176" s="159"/>
      <c r="O176" s="57"/>
      <c r="P176" s="57"/>
      <c r="Q176" s="57"/>
      <c r="R176" s="57"/>
      <c r="S176" s="57"/>
      <c r="T176" s="58"/>
      <c r="U176" s="31"/>
      <c r="V176" s="31"/>
      <c r="W176" s="31"/>
      <c r="X176" s="31"/>
      <c r="Y176" s="31"/>
      <c r="Z176" s="31"/>
      <c r="AA176" s="31"/>
      <c r="AB176" s="31"/>
      <c r="AC176" s="31"/>
      <c r="AD176" s="31"/>
      <c r="AE176" s="31"/>
      <c r="AT176" s="15" t="s">
        <v>202</v>
      </c>
      <c r="AU176" s="15" t="s">
        <v>96</v>
      </c>
    </row>
    <row r="177" spans="2:51" s="13" customFormat="1" ht="12">
      <c r="B177" s="160"/>
      <c r="C177" s="186"/>
      <c r="D177" s="201" t="s">
        <v>257</v>
      </c>
      <c r="E177" s="203" t="s">
        <v>1</v>
      </c>
      <c r="F177" s="204" t="s">
        <v>1629</v>
      </c>
      <c r="G177" s="186"/>
      <c r="H177" s="205">
        <v>227.52</v>
      </c>
      <c r="I177" s="162"/>
      <c r="J177" s="186"/>
      <c r="L177" s="160"/>
      <c r="M177" s="163"/>
      <c r="N177" s="164"/>
      <c r="O177" s="164"/>
      <c r="P177" s="164"/>
      <c r="Q177" s="164"/>
      <c r="R177" s="164"/>
      <c r="S177" s="164"/>
      <c r="T177" s="165"/>
      <c r="AT177" s="161" t="s">
        <v>257</v>
      </c>
      <c r="AU177" s="161" t="s">
        <v>96</v>
      </c>
      <c r="AV177" s="13" t="s">
        <v>96</v>
      </c>
      <c r="AW177" s="13" t="s">
        <v>40</v>
      </c>
      <c r="AX177" s="13" t="s">
        <v>93</v>
      </c>
      <c r="AY177" s="161" t="s">
        <v>195</v>
      </c>
    </row>
    <row r="178" spans="1:65" s="2" customFormat="1" ht="24.2" customHeight="1">
      <c r="A178" s="31"/>
      <c r="B178" s="148"/>
      <c r="C178" s="196" t="s">
        <v>269</v>
      </c>
      <c r="D178" s="196" t="s">
        <v>196</v>
      </c>
      <c r="E178" s="197" t="s">
        <v>820</v>
      </c>
      <c r="F178" s="198" t="s">
        <v>821</v>
      </c>
      <c r="G178" s="199" t="s">
        <v>296</v>
      </c>
      <c r="H178" s="200">
        <v>227.52</v>
      </c>
      <c r="I178" s="149"/>
      <c r="J178" s="183">
        <f>ROUND(I178*H178,2)</f>
        <v>0</v>
      </c>
      <c r="K178" s="150"/>
      <c r="L178" s="32"/>
      <c r="M178" s="151" t="s">
        <v>1</v>
      </c>
      <c r="N178" s="152" t="s">
        <v>50</v>
      </c>
      <c r="O178" s="57"/>
      <c r="P178" s="153">
        <f>O178*H178</f>
        <v>0</v>
      </c>
      <c r="Q178" s="153">
        <v>0</v>
      </c>
      <c r="R178" s="153">
        <f>Q178*H178</f>
        <v>0</v>
      </c>
      <c r="S178" s="153">
        <v>0</v>
      </c>
      <c r="T178" s="154">
        <f>S178*H178</f>
        <v>0</v>
      </c>
      <c r="U178" s="31"/>
      <c r="V178" s="31"/>
      <c r="W178" s="31"/>
      <c r="X178" s="31"/>
      <c r="Y178" s="31"/>
      <c r="Z178" s="31"/>
      <c r="AA178" s="31"/>
      <c r="AB178" s="31"/>
      <c r="AC178" s="31"/>
      <c r="AD178" s="31"/>
      <c r="AE178" s="31"/>
      <c r="AR178" s="155" t="s">
        <v>208</v>
      </c>
      <c r="AT178" s="155" t="s">
        <v>196</v>
      </c>
      <c r="AU178" s="155" t="s">
        <v>96</v>
      </c>
      <c r="AY178" s="15" t="s">
        <v>195</v>
      </c>
      <c r="BE178" s="156">
        <f>IF(N178="základní",J178,0)</f>
        <v>0</v>
      </c>
      <c r="BF178" s="156">
        <f>IF(N178="snížená",J178,0)</f>
        <v>0</v>
      </c>
      <c r="BG178" s="156">
        <f>IF(N178="zákl. přenesená",J178,0)</f>
        <v>0</v>
      </c>
      <c r="BH178" s="156">
        <f>IF(N178="sníž. přenesená",J178,0)</f>
        <v>0</v>
      </c>
      <c r="BI178" s="156">
        <f>IF(N178="nulová",J178,0)</f>
        <v>0</v>
      </c>
      <c r="BJ178" s="15" t="s">
        <v>93</v>
      </c>
      <c r="BK178" s="156">
        <f>ROUND(I178*H178,2)</f>
        <v>0</v>
      </c>
      <c r="BL178" s="15" t="s">
        <v>208</v>
      </c>
      <c r="BM178" s="155" t="s">
        <v>822</v>
      </c>
    </row>
    <row r="179" spans="1:47" s="2" customFormat="1" ht="29.25">
      <c r="A179" s="31"/>
      <c r="B179" s="32"/>
      <c r="C179" s="184"/>
      <c r="D179" s="201" t="s">
        <v>202</v>
      </c>
      <c r="E179" s="184"/>
      <c r="F179" s="202" t="s">
        <v>823</v>
      </c>
      <c r="G179" s="184"/>
      <c r="H179" s="184"/>
      <c r="I179" s="157"/>
      <c r="J179" s="184"/>
      <c r="K179" s="31"/>
      <c r="L179" s="32"/>
      <c r="M179" s="158"/>
      <c r="N179" s="159"/>
      <c r="O179" s="57"/>
      <c r="P179" s="57"/>
      <c r="Q179" s="57"/>
      <c r="R179" s="57"/>
      <c r="S179" s="57"/>
      <c r="T179" s="58"/>
      <c r="U179" s="31"/>
      <c r="V179" s="31"/>
      <c r="W179" s="31"/>
      <c r="X179" s="31"/>
      <c r="Y179" s="31"/>
      <c r="Z179" s="31"/>
      <c r="AA179" s="31"/>
      <c r="AB179" s="31"/>
      <c r="AC179" s="31"/>
      <c r="AD179" s="31"/>
      <c r="AE179" s="31"/>
      <c r="AT179" s="15" t="s">
        <v>202</v>
      </c>
      <c r="AU179" s="15" t="s">
        <v>96</v>
      </c>
    </row>
    <row r="180" spans="2:51" s="13" customFormat="1" ht="12">
      <c r="B180" s="160"/>
      <c r="C180" s="186"/>
      <c r="D180" s="201" t="s">
        <v>257</v>
      </c>
      <c r="E180" s="203" t="s">
        <v>1</v>
      </c>
      <c r="F180" s="204" t="s">
        <v>1629</v>
      </c>
      <c r="G180" s="186"/>
      <c r="H180" s="205">
        <v>227.52</v>
      </c>
      <c r="I180" s="162"/>
      <c r="J180" s="186"/>
      <c r="L180" s="160"/>
      <c r="M180" s="163"/>
      <c r="N180" s="164"/>
      <c r="O180" s="164"/>
      <c r="P180" s="164"/>
      <c r="Q180" s="164"/>
      <c r="R180" s="164"/>
      <c r="S180" s="164"/>
      <c r="T180" s="165"/>
      <c r="AT180" s="161" t="s">
        <v>257</v>
      </c>
      <c r="AU180" s="161" t="s">
        <v>96</v>
      </c>
      <c r="AV180" s="13" t="s">
        <v>96</v>
      </c>
      <c r="AW180" s="13" t="s">
        <v>40</v>
      </c>
      <c r="AX180" s="13" t="s">
        <v>93</v>
      </c>
      <c r="AY180" s="161" t="s">
        <v>195</v>
      </c>
    </row>
    <row r="181" spans="1:65" s="2" customFormat="1" ht="24.2" customHeight="1">
      <c r="A181" s="31"/>
      <c r="B181" s="148"/>
      <c r="C181" s="196" t="s">
        <v>383</v>
      </c>
      <c r="D181" s="196" t="s">
        <v>196</v>
      </c>
      <c r="E181" s="197" t="s">
        <v>389</v>
      </c>
      <c r="F181" s="198" t="s">
        <v>390</v>
      </c>
      <c r="G181" s="199" t="s">
        <v>347</v>
      </c>
      <c r="H181" s="200">
        <v>72.896</v>
      </c>
      <c r="I181" s="149"/>
      <c r="J181" s="183">
        <f>ROUND(I181*H181,2)</f>
        <v>0</v>
      </c>
      <c r="K181" s="150"/>
      <c r="L181" s="32"/>
      <c r="M181" s="151" t="s">
        <v>1</v>
      </c>
      <c r="N181" s="152" t="s">
        <v>50</v>
      </c>
      <c r="O181" s="57"/>
      <c r="P181" s="153">
        <f>O181*H181</f>
        <v>0</v>
      </c>
      <c r="Q181" s="153">
        <v>0</v>
      </c>
      <c r="R181" s="153">
        <f>Q181*H181</f>
        <v>0</v>
      </c>
      <c r="S181" s="153">
        <v>0</v>
      </c>
      <c r="T181" s="154">
        <f>S181*H181</f>
        <v>0</v>
      </c>
      <c r="U181" s="31"/>
      <c r="V181" s="31"/>
      <c r="W181" s="31"/>
      <c r="X181" s="31"/>
      <c r="Y181" s="31"/>
      <c r="Z181" s="31"/>
      <c r="AA181" s="31"/>
      <c r="AB181" s="31"/>
      <c r="AC181" s="31"/>
      <c r="AD181" s="31"/>
      <c r="AE181" s="31"/>
      <c r="AR181" s="155" t="s">
        <v>208</v>
      </c>
      <c r="AT181" s="155" t="s">
        <v>196</v>
      </c>
      <c r="AU181" s="155" t="s">
        <v>96</v>
      </c>
      <c r="AY181" s="15" t="s">
        <v>195</v>
      </c>
      <c r="BE181" s="156">
        <f>IF(N181="základní",J181,0)</f>
        <v>0</v>
      </c>
      <c r="BF181" s="156">
        <f>IF(N181="snížená",J181,0)</f>
        <v>0</v>
      </c>
      <c r="BG181" s="156">
        <f>IF(N181="zákl. přenesená",J181,0)</f>
        <v>0</v>
      </c>
      <c r="BH181" s="156">
        <f>IF(N181="sníž. přenesená",J181,0)</f>
        <v>0</v>
      </c>
      <c r="BI181" s="156">
        <f>IF(N181="nulová",J181,0)</f>
        <v>0</v>
      </c>
      <c r="BJ181" s="15" t="s">
        <v>93</v>
      </c>
      <c r="BK181" s="156">
        <f>ROUND(I181*H181,2)</f>
        <v>0</v>
      </c>
      <c r="BL181" s="15" t="s">
        <v>208</v>
      </c>
      <c r="BM181" s="155" t="s">
        <v>391</v>
      </c>
    </row>
    <row r="182" spans="1:47" s="2" customFormat="1" ht="39">
      <c r="A182" s="31"/>
      <c r="B182" s="32"/>
      <c r="C182" s="184"/>
      <c r="D182" s="201" t="s">
        <v>202</v>
      </c>
      <c r="E182" s="184"/>
      <c r="F182" s="202" t="s">
        <v>392</v>
      </c>
      <c r="G182" s="184"/>
      <c r="H182" s="184"/>
      <c r="I182" s="157"/>
      <c r="J182" s="184"/>
      <c r="K182" s="31"/>
      <c r="L182" s="32"/>
      <c r="M182" s="158"/>
      <c r="N182" s="159"/>
      <c r="O182" s="57"/>
      <c r="P182" s="57"/>
      <c r="Q182" s="57"/>
      <c r="R182" s="57"/>
      <c r="S182" s="57"/>
      <c r="T182" s="58"/>
      <c r="U182" s="31"/>
      <c r="V182" s="31"/>
      <c r="W182" s="31"/>
      <c r="X182" s="31"/>
      <c r="Y182" s="31"/>
      <c r="Z182" s="31"/>
      <c r="AA182" s="31"/>
      <c r="AB182" s="31"/>
      <c r="AC182" s="31"/>
      <c r="AD182" s="31"/>
      <c r="AE182" s="31"/>
      <c r="AT182" s="15" t="s">
        <v>202</v>
      </c>
      <c r="AU182" s="15" t="s">
        <v>96</v>
      </c>
    </row>
    <row r="183" spans="2:51" s="13" customFormat="1" ht="12">
      <c r="B183" s="160"/>
      <c r="C183" s="186"/>
      <c r="D183" s="201" t="s">
        <v>257</v>
      </c>
      <c r="E183" s="203" t="s">
        <v>1</v>
      </c>
      <c r="F183" s="204" t="s">
        <v>1630</v>
      </c>
      <c r="G183" s="186"/>
      <c r="H183" s="205">
        <v>91.008</v>
      </c>
      <c r="I183" s="162"/>
      <c r="J183" s="186"/>
      <c r="L183" s="160"/>
      <c r="M183" s="163"/>
      <c r="N183" s="164"/>
      <c r="O183" s="164"/>
      <c r="P183" s="164"/>
      <c r="Q183" s="164"/>
      <c r="R183" s="164"/>
      <c r="S183" s="164"/>
      <c r="T183" s="165"/>
      <c r="AT183" s="161" t="s">
        <v>257</v>
      </c>
      <c r="AU183" s="161" t="s">
        <v>96</v>
      </c>
      <c r="AV183" s="13" t="s">
        <v>96</v>
      </c>
      <c r="AW183" s="13" t="s">
        <v>40</v>
      </c>
      <c r="AX183" s="13" t="s">
        <v>85</v>
      </c>
      <c r="AY183" s="161" t="s">
        <v>195</v>
      </c>
    </row>
    <row r="184" spans="2:51" s="13" customFormat="1" ht="12">
      <c r="B184" s="160"/>
      <c r="C184" s="186"/>
      <c r="D184" s="201" t="s">
        <v>257</v>
      </c>
      <c r="E184" s="203" t="s">
        <v>1</v>
      </c>
      <c r="F184" s="204" t="s">
        <v>1631</v>
      </c>
      <c r="G184" s="186"/>
      <c r="H184" s="205">
        <v>-18.112</v>
      </c>
      <c r="I184" s="162"/>
      <c r="J184" s="186"/>
      <c r="L184" s="160"/>
      <c r="M184" s="163"/>
      <c r="N184" s="164"/>
      <c r="O184" s="164"/>
      <c r="P184" s="164"/>
      <c r="Q184" s="164"/>
      <c r="R184" s="164"/>
      <c r="S184" s="164"/>
      <c r="T184" s="165"/>
      <c r="AT184" s="161" t="s">
        <v>257</v>
      </c>
      <c r="AU184" s="161" t="s">
        <v>96</v>
      </c>
      <c r="AV184" s="13" t="s">
        <v>96</v>
      </c>
      <c r="AW184" s="13" t="s">
        <v>40</v>
      </c>
      <c r="AX184" s="13" t="s">
        <v>85</v>
      </c>
      <c r="AY184" s="161" t="s">
        <v>195</v>
      </c>
    </row>
    <row r="185" spans="1:65" s="2" customFormat="1" ht="33" customHeight="1">
      <c r="A185" s="31"/>
      <c r="B185" s="148"/>
      <c r="C185" s="196" t="s">
        <v>388</v>
      </c>
      <c r="D185" s="196" t="s">
        <v>196</v>
      </c>
      <c r="E185" s="197" t="s">
        <v>403</v>
      </c>
      <c r="F185" s="198" t="s">
        <v>404</v>
      </c>
      <c r="G185" s="199" t="s">
        <v>347</v>
      </c>
      <c r="H185" s="200">
        <v>117.984</v>
      </c>
      <c r="I185" s="149"/>
      <c r="J185" s="183">
        <f>ROUND(I185*H185,2)</f>
        <v>0</v>
      </c>
      <c r="K185" s="150"/>
      <c r="L185" s="32"/>
      <c r="M185" s="151" t="s">
        <v>1</v>
      </c>
      <c r="N185" s="152" t="s">
        <v>50</v>
      </c>
      <c r="O185" s="57"/>
      <c r="P185" s="153">
        <f>O185*H185</f>
        <v>0</v>
      </c>
      <c r="Q185" s="153">
        <v>0</v>
      </c>
      <c r="R185" s="153">
        <f>Q185*H185</f>
        <v>0</v>
      </c>
      <c r="S185" s="153">
        <v>0</v>
      </c>
      <c r="T185" s="154">
        <f>S185*H185</f>
        <v>0</v>
      </c>
      <c r="U185" s="31"/>
      <c r="V185" s="31"/>
      <c r="W185" s="31"/>
      <c r="X185" s="31"/>
      <c r="Y185" s="31"/>
      <c r="Z185" s="31"/>
      <c r="AA185" s="31"/>
      <c r="AB185" s="31"/>
      <c r="AC185" s="31"/>
      <c r="AD185" s="31"/>
      <c r="AE185" s="31"/>
      <c r="AR185" s="155" t="s">
        <v>208</v>
      </c>
      <c r="AT185" s="155" t="s">
        <v>196</v>
      </c>
      <c r="AU185" s="155" t="s">
        <v>96</v>
      </c>
      <c r="AY185" s="15" t="s">
        <v>195</v>
      </c>
      <c r="BE185" s="156">
        <f>IF(N185="základní",J185,0)</f>
        <v>0</v>
      </c>
      <c r="BF185" s="156">
        <f>IF(N185="snížená",J185,0)</f>
        <v>0</v>
      </c>
      <c r="BG185" s="156">
        <f>IF(N185="zákl. přenesená",J185,0)</f>
        <v>0</v>
      </c>
      <c r="BH185" s="156">
        <f>IF(N185="sníž. přenesená",J185,0)</f>
        <v>0</v>
      </c>
      <c r="BI185" s="156">
        <f>IF(N185="nulová",J185,0)</f>
        <v>0</v>
      </c>
      <c r="BJ185" s="15" t="s">
        <v>93</v>
      </c>
      <c r="BK185" s="156">
        <f>ROUND(I185*H185,2)</f>
        <v>0</v>
      </c>
      <c r="BL185" s="15" t="s">
        <v>208</v>
      </c>
      <c r="BM185" s="155" t="s">
        <v>405</v>
      </c>
    </row>
    <row r="186" spans="1:47" s="2" customFormat="1" ht="39">
      <c r="A186" s="31"/>
      <c r="B186" s="32"/>
      <c r="C186" s="184"/>
      <c r="D186" s="201" t="s">
        <v>202</v>
      </c>
      <c r="E186" s="184"/>
      <c r="F186" s="202" t="s">
        <v>406</v>
      </c>
      <c r="G186" s="184"/>
      <c r="H186" s="184"/>
      <c r="I186" s="157"/>
      <c r="J186" s="184"/>
      <c r="K186" s="31"/>
      <c r="L186" s="32"/>
      <c r="M186" s="158"/>
      <c r="N186" s="159"/>
      <c r="O186" s="57"/>
      <c r="P186" s="57"/>
      <c r="Q186" s="57"/>
      <c r="R186" s="57"/>
      <c r="S186" s="57"/>
      <c r="T186" s="58"/>
      <c r="U186" s="31"/>
      <c r="V186" s="31"/>
      <c r="W186" s="31"/>
      <c r="X186" s="31"/>
      <c r="Y186" s="31"/>
      <c r="Z186" s="31"/>
      <c r="AA186" s="31"/>
      <c r="AB186" s="31"/>
      <c r="AC186" s="31"/>
      <c r="AD186" s="31"/>
      <c r="AE186" s="31"/>
      <c r="AT186" s="15" t="s">
        <v>202</v>
      </c>
      <c r="AU186" s="15" t="s">
        <v>96</v>
      </c>
    </row>
    <row r="187" spans="2:51" s="13" customFormat="1" ht="22.5">
      <c r="B187" s="160"/>
      <c r="C187" s="186"/>
      <c r="D187" s="201" t="s">
        <v>257</v>
      </c>
      <c r="E187" s="203" t="s">
        <v>1</v>
      </c>
      <c r="F187" s="204" t="s">
        <v>1632</v>
      </c>
      <c r="G187" s="186"/>
      <c r="H187" s="205">
        <v>154.208</v>
      </c>
      <c r="I187" s="162"/>
      <c r="J187" s="186"/>
      <c r="L187" s="160"/>
      <c r="M187" s="163"/>
      <c r="N187" s="164"/>
      <c r="O187" s="164"/>
      <c r="P187" s="164"/>
      <c r="Q187" s="164"/>
      <c r="R187" s="164"/>
      <c r="S187" s="164"/>
      <c r="T187" s="165"/>
      <c r="AT187" s="161" t="s">
        <v>257</v>
      </c>
      <c r="AU187" s="161" t="s">
        <v>96</v>
      </c>
      <c r="AV187" s="13" t="s">
        <v>96</v>
      </c>
      <c r="AW187" s="13" t="s">
        <v>40</v>
      </c>
      <c r="AX187" s="13" t="s">
        <v>85</v>
      </c>
      <c r="AY187" s="161" t="s">
        <v>195</v>
      </c>
    </row>
    <row r="188" spans="2:51" s="13" customFormat="1" ht="12">
      <c r="B188" s="160"/>
      <c r="C188" s="186"/>
      <c r="D188" s="201" t="s">
        <v>257</v>
      </c>
      <c r="E188" s="203" t="s">
        <v>1</v>
      </c>
      <c r="F188" s="204" t="s">
        <v>1633</v>
      </c>
      <c r="G188" s="186"/>
      <c r="H188" s="205">
        <v>-36.224</v>
      </c>
      <c r="I188" s="162"/>
      <c r="J188" s="186"/>
      <c r="L188" s="160"/>
      <c r="M188" s="163"/>
      <c r="N188" s="164"/>
      <c r="O188" s="164"/>
      <c r="P188" s="164"/>
      <c r="Q188" s="164"/>
      <c r="R188" s="164"/>
      <c r="S188" s="164"/>
      <c r="T188" s="165"/>
      <c r="AT188" s="161" t="s">
        <v>257</v>
      </c>
      <c r="AU188" s="161" t="s">
        <v>96</v>
      </c>
      <c r="AV188" s="13" t="s">
        <v>96</v>
      </c>
      <c r="AW188" s="13" t="s">
        <v>40</v>
      </c>
      <c r="AX188" s="13" t="s">
        <v>85</v>
      </c>
      <c r="AY188" s="161" t="s">
        <v>195</v>
      </c>
    </row>
    <row r="189" spans="1:65" s="2" customFormat="1" ht="33" customHeight="1">
      <c r="A189" s="31"/>
      <c r="B189" s="148"/>
      <c r="C189" s="196" t="s">
        <v>395</v>
      </c>
      <c r="D189" s="196" t="s">
        <v>196</v>
      </c>
      <c r="E189" s="197" t="s">
        <v>415</v>
      </c>
      <c r="F189" s="198" t="s">
        <v>416</v>
      </c>
      <c r="G189" s="199" t="s">
        <v>347</v>
      </c>
      <c r="H189" s="200">
        <v>27.808</v>
      </c>
      <c r="I189" s="149"/>
      <c r="J189" s="183">
        <f>ROUND(I189*H189,2)</f>
        <v>0</v>
      </c>
      <c r="K189" s="150"/>
      <c r="L189" s="32"/>
      <c r="M189" s="151" t="s">
        <v>1</v>
      </c>
      <c r="N189" s="152" t="s">
        <v>50</v>
      </c>
      <c r="O189" s="57"/>
      <c r="P189" s="153">
        <f>O189*H189</f>
        <v>0</v>
      </c>
      <c r="Q189" s="153">
        <v>0</v>
      </c>
      <c r="R189" s="153">
        <f>Q189*H189</f>
        <v>0</v>
      </c>
      <c r="S189" s="153">
        <v>0</v>
      </c>
      <c r="T189" s="154">
        <f>S189*H189</f>
        <v>0</v>
      </c>
      <c r="U189" s="31"/>
      <c r="V189" s="31"/>
      <c r="W189" s="31"/>
      <c r="X189" s="31"/>
      <c r="Y189" s="31"/>
      <c r="Z189" s="31"/>
      <c r="AA189" s="31"/>
      <c r="AB189" s="31"/>
      <c r="AC189" s="31"/>
      <c r="AD189" s="31"/>
      <c r="AE189" s="31"/>
      <c r="AR189" s="155" t="s">
        <v>208</v>
      </c>
      <c r="AT189" s="155" t="s">
        <v>196</v>
      </c>
      <c r="AU189" s="155" t="s">
        <v>96</v>
      </c>
      <c r="AY189" s="15" t="s">
        <v>195</v>
      </c>
      <c r="BE189" s="156">
        <f>IF(N189="základní",J189,0)</f>
        <v>0</v>
      </c>
      <c r="BF189" s="156">
        <f>IF(N189="snížená",J189,0)</f>
        <v>0</v>
      </c>
      <c r="BG189" s="156">
        <f>IF(N189="zákl. přenesená",J189,0)</f>
        <v>0</v>
      </c>
      <c r="BH189" s="156">
        <f>IF(N189="sníž. přenesená",J189,0)</f>
        <v>0</v>
      </c>
      <c r="BI189" s="156">
        <f>IF(N189="nulová",J189,0)</f>
        <v>0</v>
      </c>
      <c r="BJ189" s="15" t="s">
        <v>93</v>
      </c>
      <c r="BK189" s="156">
        <f>ROUND(I189*H189,2)</f>
        <v>0</v>
      </c>
      <c r="BL189" s="15" t="s">
        <v>208</v>
      </c>
      <c r="BM189" s="155" t="s">
        <v>417</v>
      </c>
    </row>
    <row r="190" spans="1:47" s="2" customFormat="1" ht="39">
      <c r="A190" s="31"/>
      <c r="B190" s="32"/>
      <c r="C190" s="184"/>
      <c r="D190" s="201" t="s">
        <v>202</v>
      </c>
      <c r="E190" s="184"/>
      <c r="F190" s="202" t="s">
        <v>418</v>
      </c>
      <c r="G190" s="184"/>
      <c r="H190" s="184"/>
      <c r="I190" s="157"/>
      <c r="J190" s="184"/>
      <c r="K190" s="31"/>
      <c r="L190" s="32"/>
      <c r="M190" s="158"/>
      <c r="N190" s="159"/>
      <c r="O190" s="57"/>
      <c r="P190" s="57"/>
      <c r="Q190" s="57"/>
      <c r="R190" s="57"/>
      <c r="S190" s="57"/>
      <c r="T190" s="58"/>
      <c r="U190" s="31"/>
      <c r="V190" s="31"/>
      <c r="W190" s="31"/>
      <c r="X190" s="31"/>
      <c r="Y190" s="31"/>
      <c r="Z190" s="31"/>
      <c r="AA190" s="31"/>
      <c r="AB190" s="31"/>
      <c r="AC190" s="31"/>
      <c r="AD190" s="31"/>
      <c r="AE190" s="31"/>
      <c r="AT190" s="15" t="s">
        <v>202</v>
      </c>
      <c r="AU190" s="15" t="s">
        <v>96</v>
      </c>
    </row>
    <row r="191" spans="2:51" s="13" customFormat="1" ht="12">
      <c r="B191" s="160"/>
      <c r="C191" s="186"/>
      <c r="D191" s="201" t="s">
        <v>257</v>
      </c>
      <c r="E191" s="203" t="s">
        <v>1</v>
      </c>
      <c r="F191" s="204" t="s">
        <v>1634</v>
      </c>
      <c r="G191" s="186"/>
      <c r="H191" s="205">
        <v>27.808</v>
      </c>
      <c r="I191" s="162"/>
      <c r="J191" s="186"/>
      <c r="L191" s="160"/>
      <c r="M191" s="163"/>
      <c r="N191" s="164"/>
      <c r="O191" s="164"/>
      <c r="P191" s="164"/>
      <c r="Q191" s="164"/>
      <c r="R191" s="164"/>
      <c r="S191" s="164"/>
      <c r="T191" s="165"/>
      <c r="AT191" s="161" t="s">
        <v>257</v>
      </c>
      <c r="AU191" s="161" t="s">
        <v>96</v>
      </c>
      <c r="AV191" s="13" t="s">
        <v>96</v>
      </c>
      <c r="AW191" s="13" t="s">
        <v>40</v>
      </c>
      <c r="AX191" s="13" t="s">
        <v>93</v>
      </c>
      <c r="AY191" s="161" t="s">
        <v>195</v>
      </c>
    </row>
    <row r="192" spans="1:65" s="2" customFormat="1" ht="37.9" customHeight="1">
      <c r="A192" s="31"/>
      <c r="B192" s="148"/>
      <c r="C192" s="196" t="s">
        <v>402</v>
      </c>
      <c r="D192" s="196" t="s">
        <v>196</v>
      </c>
      <c r="E192" s="197" t="s">
        <v>421</v>
      </c>
      <c r="F192" s="198" t="s">
        <v>422</v>
      </c>
      <c r="G192" s="199" t="s">
        <v>347</v>
      </c>
      <c r="H192" s="200">
        <v>222.464</v>
      </c>
      <c r="I192" s="149"/>
      <c r="J192" s="183">
        <f>ROUND(I192*H192,2)</f>
        <v>0</v>
      </c>
      <c r="K192" s="150"/>
      <c r="L192" s="32"/>
      <c r="M192" s="151" t="s">
        <v>1</v>
      </c>
      <c r="N192" s="152" t="s">
        <v>50</v>
      </c>
      <c r="O192" s="57"/>
      <c r="P192" s="153">
        <f>O192*H192</f>
        <v>0</v>
      </c>
      <c r="Q192" s="153">
        <v>0</v>
      </c>
      <c r="R192" s="153">
        <f>Q192*H192</f>
        <v>0</v>
      </c>
      <c r="S192" s="153">
        <v>0</v>
      </c>
      <c r="T192" s="154">
        <f>S192*H192</f>
        <v>0</v>
      </c>
      <c r="U192" s="31"/>
      <c r="V192" s="31"/>
      <c r="W192" s="31"/>
      <c r="X192" s="31"/>
      <c r="Y192" s="31"/>
      <c r="Z192" s="31"/>
      <c r="AA192" s="31"/>
      <c r="AB192" s="31"/>
      <c r="AC192" s="31"/>
      <c r="AD192" s="31"/>
      <c r="AE192" s="31"/>
      <c r="AR192" s="155" t="s">
        <v>208</v>
      </c>
      <c r="AT192" s="155" t="s">
        <v>196</v>
      </c>
      <c r="AU192" s="155" t="s">
        <v>96</v>
      </c>
      <c r="AY192" s="15" t="s">
        <v>195</v>
      </c>
      <c r="BE192" s="156">
        <f>IF(N192="základní",J192,0)</f>
        <v>0</v>
      </c>
      <c r="BF192" s="156">
        <f>IF(N192="snížená",J192,0)</f>
        <v>0</v>
      </c>
      <c r="BG192" s="156">
        <f>IF(N192="zákl. přenesená",J192,0)</f>
        <v>0</v>
      </c>
      <c r="BH192" s="156">
        <f>IF(N192="sníž. přenesená",J192,0)</f>
        <v>0</v>
      </c>
      <c r="BI192" s="156">
        <f>IF(N192="nulová",J192,0)</f>
        <v>0</v>
      </c>
      <c r="BJ192" s="15" t="s">
        <v>93</v>
      </c>
      <c r="BK192" s="156">
        <f>ROUND(I192*H192,2)</f>
        <v>0</v>
      </c>
      <c r="BL192" s="15" t="s">
        <v>208</v>
      </c>
      <c r="BM192" s="155" t="s">
        <v>423</v>
      </c>
    </row>
    <row r="193" spans="1:47" s="2" customFormat="1" ht="48.75">
      <c r="A193" s="31"/>
      <c r="B193" s="32"/>
      <c r="C193" s="184"/>
      <c r="D193" s="201" t="s">
        <v>202</v>
      </c>
      <c r="E193" s="184"/>
      <c r="F193" s="202" t="s">
        <v>424</v>
      </c>
      <c r="G193" s="184"/>
      <c r="H193" s="184"/>
      <c r="I193" s="157"/>
      <c r="J193" s="184"/>
      <c r="K193" s="31"/>
      <c r="L193" s="32"/>
      <c r="M193" s="158"/>
      <c r="N193" s="159"/>
      <c r="O193" s="57"/>
      <c r="P193" s="57"/>
      <c r="Q193" s="57"/>
      <c r="R193" s="57"/>
      <c r="S193" s="57"/>
      <c r="T193" s="58"/>
      <c r="U193" s="31"/>
      <c r="V193" s="31"/>
      <c r="W193" s="31"/>
      <c r="X193" s="31"/>
      <c r="Y193" s="31"/>
      <c r="Z193" s="31"/>
      <c r="AA193" s="31"/>
      <c r="AB193" s="31"/>
      <c r="AC193" s="31"/>
      <c r="AD193" s="31"/>
      <c r="AE193" s="31"/>
      <c r="AT193" s="15" t="s">
        <v>202</v>
      </c>
      <c r="AU193" s="15" t="s">
        <v>96</v>
      </c>
    </row>
    <row r="194" spans="2:51" s="13" customFormat="1" ht="12">
      <c r="B194" s="160"/>
      <c r="C194" s="186"/>
      <c r="D194" s="201" t="s">
        <v>257</v>
      </c>
      <c r="E194" s="203" t="s">
        <v>1</v>
      </c>
      <c r="F194" s="204" t="s">
        <v>1635</v>
      </c>
      <c r="G194" s="186"/>
      <c r="H194" s="205">
        <v>222.464</v>
      </c>
      <c r="I194" s="162"/>
      <c r="J194" s="186"/>
      <c r="L194" s="160"/>
      <c r="M194" s="163"/>
      <c r="N194" s="164"/>
      <c r="O194" s="164"/>
      <c r="P194" s="164"/>
      <c r="Q194" s="164"/>
      <c r="R194" s="164"/>
      <c r="S194" s="164"/>
      <c r="T194" s="165"/>
      <c r="AT194" s="161" t="s">
        <v>257</v>
      </c>
      <c r="AU194" s="161" t="s">
        <v>96</v>
      </c>
      <c r="AV194" s="13" t="s">
        <v>96</v>
      </c>
      <c r="AW194" s="13" t="s">
        <v>40</v>
      </c>
      <c r="AX194" s="13" t="s">
        <v>93</v>
      </c>
      <c r="AY194" s="161" t="s">
        <v>195</v>
      </c>
    </row>
    <row r="195" spans="1:65" s="2" customFormat="1" ht="16.5" customHeight="1">
      <c r="A195" s="31"/>
      <c r="B195" s="148"/>
      <c r="C195" s="196" t="s">
        <v>7</v>
      </c>
      <c r="D195" s="196" t="s">
        <v>196</v>
      </c>
      <c r="E195" s="197" t="s">
        <v>427</v>
      </c>
      <c r="F195" s="198" t="s">
        <v>428</v>
      </c>
      <c r="G195" s="199" t="s">
        <v>347</v>
      </c>
      <c r="H195" s="200">
        <v>27.808</v>
      </c>
      <c r="I195" s="149"/>
      <c r="J195" s="183">
        <f>ROUND(I195*H195,2)</f>
        <v>0</v>
      </c>
      <c r="K195" s="150"/>
      <c r="L195" s="32"/>
      <c r="M195" s="151" t="s">
        <v>1</v>
      </c>
      <c r="N195" s="152" t="s">
        <v>50</v>
      </c>
      <c r="O195" s="57"/>
      <c r="P195" s="153">
        <f>O195*H195</f>
        <v>0</v>
      </c>
      <c r="Q195" s="153">
        <v>0</v>
      </c>
      <c r="R195" s="153">
        <f>Q195*H195</f>
        <v>0</v>
      </c>
      <c r="S195" s="153">
        <v>0</v>
      </c>
      <c r="T195" s="154">
        <f>S195*H195</f>
        <v>0</v>
      </c>
      <c r="U195" s="31"/>
      <c r="V195" s="31"/>
      <c r="W195" s="31"/>
      <c r="X195" s="31"/>
      <c r="Y195" s="31"/>
      <c r="Z195" s="31"/>
      <c r="AA195" s="31"/>
      <c r="AB195" s="31"/>
      <c r="AC195" s="31"/>
      <c r="AD195" s="31"/>
      <c r="AE195" s="31"/>
      <c r="AR195" s="155" t="s">
        <v>208</v>
      </c>
      <c r="AT195" s="155" t="s">
        <v>196</v>
      </c>
      <c r="AU195" s="155" t="s">
        <v>96</v>
      </c>
      <c r="AY195" s="15" t="s">
        <v>195</v>
      </c>
      <c r="BE195" s="156">
        <f>IF(N195="základní",J195,0)</f>
        <v>0</v>
      </c>
      <c r="BF195" s="156">
        <f>IF(N195="snížená",J195,0)</f>
        <v>0</v>
      </c>
      <c r="BG195" s="156">
        <f>IF(N195="zákl. přenesená",J195,0)</f>
        <v>0</v>
      </c>
      <c r="BH195" s="156">
        <f>IF(N195="sníž. přenesená",J195,0)</f>
        <v>0</v>
      </c>
      <c r="BI195" s="156">
        <f>IF(N195="nulová",J195,0)</f>
        <v>0</v>
      </c>
      <c r="BJ195" s="15" t="s">
        <v>93</v>
      </c>
      <c r="BK195" s="156">
        <f>ROUND(I195*H195,2)</f>
        <v>0</v>
      </c>
      <c r="BL195" s="15" t="s">
        <v>208</v>
      </c>
      <c r="BM195" s="155" t="s">
        <v>1636</v>
      </c>
    </row>
    <row r="196" spans="1:47" s="2" customFormat="1" ht="19.5">
      <c r="A196" s="31"/>
      <c r="B196" s="32"/>
      <c r="C196" s="184"/>
      <c r="D196" s="201" t="s">
        <v>202</v>
      </c>
      <c r="E196" s="184"/>
      <c r="F196" s="202" t="s">
        <v>430</v>
      </c>
      <c r="G196" s="184"/>
      <c r="H196" s="184"/>
      <c r="I196" s="157"/>
      <c r="J196" s="184"/>
      <c r="K196" s="31"/>
      <c r="L196" s="32"/>
      <c r="M196" s="158"/>
      <c r="N196" s="159"/>
      <c r="O196" s="57"/>
      <c r="P196" s="57"/>
      <c r="Q196" s="57"/>
      <c r="R196" s="57"/>
      <c r="S196" s="57"/>
      <c r="T196" s="58"/>
      <c r="U196" s="31"/>
      <c r="V196" s="31"/>
      <c r="W196" s="31"/>
      <c r="X196" s="31"/>
      <c r="Y196" s="31"/>
      <c r="Z196" s="31"/>
      <c r="AA196" s="31"/>
      <c r="AB196" s="31"/>
      <c r="AC196" s="31"/>
      <c r="AD196" s="31"/>
      <c r="AE196" s="31"/>
      <c r="AT196" s="15" t="s">
        <v>202</v>
      </c>
      <c r="AU196" s="15" t="s">
        <v>96</v>
      </c>
    </row>
    <row r="197" spans="2:51" s="13" customFormat="1" ht="12">
      <c r="B197" s="160"/>
      <c r="C197" s="186"/>
      <c r="D197" s="201" t="s">
        <v>257</v>
      </c>
      <c r="E197" s="203" t="s">
        <v>1</v>
      </c>
      <c r="F197" s="204" t="s">
        <v>1634</v>
      </c>
      <c r="G197" s="186"/>
      <c r="H197" s="205">
        <v>27.808</v>
      </c>
      <c r="I197" s="162"/>
      <c r="J197" s="186"/>
      <c r="L197" s="160"/>
      <c r="M197" s="163"/>
      <c r="N197" s="164"/>
      <c r="O197" s="164"/>
      <c r="P197" s="164"/>
      <c r="Q197" s="164"/>
      <c r="R197" s="164"/>
      <c r="S197" s="164"/>
      <c r="T197" s="165"/>
      <c r="AT197" s="161" t="s">
        <v>257</v>
      </c>
      <c r="AU197" s="161" t="s">
        <v>96</v>
      </c>
      <c r="AV197" s="13" t="s">
        <v>96</v>
      </c>
      <c r="AW197" s="13" t="s">
        <v>40</v>
      </c>
      <c r="AX197" s="13" t="s">
        <v>93</v>
      </c>
      <c r="AY197" s="161" t="s">
        <v>195</v>
      </c>
    </row>
    <row r="198" spans="1:65" s="2" customFormat="1" ht="33" customHeight="1">
      <c r="A198" s="31"/>
      <c r="B198" s="148"/>
      <c r="C198" s="196" t="s">
        <v>414</v>
      </c>
      <c r="D198" s="196" t="s">
        <v>196</v>
      </c>
      <c r="E198" s="197" t="s">
        <v>433</v>
      </c>
      <c r="F198" s="198" t="s">
        <v>434</v>
      </c>
      <c r="G198" s="199" t="s">
        <v>330</v>
      </c>
      <c r="H198" s="200">
        <v>55.616</v>
      </c>
      <c r="I198" s="149"/>
      <c r="J198" s="183">
        <f>ROUND(I198*H198,2)</f>
        <v>0</v>
      </c>
      <c r="K198" s="150"/>
      <c r="L198" s="32"/>
      <c r="M198" s="151" t="s">
        <v>1</v>
      </c>
      <c r="N198" s="152" t="s">
        <v>50</v>
      </c>
      <c r="O198" s="57"/>
      <c r="P198" s="153">
        <f>O198*H198</f>
        <v>0</v>
      </c>
      <c r="Q198" s="153">
        <v>0</v>
      </c>
      <c r="R198" s="153">
        <f>Q198*H198</f>
        <v>0</v>
      </c>
      <c r="S198" s="153">
        <v>0</v>
      </c>
      <c r="T198" s="154">
        <f>S198*H198</f>
        <v>0</v>
      </c>
      <c r="U198" s="31"/>
      <c r="V198" s="31"/>
      <c r="W198" s="31"/>
      <c r="X198" s="31"/>
      <c r="Y198" s="31"/>
      <c r="Z198" s="31"/>
      <c r="AA198" s="31"/>
      <c r="AB198" s="31"/>
      <c r="AC198" s="31"/>
      <c r="AD198" s="31"/>
      <c r="AE198" s="31"/>
      <c r="AR198" s="155" t="s">
        <v>208</v>
      </c>
      <c r="AT198" s="155" t="s">
        <v>196</v>
      </c>
      <c r="AU198" s="155" t="s">
        <v>96</v>
      </c>
      <c r="AY198" s="15" t="s">
        <v>195</v>
      </c>
      <c r="BE198" s="156">
        <f>IF(N198="základní",J198,0)</f>
        <v>0</v>
      </c>
      <c r="BF198" s="156">
        <f>IF(N198="snížená",J198,0)</f>
        <v>0</v>
      </c>
      <c r="BG198" s="156">
        <f>IF(N198="zákl. přenesená",J198,0)</f>
        <v>0</v>
      </c>
      <c r="BH198" s="156">
        <f>IF(N198="sníž. přenesená",J198,0)</f>
        <v>0</v>
      </c>
      <c r="BI198" s="156">
        <f>IF(N198="nulová",J198,0)</f>
        <v>0</v>
      </c>
      <c r="BJ198" s="15" t="s">
        <v>93</v>
      </c>
      <c r="BK198" s="156">
        <f>ROUND(I198*H198,2)</f>
        <v>0</v>
      </c>
      <c r="BL198" s="15" t="s">
        <v>208</v>
      </c>
      <c r="BM198" s="155" t="s">
        <v>435</v>
      </c>
    </row>
    <row r="199" spans="1:47" s="2" customFormat="1" ht="29.25">
      <c r="A199" s="31"/>
      <c r="B199" s="32"/>
      <c r="C199" s="184"/>
      <c r="D199" s="201" t="s">
        <v>202</v>
      </c>
      <c r="E199" s="184"/>
      <c r="F199" s="202" t="s">
        <v>436</v>
      </c>
      <c r="G199" s="184"/>
      <c r="H199" s="184"/>
      <c r="I199" s="157"/>
      <c r="J199" s="184"/>
      <c r="K199" s="31"/>
      <c r="L199" s="32"/>
      <c r="M199" s="158"/>
      <c r="N199" s="159"/>
      <c r="O199" s="57"/>
      <c r="P199" s="57"/>
      <c r="Q199" s="57"/>
      <c r="R199" s="57"/>
      <c r="S199" s="57"/>
      <c r="T199" s="58"/>
      <c r="U199" s="31"/>
      <c r="V199" s="31"/>
      <c r="W199" s="31"/>
      <c r="X199" s="31"/>
      <c r="Y199" s="31"/>
      <c r="Z199" s="31"/>
      <c r="AA199" s="31"/>
      <c r="AB199" s="31"/>
      <c r="AC199" s="31"/>
      <c r="AD199" s="31"/>
      <c r="AE199" s="31"/>
      <c r="AT199" s="15" t="s">
        <v>202</v>
      </c>
      <c r="AU199" s="15" t="s">
        <v>96</v>
      </c>
    </row>
    <row r="200" spans="2:51" s="13" customFormat="1" ht="12">
      <c r="B200" s="160"/>
      <c r="C200" s="186"/>
      <c r="D200" s="201" t="s">
        <v>257</v>
      </c>
      <c r="E200" s="203" t="s">
        <v>1</v>
      </c>
      <c r="F200" s="204" t="s">
        <v>1637</v>
      </c>
      <c r="G200" s="186"/>
      <c r="H200" s="205">
        <v>55.616</v>
      </c>
      <c r="I200" s="162"/>
      <c r="J200" s="186"/>
      <c r="L200" s="160"/>
      <c r="M200" s="163"/>
      <c r="N200" s="164"/>
      <c r="O200" s="164"/>
      <c r="P200" s="164"/>
      <c r="Q200" s="164"/>
      <c r="R200" s="164"/>
      <c r="S200" s="164"/>
      <c r="T200" s="165"/>
      <c r="AT200" s="161" t="s">
        <v>257</v>
      </c>
      <c r="AU200" s="161" t="s">
        <v>96</v>
      </c>
      <c r="AV200" s="13" t="s">
        <v>96</v>
      </c>
      <c r="AW200" s="13" t="s">
        <v>40</v>
      </c>
      <c r="AX200" s="13" t="s">
        <v>93</v>
      </c>
      <c r="AY200" s="161" t="s">
        <v>195</v>
      </c>
    </row>
    <row r="201" spans="1:65" s="2" customFormat="1" ht="24.2" customHeight="1">
      <c r="A201" s="31"/>
      <c r="B201" s="148"/>
      <c r="C201" s="196" t="s">
        <v>420</v>
      </c>
      <c r="D201" s="196" t="s">
        <v>196</v>
      </c>
      <c r="E201" s="197" t="s">
        <v>439</v>
      </c>
      <c r="F201" s="198" t="s">
        <v>440</v>
      </c>
      <c r="G201" s="199" t="s">
        <v>347</v>
      </c>
      <c r="H201" s="200">
        <v>62.02</v>
      </c>
      <c r="I201" s="149"/>
      <c r="J201" s="183">
        <f>ROUND(I201*H201,2)</f>
        <v>0</v>
      </c>
      <c r="K201" s="150"/>
      <c r="L201" s="32"/>
      <c r="M201" s="151" t="s">
        <v>1</v>
      </c>
      <c r="N201" s="152" t="s">
        <v>50</v>
      </c>
      <c r="O201" s="57"/>
      <c r="P201" s="153">
        <f>O201*H201</f>
        <v>0</v>
      </c>
      <c r="Q201" s="153">
        <v>0</v>
      </c>
      <c r="R201" s="153">
        <f>Q201*H201</f>
        <v>0</v>
      </c>
      <c r="S201" s="153">
        <v>0</v>
      </c>
      <c r="T201" s="154">
        <f>S201*H201</f>
        <v>0</v>
      </c>
      <c r="U201" s="31"/>
      <c r="V201" s="31"/>
      <c r="W201" s="31"/>
      <c r="X201" s="31"/>
      <c r="Y201" s="31"/>
      <c r="Z201" s="31"/>
      <c r="AA201" s="31"/>
      <c r="AB201" s="31"/>
      <c r="AC201" s="31"/>
      <c r="AD201" s="31"/>
      <c r="AE201" s="31"/>
      <c r="AR201" s="155" t="s">
        <v>208</v>
      </c>
      <c r="AT201" s="155" t="s">
        <v>196</v>
      </c>
      <c r="AU201" s="155" t="s">
        <v>96</v>
      </c>
      <c r="AY201" s="15" t="s">
        <v>195</v>
      </c>
      <c r="BE201" s="156">
        <f>IF(N201="základní",J201,0)</f>
        <v>0</v>
      </c>
      <c r="BF201" s="156">
        <f>IF(N201="snížená",J201,0)</f>
        <v>0</v>
      </c>
      <c r="BG201" s="156">
        <f>IF(N201="zákl. přenesená",J201,0)</f>
        <v>0</v>
      </c>
      <c r="BH201" s="156">
        <f>IF(N201="sníž. přenesená",J201,0)</f>
        <v>0</v>
      </c>
      <c r="BI201" s="156">
        <f>IF(N201="nulová",J201,0)</f>
        <v>0</v>
      </c>
      <c r="BJ201" s="15" t="s">
        <v>93</v>
      </c>
      <c r="BK201" s="156">
        <f>ROUND(I201*H201,2)</f>
        <v>0</v>
      </c>
      <c r="BL201" s="15" t="s">
        <v>208</v>
      </c>
      <c r="BM201" s="155" t="s">
        <v>441</v>
      </c>
    </row>
    <row r="202" spans="1:47" s="2" customFormat="1" ht="29.25">
      <c r="A202" s="31"/>
      <c r="B202" s="32"/>
      <c r="C202" s="184"/>
      <c r="D202" s="201" t="s">
        <v>202</v>
      </c>
      <c r="E202" s="184"/>
      <c r="F202" s="202" t="s">
        <v>442</v>
      </c>
      <c r="G202" s="184"/>
      <c r="H202" s="184"/>
      <c r="I202" s="157"/>
      <c r="J202" s="184"/>
      <c r="K202" s="31"/>
      <c r="L202" s="32"/>
      <c r="M202" s="158"/>
      <c r="N202" s="159"/>
      <c r="O202" s="57"/>
      <c r="P202" s="57"/>
      <c r="Q202" s="57"/>
      <c r="R202" s="57"/>
      <c r="S202" s="57"/>
      <c r="T202" s="58"/>
      <c r="U202" s="31"/>
      <c r="V202" s="31"/>
      <c r="W202" s="31"/>
      <c r="X202" s="31"/>
      <c r="Y202" s="31"/>
      <c r="Z202" s="31"/>
      <c r="AA202" s="31"/>
      <c r="AB202" s="31"/>
      <c r="AC202" s="31"/>
      <c r="AD202" s="31"/>
      <c r="AE202" s="31"/>
      <c r="AT202" s="15" t="s">
        <v>202</v>
      </c>
      <c r="AU202" s="15" t="s">
        <v>96</v>
      </c>
    </row>
    <row r="203" spans="2:51" s="13" customFormat="1" ht="12">
      <c r="B203" s="160"/>
      <c r="C203" s="186"/>
      <c r="D203" s="201" t="s">
        <v>257</v>
      </c>
      <c r="E203" s="203" t="s">
        <v>1</v>
      </c>
      <c r="F203" s="204" t="s">
        <v>1123</v>
      </c>
      <c r="G203" s="186"/>
      <c r="H203" s="205">
        <v>93.6</v>
      </c>
      <c r="I203" s="162"/>
      <c r="J203" s="186"/>
      <c r="L203" s="160"/>
      <c r="M203" s="163"/>
      <c r="N203" s="164"/>
      <c r="O203" s="164"/>
      <c r="P203" s="164"/>
      <c r="Q203" s="164"/>
      <c r="R203" s="164"/>
      <c r="S203" s="164"/>
      <c r="T203" s="165"/>
      <c r="AT203" s="161" t="s">
        <v>257</v>
      </c>
      <c r="AU203" s="161" t="s">
        <v>96</v>
      </c>
      <c r="AV203" s="13" t="s">
        <v>96</v>
      </c>
      <c r="AW203" s="13" t="s">
        <v>40</v>
      </c>
      <c r="AX203" s="13" t="s">
        <v>85</v>
      </c>
      <c r="AY203" s="161" t="s">
        <v>195</v>
      </c>
    </row>
    <row r="204" spans="2:51" s="13" customFormat="1" ht="12">
      <c r="B204" s="160"/>
      <c r="C204" s="186"/>
      <c r="D204" s="201" t="s">
        <v>257</v>
      </c>
      <c r="E204" s="203" t="s">
        <v>1</v>
      </c>
      <c r="F204" s="204" t="s">
        <v>1124</v>
      </c>
      <c r="G204" s="186"/>
      <c r="H204" s="205">
        <v>-7.68</v>
      </c>
      <c r="I204" s="162"/>
      <c r="J204" s="186"/>
      <c r="L204" s="160"/>
      <c r="M204" s="163"/>
      <c r="N204" s="164"/>
      <c r="O204" s="164"/>
      <c r="P204" s="164"/>
      <c r="Q204" s="164"/>
      <c r="R204" s="164"/>
      <c r="S204" s="164"/>
      <c r="T204" s="165"/>
      <c r="AT204" s="161" t="s">
        <v>257</v>
      </c>
      <c r="AU204" s="161" t="s">
        <v>96</v>
      </c>
      <c r="AV204" s="13" t="s">
        <v>96</v>
      </c>
      <c r="AW204" s="13" t="s">
        <v>40</v>
      </c>
      <c r="AX204" s="13" t="s">
        <v>85</v>
      </c>
      <c r="AY204" s="161" t="s">
        <v>195</v>
      </c>
    </row>
    <row r="205" spans="2:51" s="13" customFormat="1" ht="12">
      <c r="B205" s="160"/>
      <c r="C205" s="186"/>
      <c r="D205" s="201" t="s">
        <v>257</v>
      </c>
      <c r="E205" s="203" t="s">
        <v>1</v>
      </c>
      <c r="F205" s="204" t="s">
        <v>1125</v>
      </c>
      <c r="G205" s="186"/>
      <c r="H205" s="205">
        <v>-23.4</v>
      </c>
      <c r="I205" s="162"/>
      <c r="J205" s="186"/>
      <c r="L205" s="160"/>
      <c r="M205" s="163"/>
      <c r="N205" s="164"/>
      <c r="O205" s="164"/>
      <c r="P205" s="164"/>
      <c r="Q205" s="164"/>
      <c r="R205" s="164"/>
      <c r="S205" s="164"/>
      <c r="T205" s="165"/>
      <c r="AT205" s="161" t="s">
        <v>257</v>
      </c>
      <c r="AU205" s="161" t="s">
        <v>96</v>
      </c>
      <c r="AV205" s="13" t="s">
        <v>96</v>
      </c>
      <c r="AW205" s="13" t="s">
        <v>40</v>
      </c>
      <c r="AX205" s="13" t="s">
        <v>85</v>
      </c>
      <c r="AY205" s="161" t="s">
        <v>195</v>
      </c>
    </row>
    <row r="206" spans="2:51" s="13" customFormat="1" ht="12">
      <c r="B206" s="160"/>
      <c r="C206" s="186"/>
      <c r="D206" s="201" t="s">
        <v>257</v>
      </c>
      <c r="E206" s="203" t="s">
        <v>1</v>
      </c>
      <c r="F206" s="204" t="s">
        <v>834</v>
      </c>
      <c r="G206" s="186"/>
      <c r="H206" s="205">
        <v>-0.5</v>
      </c>
      <c r="I206" s="162"/>
      <c r="J206" s="186"/>
      <c r="L206" s="160"/>
      <c r="M206" s="163"/>
      <c r="N206" s="164"/>
      <c r="O206" s="164"/>
      <c r="P206" s="164"/>
      <c r="Q206" s="164"/>
      <c r="R206" s="164"/>
      <c r="S206" s="164"/>
      <c r="T206" s="165"/>
      <c r="AT206" s="161" t="s">
        <v>257</v>
      </c>
      <c r="AU206" s="161" t="s">
        <v>96</v>
      </c>
      <c r="AV206" s="13" t="s">
        <v>96</v>
      </c>
      <c r="AW206" s="13" t="s">
        <v>40</v>
      </c>
      <c r="AX206" s="13" t="s">
        <v>85</v>
      </c>
      <c r="AY206" s="161" t="s">
        <v>195</v>
      </c>
    </row>
    <row r="207" spans="1:65" s="2" customFormat="1" ht="33" customHeight="1">
      <c r="A207" s="31"/>
      <c r="B207" s="148"/>
      <c r="C207" s="196" t="s">
        <v>426</v>
      </c>
      <c r="D207" s="196" t="s">
        <v>196</v>
      </c>
      <c r="E207" s="197" t="s">
        <v>448</v>
      </c>
      <c r="F207" s="198" t="s">
        <v>449</v>
      </c>
      <c r="G207" s="199" t="s">
        <v>347</v>
      </c>
      <c r="H207" s="200">
        <v>21.482</v>
      </c>
      <c r="I207" s="149"/>
      <c r="J207" s="183">
        <f>ROUND(I207*H207,2)</f>
        <v>0</v>
      </c>
      <c r="K207" s="150"/>
      <c r="L207" s="32"/>
      <c r="M207" s="151" t="s">
        <v>1</v>
      </c>
      <c r="N207" s="152" t="s">
        <v>50</v>
      </c>
      <c r="O207" s="57"/>
      <c r="P207" s="153">
        <f>O207*H207</f>
        <v>0</v>
      </c>
      <c r="Q207" s="153">
        <v>0</v>
      </c>
      <c r="R207" s="153">
        <f>Q207*H207</f>
        <v>0</v>
      </c>
      <c r="S207" s="153">
        <v>0</v>
      </c>
      <c r="T207" s="154">
        <f>S207*H207</f>
        <v>0</v>
      </c>
      <c r="U207" s="31"/>
      <c r="V207" s="31"/>
      <c r="W207" s="31"/>
      <c r="X207" s="31"/>
      <c r="Y207" s="31"/>
      <c r="Z207" s="31"/>
      <c r="AA207" s="31"/>
      <c r="AB207" s="31"/>
      <c r="AC207" s="31"/>
      <c r="AD207" s="31"/>
      <c r="AE207" s="31"/>
      <c r="AR207" s="155" t="s">
        <v>208</v>
      </c>
      <c r="AT207" s="155" t="s">
        <v>196</v>
      </c>
      <c r="AU207" s="155" t="s">
        <v>96</v>
      </c>
      <c r="AY207" s="15" t="s">
        <v>195</v>
      </c>
      <c r="BE207" s="156">
        <f>IF(N207="základní",J207,0)</f>
        <v>0</v>
      </c>
      <c r="BF207" s="156">
        <f>IF(N207="snížená",J207,0)</f>
        <v>0</v>
      </c>
      <c r="BG207" s="156">
        <f>IF(N207="zákl. přenesená",J207,0)</f>
        <v>0</v>
      </c>
      <c r="BH207" s="156">
        <f>IF(N207="sníž. přenesená",J207,0)</f>
        <v>0</v>
      </c>
      <c r="BI207" s="156">
        <f>IF(N207="nulová",J207,0)</f>
        <v>0</v>
      </c>
      <c r="BJ207" s="15" t="s">
        <v>93</v>
      </c>
      <c r="BK207" s="156">
        <f>ROUND(I207*H207,2)</f>
        <v>0</v>
      </c>
      <c r="BL207" s="15" t="s">
        <v>208</v>
      </c>
      <c r="BM207" s="155" t="s">
        <v>450</v>
      </c>
    </row>
    <row r="208" spans="1:47" s="2" customFormat="1" ht="39">
      <c r="A208" s="31"/>
      <c r="B208" s="32"/>
      <c r="C208" s="184"/>
      <c r="D208" s="201" t="s">
        <v>202</v>
      </c>
      <c r="E208" s="184"/>
      <c r="F208" s="202" t="s">
        <v>451</v>
      </c>
      <c r="G208" s="184"/>
      <c r="H208" s="184"/>
      <c r="I208" s="157"/>
      <c r="J208" s="184"/>
      <c r="K208" s="31"/>
      <c r="L208" s="32"/>
      <c r="M208" s="158"/>
      <c r="N208" s="159"/>
      <c r="O208" s="57"/>
      <c r="P208" s="57"/>
      <c r="Q208" s="57"/>
      <c r="R208" s="57"/>
      <c r="S208" s="57"/>
      <c r="T208" s="58"/>
      <c r="U208" s="31"/>
      <c r="V208" s="31"/>
      <c r="W208" s="31"/>
      <c r="X208" s="31"/>
      <c r="Y208" s="31"/>
      <c r="Z208" s="31"/>
      <c r="AA208" s="31"/>
      <c r="AB208" s="31"/>
      <c r="AC208" s="31"/>
      <c r="AD208" s="31"/>
      <c r="AE208" s="31"/>
      <c r="AT208" s="15" t="s">
        <v>202</v>
      </c>
      <c r="AU208" s="15" t="s">
        <v>96</v>
      </c>
    </row>
    <row r="209" spans="2:51" s="13" customFormat="1" ht="12">
      <c r="B209" s="160"/>
      <c r="C209" s="186"/>
      <c r="D209" s="201" t="s">
        <v>257</v>
      </c>
      <c r="E209" s="203" t="s">
        <v>1</v>
      </c>
      <c r="F209" s="204" t="s">
        <v>1638</v>
      </c>
      <c r="G209" s="186"/>
      <c r="H209" s="205">
        <v>-1.27</v>
      </c>
      <c r="I209" s="162"/>
      <c r="J209" s="186"/>
      <c r="L209" s="160"/>
      <c r="M209" s="163"/>
      <c r="N209" s="164"/>
      <c r="O209" s="164"/>
      <c r="P209" s="164"/>
      <c r="Q209" s="164"/>
      <c r="R209" s="164"/>
      <c r="S209" s="164"/>
      <c r="T209" s="165"/>
      <c r="AT209" s="161" t="s">
        <v>257</v>
      </c>
      <c r="AU209" s="161" t="s">
        <v>96</v>
      </c>
      <c r="AV209" s="13" t="s">
        <v>96</v>
      </c>
      <c r="AW209" s="13" t="s">
        <v>40</v>
      </c>
      <c r="AX209" s="13" t="s">
        <v>85</v>
      </c>
      <c r="AY209" s="161" t="s">
        <v>195</v>
      </c>
    </row>
    <row r="210" spans="2:51" s="13" customFormat="1" ht="12">
      <c r="B210" s="160"/>
      <c r="C210" s="186"/>
      <c r="D210" s="201" t="s">
        <v>257</v>
      </c>
      <c r="E210" s="203" t="s">
        <v>1</v>
      </c>
      <c r="F210" s="204" t="s">
        <v>1639</v>
      </c>
      <c r="G210" s="186"/>
      <c r="H210" s="205">
        <v>22.752</v>
      </c>
      <c r="I210" s="162"/>
      <c r="J210" s="186"/>
      <c r="L210" s="160"/>
      <c r="M210" s="163"/>
      <c r="N210" s="164"/>
      <c r="O210" s="164"/>
      <c r="P210" s="164"/>
      <c r="Q210" s="164"/>
      <c r="R210" s="164"/>
      <c r="S210" s="164"/>
      <c r="T210" s="165"/>
      <c r="AT210" s="161" t="s">
        <v>257</v>
      </c>
      <c r="AU210" s="161" t="s">
        <v>96</v>
      </c>
      <c r="AV210" s="13" t="s">
        <v>96</v>
      </c>
      <c r="AW210" s="13" t="s">
        <v>40</v>
      </c>
      <c r="AX210" s="13" t="s">
        <v>85</v>
      </c>
      <c r="AY210" s="161" t="s">
        <v>195</v>
      </c>
    </row>
    <row r="211" spans="1:65" s="2" customFormat="1" ht="24.2" customHeight="1">
      <c r="A211" s="31"/>
      <c r="B211" s="148"/>
      <c r="C211" s="196" t="s">
        <v>432</v>
      </c>
      <c r="D211" s="196" t="s">
        <v>196</v>
      </c>
      <c r="E211" s="197" t="s">
        <v>1128</v>
      </c>
      <c r="F211" s="198" t="s">
        <v>1129</v>
      </c>
      <c r="G211" s="199" t="s">
        <v>296</v>
      </c>
      <c r="H211" s="200">
        <v>26.4</v>
      </c>
      <c r="I211" s="149"/>
      <c r="J211" s="183">
        <f>ROUND(I211*H211,2)</f>
        <v>0</v>
      </c>
      <c r="K211" s="150"/>
      <c r="L211" s="32"/>
      <c r="M211" s="151" t="s">
        <v>1</v>
      </c>
      <c r="N211" s="152" t="s">
        <v>50</v>
      </c>
      <c r="O211" s="57"/>
      <c r="P211" s="153">
        <f>O211*H211</f>
        <v>0</v>
      </c>
      <c r="Q211" s="153">
        <v>0</v>
      </c>
      <c r="R211" s="153">
        <f>Q211*H211</f>
        <v>0</v>
      </c>
      <c r="S211" s="153">
        <v>0</v>
      </c>
      <c r="T211" s="154">
        <f>S211*H211</f>
        <v>0</v>
      </c>
      <c r="U211" s="31"/>
      <c r="V211" s="31"/>
      <c r="W211" s="31"/>
      <c r="X211" s="31"/>
      <c r="Y211" s="31"/>
      <c r="Z211" s="31"/>
      <c r="AA211" s="31"/>
      <c r="AB211" s="31"/>
      <c r="AC211" s="31"/>
      <c r="AD211" s="31"/>
      <c r="AE211" s="31"/>
      <c r="AR211" s="155" t="s">
        <v>208</v>
      </c>
      <c r="AT211" s="155" t="s">
        <v>196</v>
      </c>
      <c r="AU211" s="155" t="s">
        <v>96</v>
      </c>
      <c r="AY211" s="15" t="s">
        <v>195</v>
      </c>
      <c r="BE211" s="156">
        <f>IF(N211="základní",J211,0)</f>
        <v>0</v>
      </c>
      <c r="BF211" s="156">
        <f>IF(N211="snížená",J211,0)</f>
        <v>0</v>
      </c>
      <c r="BG211" s="156">
        <f>IF(N211="zákl. přenesená",J211,0)</f>
        <v>0</v>
      </c>
      <c r="BH211" s="156">
        <f>IF(N211="sníž. přenesená",J211,0)</f>
        <v>0</v>
      </c>
      <c r="BI211" s="156">
        <f>IF(N211="nulová",J211,0)</f>
        <v>0</v>
      </c>
      <c r="BJ211" s="15" t="s">
        <v>93</v>
      </c>
      <c r="BK211" s="156">
        <f>ROUND(I211*H211,2)</f>
        <v>0</v>
      </c>
      <c r="BL211" s="15" t="s">
        <v>208</v>
      </c>
      <c r="BM211" s="155" t="s">
        <v>1130</v>
      </c>
    </row>
    <row r="212" spans="1:47" s="2" customFormat="1" ht="19.5">
      <c r="A212" s="31"/>
      <c r="B212" s="32"/>
      <c r="C212" s="184"/>
      <c r="D212" s="201" t="s">
        <v>202</v>
      </c>
      <c r="E212" s="184"/>
      <c r="F212" s="202" t="s">
        <v>1131</v>
      </c>
      <c r="G212" s="184"/>
      <c r="H212" s="184"/>
      <c r="I212" s="157"/>
      <c r="J212" s="184"/>
      <c r="K212" s="31"/>
      <c r="L212" s="32"/>
      <c r="M212" s="158"/>
      <c r="N212" s="159"/>
      <c r="O212" s="57"/>
      <c r="P212" s="57"/>
      <c r="Q212" s="57"/>
      <c r="R212" s="57"/>
      <c r="S212" s="57"/>
      <c r="T212" s="58"/>
      <c r="U212" s="31"/>
      <c r="V212" s="31"/>
      <c r="W212" s="31"/>
      <c r="X212" s="31"/>
      <c r="Y212" s="31"/>
      <c r="Z212" s="31"/>
      <c r="AA212" s="31"/>
      <c r="AB212" s="31"/>
      <c r="AC212" s="31"/>
      <c r="AD212" s="31"/>
      <c r="AE212" s="31"/>
      <c r="AT212" s="15" t="s">
        <v>202</v>
      </c>
      <c r="AU212" s="15" t="s">
        <v>96</v>
      </c>
    </row>
    <row r="213" spans="2:51" s="13" customFormat="1" ht="12">
      <c r="B213" s="160"/>
      <c r="C213" s="186"/>
      <c r="D213" s="201" t="s">
        <v>257</v>
      </c>
      <c r="E213" s="203" t="s">
        <v>1</v>
      </c>
      <c r="F213" s="204" t="s">
        <v>1624</v>
      </c>
      <c r="G213" s="186"/>
      <c r="H213" s="205">
        <v>26.4</v>
      </c>
      <c r="I213" s="162"/>
      <c r="J213" s="186"/>
      <c r="L213" s="160"/>
      <c r="M213" s="163"/>
      <c r="N213" s="164"/>
      <c r="O213" s="164"/>
      <c r="P213" s="164"/>
      <c r="Q213" s="164"/>
      <c r="R213" s="164"/>
      <c r="S213" s="164"/>
      <c r="T213" s="165"/>
      <c r="AT213" s="161" t="s">
        <v>257</v>
      </c>
      <c r="AU213" s="161" t="s">
        <v>96</v>
      </c>
      <c r="AV213" s="13" t="s">
        <v>96</v>
      </c>
      <c r="AW213" s="13" t="s">
        <v>40</v>
      </c>
      <c r="AX213" s="13" t="s">
        <v>93</v>
      </c>
      <c r="AY213" s="161" t="s">
        <v>195</v>
      </c>
    </row>
    <row r="214" spans="2:63" s="12" customFormat="1" ht="22.9" customHeight="1">
      <c r="B214" s="135"/>
      <c r="C214" s="192"/>
      <c r="D214" s="193" t="s">
        <v>84</v>
      </c>
      <c r="E214" s="195" t="s">
        <v>208</v>
      </c>
      <c r="F214" s="195" t="s">
        <v>468</v>
      </c>
      <c r="G214" s="192"/>
      <c r="H214" s="192"/>
      <c r="I214" s="138"/>
      <c r="J214" s="185">
        <f>BK214</f>
        <v>0</v>
      </c>
      <c r="L214" s="135"/>
      <c r="M214" s="140"/>
      <c r="N214" s="141"/>
      <c r="O214" s="141"/>
      <c r="P214" s="142">
        <f>SUM(P215:P217)</f>
        <v>0</v>
      </c>
      <c r="Q214" s="141"/>
      <c r="R214" s="142">
        <f>SUM(R215:R217)</f>
        <v>9.55973312</v>
      </c>
      <c r="S214" s="141"/>
      <c r="T214" s="143">
        <f>SUM(T215:T217)</f>
        <v>0</v>
      </c>
      <c r="AR214" s="136" t="s">
        <v>93</v>
      </c>
      <c r="AT214" s="144" t="s">
        <v>84</v>
      </c>
      <c r="AU214" s="144" t="s">
        <v>93</v>
      </c>
      <c r="AY214" s="136" t="s">
        <v>195</v>
      </c>
      <c r="BK214" s="145">
        <f>SUM(BK215:BK217)</f>
        <v>0</v>
      </c>
    </row>
    <row r="215" spans="1:65" s="2" customFormat="1" ht="16.5" customHeight="1">
      <c r="A215" s="31"/>
      <c r="B215" s="148"/>
      <c r="C215" s="196" t="s">
        <v>438</v>
      </c>
      <c r="D215" s="196" t="s">
        <v>196</v>
      </c>
      <c r="E215" s="197" t="s">
        <v>474</v>
      </c>
      <c r="F215" s="198" t="s">
        <v>475</v>
      </c>
      <c r="G215" s="199" t="s">
        <v>347</v>
      </c>
      <c r="H215" s="200">
        <v>5.056</v>
      </c>
      <c r="I215" s="149"/>
      <c r="J215" s="183">
        <f>ROUND(I215*H215,2)</f>
        <v>0</v>
      </c>
      <c r="K215" s="150"/>
      <c r="L215" s="32"/>
      <c r="M215" s="151" t="s">
        <v>1</v>
      </c>
      <c r="N215" s="152" t="s">
        <v>50</v>
      </c>
      <c r="O215" s="57"/>
      <c r="P215" s="153">
        <f>O215*H215</f>
        <v>0</v>
      </c>
      <c r="Q215" s="153">
        <v>1.89077</v>
      </c>
      <c r="R215" s="153">
        <f>Q215*H215</f>
        <v>9.55973312</v>
      </c>
      <c r="S215" s="153">
        <v>0</v>
      </c>
      <c r="T215" s="154">
        <f>S215*H215</f>
        <v>0</v>
      </c>
      <c r="U215" s="31"/>
      <c r="V215" s="31"/>
      <c r="W215" s="31"/>
      <c r="X215" s="31"/>
      <c r="Y215" s="31"/>
      <c r="Z215" s="31"/>
      <c r="AA215" s="31"/>
      <c r="AB215" s="31"/>
      <c r="AC215" s="31"/>
      <c r="AD215" s="31"/>
      <c r="AE215" s="31"/>
      <c r="AR215" s="155" t="s">
        <v>208</v>
      </c>
      <c r="AT215" s="155" t="s">
        <v>196</v>
      </c>
      <c r="AU215" s="155" t="s">
        <v>96</v>
      </c>
      <c r="AY215" s="15" t="s">
        <v>195</v>
      </c>
      <c r="BE215" s="156">
        <f>IF(N215="základní",J215,0)</f>
        <v>0</v>
      </c>
      <c r="BF215" s="156">
        <f>IF(N215="snížená",J215,0)</f>
        <v>0</v>
      </c>
      <c r="BG215" s="156">
        <f>IF(N215="zákl. přenesená",J215,0)</f>
        <v>0</v>
      </c>
      <c r="BH215" s="156">
        <f>IF(N215="sníž. přenesená",J215,0)</f>
        <v>0</v>
      </c>
      <c r="BI215" s="156">
        <f>IF(N215="nulová",J215,0)</f>
        <v>0</v>
      </c>
      <c r="BJ215" s="15" t="s">
        <v>93</v>
      </c>
      <c r="BK215" s="156">
        <f>ROUND(I215*H215,2)</f>
        <v>0</v>
      </c>
      <c r="BL215" s="15" t="s">
        <v>208</v>
      </c>
      <c r="BM215" s="155" t="s">
        <v>476</v>
      </c>
    </row>
    <row r="216" spans="1:47" s="2" customFormat="1" ht="19.5">
      <c r="A216" s="31"/>
      <c r="B216" s="32"/>
      <c r="C216" s="184"/>
      <c r="D216" s="201" t="s">
        <v>202</v>
      </c>
      <c r="E216" s="184"/>
      <c r="F216" s="202" t="s">
        <v>477</v>
      </c>
      <c r="G216" s="184"/>
      <c r="H216" s="184"/>
      <c r="I216" s="157"/>
      <c r="J216" s="184"/>
      <c r="K216" s="31"/>
      <c r="L216" s="32"/>
      <c r="M216" s="158"/>
      <c r="N216" s="159"/>
      <c r="O216" s="57"/>
      <c r="P216" s="57"/>
      <c r="Q216" s="57"/>
      <c r="R216" s="57"/>
      <c r="S216" s="57"/>
      <c r="T216" s="58"/>
      <c r="U216" s="31"/>
      <c r="V216" s="31"/>
      <c r="W216" s="31"/>
      <c r="X216" s="31"/>
      <c r="Y216" s="31"/>
      <c r="Z216" s="31"/>
      <c r="AA216" s="31"/>
      <c r="AB216" s="31"/>
      <c r="AC216" s="31"/>
      <c r="AD216" s="31"/>
      <c r="AE216" s="31"/>
      <c r="AT216" s="15" t="s">
        <v>202</v>
      </c>
      <c r="AU216" s="15" t="s">
        <v>96</v>
      </c>
    </row>
    <row r="217" spans="2:51" s="13" customFormat="1" ht="12">
      <c r="B217" s="160"/>
      <c r="C217" s="186"/>
      <c r="D217" s="201" t="s">
        <v>257</v>
      </c>
      <c r="E217" s="203" t="s">
        <v>1</v>
      </c>
      <c r="F217" s="204" t="s">
        <v>1640</v>
      </c>
      <c r="G217" s="186"/>
      <c r="H217" s="205">
        <v>5.056</v>
      </c>
      <c r="I217" s="162"/>
      <c r="J217" s="186"/>
      <c r="L217" s="160"/>
      <c r="M217" s="163"/>
      <c r="N217" s="164"/>
      <c r="O217" s="164"/>
      <c r="P217" s="164"/>
      <c r="Q217" s="164"/>
      <c r="R217" s="164"/>
      <c r="S217" s="164"/>
      <c r="T217" s="165"/>
      <c r="AT217" s="161" t="s">
        <v>257</v>
      </c>
      <c r="AU217" s="161" t="s">
        <v>96</v>
      </c>
      <c r="AV217" s="13" t="s">
        <v>96</v>
      </c>
      <c r="AW217" s="13" t="s">
        <v>40</v>
      </c>
      <c r="AX217" s="13" t="s">
        <v>93</v>
      </c>
      <c r="AY217" s="161" t="s">
        <v>195</v>
      </c>
    </row>
    <row r="218" spans="2:63" s="12" customFormat="1" ht="22.9" customHeight="1">
      <c r="B218" s="135"/>
      <c r="C218" s="192"/>
      <c r="D218" s="193" t="s">
        <v>84</v>
      </c>
      <c r="E218" s="195" t="s">
        <v>194</v>
      </c>
      <c r="F218" s="195" t="s">
        <v>485</v>
      </c>
      <c r="G218" s="192"/>
      <c r="H218" s="192"/>
      <c r="I218" s="138"/>
      <c r="J218" s="185">
        <f>BK218</f>
        <v>0</v>
      </c>
      <c r="L218" s="135"/>
      <c r="M218" s="140"/>
      <c r="N218" s="141"/>
      <c r="O218" s="141"/>
      <c r="P218" s="142">
        <f>SUM(P219:P242)</f>
        <v>0</v>
      </c>
      <c r="Q218" s="141"/>
      <c r="R218" s="142">
        <f>SUM(R219:R242)</f>
        <v>0.0176952</v>
      </c>
      <c r="S218" s="141"/>
      <c r="T218" s="143">
        <f>SUM(T219:T242)</f>
        <v>0</v>
      </c>
      <c r="AR218" s="136" t="s">
        <v>93</v>
      </c>
      <c r="AT218" s="144" t="s">
        <v>84</v>
      </c>
      <c r="AU218" s="144" t="s">
        <v>93</v>
      </c>
      <c r="AY218" s="136" t="s">
        <v>195</v>
      </c>
      <c r="BK218" s="145">
        <f>SUM(BK219:BK242)</f>
        <v>0</v>
      </c>
    </row>
    <row r="219" spans="1:65" s="2" customFormat="1" ht="16.5" customHeight="1">
      <c r="A219" s="31"/>
      <c r="B219" s="148"/>
      <c r="C219" s="196" t="s">
        <v>447</v>
      </c>
      <c r="D219" s="196" t="s">
        <v>196</v>
      </c>
      <c r="E219" s="197" t="s">
        <v>487</v>
      </c>
      <c r="F219" s="198" t="s">
        <v>488</v>
      </c>
      <c r="G219" s="199" t="s">
        <v>296</v>
      </c>
      <c r="H219" s="200">
        <v>2.4</v>
      </c>
      <c r="I219" s="149"/>
      <c r="J219" s="183">
        <f>ROUND(I219*H219,2)</f>
        <v>0</v>
      </c>
      <c r="K219" s="150"/>
      <c r="L219" s="32"/>
      <c r="M219" s="151" t="s">
        <v>1</v>
      </c>
      <c r="N219" s="152" t="s">
        <v>50</v>
      </c>
      <c r="O219" s="57"/>
      <c r="P219" s="153">
        <f>O219*H219</f>
        <v>0</v>
      </c>
      <c r="Q219" s="153">
        <v>0</v>
      </c>
      <c r="R219" s="153">
        <f>Q219*H219</f>
        <v>0</v>
      </c>
      <c r="S219" s="153">
        <v>0</v>
      </c>
      <c r="T219" s="154">
        <f>S219*H219</f>
        <v>0</v>
      </c>
      <c r="U219" s="31"/>
      <c r="V219" s="31"/>
      <c r="W219" s="31"/>
      <c r="X219" s="31"/>
      <c r="Y219" s="31"/>
      <c r="Z219" s="31"/>
      <c r="AA219" s="31"/>
      <c r="AB219" s="31"/>
      <c r="AC219" s="31"/>
      <c r="AD219" s="31"/>
      <c r="AE219" s="31"/>
      <c r="AR219" s="155" t="s">
        <v>208</v>
      </c>
      <c r="AT219" s="155" t="s">
        <v>196</v>
      </c>
      <c r="AU219" s="155" t="s">
        <v>96</v>
      </c>
      <c r="AY219" s="15" t="s">
        <v>195</v>
      </c>
      <c r="BE219" s="156">
        <f>IF(N219="základní",J219,0)</f>
        <v>0</v>
      </c>
      <c r="BF219" s="156">
        <f>IF(N219="snížená",J219,0)</f>
        <v>0</v>
      </c>
      <c r="BG219" s="156">
        <f>IF(N219="zákl. přenesená",J219,0)</f>
        <v>0</v>
      </c>
      <c r="BH219" s="156">
        <f>IF(N219="sníž. přenesená",J219,0)</f>
        <v>0</v>
      </c>
      <c r="BI219" s="156">
        <f>IF(N219="nulová",J219,0)</f>
        <v>0</v>
      </c>
      <c r="BJ219" s="15" t="s">
        <v>93</v>
      </c>
      <c r="BK219" s="156">
        <f>ROUND(I219*H219,2)</f>
        <v>0</v>
      </c>
      <c r="BL219" s="15" t="s">
        <v>208</v>
      </c>
      <c r="BM219" s="155" t="s">
        <v>840</v>
      </c>
    </row>
    <row r="220" spans="1:47" s="2" customFormat="1" ht="19.5">
      <c r="A220" s="31"/>
      <c r="B220" s="32"/>
      <c r="C220" s="184"/>
      <c r="D220" s="201" t="s">
        <v>202</v>
      </c>
      <c r="E220" s="184"/>
      <c r="F220" s="202" t="s">
        <v>490</v>
      </c>
      <c r="G220" s="184"/>
      <c r="H220" s="184"/>
      <c r="I220" s="157"/>
      <c r="J220" s="184"/>
      <c r="K220" s="31"/>
      <c r="L220" s="32"/>
      <c r="M220" s="158"/>
      <c r="N220" s="159"/>
      <c r="O220" s="57"/>
      <c r="P220" s="57"/>
      <c r="Q220" s="57"/>
      <c r="R220" s="57"/>
      <c r="S220" s="57"/>
      <c r="T220" s="58"/>
      <c r="U220" s="31"/>
      <c r="V220" s="31"/>
      <c r="W220" s="31"/>
      <c r="X220" s="31"/>
      <c r="Y220" s="31"/>
      <c r="Z220" s="31"/>
      <c r="AA220" s="31"/>
      <c r="AB220" s="31"/>
      <c r="AC220" s="31"/>
      <c r="AD220" s="31"/>
      <c r="AE220" s="31"/>
      <c r="AT220" s="15" t="s">
        <v>202</v>
      </c>
      <c r="AU220" s="15" t="s">
        <v>96</v>
      </c>
    </row>
    <row r="221" spans="2:51" s="13" customFormat="1" ht="12">
      <c r="B221" s="160"/>
      <c r="C221" s="186"/>
      <c r="D221" s="201" t="s">
        <v>257</v>
      </c>
      <c r="E221" s="203" t="s">
        <v>1</v>
      </c>
      <c r="F221" s="204" t="s">
        <v>1133</v>
      </c>
      <c r="G221" s="186"/>
      <c r="H221" s="205">
        <v>2.4</v>
      </c>
      <c r="I221" s="162"/>
      <c r="J221" s="186"/>
      <c r="L221" s="160"/>
      <c r="M221" s="163"/>
      <c r="N221" s="164"/>
      <c r="O221" s="164"/>
      <c r="P221" s="164"/>
      <c r="Q221" s="164"/>
      <c r="R221" s="164"/>
      <c r="S221" s="164"/>
      <c r="T221" s="165"/>
      <c r="AT221" s="161" t="s">
        <v>257</v>
      </c>
      <c r="AU221" s="161" t="s">
        <v>96</v>
      </c>
      <c r="AV221" s="13" t="s">
        <v>96</v>
      </c>
      <c r="AW221" s="13" t="s">
        <v>40</v>
      </c>
      <c r="AX221" s="13" t="s">
        <v>93</v>
      </c>
      <c r="AY221" s="161" t="s">
        <v>195</v>
      </c>
    </row>
    <row r="222" spans="1:65" s="2" customFormat="1" ht="24.2" customHeight="1">
      <c r="A222" s="31"/>
      <c r="B222" s="148"/>
      <c r="C222" s="196" t="s">
        <v>455</v>
      </c>
      <c r="D222" s="196" t="s">
        <v>196</v>
      </c>
      <c r="E222" s="197" t="s">
        <v>493</v>
      </c>
      <c r="F222" s="198" t="s">
        <v>494</v>
      </c>
      <c r="G222" s="199" t="s">
        <v>296</v>
      </c>
      <c r="H222" s="200">
        <v>3.12</v>
      </c>
      <c r="I222" s="149"/>
      <c r="J222" s="183">
        <f>ROUND(I222*H222,2)</f>
        <v>0</v>
      </c>
      <c r="K222" s="150"/>
      <c r="L222" s="32"/>
      <c r="M222" s="151" t="s">
        <v>1</v>
      </c>
      <c r="N222" s="152" t="s">
        <v>50</v>
      </c>
      <c r="O222" s="57"/>
      <c r="P222" s="153">
        <f>O222*H222</f>
        <v>0</v>
      </c>
      <c r="Q222" s="153">
        <v>0</v>
      </c>
      <c r="R222" s="153">
        <f>Q222*H222</f>
        <v>0</v>
      </c>
      <c r="S222" s="153">
        <v>0</v>
      </c>
      <c r="T222" s="154">
        <f>S222*H222</f>
        <v>0</v>
      </c>
      <c r="U222" s="31"/>
      <c r="V222" s="31"/>
      <c r="W222" s="31"/>
      <c r="X222" s="31"/>
      <c r="Y222" s="31"/>
      <c r="Z222" s="31"/>
      <c r="AA222" s="31"/>
      <c r="AB222" s="31"/>
      <c r="AC222" s="31"/>
      <c r="AD222" s="31"/>
      <c r="AE222" s="31"/>
      <c r="AR222" s="155" t="s">
        <v>208</v>
      </c>
      <c r="AT222" s="155" t="s">
        <v>196</v>
      </c>
      <c r="AU222" s="155" t="s">
        <v>96</v>
      </c>
      <c r="AY222" s="15" t="s">
        <v>195</v>
      </c>
      <c r="BE222" s="156">
        <f>IF(N222="základní",J222,0)</f>
        <v>0</v>
      </c>
      <c r="BF222" s="156">
        <f>IF(N222="snížená",J222,0)</f>
        <v>0</v>
      </c>
      <c r="BG222" s="156">
        <f>IF(N222="zákl. přenesená",J222,0)</f>
        <v>0</v>
      </c>
      <c r="BH222" s="156">
        <f>IF(N222="sníž. přenesená",J222,0)</f>
        <v>0</v>
      </c>
      <c r="BI222" s="156">
        <f>IF(N222="nulová",J222,0)</f>
        <v>0</v>
      </c>
      <c r="BJ222" s="15" t="s">
        <v>93</v>
      </c>
      <c r="BK222" s="156">
        <f>ROUND(I222*H222,2)</f>
        <v>0</v>
      </c>
      <c r="BL222" s="15" t="s">
        <v>208</v>
      </c>
      <c r="BM222" s="155" t="s">
        <v>495</v>
      </c>
    </row>
    <row r="223" spans="1:47" s="2" customFormat="1" ht="29.25">
      <c r="A223" s="31"/>
      <c r="B223" s="32"/>
      <c r="C223" s="184"/>
      <c r="D223" s="201" t="s">
        <v>202</v>
      </c>
      <c r="E223" s="184"/>
      <c r="F223" s="202" t="s">
        <v>496</v>
      </c>
      <c r="G223" s="184"/>
      <c r="H223" s="184"/>
      <c r="I223" s="157"/>
      <c r="J223" s="184"/>
      <c r="K223" s="31"/>
      <c r="L223" s="32"/>
      <c r="M223" s="158"/>
      <c r="N223" s="159"/>
      <c r="O223" s="57"/>
      <c r="P223" s="57"/>
      <c r="Q223" s="57"/>
      <c r="R223" s="57"/>
      <c r="S223" s="57"/>
      <c r="T223" s="58"/>
      <c r="U223" s="31"/>
      <c r="V223" s="31"/>
      <c r="W223" s="31"/>
      <c r="X223" s="31"/>
      <c r="Y223" s="31"/>
      <c r="Z223" s="31"/>
      <c r="AA223" s="31"/>
      <c r="AB223" s="31"/>
      <c r="AC223" s="31"/>
      <c r="AD223" s="31"/>
      <c r="AE223" s="31"/>
      <c r="AT223" s="15" t="s">
        <v>202</v>
      </c>
      <c r="AU223" s="15" t="s">
        <v>96</v>
      </c>
    </row>
    <row r="224" spans="2:51" s="13" customFormat="1" ht="12">
      <c r="B224" s="160"/>
      <c r="C224" s="186"/>
      <c r="D224" s="201" t="s">
        <v>257</v>
      </c>
      <c r="E224" s="203" t="s">
        <v>1</v>
      </c>
      <c r="F224" s="204" t="s">
        <v>1641</v>
      </c>
      <c r="G224" s="186"/>
      <c r="H224" s="205">
        <v>3.12</v>
      </c>
      <c r="I224" s="162"/>
      <c r="J224" s="186"/>
      <c r="L224" s="160"/>
      <c r="M224" s="163"/>
      <c r="N224" s="164"/>
      <c r="O224" s="164"/>
      <c r="P224" s="164"/>
      <c r="Q224" s="164"/>
      <c r="R224" s="164"/>
      <c r="S224" s="164"/>
      <c r="T224" s="165"/>
      <c r="AT224" s="161" t="s">
        <v>257</v>
      </c>
      <c r="AU224" s="161" t="s">
        <v>96</v>
      </c>
      <c r="AV224" s="13" t="s">
        <v>96</v>
      </c>
      <c r="AW224" s="13" t="s">
        <v>40</v>
      </c>
      <c r="AX224" s="13" t="s">
        <v>93</v>
      </c>
      <c r="AY224" s="161" t="s">
        <v>195</v>
      </c>
    </row>
    <row r="225" spans="1:65" s="2" customFormat="1" ht="24.2" customHeight="1">
      <c r="A225" s="31"/>
      <c r="B225" s="148"/>
      <c r="C225" s="196" t="s">
        <v>462</v>
      </c>
      <c r="D225" s="196" t="s">
        <v>196</v>
      </c>
      <c r="E225" s="197" t="s">
        <v>498</v>
      </c>
      <c r="F225" s="198" t="s">
        <v>499</v>
      </c>
      <c r="G225" s="199" t="s">
        <v>296</v>
      </c>
      <c r="H225" s="200">
        <v>2.4</v>
      </c>
      <c r="I225" s="149"/>
      <c r="J225" s="183">
        <f>ROUND(I225*H225,2)</f>
        <v>0</v>
      </c>
      <c r="K225" s="150"/>
      <c r="L225" s="32"/>
      <c r="M225" s="151" t="s">
        <v>1</v>
      </c>
      <c r="N225" s="152" t="s">
        <v>50</v>
      </c>
      <c r="O225" s="57"/>
      <c r="P225" s="153">
        <f>O225*H225</f>
        <v>0</v>
      </c>
      <c r="Q225" s="153">
        <v>0.00601</v>
      </c>
      <c r="R225" s="153">
        <f>Q225*H225</f>
        <v>0.014424</v>
      </c>
      <c r="S225" s="153">
        <v>0</v>
      </c>
      <c r="T225" s="154">
        <f>S225*H225</f>
        <v>0</v>
      </c>
      <c r="U225" s="31"/>
      <c r="V225" s="31"/>
      <c r="W225" s="31"/>
      <c r="X225" s="31"/>
      <c r="Y225" s="31"/>
      <c r="Z225" s="31"/>
      <c r="AA225" s="31"/>
      <c r="AB225" s="31"/>
      <c r="AC225" s="31"/>
      <c r="AD225" s="31"/>
      <c r="AE225" s="31"/>
      <c r="AR225" s="155" t="s">
        <v>208</v>
      </c>
      <c r="AT225" s="155" t="s">
        <v>196</v>
      </c>
      <c r="AU225" s="155" t="s">
        <v>96</v>
      </c>
      <c r="AY225" s="15" t="s">
        <v>195</v>
      </c>
      <c r="BE225" s="156">
        <f>IF(N225="základní",J225,0)</f>
        <v>0</v>
      </c>
      <c r="BF225" s="156">
        <f>IF(N225="snížená",J225,0)</f>
        <v>0</v>
      </c>
      <c r="BG225" s="156">
        <f>IF(N225="zákl. přenesená",J225,0)</f>
        <v>0</v>
      </c>
      <c r="BH225" s="156">
        <f>IF(N225="sníž. přenesená",J225,0)</f>
        <v>0</v>
      </c>
      <c r="BI225" s="156">
        <f>IF(N225="nulová",J225,0)</f>
        <v>0</v>
      </c>
      <c r="BJ225" s="15" t="s">
        <v>93</v>
      </c>
      <c r="BK225" s="156">
        <f>ROUND(I225*H225,2)</f>
        <v>0</v>
      </c>
      <c r="BL225" s="15" t="s">
        <v>208</v>
      </c>
      <c r="BM225" s="155" t="s">
        <v>500</v>
      </c>
    </row>
    <row r="226" spans="1:47" s="2" customFormat="1" ht="19.5">
      <c r="A226" s="31"/>
      <c r="B226" s="32"/>
      <c r="C226" s="184"/>
      <c r="D226" s="201" t="s">
        <v>202</v>
      </c>
      <c r="E226" s="184"/>
      <c r="F226" s="202" t="s">
        <v>501</v>
      </c>
      <c r="G226" s="184"/>
      <c r="H226" s="184"/>
      <c r="I226" s="157"/>
      <c r="J226" s="184"/>
      <c r="K226" s="31"/>
      <c r="L226" s="32"/>
      <c r="M226" s="158"/>
      <c r="N226" s="159"/>
      <c r="O226" s="57"/>
      <c r="P226" s="57"/>
      <c r="Q226" s="57"/>
      <c r="R226" s="57"/>
      <c r="S226" s="57"/>
      <c r="T226" s="58"/>
      <c r="U226" s="31"/>
      <c r="V226" s="31"/>
      <c r="W226" s="31"/>
      <c r="X226" s="31"/>
      <c r="Y226" s="31"/>
      <c r="Z226" s="31"/>
      <c r="AA226" s="31"/>
      <c r="AB226" s="31"/>
      <c r="AC226" s="31"/>
      <c r="AD226" s="31"/>
      <c r="AE226" s="31"/>
      <c r="AT226" s="15" t="s">
        <v>202</v>
      </c>
      <c r="AU226" s="15" t="s">
        <v>96</v>
      </c>
    </row>
    <row r="227" spans="2:51" s="13" customFormat="1" ht="12">
      <c r="B227" s="160"/>
      <c r="C227" s="186"/>
      <c r="D227" s="201" t="s">
        <v>257</v>
      </c>
      <c r="E227" s="203" t="s">
        <v>1</v>
      </c>
      <c r="F227" s="204" t="s">
        <v>1133</v>
      </c>
      <c r="G227" s="186"/>
      <c r="H227" s="205">
        <v>2.4</v>
      </c>
      <c r="I227" s="162"/>
      <c r="J227" s="186"/>
      <c r="L227" s="160"/>
      <c r="M227" s="163"/>
      <c r="N227" s="164"/>
      <c r="O227" s="164"/>
      <c r="P227" s="164"/>
      <c r="Q227" s="164"/>
      <c r="R227" s="164"/>
      <c r="S227" s="164"/>
      <c r="T227" s="165"/>
      <c r="AT227" s="161" t="s">
        <v>257</v>
      </c>
      <c r="AU227" s="161" t="s">
        <v>96</v>
      </c>
      <c r="AV227" s="13" t="s">
        <v>96</v>
      </c>
      <c r="AW227" s="13" t="s">
        <v>40</v>
      </c>
      <c r="AX227" s="13" t="s">
        <v>93</v>
      </c>
      <c r="AY227" s="161" t="s">
        <v>195</v>
      </c>
    </row>
    <row r="228" spans="1:65" s="2" customFormat="1" ht="24.2" customHeight="1">
      <c r="A228" s="31"/>
      <c r="B228" s="148"/>
      <c r="C228" s="196" t="s">
        <v>339</v>
      </c>
      <c r="D228" s="196" t="s">
        <v>196</v>
      </c>
      <c r="E228" s="197" t="s">
        <v>503</v>
      </c>
      <c r="F228" s="198" t="s">
        <v>504</v>
      </c>
      <c r="G228" s="199" t="s">
        <v>296</v>
      </c>
      <c r="H228" s="200">
        <v>3.12</v>
      </c>
      <c r="I228" s="149"/>
      <c r="J228" s="183">
        <f>ROUND(I228*H228,2)</f>
        <v>0</v>
      </c>
      <c r="K228" s="150"/>
      <c r="L228" s="32"/>
      <c r="M228" s="151" t="s">
        <v>1</v>
      </c>
      <c r="N228" s="152" t="s">
        <v>50</v>
      </c>
      <c r="O228" s="57"/>
      <c r="P228" s="153">
        <f>O228*H228</f>
        <v>0</v>
      </c>
      <c r="Q228" s="153">
        <v>0.00071</v>
      </c>
      <c r="R228" s="153">
        <f>Q228*H228</f>
        <v>0.0022152</v>
      </c>
      <c r="S228" s="153">
        <v>0</v>
      </c>
      <c r="T228" s="154">
        <f>S228*H228</f>
        <v>0</v>
      </c>
      <c r="U228" s="31"/>
      <c r="V228" s="31"/>
      <c r="W228" s="31"/>
      <c r="X228" s="31"/>
      <c r="Y228" s="31"/>
      <c r="Z228" s="31"/>
      <c r="AA228" s="31"/>
      <c r="AB228" s="31"/>
      <c r="AC228" s="31"/>
      <c r="AD228" s="31"/>
      <c r="AE228" s="31"/>
      <c r="AR228" s="155" t="s">
        <v>208</v>
      </c>
      <c r="AT228" s="155" t="s">
        <v>196</v>
      </c>
      <c r="AU228" s="155" t="s">
        <v>96</v>
      </c>
      <c r="AY228" s="15" t="s">
        <v>195</v>
      </c>
      <c r="BE228" s="156">
        <f>IF(N228="základní",J228,0)</f>
        <v>0</v>
      </c>
      <c r="BF228" s="156">
        <f>IF(N228="snížená",J228,0)</f>
        <v>0</v>
      </c>
      <c r="BG228" s="156">
        <f>IF(N228="zákl. přenesená",J228,0)</f>
        <v>0</v>
      </c>
      <c r="BH228" s="156">
        <f>IF(N228="sníž. přenesená",J228,0)</f>
        <v>0</v>
      </c>
      <c r="BI228" s="156">
        <f>IF(N228="nulová",J228,0)</f>
        <v>0</v>
      </c>
      <c r="BJ228" s="15" t="s">
        <v>93</v>
      </c>
      <c r="BK228" s="156">
        <f>ROUND(I228*H228,2)</f>
        <v>0</v>
      </c>
      <c r="BL228" s="15" t="s">
        <v>208</v>
      </c>
      <c r="BM228" s="155" t="s">
        <v>505</v>
      </c>
    </row>
    <row r="229" spans="1:47" s="2" customFormat="1" ht="19.5">
      <c r="A229" s="31"/>
      <c r="B229" s="32"/>
      <c r="C229" s="184"/>
      <c r="D229" s="201" t="s">
        <v>202</v>
      </c>
      <c r="E229" s="184"/>
      <c r="F229" s="202" t="s">
        <v>506</v>
      </c>
      <c r="G229" s="184"/>
      <c r="H229" s="184"/>
      <c r="I229" s="157"/>
      <c r="J229" s="184"/>
      <c r="K229" s="31"/>
      <c r="L229" s="32"/>
      <c r="M229" s="158"/>
      <c r="N229" s="159"/>
      <c r="O229" s="57"/>
      <c r="P229" s="57"/>
      <c r="Q229" s="57"/>
      <c r="R229" s="57"/>
      <c r="S229" s="57"/>
      <c r="T229" s="58"/>
      <c r="U229" s="31"/>
      <c r="V229" s="31"/>
      <c r="W229" s="31"/>
      <c r="X229" s="31"/>
      <c r="Y229" s="31"/>
      <c r="Z229" s="31"/>
      <c r="AA229" s="31"/>
      <c r="AB229" s="31"/>
      <c r="AC229" s="31"/>
      <c r="AD229" s="31"/>
      <c r="AE229" s="31"/>
      <c r="AT229" s="15" t="s">
        <v>202</v>
      </c>
      <c r="AU229" s="15" t="s">
        <v>96</v>
      </c>
    </row>
    <row r="230" spans="2:51" s="13" customFormat="1" ht="12">
      <c r="B230" s="160"/>
      <c r="C230" s="186"/>
      <c r="D230" s="201" t="s">
        <v>257</v>
      </c>
      <c r="E230" s="203" t="s">
        <v>1</v>
      </c>
      <c r="F230" s="204" t="s">
        <v>1641</v>
      </c>
      <c r="G230" s="186"/>
      <c r="H230" s="205">
        <v>3.12</v>
      </c>
      <c r="I230" s="162"/>
      <c r="J230" s="186"/>
      <c r="L230" s="160"/>
      <c r="M230" s="163"/>
      <c r="N230" s="164"/>
      <c r="O230" s="164"/>
      <c r="P230" s="164"/>
      <c r="Q230" s="164"/>
      <c r="R230" s="164"/>
      <c r="S230" s="164"/>
      <c r="T230" s="165"/>
      <c r="AT230" s="161" t="s">
        <v>257</v>
      </c>
      <c r="AU230" s="161" t="s">
        <v>96</v>
      </c>
      <c r="AV230" s="13" t="s">
        <v>96</v>
      </c>
      <c r="AW230" s="13" t="s">
        <v>40</v>
      </c>
      <c r="AX230" s="13" t="s">
        <v>85</v>
      </c>
      <c r="AY230" s="161" t="s">
        <v>195</v>
      </c>
    </row>
    <row r="231" spans="1:65" s="2" customFormat="1" ht="33" customHeight="1">
      <c r="A231" s="31"/>
      <c r="B231" s="148"/>
      <c r="C231" s="196" t="s">
        <v>473</v>
      </c>
      <c r="D231" s="196" t="s">
        <v>196</v>
      </c>
      <c r="E231" s="197" t="s">
        <v>508</v>
      </c>
      <c r="F231" s="198" t="s">
        <v>509</v>
      </c>
      <c r="G231" s="199" t="s">
        <v>296</v>
      </c>
      <c r="H231" s="200">
        <v>3.12</v>
      </c>
      <c r="I231" s="149"/>
      <c r="J231" s="183">
        <f>ROUND(I231*H231,2)</f>
        <v>0</v>
      </c>
      <c r="K231" s="150"/>
      <c r="L231" s="32"/>
      <c r="M231" s="151" t="s">
        <v>1</v>
      </c>
      <c r="N231" s="152" t="s">
        <v>50</v>
      </c>
      <c r="O231" s="57"/>
      <c r="P231" s="153">
        <f>O231*H231</f>
        <v>0</v>
      </c>
      <c r="Q231" s="153">
        <v>0</v>
      </c>
      <c r="R231" s="153">
        <f>Q231*H231</f>
        <v>0</v>
      </c>
      <c r="S231" s="153">
        <v>0</v>
      </c>
      <c r="T231" s="154">
        <f>S231*H231</f>
        <v>0</v>
      </c>
      <c r="U231" s="31"/>
      <c r="V231" s="31"/>
      <c r="W231" s="31"/>
      <c r="X231" s="31"/>
      <c r="Y231" s="31"/>
      <c r="Z231" s="31"/>
      <c r="AA231" s="31"/>
      <c r="AB231" s="31"/>
      <c r="AC231" s="31"/>
      <c r="AD231" s="31"/>
      <c r="AE231" s="31"/>
      <c r="AR231" s="155" t="s">
        <v>208</v>
      </c>
      <c r="AT231" s="155" t="s">
        <v>196</v>
      </c>
      <c r="AU231" s="155" t="s">
        <v>96</v>
      </c>
      <c r="AY231" s="15" t="s">
        <v>195</v>
      </c>
      <c r="BE231" s="156">
        <f>IF(N231="základní",J231,0)</f>
        <v>0</v>
      </c>
      <c r="BF231" s="156">
        <f>IF(N231="snížená",J231,0)</f>
        <v>0</v>
      </c>
      <c r="BG231" s="156">
        <f>IF(N231="zákl. přenesená",J231,0)</f>
        <v>0</v>
      </c>
      <c r="BH231" s="156">
        <f>IF(N231="sníž. přenesená",J231,0)</f>
        <v>0</v>
      </c>
      <c r="BI231" s="156">
        <f>IF(N231="nulová",J231,0)</f>
        <v>0</v>
      </c>
      <c r="BJ231" s="15" t="s">
        <v>93</v>
      </c>
      <c r="BK231" s="156">
        <f>ROUND(I231*H231,2)</f>
        <v>0</v>
      </c>
      <c r="BL231" s="15" t="s">
        <v>208</v>
      </c>
      <c r="BM231" s="155" t="s">
        <v>510</v>
      </c>
    </row>
    <row r="232" spans="1:47" s="2" customFormat="1" ht="29.25">
      <c r="A232" s="31"/>
      <c r="B232" s="32"/>
      <c r="C232" s="184"/>
      <c r="D232" s="201" t="s">
        <v>202</v>
      </c>
      <c r="E232" s="184"/>
      <c r="F232" s="202" t="s">
        <v>511</v>
      </c>
      <c r="G232" s="184"/>
      <c r="H232" s="184"/>
      <c r="I232" s="157"/>
      <c r="J232" s="184"/>
      <c r="K232" s="31"/>
      <c r="L232" s="32"/>
      <c r="M232" s="158"/>
      <c r="N232" s="159"/>
      <c r="O232" s="57"/>
      <c r="P232" s="57"/>
      <c r="Q232" s="57"/>
      <c r="R232" s="57"/>
      <c r="S232" s="57"/>
      <c r="T232" s="58"/>
      <c r="U232" s="31"/>
      <c r="V232" s="31"/>
      <c r="W232" s="31"/>
      <c r="X232" s="31"/>
      <c r="Y232" s="31"/>
      <c r="Z232" s="31"/>
      <c r="AA232" s="31"/>
      <c r="AB232" s="31"/>
      <c r="AC232" s="31"/>
      <c r="AD232" s="31"/>
      <c r="AE232" s="31"/>
      <c r="AT232" s="15" t="s">
        <v>202</v>
      </c>
      <c r="AU232" s="15" t="s">
        <v>96</v>
      </c>
    </row>
    <row r="233" spans="2:51" s="13" customFormat="1" ht="12">
      <c r="B233" s="160"/>
      <c r="C233" s="186"/>
      <c r="D233" s="201" t="s">
        <v>257</v>
      </c>
      <c r="E233" s="203" t="s">
        <v>1</v>
      </c>
      <c r="F233" s="204" t="s">
        <v>1641</v>
      </c>
      <c r="G233" s="186"/>
      <c r="H233" s="205">
        <v>3.12</v>
      </c>
      <c r="I233" s="162"/>
      <c r="J233" s="186"/>
      <c r="L233" s="160"/>
      <c r="M233" s="163"/>
      <c r="N233" s="164"/>
      <c r="O233" s="164"/>
      <c r="P233" s="164"/>
      <c r="Q233" s="164"/>
      <c r="R233" s="164"/>
      <c r="S233" s="164"/>
      <c r="T233" s="165"/>
      <c r="AT233" s="161" t="s">
        <v>257</v>
      </c>
      <c r="AU233" s="161" t="s">
        <v>96</v>
      </c>
      <c r="AV233" s="13" t="s">
        <v>96</v>
      </c>
      <c r="AW233" s="13" t="s">
        <v>40</v>
      </c>
      <c r="AX233" s="13" t="s">
        <v>93</v>
      </c>
      <c r="AY233" s="161" t="s">
        <v>195</v>
      </c>
    </row>
    <row r="234" spans="1:65" s="2" customFormat="1" ht="24.2" customHeight="1">
      <c r="A234" s="31"/>
      <c r="B234" s="148"/>
      <c r="C234" s="196" t="s">
        <v>479</v>
      </c>
      <c r="D234" s="196" t="s">
        <v>196</v>
      </c>
      <c r="E234" s="197" t="s">
        <v>513</v>
      </c>
      <c r="F234" s="198" t="s">
        <v>514</v>
      </c>
      <c r="G234" s="199" t="s">
        <v>296</v>
      </c>
      <c r="H234" s="200">
        <v>3.12</v>
      </c>
      <c r="I234" s="149"/>
      <c r="J234" s="183">
        <f>ROUND(I234*H234,2)</f>
        <v>0</v>
      </c>
      <c r="K234" s="150"/>
      <c r="L234" s="32"/>
      <c r="M234" s="151" t="s">
        <v>1</v>
      </c>
      <c r="N234" s="152" t="s">
        <v>50</v>
      </c>
      <c r="O234" s="57"/>
      <c r="P234" s="153">
        <f>O234*H234</f>
        <v>0</v>
      </c>
      <c r="Q234" s="153">
        <v>0</v>
      </c>
      <c r="R234" s="153">
        <f>Q234*H234</f>
        <v>0</v>
      </c>
      <c r="S234" s="153">
        <v>0</v>
      </c>
      <c r="T234" s="154">
        <f>S234*H234</f>
        <v>0</v>
      </c>
      <c r="U234" s="31"/>
      <c r="V234" s="31"/>
      <c r="W234" s="31"/>
      <c r="X234" s="31"/>
      <c r="Y234" s="31"/>
      <c r="Z234" s="31"/>
      <c r="AA234" s="31"/>
      <c r="AB234" s="31"/>
      <c r="AC234" s="31"/>
      <c r="AD234" s="31"/>
      <c r="AE234" s="31"/>
      <c r="AR234" s="155" t="s">
        <v>208</v>
      </c>
      <c r="AT234" s="155" t="s">
        <v>196</v>
      </c>
      <c r="AU234" s="155" t="s">
        <v>96</v>
      </c>
      <c r="AY234" s="15" t="s">
        <v>195</v>
      </c>
      <c r="BE234" s="156">
        <f>IF(N234="základní",J234,0)</f>
        <v>0</v>
      </c>
      <c r="BF234" s="156">
        <f>IF(N234="snížená",J234,0)</f>
        <v>0</v>
      </c>
      <c r="BG234" s="156">
        <f>IF(N234="zákl. přenesená",J234,0)</f>
        <v>0</v>
      </c>
      <c r="BH234" s="156">
        <f>IF(N234="sníž. přenesená",J234,0)</f>
        <v>0</v>
      </c>
      <c r="BI234" s="156">
        <f>IF(N234="nulová",J234,0)</f>
        <v>0</v>
      </c>
      <c r="BJ234" s="15" t="s">
        <v>93</v>
      </c>
      <c r="BK234" s="156">
        <f>ROUND(I234*H234,2)</f>
        <v>0</v>
      </c>
      <c r="BL234" s="15" t="s">
        <v>208</v>
      </c>
      <c r="BM234" s="155" t="s">
        <v>515</v>
      </c>
    </row>
    <row r="235" spans="1:47" s="2" customFormat="1" ht="29.25">
      <c r="A235" s="31"/>
      <c r="B235" s="32"/>
      <c r="C235" s="184"/>
      <c r="D235" s="201" t="s">
        <v>202</v>
      </c>
      <c r="E235" s="184"/>
      <c r="F235" s="202" t="s">
        <v>516</v>
      </c>
      <c r="G235" s="184"/>
      <c r="H235" s="184"/>
      <c r="I235" s="157"/>
      <c r="J235" s="184"/>
      <c r="K235" s="31"/>
      <c r="L235" s="32"/>
      <c r="M235" s="158"/>
      <c r="N235" s="159"/>
      <c r="O235" s="57"/>
      <c r="P235" s="57"/>
      <c r="Q235" s="57"/>
      <c r="R235" s="57"/>
      <c r="S235" s="57"/>
      <c r="T235" s="58"/>
      <c r="U235" s="31"/>
      <c r="V235" s="31"/>
      <c r="W235" s="31"/>
      <c r="X235" s="31"/>
      <c r="Y235" s="31"/>
      <c r="Z235" s="31"/>
      <c r="AA235" s="31"/>
      <c r="AB235" s="31"/>
      <c r="AC235" s="31"/>
      <c r="AD235" s="31"/>
      <c r="AE235" s="31"/>
      <c r="AT235" s="15" t="s">
        <v>202</v>
      </c>
      <c r="AU235" s="15" t="s">
        <v>96</v>
      </c>
    </row>
    <row r="236" spans="2:51" s="13" customFormat="1" ht="12">
      <c r="B236" s="160"/>
      <c r="C236" s="186"/>
      <c r="D236" s="201" t="s">
        <v>257</v>
      </c>
      <c r="E236" s="203" t="s">
        <v>1</v>
      </c>
      <c r="F236" s="204" t="s">
        <v>1641</v>
      </c>
      <c r="G236" s="186"/>
      <c r="H236" s="205">
        <v>3.12</v>
      </c>
      <c r="I236" s="162"/>
      <c r="J236" s="186"/>
      <c r="L236" s="160"/>
      <c r="M236" s="163"/>
      <c r="N236" s="164"/>
      <c r="O236" s="164"/>
      <c r="P236" s="164"/>
      <c r="Q236" s="164"/>
      <c r="R236" s="164"/>
      <c r="S236" s="164"/>
      <c r="T236" s="165"/>
      <c r="AT236" s="161" t="s">
        <v>257</v>
      </c>
      <c r="AU236" s="161" t="s">
        <v>96</v>
      </c>
      <c r="AV236" s="13" t="s">
        <v>96</v>
      </c>
      <c r="AW236" s="13" t="s">
        <v>40</v>
      </c>
      <c r="AX236" s="13" t="s">
        <v>93</v>
      </c>
      <c r="AY236" s="161" t="s">
        <v>195</v>
      </c>
    </row>
    <row r="237" spans="1:65" s="2" customFormat="1" ht="24.2" customHeight="1">
      <c r="A237" s="31"/>
      <c r="B237" s="148"/>
      <c r="C237" s="196" t="s">
        <v>486</v>
      </c>
      <c r="D237" s="196" t="s">
        <v>196</v>
      </c>
      <c r="E237" s="197" t="s">
        <v>518</v>
      </c>
      <c r="F237" s="198" t="s">
        <v>519</v>
      </c>
      <c r="G237" s="199" t="s">
        <v>312</v>
      </c>
      <c r="H237" s="200">
        <v>4.8</v>
      </c>
      <c r="I237" s="149"/>
      <c r="J237" s="183">
        <f>ROUND(I237*H237,2)</f>
        <v>0</v>
      </c>
      <c r="K237" s="150"/>
      <c r="L237" s="32"/>
      <c r="M237" s="151" t="s">
        <v>1</v>
      </c>
      <c r="N237" s="152" t="s">
        <v>50</v>
      </c>
      <c r="O237" s="57"/>
      <c r="P237" s="153">
        <f>O237*H237</f>
        <v>0</v>
      </c>
      <c r="Q237" s="153">
        <v>0.00022</v>
      </c>
      <c r="R237" s="153">
        <f>Q237*H237</f>
        <v>0.001056</v>
      </c>
      <c r="S237" s="153">
        <v>0</v>
      </c>
      <c r="T237" s="154">
        <f>S237*H237</f>
        <v>0</v>
      </c>
      <c r="U237" s="31"/>
      <c r="V237" s="31"/>
      <c r="W237" s="31"/>
      <c r="X237" s="31"/>
      <c r="Y237" s="31"/>
      <c r="Z237" s="31"/>
      <c r="AA237" s="31"/>
      <c r="AB237" s="31"/>
      <c r="AC237" s="31"/>
      <c r="AD237" s="31"/>
      <c r="AE237" s="31"/>
      <c r="AR237" s="155" t="s">
        <v>208</v>
      </c>
      <c r="AT237" s="155" t="s">
        <v>196</v>
      </c>
      <c r="AU237" s="155" t="s">
        <v>96</v>
      </c>
      <c r="AY237" s="15" t="s">
        <v>195</v>
      </c>
      <c r="BE237" s="156">
        <f>IF(N237="základní",J237,0)</f>
        <v>0</v>
      </c>
      <c r="BF237" s="156">
        <f>IF(N237="snížená",J237,0)</f>
        <v>0</v>
      </c>
      <c r="BG237" s="156">
        <f>IF(N237="zákl. přenesená",J237,0)</f>
        <v>0</v>
      </c>
      <c r="BH237" s="156">
        <f>IF(N237="sníž. přenesená",J237,0)</f>
        <v>0</v>
      </c>
      <c r="BI237" s="156">
        <f>IF(N237="nulová",J237,0)</f>
        <v>0</v>
      </c>
      <c r="BJ237" s="15" t="s">
        <v>93</v>
      </c>
      <c r="BK237" s="156">
        <f>ROUND(I237*H237,2)</f>
        <v>0</v>
      </c>
      <c r="BL237" s="15" t="s">
        <v>208</v>
      </c>
      <c r="BM237" s="155" t="s">
        <v>520</v>
      </c>
    </row>
    <row r="238" spans="1:47" s="2" customFormat="1" ht="29.25">
      <c r="A238" s="31"/>
      <c r="B238" s="32"/>
      <c r="C238" s="184"/>
      <c r="D238" s="201" t="s">
        <v>202</v>
      </c>
      <c r="E238" s="184"/>
      <c r="F238" s="202" t="s">
        <v>521</v>
      </c>
      <c r="G238" s="184"/>
      <c r="H238" s="184"/>
      <c r="I238" s="157"/>
      <c r="J238" s="184"/>
      <c r="K238" s="31"/>
      <c r="L238" s="32"/>
      <c r="M238" s="158"/>
      <c r="N238" s="159"/>
      <c r="O238" s="57"/>
      <c r="P238" s="57"/>
      <c r="Q238" s="57"/>
      <c r="R238" s="57"/>
      <c r="S238" s="57"/>
      <c r="T238" s="58"/>
      <c r="U238" s="31"/>
      <c r="V238" s="31"/>
      <c r="W238" s="31"/>
      <c r="X238" s="31"/>
      <c r="Y238" s="31"/>
      <c r="Z238" s="31"/>
      <c r="AA238" s="31"/>
      <c r="AB238" s="31"/>
      <c r="AC238" s="31"/>
      <c r="AD238" s="31"/>
      <c r="AE238" s="31"/>
      <c r="AT238" s="15" t="s">
        <v>202</v>
      </c>
      <c r="AU238" s="15" t="s">
        <v>96</v>
      </c>
    </row>
    <row r="239" spans="2:51" s="13" customFormat="1" ht="12">
      <c r="B239" s="160"/>
      <c r="C239" s="186"/>
      <c r="D239" s="201" t="s">
        <v>257</v>
      </c>
      <c r="E239" s="203" t="s">
        <v>1</v>
      </c>
      <c r="F239" s="204" t="s">
        <v>1134</v>
      </c>
      <c r="G239" s="186"/>
      <c r="H239" s="205">
        <v>4.8</v>
      </c>
      <c r="I239" s="162"/>
      <c r="J239" s="186"/>
      <c r="L239" s="160"/>
      <c r="M239" s="163"/>
      <c r="N239" s="164"/>
      <c r="O239" s="164"/>
      <c r="P239" s="164"/>
      <c r="Q239" s="164"/>
      <c r="R239" s="164"/>
      <c r="S239" s="164"/>
      <c r="T239" s="165"/>
      <c r="AT239" s="161" t="s">
        <v>257</v>
      </c>
      <c r="AU239" s="161" t="s">
        <v>96</v>
      </c>
      <c r="AV239" s="13" t="s">
        <v>96</v>
      </c>
      <c r="AW239" s="13" t="s">
        <v>40</v>
      </c>
      <c r="AX239" s="13" t="s">
        <v>93</v>
      </c>
      <c r="AY239" s="161" t="s">
        <v>195</v>
      </c>
    </row>
    <row r="240" spans="1:65" s="2" customFormat="1" ht="24.2" customHeight="1">
      <c r="A240" s="31"/>
      <c r="B240" s="148"/>
      <c r="C240" s="196" t="s">
        <v>492</v>
      </c>
      <c r="D240" s="196" t="s">
        <v>196</v>
      </c>
      <c r="E240" s="197" t="s">
        <v>524</v>
      </c>
      <c r="F240" s="198" t="s">
        <v>525</v>
      </c>
      <c r="G240" s="199" t="s">
        <v>312</v>
      </c>
      <c r="H240" s="200">
        <v>4.8</v>
      </c>
      <c r="I240" s="149"/>
      <c r="J240" s="183">
        <f>ROUND(I240*H240,2)</f>
        <v>0</v>
      </c>
      <c r="K240" s="150"/>
      <c r="L240" s="32"/>
      <c r="M240" s="151" t="s">
        <v>1</v>
      </c>
      <c r="N240" s="152" t="s">
        <v>50</v>
      </c>
      <c r="O240" s="57"/>
      <c r="P240" s="153">
        <f>O240*H240</f>
        <v>0</v>
      </c>
      <c r="Q240" s="153">
        <v>0</v>
      </c>
      <c r="R240" s="153">
        <f>Q240*H240</f>
        <v>0</v>
      </c>
      <c r="S240" s="153">
        <v>0</v>
      </c>
      <c r="T240" s="154">
        <f>S240*H240</f>
        <v>0</v>
      </c>
      <c r="U240" s="31"/>
      <c r="V240" s="31"/>
      <c r="W240" s="31"/>
      <c r="X240" s="31"/>
      <c r="Y240" s="31"/>
      <c r="Z240" s="31"/>
      <c r="AA240" s="31"/>
      <c r="AB240" s="31"/>
      <c r="AC240" s="31"/>
      <c r="AD240" s="31"/>
      <c r="AE240" s="31"/>
      <c r="AR240" s="155" t="s">
        <v>208</v>
      </c>
      <c r="AT240" s="155" t="s">
        <v>196</v>
      </c>
      <c r="AU240" s="155" t="s">
        <v>96</v>
      </c>
      <c r="AY240" s="15" t="s">
        <v>195</v>
      </c>
      <c r="BE240" s="156">
        <f>IF(N240="základní",J240,0)</f>
        <v>0</v>
      </c>
      <c r="BF240" s="156">
        <f>IF(N240="snížená",J240,0)</f>
        <v>0</v>
      </c>
      <c r="BG240" s="156">
        <f>IF(N240="zákl. přenesená",J240,0)</f>
        <v>0</v>
      </c>
      <c r="BH240" s="156">
        <f>IF(N240="sníž. přenesená",J240,0)</f>
        <v>0</v>
      </c>
      <c r="BI240" s="156">
        <f>IF(N240="nulová",J240,0)</f>
        <v>0</v>
      </c>
      <c r="BJ240" s="15" t="s">
        <v>93</v>
      </c>
      <c r="BK240" s="156">
        <f>ROUND(I240*H240,2)</f>
        <v>0</v>
      </c>
      <c r="BL240" s="15" t="s">
        <v>208</v>
      </c>
      <c r="BM240" s="155" t="s">
        <v>526</v>
      </c>
    </row>
    <row r="241" spans="1:47" s="2" customFormat="1" ht="29.25">
      <c r="A241" s="31"/>
      <c r="B241" s="32"/>
      <c r="C241" s="184"/>
      <c r="D241" s="201" t="s">
        <v>202</v>
      </c>
      <c r="E241" s="184"/>
      <c r="F241" s="202" t="s">
        <v>527</v>
      </c>
      <c r="G241" s="184"/>
      <c r="H241" s="184"/>
      <c r="I241" s="157"/>
      <c r="J241" s="184"/>
      <c r="K241" s="31"/>
      <c r="L241" s="32"/>
      <c r="M241" s="158"/>
      <c r="N241" s="159"/>
      <c r="O241" s="57"/>
      <c r="P241" s="57"/>
      <c r="Q241" s="57"/>
      <c r="R241" s="57"/>
      <c r="S241" s="57"/>
      <c r="T241" s="58"/>
      <c r="U241" s="31"/>
      <c r="V241" s="31"/>
      <c r="W241" s="31"/>
      <c r="X241" s="31"/>
      <c r="Y241" s="31"/>
      <c r="Z241" s="31"/>
      <c r="AA241" s="31"/>
      <c r="AB241" s="31"/>
      <c r="AC241" s="31"/>
      <c r="AD241" s="31"/>
      <c r="AE241" s="31"/>
      <c r="AT241" s="15" t="s">
        <v>202</v>
      </c>
      <c r="AU241" s="15" t="s">
        <v>96</v>
      </c>
    </row>
    <row r="242" spans="2:51" s="13" customFormat="1" ht="12">
      <c r="B242" s="160"/>
      <c r="C242" s="186"/>
      <c r="D242" s="201" t="s">
        <v>257</v>
      </c>
      <c r="E242" s="203" t="s">
        <v>1</v>
      </c>
      <c r="F242" s="204" t="s">
        <v>1134</v>
      </c>
      <c r="G242" s="186"/>
      <c r="H242" s="205">
        <v>4.8</v>
      </c>
      <c r="I242" s="162"/>
      <c r="J242" s="186"/>
      <c r="L242" s="160"/>
      <c r="M242" s="163"/>
      <c r="N242" s="164"/>
      <c r="O242" s="164"/>
      <c r="P242" s="164"/>
      <c r="Q242" s="164"/>
      <c r="R242" s="164"/>
      <c r="S242" s="164"/>
      <c r="T242" s="165"/>
      <c r="AT242" s="161" t="s">
        <v>257</v>
      </c>
      <c r="AU242" s="161" t="s">
        <v>96</v>
      </c>
      <c r="AV242" s="13" t="s">
        <v>96</v>
      </c>
      <c r="AW242" s="13" t="s">
        <v>40</v>
      </c>
      <c r="AX242" s="13" t="s">
        <v>93</v>
      </c>
      <c r="AY242" s="161" t="s">
        <v>195</v>
      </c>
    </row>
    <row r="243" spans="2:63" s="12" customFormat="1" ht="22.9" customHeight="1">
      <c r="B243" s="135"/>
      <c r="C243" s="192"/>
      <c r="D243" s="193" t="s">
        <v>84</v>
      </c>
      <c r="E243" s="195" t="s">
        <v>224</v>
      </c>
      <c r="F243" s="195" t="s">
        <v>535</v>
      </c>
      <c r="G243" s="192"/>
      <c r="H243" s="192"/>
      <c r="I243" s="138"/>
      <c r="J243" s="185">
        <f>BK243</f>
        <v>0</v>
      </c>
      <c r="L243" s="135"/>
      <c r="M243" s="140"/>
      <c r="N243" s="141"/>
      <c r="O243" s="141"/>
      <c r="P243" s="142">
        <f>SUM(P244:P274)</f>
        <v>0</v>
      </c>
      <c r="Q243" s="141"/>
      <c r="R243" s="142">
        <f>SUM(R244:R274)</f>
        <v>0.353778</v>
      </c>
      <c r="S243" s="141"/>
      <c r="T243" s="143">
        <f>SUM(T244:T274)</f>
        <v>0</v>
      </c>
      <c r="AR243" s="136" t="s">
        <v>93</v>
      </c>
      <c r="AT243" s="144" t="s">
        <v>84</v>
      </c>
      <c r="AU243" s="144" t="s">
        <v>93</v>
      </c>
      <c r="AY243" s="136" t="s">
        <v>195</v>
      </c>
      <c r="BK243" s="145">
        <f>SUM(BK244:BK274)</f>
        <v>0</v>
      </c>
    </row>
    <row r="244" spans="1:65" s="2" customFormat="1" ht="16.5" customHeight="1">
      <c r="A244" s="31"/>
      <c r="B244" s="148"/>
      <c r="C244" s="206" t="s">
        <v>497</v>
      </c>
      <c r="D244" s="206" t="s">
        <v>327</v>
      </c>
      <c r="E244" s="207" t="s">
        <v>537</v>
      </c>
      <c r="F244" s="208" t="s">
        <v>538</v>
      </c>
      <c r="G244" s="209" t="s">
        <v>312</v>
      </c>
      <c r="H244" s="210">
        <v>63.2</v>
      </c>
      <c r="I244" s="170"/>
      <c r="J244" s="187">
        <f>ROUND(I244*H244,2)</f>
        <v>0</v>
      </c>
      <c r="K244" s="171"/>
      <c r="L244" s="172"/>
      <c r="M244" s="173" t="s">
        <v>1</v>
      </c>
      <c r="N244" s="174" t="s">
        <v>50</v>
      </c>
      <c r="O244" s="57"/>
      <c r="P244" s="153">
        <f>O244*H244</f>
        <v>0</v>
      </c>
      <c r="Q244" s="153">
        <v>0</v>
      </c>
      <c r="R244" s="153">
        <f>Q244*H244</f>
        <v>0</v>
      </c>
      <c r="S244" s="153">
        <v>0</v>
      </c>
      <c r="T244" s="154">
        <f>S244*H244</f>
        <v>0</v>
      </c>
      <c r="U244" s="31"/>
      <c r="V244" s="31"/>
      <c r="W244" s="31"/>
      <c r="X244" s="31"/>
      <c r="Y244" s="31"/>
      <c r="Z244" s="31"/>
      <c r="AA244" s="31"/>
      <c r="AB244" s="31"/>
      <c r="AC244" s="31"/>
      <c r="AD244" s="31"/>
      <c r="AE244" s="31"/>
      <c r="AR244" s="155" t="s">
        <v>539</v>
      </c>
      <c r="AT244" s="155" t="s">
        <v>327</v>
      </c>
      <c r="AU244" s="155" t="s">
        <v>96</v>
      </c>
      <c r="AY244" s="15" t="s">
        <v>195</v>
      </c>
      <c r="BE244" s="156">
        <f>IF(N244="základní",J244,0)</f>
        <v>0</v>
      </c>
      <c r="BF244" s="156">
        <f>IF(N244="snížená",J244,0)</f>
        <v>0</v>
      </c>
      <c r="BG244" s="156">
        <f>IF(N244="zákl. přenesená",J244,0)</f>
        <v>0</v>
      </c>
      <c r="BH244" s="156">
        <f>IF(N244="sníž. přenesená",J244,0)</f>
        <v>0</v>
      </c>
      <c r="BI244" s="156">
        <f>IF(N244="nulová",J244,0)</f>
        <v>0</v>
      </c>
      <c r="BJ244" s="15" t="s">
        <v>93</v>
      </c>
      <c r="BK244" s="156">
        <f>ROUND(I244*H244,2)</f>
        <v>0</v>
      </c>
      <c r="BL244" s="15" t="s">
        <v>539</v>
      </c>
      <c r="BM244" s="155" t="s">
        <v>540</v>
      </c>
    </row>
    <row r="245" spans="1:47" s="2" customFormat="1" ht="12">
      <c r="A245" s="31"/>
      <c r="B245" s="32"/>
      <c r="C245" s="184"/>
      <c r="D245" s="201" t="s">
        <v>202</v>
      </c>
      <c r="E245" s="184"/>
      <c r="F245" s="202" t="s">
        <v>538</v>
      </c>
      <c r="G245" s="184"/>
      <c r="H245" s="184"/>
      <c r="I245" s="157"/>
      <c r="J245" s="184"/>
      <c r="K245" s="31"/>
      <c r="L245" s="32"/>
      <c r="M245" s="158"/>
      <c r="N245" s="159"/>
      <c r="O245" s="57"/>
      <c r="P245" s="57"/>
      <c r="Q245" s="57"/>
      <c r="R245" s="57"/>
      <c r="S245" s="57"/>
      <c r="T245" s="58"/>
      <c r="U245" s="31"/>
      <c r="V245" s="31"/>
      <c r="W245" s="31"/>
      <c r="X245" s="31"/>
      <c r="Y245" s="31"/>
      <c r="Z245" s="31"/>
      <c r="AA245" s="31"/>
      <c r="AB245" s="31"/>
      <c r="AC245" s="31"/>
      <c r="AD245" s="31"/>
      <c r="AE245" s="31"/>
      <c r="AT245" s="15" t="s">
        <v>202</v>
      </c>
      <c r="AU245" s="15" t="s">
        <v>96</v>
      </c>
    </row>
    <row r="246" spans="2:51" s="13" customFormat="1" ht="12">
      <c r="B246" s="160"/>
      <c r="C246" s="186"/>
      <c r="D246" s="201" t="s">
        <v>257</v>
      </c>
      <c r="E246" s="203" t="s">
        <v>1</v>
      </c>
      <c r="F246" s="204" t="s">
        <v>1642</v>
      </c>
      <c r="G246" s="186"/>
      <c r="H246" s="205">
        <v>63.2</v>
      </c>
      <c r="I246" s="162"/>
      <c r="J246" s="186"/>
      <c r="L246" s="160"/>
      <c r="M246" s="163"/>
      <c r="N246" s="164"/>
      <c r="O246" s="164"/>
      <c r="P246" s="164"/>
      <c r="Q246" s="164"/>
      <c r="R246" s="164"/>
      <c r="S246" s="164"/>
      <c r="T246" s="165"/>
      <c r="AT246" s="161" t="s">
        <v>257</v>
      </c>
      <c r="AU246" s="161" t="s">
        <v>96</v>
      </c>
      <c r="AV246" s="13" t="s">
        <v>96</v>
      </c>
      <c r="AW246" s="13" t="s">
        <v>40</v>
      </c>
      <c r="AX246" s="13" t="s">
        <v>93</v>
      </c>
      <c r="AY246" s="161" t="s">
        <v>195</v>
      </c>
    </row>
    <row r="247" spans="1:65" s="2" customFormat="1" ht="33" customHeight="1">
      <c r="A247" s="31"/>
      <c r="B247" s="148"/>
      <c r="C247" s="196" t="s">
        <v>502</v>
      </c>
      <c r="D247" s="196" t="s">
        <v>196</v>
      </c>
      <c r="E247" s="197" t="s">
        <v>1643</v>
      </c>
      <c r="F247" s="198" t="s">
        <v>1644</v>
      </c>
      <c r="G247" s="199" t="s">
        <v>312</v>
      </c>
      <c r="H247" s="200">
        <v>63.2</v>
      </c>
      <c r="I247" s="149"/>
      <c r="J247" s="183">
        <f>ROUND(I247*H247,2)</f>
        <v>0</v>
      </c>
      <c r="K247" s="150"/>
      <c r="L247" s="32"/>
      <c r="M247" s="151" t="s">
        <v>1</v>
      </c>
      <c r="N247" s="152" t="s">
        <v>50</v>
      </c>
      <c r="O247" s="57"/>
      <c r="P247" s="153">
        <f>O247*H247</f>
        <v>0</v>
      </c>
      <c r="Q247" s="153">
        <v>1E-05</v>
      </c>
      <c r="R247" s="153">
        <f>Q247*H247</f>
        <v>0.0006320000000000001</v>
      </c>
      <c r="S247" s="153">
        <v>0</v>
      </c>
      <c r="T247" s="154">
        <f>S247*H247</f>
        <v>0</v>
      </c>
      <c r="U247" s="31"/>
      <c r="V247" s="31"/>
      <c r="W247" s="31"/>
      <c r="X247" s="31"/>
      <c r="Y247" s="31"/>
      <c r="Z247" s="31"/>
      <c r="AA247" s="31"/>
      <c r="AB247" s="31"/>
      <c r="AC247" s="31"/>
      <c r="AD247" s="31"/>
      <c r="AE247" s="31"/>
      <c r="AR247" s="155" t="s">
        <v>208</v>
      </c>
      <c r="AT247" s="155" t="s">
        <v>196</v>
      </c>
      <c r="AU247" s="155" t="s">
        <v>96</v>
      </c>
      <c r="AY247" s="15" t="s">
        <v>195</v>
      </c>
      <c r="BE247" s="156">
        <f>IF(N247="základní",J247,0)</f>
        <v>0</v>
      </c>
      <c r="BF247" s="156">
        <f>IF(N247="snížená",J247,0)</f>
        <v>0</v>
      </c>
      <c r="BG247" s="156">
        <f>IF(N247="zákl. přenesená",J247,0)</f>
        <v>0</v>
      </c>
      <c r="BH247" s="156">
        <f>IF(N247="sníž. přenesená",J247,0)</f>
        <v>0</v>
      </c>
      <c r="BI247" s="156">
        <f>IF(N247="nulová",J247,0)</f>
        <v>0</v>
      </c>
      <c r="BJ247" s="15" t="s">
        <v>93</v>
      </c>
      <c r="BK247" s="156">
        <f>ROUND(I247*H247,2)</f>
        <v>0</v>
      </c>
      <c r="BL247" s="15" t="s">
        <v>208</v>
      </c>
      <c r="BM247" s="155" t="s">
        <v>1645</v>
      </c>
    </row>
    <row r="248" spans="1:47" s="2" customFormat="1" ht="29.25">
      <c r="A248" s="31"/>
      <c r="B248" s="32"/>
      <c r="C248" s="184"/>
      <c r="D248" s="201" t="s">
        <v>202</v>
      </c>
      <c r="E248" s="184"/>
      <c r="F248" s="202" t="s">
        <v>1646</v>
      </c>
      <c r="G248" s="184"/>
      <c r="H248" s="184"/>
      <c r="I248" s="157"/>
      <c r="J248" s="184"/>
      <c r="K248" s="31"/>
      <c r="L248" s="32"/>
      <c r="M248" s="158"/>
      <c r="N248" s="159"/>
      <c r="O248" s="57"/>
      <c r="P248" s="57"/>
      <c r="Q248" s="57"/>
      <c r="R248" s="57"/>
      <c r="S248" s="57"/>
      <c r="T248" s="58"/>
      <c r="U248" s="31"/>
      <c r="V248" s="31"/>
      <c r="W248" s="31"/>
      <c r="X248" s="31"/>
      <c r="Y248" s="31"/>
      <c r="Z248" s="31"/>
      <c r="AA248" s="31"/>
      <c r="AB248" s="31"/>
      <c r="AC248" s="31"/>
      <c r="AD248" s="31"/>
      <c r="AE248" s="31"/>
      <c r="AT248" s="15" t="s">
        <v>202</v>
      </c>
      <c r="AU248" s="15" t="s">
        <v>96</v>
      </c>
    </row>
    <row r="249" spans="1:65" s="2" customFormat="1" ht="62.65" customHeight="1">
      <c r="A249" s="31"/>
      <c r="B249" s="148"/>
      <c r="C249" s="206" t="s">
        <v>507</v>
      </c>
      <c r="D249" s="206" t="s">
        <v>327</v>
      </c>
      <c r="E249" s="207" t="s">
        <v>1647</v>
      </c>
      <c r="F249" s="208" t="s">
        <v>1648</v>
      </c>
      <c r="G249" s="209" t="s">
        <v>482</v>
      </c>
      <c r="H249" s="210">
        <v>4</v>
      </c>
      <c r="I249" s="170"/>
      <c r="J249" s="187">
        <f>ROUND(I249*H249,2)</f>
        <v>0</v>
      </c>
      <c r="K249" s="171"/>
      <c r="L249" s="172"/>
      <c r="M249" s="173" t="s">
        <v>1</v>
      </c>
      <c r="N249" s="174" t="s">
        <v>50</v>
      </c>
      <c r="O249" s="57"/>
      <c r="P249" s="153">
        <f>O249*H249</f>
        <v>0</v>
      </c>
      <c r="Q249" s="153">
        <v>0.02461</v>
      </c>
      <c r="R249" s="153">
        <f>Q249*H249</f>
        <v>0.09844</v>
      </c>
      <c r="S249" s="153">
        <v>0</v>
      </c>
      <c r="T249" s="154">
        <f>S249*H249</f>
        <v>0</v>
      </c>
      <c r="U249" s="31"/>
      <c r="V249" s="31"/>
      <c r="W249" s="31"/>
      <c r="X249" s="31"/>
      <c r="Y249" s="31"/>
      <c r="Z249" s="31"/>
      <c r="AA249" s="31"/>
      <c r="AB249" s="31"/>
      <c r="AC249" s="31"/>
      <c r="AD249" s="31"/>
      <c r="AE249" s="31"/>
      <c r="AR249" s="155" t="s">
        <v>224</v>
      </c>
      <c r="AT249" s="155" t="s">
        <v>327</v>
      </c>
      <c r="AU249" s="155" t="s">
        <v>96</v>
      </c>
      <c r="AY249" s="15" t="s">
        <v>195</v>
      </c>
      <c r="BE249" s="156">
        <f>IF(N249="základní",J249,0)</f>
        <v>0</v>
      </c>
      <c r="BF249" s="156">
        <f>IF(N249="snížená",J249,0)</f>
        <v>0</v>
      </c>
      <c r="BG249" s="156">
        <f>IF(N249="zákl. přenesená",J249,0)</f>
        <v>0</v>
      </c>
      <c r="BH249" s="156">
        <f>IF(N249="sníž. přenesená",J249,0)</f>
        <v>0</v>
      </c>
      <c r="BI249" s="156">
        <f>IF(N249="nulová",J249,0)</f>
        <v>0</v>
      </c>
      <c r="BJ249" s="15" t="s">
        <v>93</v>
      </c>
      <c r="BK249" s="156">
        <f>ROUND(I249*H249,2)</f>
        <v>0</v>
      </c>
      <c r="BL249" s="15" t="s">
        <v>208</v>
      </c>
      <c r="BM249" s="155" t="s">
        <v>1649</v>
      </c>
    </row>
    <row r="250" spans="1:47" s="2" customFormat="1" ht="39">
      <c r="A250" s="31"/>
      <c r="B250" s="32"/>
      <c r="C250" s="184"/>
      <c r="D250" s="201" t="s">
        <v>202</v>
      </c>
      <c r="E250" s="184"/>
      <c r="F250" s="202" t="s">
        <v>1650</v>
      </c>
      <c r="G250" s="184"/>
      <c r="H250" s="184"/>
      <c r="I250" s="157"/>
      <c r="J250" s="184"/>
      <c r="K250" s="31"/>
      <c r="L250" s="32"/>
      <c r="M250" s="158"/>
      <c r="N250" s="159"/>
      <c r="O250" s="57"/>
      <c r="P250" s="57"/>
      <c r="Q250" s="57"/>
      <c r="R250" s="57"/>
      <c r="S250" s="57"/>
      <c r="T250" s="58"/>
      <c r="U250" s="31"/>
      <c r="V250" s="31"/>
      <c r="W250" s="31"/>
      <c r="X250" s="31"/>
      <c r="Y250" s="31"/>
      <c r="Z250" s="31"/>
      <c r="AA250" s="31"/>
      <c r="AB250" s="31"/>
      <c r="AC250" s="31"/>
      <c r="AD250" s="31"/>
      <c r="AE250" s="31"/>
      <c r="AT250" s="15" t="s">
        <v>202</v>
      </c>
      <c r="AU250" s="15" t="s">
        <v>96</v>
      </c>
    </row>
    <row r="251" spans="2:51" s="13" customFormat="1" ht="12">
      <c r="B251" s="160"/>
      <c r="C251" s="186"/>
      <c r="D251" s="201" t="s">
        <v>257</v>
      </c>
      <c r="E251" s="203" t="s">
        <v>1</v>
      </c>
      <c r="F251" s="204" t="s">
        <v>208</v>
      </c>
      <c r="G251" s="186"/>
      <c r="H251" s="205">
        <v>4</v>
      </c>
      <c r="I251" s="162"/>
      <c r="J251" s="186"/>
      <c r="L251" s="160"/>
      <c r="M251" s="163"/>
      <c r="N251" s="164"/>
      <c r="O251" s="164"/>
      <c r="P251" s="164"/>
      <c r="Q251" s="164"/>
      <c r="R251" s="164"/>
      <c r="S251" s="164"/>
      <c r="T251" s="165"/>
      <c r="AT251" s="161" t="s">
        <v>257</v>
      </c>
      <c r="AU251" s="161" t="s">
        <v>96</v>
      </c>
      <c r="AV251" s="13" t="s">
        <v>96</v>
      </c>
      <c r="AW251" s="13" t="s">
        <v>40</v>
      </c>
      <c r="AX251" s="13" t="s">
        <v>93</v>
      </c>
      <c r="AY251" s="161" t="s">
        <v>195</v>
      </c>
    </row>
    <row r="252" spans="1:65" s="2" customFormat="1" ht="62.65" customHeight="1">
      <c r="A252" s="31"/>
      <c r="B252" s="148"/>
      <c r="C252" s="206" t="s">
        <v>512</v>
      </c>
      <c r="D252" s="206" t="s">
        <v>327</v>
      </c>
      <c r="E252" s="207" t="s">
        <v>1651</v>
      </c>
      <c r="F252" s="208" t="s">
        <v>1652</v>
      </c>
      <c r="G252" s="209" t="s">
        <v>482</v>
      </c>
      <c r="H252" s="210">
        <v>17</v>
      </c>
      <c r="I252" s="170"/>
      <c r="J252" s="187">
        <f>ROUND(I252*H252,2)</f>
        <v>0</v>
      </c>
      <c r="K252" s="171"/>
      <c r="L252" s="172"/>
      <c r="M252" s="173" t="s">
        <v>1</v>
      </c>
      <c r="N252" s="174" t="s">
        <v>50</v>
      </c>
      <c r="O252" s="57"/>
      <c r="P252" s="153">
        <f>O252*H252</f>
        <v>0</v>
      </c>
      <c r="Q252" s="153">
        <v>0.01213</v>
      </c>
      <c r="R252" s="153">
        <f>Q252*H252</f>
        <v>0.20621</v>
      </c>
      <c r="S252" s="153">
        <v>0</v>
      </c>
      <c r="T252" s="154">
        <f>S252*H252</f>
        <v>0</v>
      </c>
      <c r="U252" s="31"/>
      <c r="V252" s="31"/>
      <c r="W252" s="31"/>
      <c r="X252" s="31"/>
      <c r="Y252" s="31"/>
      <c r="Z252" s="31"/>
      <c r="AA252" s="31"/>
      <c r="AB252" s="31"/>
      <c r="AC252" s="31"/>
      <c r="AD252" s="31"/>
      <c r="AE252" s="31"/>
      <c r="AR252" s="155" t="s">
        <v>224</v>
      </c>
      <c r="AT252" s="155" t="s">
        <v>327</v>
      </c>
      <c r="AU252" s="155" t="s">
        <v>96</v>
      </c>
      <c r="AY252" s="15" t="s">
        <v>195</v>
      </c>
      <c r="BE252" s="156">
        <f>IF(N252="základní",J252,0)</f>
        <v>0</v>
      </c>
      <c r="BF252" s="156">
        <f>IF(N252="snížená",J252,0)</f>
        <v>0</v>
      </c>
      <c r="BG252" s="156">
        <f>IF(N252="zákl. přenesená",J252,0)</f>
        <v>0</v>
      </c>
      <c r="BH252" s="156">
        <f>IF(N252="sníž. přenesená",J252,0)</f>
        <v>0</v>
      </c>
      <c r="BI252" s="156">
        <f>IF(N252="nulová",J252,0)</f>
        <v>0</v>
      </c>
      <c r="BJ252" s="15" t="s">
        <v>93</v>
      </c>
      <c r="BK252" s="156">
        <f>ROUND(I252*H252,2)</f>
        <v>0</v>
      </c>
      <c r="BL252" s="15" t="s">
        <v>208</v>
      </c>
      <c r="BM252" s="155" t="s">
        <v>1653</v>
      </c>
    </row>
    <row r="253" spans="1:47" s="2" customFormat="1" ht="39">
      <c r="A253" s="31"/>
      <c r="B253" s="32"/>
      <c r="C253" s="184"/>
      <c r="D253" s="201" t="s">
        <v>202</v>
      </c>
      <c r="E253" s="184"/>
      <c r="F253" s="202" t="s">
        <v>1652</v>
      </c>
      <c r="G253" s="184"/>
      <c r="H253" s="184"/>
      <c r="I253" s="157"/>
      <c r="J253" s="184"/>
      <c r="K253" s="31"/>
      <c r="L253" s="32"/>
      <c r="M253" s="158"/>
      <c r="N253" s="159"/>
      <c r="O253" s="57"/>
      <c r="P253" s="57"/>
      <c r="Q253" s="57"/>
      <c r="R253" s="57"/>
      <c r="S253" s="57"/>
      <c r="T253" s="58"/>
      <c r="U253" s="31"/>
      <c r="V253" s="31"/>
      <c r="W253" s="31"/>
      <c r="X253" s="31"/>
      <c r="Y253" s="31"/>
      <c r="Z253" s="31"/>
      <c r="AA253" s="31"/>
      <c r="AB253" s="31"/>
      <c r="AC253" s="31"/>
      <c r="AD253" s="31"/>
      <c r="AE253" s="31"/>
      <c r="AT253" s="15" t="s">
        <v>202</v>
      </c>
      <c r="AU253" s="15" t="s">
        <v>96</v>
      </c>
    </row>
    <row r="254" spans="2:51" s="13" customFormat="1" ht="12">
      <c r="B254" s="160"/>
      <c r="C254" s="186"/>
      <c r="D254" s="201" t="s">
        <v>257</v>
      </c>
      <c r="E254" s="203" t="s">
        <v>1</v>
      </c>
      <c r="F254" s="204" t="s">
        <v>383</v>
      </c>
      <c r="G254" s="186"/>
      <c r="H254" s="205">
        <v>17</v>
      </c>
      <c r="I254" s="162"/>
      <c r="J254" s="186"/>
      <c r="L254" s="160"/>
      <c r="M254" s="163"/>
      <c r="N254" s="164"/>
      <c r="O254" s="164"/>
      <c r="P254" s="164"/>
      <c r="Q254" s="164"/>
      <c r="R254" s="164"/>
      <c r="S254" s="164"/>
      <c r="T254" s="165"/>
      <c r="AT254" s="161" t="s">
        <v>257</v>
      </c>
      <c r="AU254" s="161" t="s">
        <v>96</v>
      </c>
      <c r="AV254" s="13" t="s">
        <v>96</v>
      </c>
      <c r="AW254" s="13" t="s">
        <v>40</v>
      </c>
      <c r="AX254" s="13" t="s">
        <v>93</v>
      </c>
      <c r="AY254" s="161" t="s">
        <v>195</v>
      </c>
    </row>
    <row r="255" spans="1:65" s="2" customFormat="1" ht="33" customHeight="1">
      <c r="A255" s="31"/>
      <c r="B255" s="148"/>
      <c r="C255" s="196" t="s">
        <v>517</v>
      </c>
      <c r="D255" s="196" t="s">
        <v>196</v>
      </c>
      <c r="E255" s="197" t="s">
        <v>1654</v>
      </c>
      <c r="F255" s="198" t="s">
        <v>1655</v>
      </c>
      <c r="G255" s="199" t="s">
        <v>482</v>
      </c>
      <c r="H255" s="200">
        <v>57</v>
      </c>
      <c r="I255" s="149"/>
      <c r="J255" s="183">
        <f>ROUND(I255*H255,2)</f>
        <v>0</v>
      </c>
      <c r="K255" s="150"/>
      <c r="L255" s="32"/>
      <c r="M255" s="151" t="s">
        <v>1</v>
      </c>
      <c r="N255" s="152" t="s">
        <v>50</v>
      </c>
      <c r="O255" s="57"/>
      <c r="P255" s="153">
        <f>O255*H255</f>
        <v>0</v>
      </c>
      <c r="Q255" s="153">
        <v>0</v>
      </c>
      <c r="R255" s="153">
        <f>Q255*H255</f>
        <v>0</v>
      </c>
      <c r="S255" s="153">
        <v>0</v>
      </c>
      <c r="T255" s="154">
        <f>S255*H255</f>
        <v>0</v>
      </c>
      <c r="U255" s="31"/>
      <c r="V255" s="31"/>
      <c r="W255" s="31"/>
      <c r="X255" s="31"/>
      <c r="Y255" s="31"/>
      <c r="Z255" s="31"/>
      <c r="AA255" s="31"/>
      <c r="AB255" s="31"/>
      <c r="AC255" s="31"/>
      <c r="AD255" s="31"/>
      <c r="AE255" s="31"/>
      <c r="AR255" s="155" t="s">
        <v>208</v>
      </c>
      <c r="AT255" s="155" t="s">
        <v>196</v>
      </c>
      <c r="AU255" s="155" t="s">
        <v>96</v>
      </c>
      <c r="AY255" s="15" t="s">
        <v>195</v>
      </c>
      <c r="BE255" s="156">
        <f>IF(N255="základní",J255,0)</f>
        <v>0</v>
      </c>
      <c r="BF255" s="156">
        <f>IF(N255="snížená",J255,0)</f>
        <v>0</v>
      </c>
      <c r="BG255" s="156">
        <f>IF(N255="zákl. přenesená",J255,0)</f>
        <v>0</v>
      </c>
      <c r="BH255" s="156">
        <f>IF(N255="sníž. přenesená",J255,0)</f>
        <v>0</v>
      </c>
      <c r="BI255" s="156">
        <f>IF(N255="nulová",J255,0)</f>
        <v>0</v>
      </c>
      <c r="BJ255" s="15" t="s">
        <v>93</v>
      </c>
      <c r="BK255" s="156">
        <f>ROUND(I255*H255,2)</f>
        <v>0</v>
      </c>
      <c r="BL255" s="15" t="s">
        <v>208</v>
      </c>
      <c r="BM255" s="155" t="s">
        <v>1656</v>
      </c>
    </row>
    <row r="256" spans="1:47" s="2" customFormat="1" ht="19.5">
      <c r="A256" s="31"/>
      <c r="B256" s="32"/>
      <c r="C256" s="184"/>
      <c r="D256" s="201" t="s">
        <v>202</v>
      </c>
      <c r="E256" s="184"/>
      <c r="F256" s="202" t="s">
        <v>1657</v>
      </c>
      <c r="G256" s="184"/>
      <c r="H256" s="184"/>
      <c r="I256" s="157"/>
      <c r="J256" s="184"/>
      <c r="K256" s="31"/>
      <c r="L256" s="32"/>
      <c r="M256" s="158"/>
      <c r="N256" s="159"/>
      <c r="O256" s="57"/>
      <c r="P256" s="57"/>
      <c r="Q256" s="57"/>
      <c r="R256" s="57"/>
      <c r="S256" s="57"/>
      <c r="T256" s="58"/>
      <c r="U256" s="31"/>
      <c r="V256" s="31"/>
      <c r="W256" s="31"/>
      <c r="X256" s="31"/>
      <c r="Y256" s="31"/>
      <c r="Z256" s="31"/>
      <c r="AA256" s="31"/>
      <c r="AB256" s="31"/>
      <c r="AC256" s="31"/>
      <c r="AD256" s="31"/>
      <c r="AE256" s="31"/>
      <c r="AT256" s="15" t="s">
        <v>202</v>
      </c>
      <c r="AU256" s="15" t="s">
        <v>96</v>
      </c>
    </row>
    <row r="257" spans="2:51" s="13" customFormat="1" ht="12">
      <c r="B257" s="160"/>
      <c r="C257" s="186"/>
      <c r="D257" s="201" t="s">
        <v>257</v>
      </c>
      <c r="E257" s="203" t="s">
        <v>1</v>
      </c>
      <c r="F257" s="204" t="s">
        <v>1658</v>
      </c>
      <c r="G257" s="186"/>
      <c r="H257" s="205">
        <v>57</v>
      </c>
      <c r="I257" s="162"/>
      <c r="J257" s="186"/>
      <c r="L257" s="160"/>
      <c r="M257" s="163"/>
      <c r="N257" s="164"/>
      <c r="O257" s="164"/>
      <c r="P257" s="164"/>
      <c r="Q257" s="164"/>
      <c r="R257" s="164"/>
      <c r="S257" s="164"/>
      <c r="T257" s="165"/>
      <c r="AT257" s="161" t="s">
        <v>257</v>
      </c>
      <c r="AU257" s="161" t="s">
        <v>96</v>
      </c>
      <c r="AV257" s="13" t="s">
        <v>96</v>
      </c>
      <c r="AW257" s="13" t="s">
        <v>40</v>
      </c>
      <c r="AX257" s="13" t="s">
        <v>93</v>
      </c>
      <c r="AY257" s="161" t="s">
        <v>195</v>
      </c>
    </row>
    <row r="258" spans="1:65" s="2" customFormat="1" ht="16.5" customHeight="1">
      <c r="A258" s="31"/>
      <c r="B258" s="148"/>
      <c r="C258" s="206" t="s">
        <v>523</v>
      </c>
      <c r="D258" s="206" t="s">
        <v>327</v>
      </c>
      <c r="E258" s="207" t="s">
        <v>1659</v>
      </c>
      <c r="F258" s="208" t="s">
        <v>1660</v>
      </c>
      <c r="G258" s="209" t="s">
        <v>482</v>
      </c>
      <c r="H258" s="210">
        <v>19</v>
      </c>
      <c r="I258" s="170"/>
      <c r="J258" s="187">
        <f>ROUND(I258*H258,2)</f>
        <v>0</v>
      </c>
      <c r="K258" s="171"/>
      <c r="L258" s="172"/>
      <c r="M258" s="173" t="s">
        <v>1</v>
      </c>
      <c r="N258" s="174" t="s">
        <v>50</v>
      </c>
      <c r="O258" s="57"/>
      <c r="P258" s="153">
        <f>O258*H258</f>
        <v>0</v>
      </c>
      <c r="Q258" s="153">
        <v>0.00054</v>
      </c>
      <c r="R258" s="153">
        <f>Q258*H258</f>
        <v>0.01026</v>
      </c>
      <c r="S258" s="153">
        <v>0</v>
      </c>
      <c r="T258" s="154">
        <f>S258*H258</f>
        <v>0</v>
      </c>
      <c r="U258" s="31"/>
      <c r="V258" s="31"/>
      <c r="W258" s="31"/>
      <c r="X258" s="31"/>
      <c r="Y258" s="31"/>
      <c r="Z258" s="31"/>
      <c r="AA258" s="31"/>
      <c r="AB258" s="31"/>
      <c r="AC258" s="31"/>
      <c r="AD258" s="31"/>
      <c r="AE258" s="31"/>
      <c r="AR258" s="155" t="s">
        <v>224</v>
      </c>
      <c r="AT258" s="155" t="s">
        <v>327</v>
      </c>
      <c r="AU258" s="155" t="s">
        <v>96</v>
      </c>
      <c r="AY258" s="15" t="s">
        <v>195</v>
      </c>
      <c r="BE258" s="156">
        <f>IF(N258="základní",J258,0)</f>
        <v>0</v>
      </c>
      <c r="BF258" s="156">
        <f>IF(N258="snížená",J258,0)</f>
        <v>0</v>
      </c>
      <c r="BG258" s="156">
        <f>IF(N258="zákl. přenesená",J258,0)</f>
        <v>0</v>
      </c>
      <c r="BH258" s="156">
        <f>IF(N258="sníž. přenesená",J258,0)</f>
        <v>0</v>
      </c>
      <c r="BI258" s="156">
        <f>IF(N258="nulová",J258,0)</f>
        <v>0</v>
      </c>
      <c r="BJ258" s="15" t="s">
        <v>93</v>
      </c>
      <c r="BK258" s="156">
        <f>ROUND(I258*H258,2)</f>
        <v>0</v>
      </c>
      <c r="BL258" s="15" t="s">
        <v>208</v>
      </c>
      <c r="BM258" s="155" t="s">
        <v>1661</v>
      </c>
    </row>
    <row r="259" spans="1:47" s="2" customFormat="1" ht="12">
      <c r="A259" s="31"/>
      <c r="B259" s="32"/>
      <c r="C259" s="184"/>
      <c r="D259" s="201" t="s">
        <v>202</v>
      </c>
      <c r="E259" s="184"/>
      <c r="F259" s="202" t="s">
        <v>1660</v>
      </c>
      <c r="G259" s="184"/>
      <c r="H259" s="184"/>
      <c r="I259" s="157"/>
      <c r="J259" s="184"/>
      <c r="K259" s="31"/>
      <c r="L259" s="32"/>
      <c r="M259" s="158"/>
      <c r="N259" s="159"/>
      <c r="O259" s="57"/>
      <c r="P259" s="57"/>
      <c r="Q259" s="57"/>
      <c r="R259" s="57"/>
      <c r="S259" s="57"/>
      <c r="T259" s="58"/>
      <c r="U259" s="31"/>
      <c r="V259" s="31"/>
      <c r="W259" s="31"/>
      <c r="X259" s="31"/>
      <c r="Y259" s="31"/>
      <c r="Z259" s="31"/>
      <c r="AA259" s="31"/>
      <c r="AB259" s="31"/>
      <c r="AC259" s="31"/>
      <c r="AD259" s="31"/>
      <c r="AE259" s="31"/>
      <c r="AT259" s="15" t="s">
        <v>202</v>
      </c>
      <c r="AU259" s="15" t="s">
        <v>96</v>
      </c>
    </row>
    <row r="260" spans="2:51" s="13" customFormat="1" ht="12">
      <c r="B260" s="160"/>
      <c r="C260" s="186"/>
      <c r="D260" s="201" t="s">
        <v>257</v>
      </c>
      <c r="E260" s="203" t="s">
        <v>1</v>
      </c>
      <c r="F260" s="204" t="s">
        <v>395</v>
      </c>
      <c r="G260" s="186"/>
      <c r="H260" s="205">
        <v>19</v>
      </c>
      <c r="I260" s="162"/>
      <c r="J260" s="186"/>
      <c r="L260" s="160"/>
      <c r="M260" s="163"/>
      <c r="N260" s="164"/>
      <c r="O260" s="164"/>
      <c r="P260" s="164"/>
      <c r="Q260" s="164"/>
      <c r="R260" s="164"/>
      <c r="S260" s="164"/>
      <c r="T260" s="165"/>
      <c r="AT260" s="161" t="s">
        <v>257</v>
      </c>
      <c r="AU260" s="161" t="s">
        <v>96</v>
      </c>
      <c r="AV260" s="13" t="s">
        <v>96</v>
      </c>
      <c r="AW260" s="13" t="s">
        <v>40</v>
      </c>
      <c r="AX260" s="13" t="s">
        <v>93</v>
      </c>
      <c r="AY260" s="161" t="s">
        <v>195</v>
      </c>
    </row>
    <row r="261" spans="1:65" s="2" customFormat="1" ht="16.5" customHeight="1">
      <c r="A261" s="31"/>
      <c r="B261" s="148"/>
      <c r="C261" s="206" t="s">
        <v>529</v>
      </c>
      <c r="D261" s="206" t="s">
        <v>327</v>
      </c>
      <c r="E261" s="207" t="s">
        <v>1662</v>
      </c>
      <c r="F261" s="208" t="s">
        <v>1663</v>
      </c>
      <c r="G261" s="209" t="s">
        <v>482</v>
      </c>
      <c r="H261" s="210">
        <v>19</v>
      </c>
      <c r="I261" s="170"/>
      <c r="J261" s="187">
        <f>ROUND(I261*H261,2)</f>
        <v>0</v>
      </c>
      <c r="K261" s="171"/>
      <c r="L261" s="172"/>
      <c r="M261" s="173" t="s">
        <v>1</v>
      </c>
      <c r="N261" s="174" t="s">
        <v>50</v>
      </c>
      <c r="O261" s="57"/>
      <c r="P261" s="153">
        <f>O261*H261</f>
        <v>0</v>
      </c>
      <c r="Q261" s="153">
        <v>0.00065</v>
      </c>
      <c r="R261" s="153">
        <f>Q261*H261</f>
        <v>0.01235</v>
      </c>
      <c r="S261" s="153">
        <v>0</v>
      </c>
      <c r="T261" s="154">
        <f>S261*H261</f>
        <v>0</v>
      </c>
      <c r="U261" s="31"/>
      <c r="V261" s="31"/>
      <c r="W261" s="31"/>
      <c r="X261" s="31"/>
      <c r="Y261" s="31"/>
      <c r="Z261" s="31"/>
      <c r="AA261" s="31"/>
      <c r="AB261" s="31"/>
      <c r="AC261" s="31"/>
      <c r="AD261" s="31"/>
      <c r="AE261" s="31"/>
      <c r="AR261" s="155" t="s">
        <v>224</v>
      </c>
      <c r="AT261" s="155" t="s">
        <v>327</v>
      </c>
      <c r="AU261" s="155" t="s">
        <v>96</v>
      </c>
      <c r="AY261" s="15" t="s">
        <v>195</v>
      </c>
      <c r="BE261" s="156">
        <f>IF(N261="základní",J261,0)</f>
        <v>0</v>
      </c>
      <c r="BF261" s="156">
        <f>IF(N261="snížená",J261,0)</f>
        <v>0</v>
      </c>
      <c r="BG261" s="156">
        <f>IF(N261="zákl. přenesená",J261,0)</f>
        <v>0</v>
      </c>
      <c r="BH261" s="156">
        <f>IF(N261="sníž. přenesená",J261,0)</f>
        <v>0</v>
      </c>
      <c r="BI261" s="156">
        <f>IF(N261="nulová",J261,0)</f>
        <v>0</v>
      </c>
      <c r="BJ261" s="15" t="s">
        <v>93</v>
      </c>
      <c r="BK261" s="156">
        <f>ROUND(I261*H261,2)</f>
        <v>0</v>
      </c>
      <c r="BL261" s="15" t="s">
        <v>208</v>
      </c>
      <c r="BM261" s="155" t="s">
        <v>1664</v>
      </c>
    </row>
    <row r="262" spans="1:47" s="2" customFormat="1" ht="12">
      <c r="A262" s="31"/>
      <c r="B262" s="32"/>
      <c r="C262" s="184"/>
      <c r="D262" s="201" t="s">
        <v>202</v>
      </c>
      <c r="E262" s="184"/>
      <c r="F262" s="202" t="s">
        <v>1663</v>
      </c>
      <c r="G262" s="184"/>
      <c r="H262" s="184"/>
      <c r="I262" s="157"/>
      <c r="J262" s="184"/>
      <c r="K262" s="31"/>
      <c r="L262" s="32"/>
      <c r="M262" s="158"/>
      <c r="N262" s="159"/>
      <c r="O262" s="57"/>
      <c r="P262" s="57"/>
      <c r="Q262" s="57"/>
      <c r="R262" s="57"/>
      <c r="S262" s="57"/>
      <c r="T262" s="58"/>
      <c r="U262" s="31"/>
      <c r="V262" s="31"/>
      <c r="W262" s="31"/>
      <c r="X262" s="31"/>
      <c r="Y262" s="31"/>
      <c r="Z262" s="31"/>
      <c r="AA262" s="31"/>
      <c r="AB262" s="31"/>
      <c r="AC262" s="31"/>
      <c r="AD262" s="31"/>
      <c r="AE262" s="31"/>
      <c r="AT262" s="15" t="s">
        <v>202</v>
      </c>
      <c r="AU262" s="15" t="s">
        <v>96</v>
      </c>
    </row>
    <row r="263" spans="2:51" s="13" customFormat="1" ht="12">
      <c r="B263" s="160"/>
      <c r="C263" s="186"/>
      <c r="D263" s="201" t="s">
        <v>257</v>
      </c>
      <c r="E263" s="203" t="s">
        <v>1</v>
      </c>
      <c r="F263" s="204" t="s">
        <v>395</v>
      </c>
      <c r="G263" s="186"/>
      <c r="H263" s="205">
        <v>19</v>
      </c>
      <c r="I263" s="162"/>
      <c r="J263" s="186"/>
      <c r="L263" s="160"/>
      <c r="M263" s="163"/>
      <c r="N263" s="164"/>
      <c r="O263" s="164"/>
      <c r="P263" s="164"/>
      <c r="Q263" s="164"/>
      <c r="R263" s="164"/>
      <c r="S263" s="164"/>
      <c r="T263" s="165"/>
      <c r="AT263" s="161" t="s">
        <v>257</v>
      </c>
      <c r="AU263" s="161" t="s">
        <v>96</v>
      </c>
      <c r="AV263" s="13" t="s">
        <v>96</v>
      </c>
      <c r="AW263" s="13" t="s">
        <v>40</v>
      </c>
      <c r="AX263" s="13" t="s">
        <v>93</v>
      </c>
      <c r="AY263" s="161" t="s">
        <v>195</v>
      </c>
    </row>
    <row r="264" spans="1:65" s="2" customFormat="1" ht="16.5" customHeight="1">
      <c r="A264" s="31"/>
      <c r="B264" s="148"/>
      <c r="C264" s="206" t="s">
        <v>536</v>
      </c>
      <c r="D264" s="206" t="s">
        <v>327</v>
      </c>
      <c r="E264" s="207" t="s">
        <v>1665</v>
      </c>
      <c r="F264" s="208" t="s">
        <v>1666</v>
      </c>
      <c r="G264" s="209" t="s">
        <v>482</v>
      </c>
      <c r="H264" s="210">
        <v>19</v>
      </c>
      <c r="I264" s="170"/>
      <c r="J264" s="187">
        <f>ROUND(I264*H264,2)</f>
        <v>0</v>
      </c>
      <c r="K264" s="171"/>
      <c r="L264" s="172"/>
      <c r="M264" s="173" t="s">
        <v>1</v>
      </c>
      <c r="N264" s="174" t="s">
        <v>50</v>
      </c>
      <c r="O264" s="57"/>
      <c r="P264" s="153">
        <f>O264*H264</f>
        <v>0</v>
      </c>
      <c r="Q264" s="153">
        <v>0.00064</v>
      </c>
      <c r="R264" s="153">
        <f>Q264*H264</f>
        <v>0.01216</v>
      </c>
      <c r="S264" s="153">
        <v>0</v>
      </c>
      <c r="T264" s="154">
        <f>S264*H264</f>
        <v>0</v>
      </c>
      <c r="U264" s="31"/>
      <c r="V264" s="31"/>
      <c r="W264" s="31"/>
      <c r="X264" s="31"/>
      <c r="Y264" s="31"/>
      <c r="Z264" s="31"/>
      <c r="AA264" s="31"/>
      <c r="AB264" s="31"/>
      <c r="AC264" s="31"/>
      <c r="AD264" s="31"/>
      <c r="AE264" s="31"/>
      <c r="AR264" s="155" t="s">
        <v>224</v>
      </c>
      <c r="AT264" s="155" t="s">
        <v>327</v>
      </c>
      <c r="AU264" s="155" t="s">
        <v>96</v>
      </c>
      <c r="AY264" s="15" t="s">
        <v>195</v>
      </c>
      <c r="BE264" s="156">
        <f>IF(N264="základní",J264,0)</f>
        <v>0</v>
      </c>
      <c r="BF264" s="156">
        <f>IF(N264="snížená",J264,0)</f>
        <v>0</v>
      </c>
      <c r="BG264" s="156">
        <f>IF(N264="zákl. přenesená",J264,0)</f>
        <v>0</v>
      </c>
      <c r="BH264" s="156">
        <f>IF(N264="sníž. přenesená",J264,0)</f>
        <v>0</v>
      </c>
      <c r="BI264" s="156">
        <f>IF(N264="nulová",J264,0)</f>
        <v>0</v>
      </c>
      <c r="BJ264" s="15" t="s">
        <v>93</v>
      </c>
      <c r="BK264" s="156">
        <f>ROUND(I264*H264,2)</f>
        <v>0</v>
      </c>
      <c r="BL264" s="15" t="s">
        <v>208</v>
      </c>
      <c r="BM264" s="155" t="s">
        <v>1667</v>
      </c>
    </row>
    <row r="265" spans="1:47" s="2" customFormat="1" ht="12">
      <c r="A265" s="31"/>
      <c r="B265" s="32"/>
      <c r="C265" s="184"/>
      <c r="D265" s="201" t="s">
        <v>202</v>
      </c>
      <c r="E265" s="184"/>
      <c r="F265" s="202" t="s">
        <v>1666</v>
      </c>
      <c r="G265" s="184"/>
      <c r="H265" s="184"/>
      <c r="I265" s="157"/>
      <c r="J265" s="184"/>
      <c r="K265" s="31"/>
      <c r="L265" s="32"/>
      <c r="M265" s="158"/>
      <c r="N265" s="159"/>
      <c r="O265" s="57"/>
      <c r="P265" s="57"/>
      <c r="Q265" s="57"/>
      <c r="R265" s="57"/>
      <c r="S265" s="57"/>
      <c r="T265" s="58"/>
      <c r="U265" s="31"/>
      <c r="V265" s="31"/>
      <c r="W265" s="31"/>
      <c r="X265" s="31"/>
      <c r="Y265" s="31"/>
      <c r="Z265" s="31"/>
      <c r="AA265" s="31"/>
      <c r="AB265" s="31"/>
      <c r="AC265" s="31"/>
      <c r="AD265" s="31"/>
      <c r="AE265" s="31"/>
      <c r="AT265" s="15" t="s">
        <v>202</v>
      </c>
      <c r="AU265" s="15" t="s">
        <v>96</v>
      </c>
    </row>
    <row r="266" spans="2:51" s="13" customFormat="1" ht="12">
      <c r="B266" s="160"/>
      <c r="C266" s="186"/>
      <c r="D266" s="201" t="s">
        <v>257</v>
      </c>
      <c r="E266" s="203" t="s">
        <v>1</v>
      </c>
      <c r="F266" s="204" t="s">
        <v>395</v>
      </c>
      <c r="G266" s="186"/>
      <c r="H266" s="205">
        <v>19</v>
      </c>
      <c r="I266" s="162"/>
      <c r="J266" s="186"/>
      <c r="L266" s="160"/>
      <c r="M266" s="163"/>
      <c r="N266" s="164"/>
      <c r="O266" s="164"/>
      <c r="P266" s="164"/>
      <c r="Q266" s="164"/>
      <c r="R266" s="164"/>
      <c r="S266" s="164"/>
      <c r="T266" s="165"/>
      <c r="AT266" s="161" t="s">
        <v>257</v>
      </c>
      <c r="AU266" s="161" t="s">
        <v>96</v>
      </c>
      <c r="AV266" s="13" t="s">
        <v>96</v>
      </c>
      <c r="AW266" s="13" t="s">
        <v>40</v>
      </c>
      <c r="AX266" s="13" t="s">
        <v>93</v>
      </c>
      <c r="AY266" s="161" t="s">
        <v>195</v>
      </c>
    </row>
    <row r="267" spans="1:65" s="2" customFormat="1" ht="16.5" customHeight="1">
      <c r="A267" s="31"/>
      <c r="B267" s="148"/>
      <c r="C267" s="196" t="s">
        <v>541</v>
      </c>
      <c r="D267" s="196" t="s">
        <v>196</v>
      </c>
      <c r="E267" s="197" t="s">
        <v>1668</v>
      </c>
      <c r="F267" s="198" t="s">
        <v>1669</v>
      </c>
      <c r="G267" s="199" t="s">
        <v>482</v>
      </c>
      <c r="H267" s="200">
        <v>19</v>
      </c>
      <c r="I267" s="149"/>
      <c r="J267" s="183">
        <f>ROUND(I267*H267,2)</f>
        <v>0</v>
      </c>
      <c r="K267" s="150"/>
      <c r="L267" s="32"/>
      <c r="M267" s="151" t="s">
        <v>1</v>
      </c>
      <c r="N267" s="152" t="s">
        <v>50</v>
      </c>
      <c r="O267" s="57"/>
      <c r="P267" s="153">
        <f>O267*H267</f>
        <v>0</v>
      </c>
      <c r="Q267" s="153">
        <v>0</v>
      </c>
      <c r="R267" s="153">
        <f>Q267*H267</f>
        <v>0</v>
      </c>
      <c r="S267" s="153">
        <v>0</v>
      </c>
      <c r="T267" s="154">
        <f>S267*H267</f>
        <v>0</v>
      </c>
      <c r="U267" s="31"/>
      <c r="V267" s="31"/>
      <c r="W267" s="31"/>
      <c r="X267" s="31"/>
      <c r="Y267" s="31"/>
      <c r="Z267" s="31"/>
      <c r="AA267" s="31"/>
      <c r="AB267" s="31"/>
      <c r="AC267" s="31"/>
      <c r="AD267" s="31"/>
      <c r="AE267" s="31"/>
      <c r="AR267" s="155" t="s">
        <v>208</v>
      </c>
      <c r="AT267" s="155" t="s">
        <v>196</v>
      </c>
      <c r="AU267" s="155" t="s">
        <v>96</v>
      </c>
      <c r="AY267" s="15" t="s">
        <v>195</v>
      </c>
      <c r="BE267" s="156">
        <f>IF(N267="základní",J267,0)</f>
        <v>0</v>
      </c>
      <c r="BF267" s="156">
        <f>IF(N267="snížená",J267,0)</f>
        <v>0</v>
      </c>
      <c r="BG267" s="156">
        <f>IF(N267="zákl. přenesená",J267,0)</f>
        <v>0</v>
      </c>
      <c r="BH267" s="156">
        <f>IF(N267="sníž. přenesená",J267,0)</f>
        <v>0</v>
      </c>
      <c r="BI267" s="156">
        <f>IF(N267="nulová",J267,0)</f>
        <v>0</v>
      </c>
      <c r="BJ267" s="15" t="s">
        <v>93</v>
      </c>
      <c r="BK267" s="156">
        <f>ROUND(I267*H267,2)</f>
        <v>0</v>
      </c>
      <c r="BL267" s="15" t="s">
        <v>208</v>
      </c>
      <c r="BM267" s="155" t="s">
        <v>1670</v>
      </c>
    </row>
    <row r="268" spans="1:47" s="2" customFormat="1" ht="19.5">
      <c r="A268" s="31"/>
      <c r="B268" s="32"/>
      <c r="C268" s="184"/>
      <c r="D268" s="201" t="s">
        <v>202</v>
      </c>
      <c r="E268" s="184"/>
      <c r="F268" s="202" t="s">
        <v>1671</v>
      </c>
      <c r="G268" s="184"/>
      <c r="H268" s="184"/>
      <c r="I268" s="157"/>
      <c r="J268" s="184"/>
      <c r="K268" s="31"/>
      <c r="L268" s="32"/>
      <c r="M268" s="158"/>
      <c r="N268" s="159"/>
      <c r="O268" s="57"/>
      <c r="P268" s="57"/>
      <c r="Q268" s="57"/>
      <c r="R268" s="57"/>
      <c r="S268" s="57"/>
      <c r="T268" s="58"/>
      <c r="U268" s="31"/>
      <c r="V268" s="31"/>
      <c r="W268" s="31"/>
      <c r="X268" s="31"/>
      <c r="Y268" s="31"/>
      <c r="Z268" s="31"/>
      <c r="AA268" s="31"/>
      <c r="AB268" s="31"/>
      <c r="AC268" s="31"/>
      <c r="AD268" s="31"/>
      <c r="AE268" s="31"/>
      <c r="AT268" s="15" t="s">
        <v>202</v>
      </c>
      <c r="AU268" s="15" t="s">
        <v>96</v>
      </c>
    </row>
    <row r="269" spans="2:51" s="13" customFormat="1" ht="12">
      <c r="B269" s="160"/>
      <c r="C269" s="186"/>
      <c r="D269" s="201" t="s">
        <v>257</v>
      </c>
      <c r="E269" s="203" t="s">
        <v>1</v>
      </c>
      <c r="F269" s="204" t="s">
        <v>395</v>
      </c>
      <c r="G269" s="186"/>
      <c r="H269" s="205">
        <v>19</v>
      </c>
      <c r="I269" s="162"/>
      <c r="J269" s="186"/>
      <c r="L269" s="160"/>
      <c r="M269" s="163"/>
      <c r="N269" s="164"/>
      <c r="O269" s="164"/>
      <c r="P269" s="164"/>
      <c r="Q269" s="164"/>
      <c r="R269" s="164"/>
      <c r="S269" s="164"/>
      <c r="T269" s="165"/>
      <c r="AT269" s="161" t="s">
        <v>257</v>
      </c>
      <c r="AU269" s="161" t="s">
        <v>96</v>
      </c>
      <c r="AV269" s="13" t="s">
        <v>96</v>
      </c>
      <c r="AW269" s="13" t="s">
        <v>40</v>
      </c>
      <c r="AX269" s="13" t="s">
        <v>93</v>
      </c>
      <c r="AY269" s="161" t="s">
        <v>195</v>
      </c>
    </row>
    <row r="270" spans="1:65" s="2" customFormat="1" ht="16.5" customHeight="1">
      <c r="A270" s="31"/>
      <c r="B270" s="148"/>
      <c r="C270" s="206" t="s">
        <v>546</v>
      </c>
      <c r="D270" s="206" t="s">
        <v>327</v>
      </c>
      <c r="E270" s="207" t="s">
        <v>1672</v>
      </c>
      <c r="F270" s="208" t="s">
        <v>1673</v>
      </c>
      <c r="G270" s="209" t="s">
        <v>482</v>
      </c>
      <c r="H270" s="210">
        <v>19</v>
      </c>
      <c r="I270" s="170"/>
      <c r="J270" s="187">
        <f>ROUND(I270*H270,2)</f>
        <v>0</v>
      </c>
      <c r="K270" s="171"/>
      <c r="L270" s="172"/>
      <c r="M270" s="173" t="s">
        <v>1</v>
      </c>
      <c r="N270" s="174" t="s">
        <v>50</v>
      </c>
      <c r="O270" s="57"/>
      <c r="P270" s="153">
        <f>O270*H270</f>
        <v>0</v>
      </c>
      <c r="Q270" s="153">
        <v>0.00029</v>
      </c>
      <c r="R270" s="153">
        <f>Q270*H270</f>
        <v>0.00551</v>
      </c>
      <c r="S270" s="153">
        <v>0</v>
      </c>
      <c r="T270" s="154">
        <f>S270*H270</f>
        <v>0</v>
      </c>
      <c r="U270" s="31"/>
      <c r="V270" s="31"/>
      <c r="W270" s="31"/>
      <c r="X270" s="31"/>
      <c r="Y270" s="31"/>
      <c r="Z270" s="31"/>
      <c r="AA270" s="31"/>
      <c r="AB270" s="31"/>
      <c r="AC270" s="31"/>
      <c r="AD270" s="31"/>
      <c r="AE270" s="31"/>
      <c r="AR270" s="155" t="s">
        <v>224</v>
      </c>
      <c r="AT270" s="155" t="s">
        <v>327</v>
      </c>
      <c r="AU270" s="155" t="s">
        <v>96</v>
      </c>
      <c r="AY270" s="15" t="s">
        <v>195</v>
      </c>
      <c r="BE270" s="156">
        <f>IF(N270="základní",J270,0)</f>
        <v>0</v>
      </c>
      <c r="BF270" s="156">
        <f>IF(N270="snížená",J270,0)</f>
        <v>0</v>
      </c>
      <c r="BG270" s="156">
        <f>IF(N270="zákl. přenesená",J270,0)</f>
        <v>0</v>
      </c>
      <c r="BH270" s="156">
        <f>IF(N270="sníž. přenesená",J270,0)</f>
        <v>0</v>
      </c>
      <c r="BI270" s="156">
        <f>IF(N270="nulová",J270,0)</f>
        <v>0</v>
      </c>
      <c r="BJ270" s="15" t="s">
        <v>93</v>
      </c>
      <c r="BK270" s="156">
        <f>ROUND(I270*H270,2)</f>
        <v>0</v>
      </c>
      <c r="BL270" s="15" t="s">
        <v>208</v>
      </c>
      <c r="BM270" s="155" t="s">
        <v>1674</v>
      </c>
    </row>
    <row r="271" spans="1:47" s="2" customFormat="1" ht="12">
      <c r="A271" s="31"/>
      <c r="B271" s="32"/>
      <c r="C271" s="184"/>
      <c r="D271" s="201" t="s">
        <v>202</v>
      </c>
      <c r="E271" s="184"/>
      <c r="F271" s="202" t="s">
        <v>1673</v>
      </c>
      <c r="G271" s="184"/>
      <c r="H271" s="184"/>
      <c r="I271" s="157"/>
      <c r="J271" s="184"/>
      <c r="K271" s="31"/>
      <c r="L271" s="32"/>
      <c r="M271" s="158"/>
      <c r="N271" s="159"/>
      <c r="O271" s="57"/>
      <c r="P271" s="57"/>
      <c r="Q271" s="57"/>
      <c r="R271" s="57"/>
      <c r="S271" s="57"/>
      <c r="T271" s="58"/>
      <c r="U271" s="31"/>
      <c r="V271" s="31"/>
      <c r="W271" s="31"/>
      <c r="X271" s="31"/>
      <c r="Y271" s="31"/>
      <c r="Z271" s="31"/>
      <c r="AA271" s="31"/>
      <c r="AB271" s="31"/>
      <c r="AC271" s="31"/>
      <c r="AD271" s="31"/>
      <c r="AE271" s="31"/>
      <c r="AT271" s="15" t="s">
        <v>202</v>
      </c>
      <c r="AU271" s="15" t="s">
        <v>96</v>
      </c>
    </row>
    <row r="272" spans="1:65" s="2" customFormat="1" ht="21.75" customHeight="1">
      <c r="A272" s="31"/>
      <c r="B272" s="148"/>
      <c r="C272" s="196" t="s">
        <v>551</v>
      </c>
      <c r="D272" s="196" t="s">
        <v>196</v>
      </c>
      <c r="E272" s="197" t="s">
        <v>679</v>
      </c>
      <c r="F272" s="198" t="s">
        <v>680</v>
      </c>
      <c r="G272" s="199" t="s">
        <v>312</v>
      </c>
      <c r="H272" s="200">
        <v>63.2</v>
      </c>
      <c r="I272" s="149"/>
      <c r="J272" s="183">
        <f>ROUND(I272*H272,2)</f>
        <v>0</v>
      </c>
      <c r="K272" s="150"/>
      <c r="L272" s="32"/>
      <c r="M272" s="151" t="s">
        <v>1</v>
      </c>
      <c r="N272" s="152" t="s">
        <v>50</v>
      </c>
      <c r="O272" s="57"/>
      <c r="P272" s="153">
        <f>O272*H272</f>
        <v>0</v>
      </c>
      <c r="Q272" s="153">
        <v>0.00013</v>
      </c>
      <c r="R272" s="153">
        <f>Q272*H272</f>
        <v>0.008216</v>
      </c>
      <c r="S272" s="153">
        <v>0</v>
      </c>
      <c r="T272" s="154">
        <f>S272*H272</f>
        <v>0</v>
      </c>
      <c r="U272" s="31"/>
      <c r="V272" s="31"/>
      <c r="W272" s="31"/>
      <c r="X272" s="31"/>
      <c r="Y272" s="31"/>
      <c r="Z272" s="31"/>
      <c r="AA272" s="31"/>
      <c r="AB272" s="31"/>
      <c r="AC272" s="31"/>
      <c r="AD272" s="31"/>
      <c r="AE272" s="31"/>
      <c r="AR272" s="155" t="s">
        <v>208</v>
      </c>
      <c r="AT272" s="155" t="s">
        <v>196</v>
      </c>
      <c r="AU272" s="155" t="s">
        <v>96</v>
      </c>
      <c r="AY272" s="15" t="s">
        <v>195</v>
      </c>
      <c r="BE272" s="156">
        <f>IF(N272="základní",J272,0)</f>
        <v>0</v>
      </c>
      <c r="BF272" s="156">
        <f>IF(N272="snížená",J272,0)</f>
        <v>0</v>
      </c>
      <c r="BG272" s="156">
        <f>IF(N272="zákl. přenesená",J272,0)</f>
        <v>0</v>
      </c>
      <c r="BH272" s="156">
        <f>IF(N272="sníž. přenesená",J272,0)</f>
        <v>0</v>
      </c>
      <c r="BI272" s="156">
        <f>IF(N272="nulová",J272,0)</f>
        <v>0</v>
      </c>
      <c r="BJ272" s="15" t="s">
        <v>93</v>
      </c>
      <c r="BK272" s="156">
        <f>ROUND(I272*H272,2)</f>
        <v>0</v>
      </c>
      <c r="BL272" s="15" t="s">
        <v>208</v>
      </c>
      <c r="BM272" s="155" t="s">
        <v>681</v>
      </c>
    </row>
    <row r="273" spans="1:47" s="2" customFormat="1" ht="12">
      <c r="A273" s="31"/>
      <c r="B273" s="32"/>
      <c r="C273" s="184"/>
      <c r="D273" s="201" t="s">
        <v>202</v>
      </c>
      <c r="E273" s="184"/>
      <c r="F273" s="202" t="s">
        <v>682</v>
      </c>
      <c r="G273" s="184"/>
      <c r="H273" s="184"/>
      <c r="I273" s="157"/>
      <c r="J273" s="184"/>
      <c r="K273" s="31"/>
      <c r="L273" s="32"/>
      <c r="M273" s="158"/>
      <c r="N273" s="159"/>
      <c r="O273" s="57"/>
      <c r="P273" s="57"/>
      <c r="Q273" s="57"/>
      <c r="R273" s="57"/>
      <c r="S273" s="57"/>
      <c r="T273" s="58"/>
      <c r="U273" s="31"/>
      <c r="V273" s="31"/>
      <c r="W273" s="31"/>
      <c r="X273" s="31"/>
      <c r="Y273" s="31"/>
      <c r="Z273" s="31"/>
      <c r="AA273" s="31"/>
      <c r="AB273" s="31"/>
      <c r="AC273" s="31"/>
      <c r="AD273" s="31"/>
      <c r="AE273" s="31"/>
      <c r="AT273" s="15" t="s">
        <v>202</v>
      </c>
      <c r="AU273" s="15" t="s">
        <v>96</v>
      </c>
    </row>
    <row r="274" spans="2:51" s="13" customFormat="1" ht="12">
      <c r="B274" s="160"/>
      <c r="C274" s="186"/>
      <c r="D274" s="201" t="s">
        <v>257</v>
      </c>
      <c r="E274" s="203" t="s">
        <v>1</v>
      </c>
      <c r="F274" s="204" t="s">
        <v>1642</v>
      </c>
      <c r="G274" s="186"/>
      <c r="H274" s="205">
        <v>63.2</v>
      </c>
      <c r="I274" s="162"/>
      <c r="J274" s="186"/>
      <c r="L274" s="160"/>
      <c r="M274" s="163"/>
      <c r="N274" s="164"/>
      <c r="O274" s="164"/>
      <c r="P274" s="164"/>
      <c r="Q274" s="164"/>
      <c r="R274" s="164"/>
      <c r="S274" s="164"/>
      <c r="T274" s="165"/>
      <c r="AT274" s="161" t="s">
        <v>257</v>
      </c>
      <c r="AU274" s="161" t="s">
        <v>96</v>
      </c>
      <c r="AV274" s="13" t="s">
        <v>96</v>
      </c>
      <c r="AW274" s="13" t="s">
        <v>40</v>
      </c>
      <c r="AX274" s="13" t="s">
        <v>93</v>
      </c>
      <c r="AY274" s="161" t="s">
        <v>195</v>
      </c>
    </row>
    <row r="275" spans="2:63" s="12" customFormat="1" ht="22.9" customHeight="1">
      <c r="B275" s="135"/>
      <c r="C275" s="192"/>
      <c r="D275" s="193" t="s">
        <v>84</v>
      </c>
      <c r="E275" s="195" t="s">
        <v>229</v>
      </c>
      <c r="F275" s="195" t="s">
        <v>683</v>
      </c>
      <c r="G275" s="192"/>
      <c r="H275" s="192"/>
      <c r="I275" s="138"/>
      <c r="J275" s="185">
        <f>BK275</f>
        <v>0</v>
      </c>
      <c r="L275" s="135"/>
      <c r="M275" s="140"/>
      <c r="N275" s="141"/>
      <c r="O275" s="141"/>
      <c r="P275" s="142">
        <f>P276+SUM(P277:P279)</f>
        <v>0</v>
      </c>
      <c r="Q275" s="141"/>
      <c r="R275" s="142">
        <f>R276+SUM(R277:R279)</f>
        <v>0</v>
      </c>
      <c r="S275" s="141"/>
      <c r="T275" s="143">
        <f>T276+SUM(T277:T279)</f>
        <v>0</v>
      </c>
      <c r="AR275" s="136" t="s">
        <v>93</v>
      </c>
      <c r="AT275" s="144" t="s">
        <v>84</v>
      </c>
      <c r="AU275" s="144" t="s">
        <v>93</v>
      </c>
      <c r="AY275" s="136" t="s">
        <v>195</v>
      </c>
      <c r="BK275" s="145">
        <f>BK276+SUM(BK277:BK279)</f>
        <v>0</v>
      </c>
    </row>
    <row r="276" spans="1:65" s="2" customFormat="1" ht="16.5" customHeight="1">
      <c r="A276" s="31"/>
      <c r="B276" s="148"/>
      <c r="C276" s="196" t="s">
        <v>556</v>
      </c>
      <c r="D276" s="196" t="s">
        <v>196</v>
      </c>
      <c r="E276" s="197" t="s">
        <v>696</v>
      </c>
      <c r="F276" s="198" t="s">
        <v>697</v>
      </c>
      <c r="G276" s="199" t="s">
        <v>312</v>
      </c>
      <c r="H276" s="200">
        <v>8</v>
      </c>
      <c r="I276" s="149"/>
      <c r="J276" s="183">
        <f>ROUND(I276*H276,2)</f>
        <v>0</v>
      </c>
      <c r="K276" s="150"/>
      <c r="L276" s="32"/>
      <c r="M276" s="151" t="s">
        <v>1</v>
      </c>
      <c r="N276" s="152" t="s">
        <v>50</v>
      </c>
      <c r="O276" s="57"/>
      <c r="P276" s="153">
        <f>O276*H276</f>
        <v>0</v>
      </c>
      <c r="Q276" s="153">
        <v>0</v>
      </c>
      <c r="R276" s="153">
        <f>Q276*H276</f>
        <v>0</v>
      </c>
      <c r="S276" s="153">
        <v>0</v>
      </c>
      <c r="T276" s="154">
        <f>S276*H276</f>
        <v>0</v>
      </c>
      <c r="U276" s="31"/>
      <c r="V276" s="31"/>
      <c r="W276" s="31"/>
      <c r="X276" s="31"/>
      <c r="Y276" s="31"/>
      <c r="Z276" s="31"/>
      <c r="AA276" s="31"/>
      <c r="AB276" s="31"/>
      <c r="AC276" s="31"/>
      <c r="AD276" s="31"/>
      <c r="AE276" s="31"/>
      <c r="AR276" s="155" t="s">
        <v>208</v>
      </c>
      <c r="AT276" s="155" t="s">
        <v>196</v>
      </c>
      <c r="AU276" s="155" t="s">
        <v>96</v>
      </c>
      <c r="AY276" s="15" t="s">
        <v>195</v>
      </c>
      <c r="BE276" s="156">
        <f>IF(N276="základní",J276,0)</f>
        <v>0</v>
      </c>
      <c r="BF276" s="156">
        <f>IF(N276="snížená",J276,0)</f>
        <v>0</v>
      </c>
      <c r="BG276" s="156">
        <f>IF(N276="zákl. přenesená",J276,0)</f>
        <v>0</v>
      </c>
      <c r="BH276" s="156">
        <f>IF(N276="sníž. přenesená",J276,0)</f>
        <v>0</v>
      </c>
      <c r="BI276" s="156">
        <f>IF(N276="nulová",J276,0)</f>
        <v>0</v>
      </c>
      <c r="BJ276" s="15" t="s">
        <v>93</v>
      </c>
      <c r="BK276" s="156">
        <f>ROUND(I276*H276,2)</f>
        <v>0</v>
      </c>
      <c r="BL276" s="15" t="s">
        <v>208</v>
      </c>
      <c r="BM276" s="155" t="s">
        <v>698</v>
      </c>
    </row>
    <row r="277" spans="1:47" s="2" customFormat="1" ht="19.5">
      <c r="A277" s="31"/>
      <c r="B277" s="32"/>
      <c r="C277" s="184"/>
      <c r="D277" s="201" t="s">
        <v>202</v>
      </c>
      <c r="E277" s="184"/>
      <c r="F277" s="202" t="s">
        <v>699</v>
      </c>
      <c r="G277" s="184"/>
      <c r="H277" s="184"/>
      <c r="I277" s="157"/>
      <c r="J277" s="184"/>
      <c r="K277" s="31"/>
      <c r="L277" s="32"/>
      <c r="M277" s="158"/>
      <c r="N277" s="159"/>
      <c r="O277" s="57"/>
      <c r="P277" s="57"/>
      <c r="Q277" s="57"/>
      <c r="R277" s="57"/>
      <c r="S277" s="57"/>
      <c r="T277" s="58"/>
      <c r="U277" s="31"/>
      <c r="V277" s="31"/>
      <c r="W277" s="31"/>
      <c r="X277" s="31"/>
      <c r="Y277" s="31"/>
      <c r="Z277" s="31"/>
      <c r="AA277" s="31"/>
      <c r="AB277" s="31"/>
      <c r="AC277" s="31"/>
      <c r="AD277" s="31"/>
      <c r="AE277" s="31"/>
      <c r="AT277" s="15" t="s">
        <v>202</v>
      </c>
      <c r="AU277" s="15" t="s">
        <v>96</v>
      </c>
    </row>
    <row r="278" spans="2:51" s="13" customFormat="1" ht="12">
      <c r="B278" s="160"/>
      <c r="C278" s="186"/>
      <c r="D278" s="201" t="s">
        <v>257</v>
      </c>
      <c r="E278" s="203" t="s">
        <v>1</v>
      </c>
      <c r="F278" s="204" t="s">
        <v>1675</v>
      </c>
      <c r="G278" s="186"/>
      <c r="H278" s="205">
        <v>8</v>
      </c>
      <c r="I278" s="162"/>
      <c r="J278" s="186"/>
      <c r="L278" s="160"/>
      <c r="M278" s="163"/>
      <c r="N278" s="164"/>
      <c r="O278" s="164"/>
      <c r="P278" s="164"/>
      <c r="Q278" s="164"/>
      <c r="R278" s="164"/>
      <c r="S278" s="164"/>
      <c r="T278" s="165"/>
      <c r="AT278" s="161" t="s">
        <v>257</v>
      </c>
      <c r="AU278" s="161" t="s">
        <v>96</v>
      </c>
      <c r="AV278" s="13" t="s">
        <v>96</v>
      </c>
      <c r="AW278" s="13" t="s">
        <v>40</v>
      </c>
      <c r="AX278" s="13" t="s">
        <v>93</v>
      </c>
      <c r="AY278" s="161" t="s">
        <v>195</v>
      </c>
    </row>
    <row r="279" spans="2:63" s="12" customFormat="1" ht="20.85" customHeight="1">
      <c r="B279" s="135"/>
      <c r="C279" s="192"/>
      <c r="D279" s="193" t="s">
        <v>84</v>
      </c>
      <c r="E279" s="195" t="s">
        <v>706</v>
      </c>
      <c r="F279" s="195" t="s">
        <v>707</v>
      </c>
      <c r="G279" s="192"/>
      <c r="H279" s="192"/>
      <c r="I279" s="138"/>
      <c r="J279" s="185">
        <f>BK279</f>
        <v>0</v>
      </c>
      <c r="L279" s="135"/>
      <c r="M279" s="140"/>
      <c r="N279" s="141"/>
      <c r="O279" s="141"/>
      <c r="P279" s="142">
        <f>SUM(P280:P301)</f>
        <v>0</v>
      </c>
      <c r="Q279" s="141"/>
      <c r="R279" s="142">
        <f>SUM(R280:R301)</f>
        <v>0</v>
      </c>
      <c r="S279" s="141"/>
      <c r="T279" s="143">
        <f>SUM(T280:T301)</f>
        <v>0</v>
      </c>
      <c r="AR279" s="136" t="s">
        <v>93</v>
      </c>
      <c r="AT279" s="144" t="s">
        <v>84</v>
      </c>
      <c r="AU279" s="144" t="s">
        <v>96</v>
      </c>
      <c r="AY279" s="136" t="s">
        <v>195</v>
      </c>
      <c r="BK279" s="145">
        <f>SUM(BK280:BK301)</f>
        <v>0</v>
      </c>
    </row>
    <row r="280" spans="1:65" s="2" customFormat="1" ht="21.75" customHeight="1">
      <c r="A280" s="31"/>
      <c r="B280" s="148"/>
      <c r="C280" s="196" t="s">
        <v>561</v>
      </c>
      <c r="D280" s="196" t="s">
        <v>196</v>
      </c>
      <c r="E280" s="197" t="s">
        <v>709</v>
      </c>
      <c r="F280" s="198" t="s">
        <v>710</v>
      </c>
      <c r="G280" s="199" t="s">
        <v>312</v>
      </c>
      <c r="H280" s="200">
        <v>8</v>
      </c>
      <c r="I280" s="149"/>
      <c r="J280" s="183">
        <f>ROUND(I280*H280,2)</f>
        <v>0</v>
      </c>
      <c r="K280" s="150"/>
      <c r="L280" s="32"/>
      <c r="M280" s="151" t="s">
        <v>1</v>
      </c>
      <c r="N280" s="152" t="s">
        <v>50</v>
      </c>
      <c r="O280" s="57"/>
      <c r="P280" s="153">
        <f>O280*H280</f>
        <v>0</v>
      </c>
      <c r="Q280" s="153">
        <v>0</v>
      </c>
      <c r="R280" s="153">
        <f>Q280*H280</f>
        <v>0</v>
      </c>
      <c r="S280" s="153">
        <v>0</v>
      </c>
      <c r="T280" s="154">
        <f>S280*H280</f>
        <v>0</v>
      </c>
      <c r="U280" s="31"/>
      <c r="V280" s="31"/>
      <c r="W280" s="31"/>
      <c r="X280" s="31"/>
      <c r="Y280" s="31"/>
      <c r="Z280" s="31"/>
      <c r="AA280" s="31"/>
      <c r="AB280" s="31"/>
      <c r="AC280" s="31"/>
      <c r="AD280" s="31"/>
      <c r="AE280" s="31"/>
      <c r="AR280" s="155" t="s">
        <v>208</v>
      </c>
      <c r="AT280" s="155" t="s">
        <v>196</v>
      </c>
      <c r="AU280" s="155" t="s">
        <v>150</v>
      </c>
      <c r="AY280" s="15" t="s">
        <v>195</v>
      </c>
      <c r="BE280" s="156">
        <f>IF(N280="základní",J280,0)</f>
        <v>0</v>
      </c>
      <c r="BF280" s="156">
        <f>IF(N280="snížená",J280,0)</f>
        <v>0</v>
      </c>
      <c r="BG280" s="156">
        <f>IF(N280="zákl. přenesená",J280,0)</f>
        <v>0</v>
      </c>
      <c r="BH280" s="156">
        <f>IF(N280="sníž. přenesená",J280,0)</f>
        <v>0</v>
      </c>
      <c r="BI280" s="156">
        <f>IF(N280="nulová",J280,0)</f>
        <v>0</v>
      </c>
      <c r="BJ280" s="15" t="s">
        <v>93</v>
      </c>
      <c r="BK280" s="156">
        <f>ROUND(I280*H280,2)</f>
        <v>0</v>
      </c>
      <c r="BL280" s="15" t="s">
        <v>208</v>
      </c>
      <c r="BM280" s="155" t="s">
        <v>711</v>
      </c>
    </row>
    <row r="281" spans="1:47" s="2" customFormat="1" ht="19.5">
      <c r="A281" s="31"/>
      <c r="B281" s="32"/>
      <c r="C281" s="184"/>
      <c r="D281" s="201" t="s">
        <v>202</v>
      </c>
      <c r="E281" s="184"/>
      <c r="F281" s="202" t="s">
        <v>712</v>
      </c>
      <c r="G281" s="184"/>
      <c r="H281" s="184"/>
      <c r="I281" s="157"/>
      <c r="J281" s="184"/>
      <c r="K281" s="31"/>
      <c r="L281" s="32"/>
      <c r="M281" s="158"/>
      <c r="N281" s="159"/>
      <c r="O281" s="57"/>
      <c r="P281" s="57"/>
      <c r="Q281" s="57"/>
      <c r="R281" s="57"/>
      <c r="S281" s="57"/>
      <c r="T281" s="58"/>
      <c r="U281" s="31"/>
      <c r="V281" s="31"/>
      <c r="W281" s="31"/>
      <c r="X281" s="31"/>
      <c r="Y281" s="31"/>
      <c r="Z281" s="31"/>
      <c r="AA281" s="31"/>
      <c r="AB281" s="31"/>
      <c r="AC281" s="31"/>
      <c r="AD281" s="31"/>
      <c r="AE281" s="31"/>
      <c r="AT281" s="15" t="s">
        <v>202</v>
      </c>
      <c r="AU281" s="15" t="s">
        <v>150</v>
      </c>
    </row>
    <row r="282" spans="2:51" s="13" customFormat="1" ht="12">
      <c r="B282" s="160"/>
      <c r="C282" s="186"/>
      <c r="D282" s="201" t="s">
        <v>257</v>
      </c>
      <c r="E282" s="203" t="s">
        <v>1</v>
      </c>
      <c r="F282" s="204" t="s">
        <v>1675</v>
      </c>
      <c r="G282" s="186"/>
      <c r="H282" s="205">
        <v>8</v>
      </c>
      <c r="I282" s="162"/>
      <c r="J282" s="186"/>
      <c r="L282" s="160"/>
      <c r="M282" s="163"/>
      <c r="N282" s="164"/>
      <c r="O282" s="164"/>
      <c r="P282" s="164"/>
      <c r="Q282" s="164"/>
      <c r="R282" s="164"/>
      <c r="S282" s="164"/>
      <c r="T282" s="165"/>
      <c r="AT282" s="161" t="s">
        <v>257</v>
      </c>
      <c r="AU282" s="161" t="s">
        <v>150</v>
      </c>
      <c r="AV282" s="13" t="s">
        <v>96</v>
      </c>
      <c r="AW282" s="13" t="s">
        <v>40</v>
      </c>
      <c r="AX282" s="13" t="s">
        <v>93</v>
      </c>
      <c r="AY282" s="161" t="s">
        <v>195</v>
      </c>
    </row>
    <row r="283" spans="1:65" s="2" customFormat="1" ht="24.2" customHeight="1">
      <c r="A283" s="31"/>
      <c r="B283" s="148"/>
      <c r="C283" s="196" t="s">
        <v>565</v>
      </c>
      <c r="D283" s="196" t="s">
        <v>196</v>
      </c>
      <c r="E283" s="197" t="s">
        <v>714</v>
      </c>
      <c r="F283" s="198" t="s">
        <v>715</v>
      </c>
      <c r="G283" s="199" t="s">
        <v>330</v>
      </c>
      <c r="H283" s="200">
        <v>25.56</v>
      </c>
      <c r="I283" s="149"/>
      <c r="J283" s="183">
        <f>ROUND(I283*H283,2)</f>
        <v>0</v>
      </c>
      <c r="K283" s="150"/>
      <c r="L283" s="32"/>
      <c r="M283" s="151" t="s">
        <v>1</v>
      </c>
      <c r="N283" s="152" t="s">
        <v>50</v>
      </c>
      <c r="O283" s="57"/>
      <c r="P283" s="153">
        <f>O283*H283</f>
        <v>0</v>
      </c>
      <c r="Q283" s="153">
        <v>0</v>
      </c>
      <c r="R283" s="153">
        <f>Q283*H283</f>
        <v>0</v>
      </c>
      <c r="S283" s="153">
        <v>0</v>
      </c>
      <c r="T283" s="154">
        <f>S283*H283</f>
        <v>0</v>
      </c>
      <c r="U283" s="31"/>
      <c r="V283" s="31"/>
      <c r="W283" s="31"/>
      <c r="X283" s="31"/>
      <c r="Y283" s="31"/>
      <c r="Z283" s="31"/>
      <c r="AA283" s="31"/>
      <c r="AB283" s="31"/>
      <c r="AC283" s="31"/>
      <c r="AD283" s="31"/>
      <c r="AE283" s="31"/>
      <c r="AR283" s="155" t="s">
        <v>208</v>
      </c>
      <c r="AT283" s="155" t="s">
        <v>196</v>
      </c>
      <c r="AU283" s="155" t="s">
        <v>150</v>
      </c>
      <c r="AY283" s="15" t="s">
        <v>195</v>
      </c>
      <c r="BE283" s="156">
        <f>IF(N283="základní",J283,0)</f>
        <v>0</v>
      </c>
      <c r="BF283" s="156">
        <f>IF(N283="snížená",J283,0)</f>
        <v>0</v>
      </c>
      <c r="BG283" s="156">
        <f>IF(N283="zákl. přenesená",J283,0)</f>
        <v>0</v>
      </c>
      <c r="BH283" s="156">
        <f>IF(N283="sníž. přenesená",J283,0)</f>
        <v>0</v>
      </c>
      <c r="BI283" s="156">
        <f>IF(N283="nulová",J283,0)</f>
        <v>0</v>
      </c>
      <c r="BJ283" s="15" t="s">
        <v>93</v>
      </c>
      <c r="BK283" s="156">
        <f>ROUND(I283*H283,2)</f>
        <v>0</v>
      </c>
      <c r="BL283" s="15" t="s">
        <v>208</v>
      </c>
      <c r="BM283" s="155" t="s">
        <v>716</v>
      </c>
    </row>
    <row r="284" spans="1:47" s="2" customFormat="1" ht="19.5">
      <c r="A284" s="31"/>
      <c r="B284" s="32"/>
      <c r="C284" s="184"/>
      <c r="D284" s="201" t="s">
        <v>202</v>
      </c>
      <c r="E284" s="184"/>
      <c r="F284" s="202" t="s">
        <v>717</v>
      </c>
      <c r="G284" s="184"/>
      <c r="H284" s="184"/>
      <c r="I284" s="157"/>
      <c r="J284" s="184"/>
      <c r="K284" s="31"/>
      <c r="L284" s="32"/>
      <c r="M284" s="158"/>
      <c r="N284" s="159"/>
      <c r="O284" s="57"/>
      <c r="P284" s="57"/>
      <c r="Q284" s="57"/>
      <c r="R284" s="57"/>
      <c r="S284" s="57"/>
      <c r="T284" s="58"/>
      <c r="U284" s="31"/>
      <c r="V284" s="31"/>
      <c r="W284" s="31"/>
      <c r="X284" s="31"/>
      <c r="Y284" s="31"/>
      <c r="Z284" s="31"/>
      <c r="AA284" s="31"/>
      <c r="AB284" s="31"/>
      <c r="AC284" s="31"/>
      <c r="AD284" s="31"/>
      <c r="AE284" s="31"/>
      <c r="AT284" s="15" t="s">
        <v>202</v>
      </c>
      <c r="AU284" s="15" t="s">
        <v>150</v>
      </c>
    </row>
    <row r="285" spans="2:51" s="13" customFormat="1" ht="12">
      <c r="B285" s="160"/>
      <c r="C285" s="186"/>
      <c r="D285" s="201" t="s">
        <v>257</v>
      </c>
      <c r="E285" s="203" t="s">
        <v>1</v>
      </c>
      <c r="F285" s="204" t="s">
        <v>1676</v>
      </c>
      <c r="G285" s="186"/>
      <c r="H285" s="205">
        <v>1.56</v>
      </c>
      <c r="I285" s="162"/>
      <c r="J285" s="186"/>
      <c r="L285" s="160"/>
      <c r="M285" s="163"/>
      <c r="N285" s="164"/>
      <c r="O285" s="164"/>
      <c r="P285" s="164"/>
      <c r="Q285" s="164"/>
      <c r="R285" s="164"/>
      <c r="S285" s="164"/>
      <c r="T285" s="165"/>
      <c r="AT285" s="161" t="s">
        <v>257</v>
      </c>
      <c r="AU285" s="161" t="s">
        <v>150</v>
      </c>
      <c r="AV285" s="13" t="s">
        <v>96</v>
      </c>
      <c r="AW285" s="13" t="s">
        <v>40</v>
      </c>
      <c r="AX285" s="13" t="s">
        <v>85</v>
      </c>
      <c r="AY285" s="161" t="s">
        <v>195</v>
      </c>
    </row>
    <row r="286" spans="2:51" s="13" customFormat="1" ht="12">
      <c r="B286" s="160"/>
      <c r="C286" s="186"/>
      <c r="D286" s="201" t="s">
        <v>257</v>
      </c>
      <c r="E286" s="203" t="s">
        <v>1</v>
      </c>
      <c r="F286" s="204" t="s">
        <v>1677</v>
      </c>
      <c r="G286" s="186"/>
      <c r="H286" s="205">
        <v>24</v>
      </c>
      <c r="I286" s="162"/>
      <c r="J286" s="186"/>
      <c r="L286" s="160"/>
      <c r="M286" s="163"/>
      <c r="N286" s="164"/>
      <c r="O286" s="164"/>
      <c r="P286" s="164"/>
      <c r="Q286" s="164"/>
      <c r="R286" s="164"/>
      <c r="S286" s="164"/>
      <c r="T286" s="165"/>
      <c r="AT286" s="161" t="s">
        <v>257</v>
      </c>
      <c r="AU286" s="161" t="s">
        <v>150</v>
      </c>
      <c r="AV286" s="13" t="s">
        <v>96</v>
      </c>
      <c r="AW286" s="13" t="s">
        <v>40</v>
      </c>
      <c r="AX286" s="13" t="s">
        <v>85</v>
      </c>
      <c r="AY286" s="161" t="s">
        <v>195</v>
      </c>
    </row>
    <row r="287" spans="1:65" s="2" customFormat="1" ht="24.2" customHeight="1">
      <c r="A287" s="31"/>
      <c r="B287" s="148"/>
      <c r="C287" s="196" t="s">
        <v>570</v>
      </c>
      <c r="D287" s="196" t="s">
        <v>196</v>
      </c>
      <c r="E287" s="197" t="s">
        <v>721</v>
      </c>
      <c r="F287" s="198" t="s">
        <v>722</v>
      </c>
      <c r="G287" s="199" t="s">
        <v>330</v>
      </c>
      <c r="H287" s="200">
        <v>434.52</v>
      </c>
      <c r="I287" s="149"/>
      <c r="J287" s="183">
        <f>ROUND(I287*H287,2)</f>
        <v>0</v>
      </c>
      <c r="K287" s="150"/>
      <c r="L287" s="32"/>
      <c r="M287" s="151" t="s">
        <v>1</v>
      </c>
      <c r="N287" s="152" t="s">
        <v>50</v>
      </c>
      <c r="O287" s="57"/>
      <c r="P287" s="153">
        <f>O287*H287</f>
        <v>0</v>
      </c>
      <c r="Q287" s="153">
        <v>0</v>
      </c>
      <c r="R287" s="153">
        <f>Q287*H287</f>
        <v>0</v>
      </c>
      <c r="S287" s="153">
        <v>0</v>
      </c>
      <c r="T287" s="154">
        <f>S287*H287</f>
        <v>0</v>
      </c>
      <c r="U287" s="31"/>
      <c r="V287" s="31"/>
      <c r="W287" s="31"/>
      <c r="X287" s="31"/>
      <c r="Y287" s="31"/>
      <c r="Z287" s="31"/>
      <c r="AA287" s="31"/>
      <c r="AB287" s="31"/>
      <c r="AC287" s="31"/>
      <c r="AD287" s="31"/>
      <c r="AE287" s="31"/>
      <c r="AR287" s="155" t="s">
        <v>208</v>
      </c>
      <c r="AT287" s="155" t="s">
        <v>196</v>
      </c>
      <c r="AU287" s="155" t="s">
        <v>150</v>
      </c>
      <c r="AY287" s="15" t="s">
        <v>195</v>
      </c>
      <c r="BE287" s="156">
        <f>IF(N287="základní",J287,0)</f>
        <v>0</v>
      </c>
      <c r="BF287" s="156">
        <f>IF(N287="snížená",J287,0)</f>
        <v>0</v>
      </c>
      <c r="BG287" s="156">
        <f>IF(N287="zákl. přenesená",J287,0)</f>
        <v>0</v>
      </c>
      <c r="BH287" s="156">
        <f>IF(N287="sníž. přenesená",J287,0)</f>
        <v>0</v>
      </c>
      <c r="BI287" s="156">
        <f>IF(N287="nulová",J287,0)</f>
        <v>0</v>
      </c>
      <c r="BJ287" s="15" t="s">
        <v>93</v>
      </c>
      <c r="BK287" s="156">
        <f>ROUND(I287*H287,2)</f>
        <v>0</v>
      </c>
      <c r="BL287" s="15" t="s">
        <v>208</v>
      </c>
      <c r="BM287" s="155" t="s">
        <v>723</v>
      </c>
    </row>
    <row r="288" spans="1:47" s="2" customFormat="1" ht="19.5">
      <c r="A288" s="31"/>
      <c r="B288" s="32"/>
      <c r="C288" s="184"/>
      <c r="D288" s="201" t="s">
        <v>202</v>
      </c>
      <c r="E288" s="184"/>
      <c r="F288" s="202" t="s">
        <v>722</v>
      </c>
      <c r="G288" s="184"/>
      <c r="H288" s="184"/>
      <c r="I288" s="157"/>
      <c r="J288" s="184"/>
      <c r="K288" s="31"/>
      <c r="L288" s="32"/>
      <c r="M288" s="158"/>
      <c r="N288" s="159"/>
      <c r="O288" s="57"/>
      <c r="P288" s="57"/>
      <c r="Q288" s="57"/>
      <c r="R288" s="57"/>
      <c r="S288" s="57"/>
      <c r="T288" s="58"/>
      <c r="U288" s="31"/>
      <c r="V288" s="31"/>
      <c r="W288" s="31"/>
      <c r="X288" s="31"/>
      <c r="Y288" s="31"/>
      <c r="Z288" s="31"/>
      <c r="AA288" s="31"/>
      <c r="AB288" s="31"/>
      <c r="AC288" s="31"/>
      <c r="AD288" s="31"/>
      <c r="AE288" s="31"/>
      <c r="AT288" s="15" t="s">
        <v>202</v>
      </c>
      <c r="AU288" s="15" t="s">
        <v>150</v>
      </c>
    </row>
    <row r="289" spans="2:51" s="13" customFormat="1" ht="12">
      <c r="B289" s="160"/>
      <c r="C289" s="186"/>
      <c r="D289" s="201" t="s">
        <v>257</v>
      </c>
      <c r="E289" s="203" t="s">
        <v>1</v>
      </c>
      <c r="F289" s="204" t="s">
        <v>1678</v>
      </c>
      <c r="G289" s="186"/>
      <c r="H289" s="205">
        <v>26.52</v>
      </c>
      <c r="I289" s="162"/>
      <c r="J289" s="186"/>
      <c r="L289" s="160"/>
      <c r="M289" s="163"/>
      <c r="N289" s="164"/>
      <c r="O289" s="164"/>
      <c r="P289" s="164"/>
      <c r="Q289" s="164"/>
      <c r="R289" s="164"/>
      <c r="S289" s="164"/>
      <c r="T289" s="165"/>
      <c r="AT289" s="161" t="s">
        <v>257</v>
      </c>
      <c r="AU289" s="161" t="s">
        <v>150</v>
      </c>
      <c r="AV289" s="13" t="s">
        <v>96</v>
      </c>
      <c r="AW289" s="13" t="s">
        <v>40</v>
      </c>
      <c r="AX289" s="13" t="s">
        <v>85</v>
      </c>
      <c r="AY289" s="161" t="s">
        <v>195</v>
      </c>
    </row>
    <row r="290" spans="2:51" s="13" customFormat="1" ht="12">
      <c r="B290" s="160"/>
      <c r="C290" s="186"/>
      <c r="D290" s="201" t="s">
        <v>257</v>
      </c>
      <c r="E290" s="203" t="s">
        <v>1</v>
      </c>
      <c r="F290" s="204" t="s">
        <v>1679</v>
      </c>
      <c r="G290" s="186"/>
      <c r="H290" s="205">
        <v>408</v>
      </c>
      <c r="I290" s="162"/>
      <c r="J290" s="186"/>
      <c r="L290" s="160"/>
      <c r="M290" s="163"/>
      <c r="N290" s="164"/>
      <c r="O290" s="164"/>
      <c r="P290" s="164"/>
      <c r="Q290" s="164"/>
      <c r="R290" s="164"/>
      <c r="S290" s="164"/>
      <c r="T290" s="165"/>
      <c r="AT290" s="161" t="s">
        <v>257</v>
      </c>
      <c r="AU290" s="161" t="s">
        <v>150</v>
      </c>
      <c r="AV290" s="13" t="s">
        <v>96</v>
      </c>
      <c r="AW290" s="13" t="s">
        <v>40</v>
      </c>
      <c r="AX290" s="13" t="s">
        <v>85</v>
      </c>
      <c r="AY290" s="161" t="s">
        <v>195</v>
      </c>
    </row>
    <row r="291" spans="1:65" s="2" customFormat="1" ht="24.2" customHeight="1">
      <c r="A291" s="31"/>
      <c r="B291" s="148"/>
      <c r="C291" s="196" t="s">
        <v>315</v>
      </c>
      <c r="D291" s="196" t="s">
        <v>196</v>
      </c>
      <c r="E291" s="197" t="s">
        <v>726</v>
      </c>
      <c r="F291" s="198" t="s">
        <v>727</v>
      </c>
      <c r="G291" s="199" t="s">
        <v>330</v>
      </c>
      <c r="H291" s="200">
        <v>25.56</v>
      </c>
      <c r="I291" s="149"/>
      <c r="J291" s="183">
        <f>ROUND(I291*H291,2)</f>
        <v>0</v>
      </c>
      <c r="K291" s="150"/>
      <c r="L291" s="32"/>
      <c r="M291" s="151" t="s">
        <v>1</v>
      </c>
      <c r="N291" s="152" t="s">
        <v>50</v>
      </c>
      <c r="O291" s="57"/>
      <c r="P291" s="153">
        <f>O291*H291</f>
        <v>0</v>
      </c>
      <c r="Q291" s="153">
        <v>0</v>
      </c>
      <c r="R291" s="153">
        <f>Q291*H291</f>
        <v>0</v>
      </c>
      <c r="S291" s="153">
        <v>0</v>
      </c>
      <c r="T291" s="154">
        <f>S291*H291</f>
        <v>0</v>
      </c>
      <c r="U291" s="31"/>
      <c r="V291" s="31"/>
      <c r="W291" s="31"/>
      <c r="X291" s="31"/>
      <c r="Y291" s="31"/>
      <c r="Z291" s="31"/>
      <c r="AA291" s="31"/>
      <c r="AB291" s="31"/>
      <c r="AC291" s="31"/>
      <c r="AD291" s="31"/>
      <c r="AE291" s="31"/>
      <c r="AR291" s="155" t="s">
        <v>208</v>
      </c>
      <c r="AT291" s="155" t="s">
        <v>196</v>
      </c>
      <c r="AU291" s="155" t="s">
        <v>150</v>
      </c>
      <c r="AY291" s="15" t="s">
        <v>195</v>
      </c>
      <c r="BE291" s="156">
        <f>IF(N291="základní",J291,0)</f>
        <v>0</v>
      </c>
      <c r="BF291" s="156">
        <f>IF(N291="snížená",J291,0)</f>
        <v>0</v>
      </c>
      <c r="BG291" s="156">
        <f>IF(N291="zákl. přenesená",J291,0)</f>
        <v>0</v>
      </c>
      <c r="BH291" s="156">
        <f>IF(N291="sníž. přenesená",J291,0)</f>
        <v>0</v>
      </c>
      <c r="BI291" s="156">
        <f>IF(N291="nulová",J291,0)</f>
        <v>0</v>
      </c>
      <c r="BJ291" s="15" t="s">
        <v>93</v>
      </c>
      <c r="BK291" s="156">
        <f>ROUND(I291*H291,2)</f>
        <v>0</v>
      </c>
      <c r="BL291" s="15" t="s">
        <v>208</v>
      </c>
      <c r="BM291" s="155" t="s">
        <v>728</v>
      </c>
    </row>
    <row r="292" spans="1:47" s="2" customFormat="1" ht="19.5">
      <c r="A292" s="31"/>
      <c r="B292" s="32"/>
      <c r="C292" s="184"/>
      <c r="D292" s="201" t="s">
        <v>202</v>
      </c>
      <c r="E292" s="184"/>
      <c r="F292" s="202" t="s">
        <v>729</v>
      </c>
      <c r="G292" s="184"/>
      <c r="H292" s="184"/>
      <c r="I292" s="157"/>
      <c r="J292" s="184"/>
      <c r="K292" s="31"/>
      <c r="L292" s="32"/>
      <c r="M292" s="158"/>
      <c r="N292" s="159"/>
      <c r="O292" s="57"/>
      <c r="P292" s="57"/>
      <c r="Q292" s="57"/>
      <c r="R292" s="57"/>
      <c r="S292" s="57"/>
      <c r="T292" s="58"/>
      <c r="U292" s="31"/>
      <c r="V292" s="31"/>
      <c r="W292" s="31"/>
      <c r="X292" s="31"/>
      <c r="Y292" s="31"/>
      <c r="Z292" s="31"/>
      <c r="AA292" s="31"/>
      <c r="AB292" s="31"/>
      <c r="AC292" s="31"/>
      <c r="AD292" s="31"/>
      <c r="AE292" s="31"/>
      <c r="AT292" s="15" t="s">
        <v>202</v>
      </c>
      <c r="AU292" s="15" t="s">
        <v>150</v>
      </c>
    </row>
    <row r="293" spans="2:51" s="13" customFormat="1" ht="12">
      <c r="B293" s="160"/>
      <c r="C293" s="186"/>
      <c r="D293" s="201" t="s">
        <v>257</v>
      </c>
      <c r="E293" s="203" t="s">
        <v>1</v>
      </c>
      <c r="F293" s="204" t="s">
        <v>1676</v>
      </c>
      <c r="G293" s="186"/>
      <c r="H293" s="205">
        <v>1.56</v>
      </c>
      <c r="I293" s="162"/>
      <c r="J293" s="186"/>
      <c r="L293" s="160"/>
      <c r="M293" s="163"/>
      <c r="N293" s="164"/>
      <c r="O293" s="164"/>
      <c r="P293" s="164"/>
      <c r="Q293" s="164"/>
      <c r="R293" s="164"/>
      <c r="S293" s="164"/>
      <c r="T293" s="165"/>
      <c r="AT293" s="161" t="s">
        <v>257</v>
      </c>
      <c r="AU293" s="161" t="s">
        <v>150</v>
      </c>
      <c r="AV293" s="13" t="s">
        <v>96</v>
      </c>
      <c r="AW293" s="13" t="s">
        <v>40</v>
      </c>
      <c r="AX293" s="13" t="s">
        <v>85</v>
      </c>
      <c r="AY293" s="161" t="s">
        <v>195</v>
      </c>
    </row>
    <row r="294" spans="2:51" s="13" customFormat="1" ht="12">
      <c r="B294" s="160"/>
      <c r="C294" s="186"/>
      <c r="D294" s="201" t="s">
        <v>257</v>
      </c>
      <c r="E294" s="203" t="s">
        <v>1</v>
      </c>
      <c r="F294" s="204" t="s">
        <v>1677</v>
      </c>
      <c r="G294" s="186"/>
      <c r="H294" s="205">
        <v>24</v>
      </c>
      <c r="I294" s="162"/>
      <c r="J294" s="186"/>
      <c r="L294" s="160"/>
      <c r="M294" s="163"/>
      <c r="N294" s="164"/>
      <c r="O294" s="164"/>
      <c r="P294" s="164"/>
      <c r="Q294" s="164"/>
      <c r="R294" s="164"/>
      <c r="S294" s="164"/>
      <c r="T294" s="165"/>
      <c r="AT294" s="161" t="s">
        <v>257</v>
      </c>
      <c r="AU294" s="161" t="s">
        <v>150</v>
      </c>
      <c r="AV294" s="13" t="s">
        <v>96</v>
      </c>
      <c r="AW294" s="13" t="s">
        <v>40</v>
      </c>
      <c r="AX294" s="13" t="s">
        <v>85</v>
      </c>
      <c r="AY294" s="161" t="s">
        <v>195</v>
      </c>
    </row>
    <row r="295" spans="1:65" s="2" customFormat="1" ht="33" customHeight="1">
      <c r="A295" s="31"/>
      <c r="B295" s="148"/>
      <c r="C295" s="196" t="s">
        <v>577</v>
      </c>
      <c r="D295" s="196" t="s">
        <v>196</v>
      </c>
      <c r="E295" s="197" t="s">
        <v>731</v>
      </c>
      <c r="F295" s="198" t="s">
        <v>732</v>
      </c>
      <c r="G295" s="199" t="s">
        <v>330</v>
      </c>
      <c r="H295" s="200">
        <v>25.56</v>
      </c>
      <c r="I295" s="149"/>
      <c r="J295" s="183">
        <f>ROUND(I295*H295,2)</f>
        <v>0</v>
      </c>
      <c r="K295" s="150"/>
      <c r="L295" s="32"/>
      <c r="M295" s="151" t="s">
        <v>1</v>
      </c>
      <c r="N295" s="152" t="s">
        <v>50</v>
      </c>
      <c r="O295" s="57"/>
      <c r="P295" s="153">
        <f>O295*H295</f>
        <v>0</v>
      </c>
      <c r="Q295" s="153">
        <v>0</v>
      </c>
      <c r="R295" s="153">
        <f>Q295*H295</f>
        <v>0</v>
      </c>
      <c r="S295" s="153">
        <v>0</v>
      </c>
      <c r="T295" s="154">
        <f>S295*H295</f>
        <v>0</v>
      </c>
      <c r="U295" s="31"/>
      <c r="V295" s="31"/>
      <c r="W295" s="31"/>
      <c r="X295" s="31"/>
      <c r="Y295" s="31"/>
      <c r="Z295" s="31"/>
      <c r="AA295" s="31"/>
      <c r="AB295" s="31"/>
      <c r="AC295" s="31"/>
      <c r="AD295" s="31"/>
      <c r="AE295" s="31"/>
      <c r="AR295" s="155" t="s">
        <v>208</v>
      </c>
      <c r="AT295" s="155" t="s">
        <v>196</v>
      </c>
      <c r="AU295" s="155" t="s">
        <v>150</v>
      </c>
      <c r="AY295" s="15" t="s">
        <v>195</v>
      </c>
      <c r="BE295" s="156">
        <f>IF(N295="základní",J295,0)</f>
        <v>0</v>
      </c>
      <c r="BF295" s="156">
        <f>IF(N295="snížená",J295,0)</f>
        <v>0</v>
      </c>
      <c r="BG295" s="156">
        <f>IF(N295="zákl. přenesená",J295,0)</f>
        <v>0</v>
      </c>
      <c r="BH295" s="156">
        <f>IF(N295="sníž. přenesená",J295,0)</f>
        <v>0</v>
      </c>
      <c r="BI295" s="156">
        <f>IF(N295="nulová",J295,0)</f>
        <v>0</v>
      </c>
      <c r="BJ295" s="15" t="s">
        <v>93</v>
      </c>
      <c r="BK295" s="156">
        <f>ROUND(I295*H295,2)</f>
        <v>0</v>
      </c>
      <c r="BL295" s="15" t="s">
        <v>208</v>
      </c>
      <c r="BM295" s="155" t="s">
        <v>733</v>
      </c>
    </row>
    <row r="296" spans="1:47" s="2" customFormat="1" ht="29.25">
      <c r="A296" s="31"/>
      <c r="B296" s="32"/>
      <c r="C296" s="184"/>
      <c r="D296" s="201" t="s">
        <v>202</v>
      </c>
      <c r="E296" s="184"/>
      <c r="F296" s="202" t="s">
        <v>734</v>
      </c>
      <c r="G296" s="184"/>
      <c r="H296" s="184"/>
      <c r="I296" s="157"/>
      <c r="J296" s="184"/>
      <c r="K296" s="31"/>
      <c r="L296" s="32"/>
      <c r="M296" s="158"/>
      <c r="N296" s="159"/>
      <c r="O296" s="57"/>
      <c r="P296" s="57"/>
      <c r="Q296" s="57"/>
      <c r="R296" s="57"/>
      <c r="S296" s="57"/>
      <c r="T296" s="58"/>
      <c r="U296" s="31"/>
      <c r="V296" s="31"/>
      <c r="W296" s="31"/>
      <c r="X296" s="31"/>
      <c r="Y296" s="31"/>
      <c r="Z296" s="31"/>
      <c r="AA296" s="31"/>
      <c r="AB296" s="31"/>
      <c r="AC296" s="31"/>
      <c r="AD296" s="31"/>
      <c r="AE296" s="31"/>
      <c r="AT296" s="15" t="s">
        <v>202</v>
      </c>
      <c r="AU296" s="15" t="s">
        <v>150</v>
      </c>
    </row>
    <row r="297" spans="2:51" s="13" customFormat="1" ht="12">
      <c r="B297" s="160"/>
      <c r="C297" s="186"/>
      <c r="D297" s="201" t="s">
        <v>257</v>
      </c>
      <c r="E297" s="203" t="s">
        <v>1</v>
      </c>
      <c r="F297" s="204" t="s">
        <v>1676</v>
      </c>
      <c r="G297" s="186"/>
      <c r="H297" s="205">
        <v>1.56</v>
      </c>
      <c r="I297" s="162"/>
      <c r="J297" s="186"/>
      <c r="L297" s="160"/>
      <c r="M297" s="163"/>
      <c r="N297" s="164"/>
      <c r="O297" s="164"/>
      <c r="P297" s="164"/>
      <c r="Q297" s="164"/>
      <c r="R297" s="164"/>
      <c r="S297" s="164"/>
      <c r="T297" s="165"/>
      <c r="AT297" s="161" t="s">
        <v>257</v>
      </c>
      <c r="AU297" s="161" t="s">
        <v>150</v>
      </c>
      <c r="AV297" s="13" t="s">
        <v>96</v>
      </c>
      <c r="AW297" s="13" t="s">
        <v>40</v>
      </c>
      <c r="AX297" s="13" t="s">
        <v>85</v>
      </c>
      <c r="AY297" s="161" t="s">
        <v>195</v>
      </c>
    </row>
    <row r="298" spans="2:51" s="13" customFormat="1" ht="12">
      <c r="B298" s="160"/>
      <c r="C298" s="186"/>
      <c r="D298" s="201" t="s">
        <v>257</v>
      </c>
      <c r="E298" s="203" t="s">
        <v>1</v>
      </c>
      <c r="F298" s="204" t="s">
        <v>1677</v>
      </c>
      <c r="G298" s="186"/>
      <c r="H298" s="205">
        <v>24</v>
      </c>
      <c r="I298" s="162"/>
      <c r="J298" s="186"/>
      <c r="L298" s="160"/>
      <c r="M298" s="163"/>
      <c r="N298" s="164"/>
      <c r="O298" s="164"/>
      <c r="P298" s="164"/>
      <c r="Q298" s="164"/>
      <c r="R298" s="164"/>
      <c r="S298" s="164"/>
      <c r="T298" s="165"/>
      <c r="AT298" s="161" t="s">
        <v>257</v>
      </c>
      <c r="AU298" s="161" t="s">
        <v>150</v>
      </c>
      <c r="AV298" s="13" t="s">
        <v>96</v>
      </c>
      <c r="AW298" s="13" t="s">
        <v>40</v>
      </c>
      <c r="AX298" s="13" t="s">
        <v>85</v>
      </c>
      <c r="AY298" s="161" t="s">
        <v>195</v>
      </c>
    </row>
    <row r="299" spans="1:65" s="2" customFormat="1" ht="24.2" customHeight="1">
      <c r="A299" s="31"/>
      <c r="B299" s="148"/>
      <c r="C299" s="196" t="s">
        <v>582</v>
      </c>
      <c r="D299" s="196" t="s">
        <v>196</v>
      </c>
      <c r="E299" s="197" t="s">
        <v>742</v>
      </c>
      <c r="F299" s="198" t="s">
        <v>743</v>
      </c>
      <c r="G299" s="199" t="s">
        <v>330</v>
      </c>
      <c r="H299" s="200">
        <v>1</v>
      </c>
      <c r="I299" s="149"/>
      <c r="J299" s="183">
        <f>ROUND(I299*H299,2)</f>
        <v>0</v>
      </c>
      <c r="K299" s="150"/>
      <c r="L299" s="32"/>
      <c r="M299" s="151" t="s">
        <v>1</v>
      </c>
      <c r="N299" s="152" t="s">
        <v>50</v>
      </c>
      <c r="O299" s="57"/>
      <c r="P299" s="153">
        <f>O299*H299</f>
        <v>0</v>
      </c>
      <c r="Q299" s="153">
        <v>0</v>
      </c>
      <c r="R299" s="153">
        <f>Q299*H299</f>
        <v>0</v>
      </c>
      <c r="S299" s="153">
        <v>0</v>
      </c>
      <c r="T299" s="154">
        <f>S299*H299</f>
        <v>0</v>
      </c>
      <c r="U299" s="31"/>
      <c r="V299" s="31"/>
      <c r="W299" s="31"/>
      <c r="X299" s="31"/>
      <c r="Y299" s="31"/>
      <c r="Z299" s="31"/>
      <c r="AA299" s="31"/>
      <c r="AB299" s="31"/>
      <c r="AC299" s="31"/>
      <c r="AD299" s="31"/>
      <c r="AE299" s="31"/>
      <c r="AR299" s="155" t="s">
        <v>208</v>
      </c>
      <c r="AT299" s="155" t="s">
        <v>196</v>
      </c>
      <c r="AU299" s="155" t="s">
        <v>150</v>
      </c>
      <c r="AY299" s="15" t="s">
        <v>195</v>
      </c>
      <c r="BE299" s="156">
        <f>IF(N299="základní",J299,0)</f>
        <v>0</v>
      </c>
      <c r="BF299" s="156">
        <f>IF(N299="snížená",J299,0)</f>
        <v>0</v>
      </c>
      <c r="BG299" s="156">
        <f>IF(N299="zákl. přenesená",J299,0)</f>
        <v>0</v>
      </c>
      <c r="BH299" s="156">
        <f>IF(N299="sníž. přenesená",J299,0)</f>
        <v>0</v>
      </c>
      <c r="BI299" s="156">
        <f>IF(N299="nulová",J299,0)</f>
        <v>0</v>
      </c>
      <c r="BJ299" s="15" t="s">
        <v>93</v>
      </c>
      <c r="BK299" s="156">
        <f>ROUND(I299*H299,2)</f>
        <v>0</v>
      </c>
      <c r="BL299" s="15" t="s">
        <v>208</v>
      </c>
      <c r="BM299" s="155" t="s">
        <v>744</v>
      </c>
    </row>
    <row r="300" spans="1:47" s="2" customFormat="1" ht="29.25">
      <c r="A300" s="31"/>
      <c r="B300" s="32"/>
      <c r="C300" s="184"/>
      <c r="D300" s="201" t="s">
        <v>202</v>
      </c>
      <c r="E300" s="184"/>
      <c r="F300" s="202" t="s">
        <v>745</v>
      </c>
      <c r="G300" s="184"/>
      <c r="H300" s="184"/>
      <c r="I300" s="157"/>
      <c r="J300" s="184"/>
      <c r="K300" s="31"/>
      <c r="L300" s="32"/>
      <c r="M300" s="158"/>
      <c r="N300" s="159"/>
      <c r="O300" s="57"/>
      <c r="P300" s="57"/>
      <c r="Q300" s="57"/>
      <c r="R300" s="57"/>
      <c r="S300" s="57"/>
      <c r="T300" s="58"/>
      <c r="U300" s="31"/>
      <c r="V300" s="31"/>
      <c r="W300" s="31"/>
      <c r="X300" s="31"/>
      <c r="Y300" s="31"/>
      <c r="Z300" s="31"/>
      <c r="AA300" s="31"/>
      <c r="AB300" s="31"/>
      <c r="AC300" s="31"/>
      <c r="AD300" s="31"/>
      <c r="AE300" s="31"/>
      <c r="AT300" s="15" t="s">
        <v>202</v>
      </c>
      <c r="AU300" s="15" t="s">
        <v>150</v>
      </c>
    </row>
    <row r="301" spans="2:51" s="13" customFormat="1" ht="12">
      <c r="B301" s="160"/>
      <c r="C301" s="186"/>
      <c r="D301" s="201" t="s">
        <v>257</v>
      </c>
      <c r="E301" s="203" t="s">
        <v>1</v>
      </c>
      <c r="F301" s="204" t="s">
        <v>93</v>
      </c>
      <c r="G301" s="186"/>
      <c r="H301" s="205">
        <v>1</v>
      </c>
      <c r="I301" s="162"/>
      <c r="J301" s="186"/>
      <c r="L301" s="160"/>
      <c r="M301" s="163"/>
      <c r="N301" s="164"/>
      <c r="O301" s="164"/>
      <c r="P301" s="164"/>
      <c r="Q301" s="164"/>
      <c r="R301" s="164"/>
      <c r="S301" s="164"/>
      <c r="T301" s="165"/>
      <c r="AT301" s="161" t="s">
        <v>257</v>
      </c>
      <c r="AU301" s="161" t="s">
        <v>150</v>
      </c>
      <c r="AV301" s="13" t="s">
        <v>96</v>
      </c>
      <c r="AW301" s="13" t="s">
        <v>40</v>
      </c>
      <c r="AX301" s="13" t="s">
        <v>93</v>
      </c>
      <c r="AY301" s="161" t="s">
        <v>195</v>
      </c>
    </row>
    <row r="302" spans="2:63" s="12" customFormat="1" ht="22.9" customHeight="1">
      <c r="B302" s="135"/>
      <c r="C302" s="192"/>
      <c r="D302" s="193" t="s">
        <v>84</v>
      </c>
      <c r="E302" s="195" t="s">
        <v>746</v>
      </c>
      <c r="F302" s="195" t="s">
        <v>747</v>
      </c>
      <c r="G302" s="192"/>
      <c r="H302" s="192"/>
      <c r="I302" s="138"/>
      <c r="J302" s="185">
        <f>BK302</f>
        <v>0</v>
      </c>
      <c r="L302" s="135"/>
      <c r="M302" s="140"/>
      <c r="N302" s="141"/>
      <c r="O302" s="141"/>
      <c r="P302" s="142">
        <f>SUM(P303:P308)</f>
        <v>0</v>
      </c>
      <c r="Q302" s="141"/>
      <c r="R302" s="142">
        <f>SUM(R303:R308)</f>
        <v>0</v>
      </c>
      <c r="S302" s="141"/>
      <c r="T302" s="143">
        <f>SUM(T303:T308)</f>
        <v>0</v>
      </c>
      <c r="AR302" s="136" t="s">
        <v>93</v>
      </c>
      <c r="AT302" s="144" t="s">
        <v>84</v>
      </c>
      <c r="AU302" s="144" t="s">
        <v>93</v>
      </c>
      <c r="AY302" s="136" t="s">
        <v>195</v>
      </c>
      <c r="BK302" s="145">
        <f>SUM(BK303:BK308)</f>
        <v>0</v>
      </c>
    </row>
    <row r="303" spans="1:65" s="2" customFormat="1" ht="24.2" customHeight="1">
      <c r="A303" s="31"/>
      <c r="B303" s="148"/>
      <c r="C303" s="196" t="s">
        <v>586</v>
      </c>
      <c r="D303" s="196" t="s">
        <v>196</v>
      </c>
      <c r="E303" s="197" t="s">
        <v>872</v>
      </c>
      <c r="F303" s="198" t="s">
        <v>873</v>
      </c>
      <c r="G303" s="199" t="s">
        <v>330</v>
      </c>
      <c r="H303" s="200">
        <v>30</v>
      </c>
      <c r="I303" s="149"/>
      <c r="J303" s="183">
        <f>ROUND(I303*H303,2)</f>
        <v>0</v>
      </c>
      <c r="K303" s="150"/>
      <c r="L303" s="32"/>
      <c r="M303" s="151" t="s">
        <v>1</v>
      </c>
      <c r="N303" s="152" t="s">
        <v>50</v>
      </c>
      <c r="O303" s="57"/>
      <c r="P303" s="153">
        <f>O303*H303</f>
        <v>0</v>
      </c>
      <c r="Q303" s="153">
        <v>0</v>
      </c>
      <c r="R303" s="153">
        <f>Q303*H303</f>
        <v>0</v>
      </c>
      <c r="S303" s="153">
        <v>0</v>
      </c>
      <c r="T303" s="154">
        <f>S303*H303</f>
        <v>0</v>
      </c>
      <c r="U303" s="31"/>
      <c r="V303" s="31"/>
      <c r="W303" s="31"/>
      <c r="X303" s="31"/>
      <c r="Y303" s="31"/>
      <c r="Z303" s="31"/>
      <c r="AA303" s="31"/>
      <c r="AB303" s="31"/>
      <c r="AC303" s="31"/>
      <c r="AD303" s="31"/>
      <c r="AE303" s="31"/>
      <c r="AR303" s="155" t="s">
        <v>208</v>
      </c>
      <c r="AT303" s="155" t="s">
        <v>196</v>
      </c>
      <c r="AU303" s="155" t="s">
        <v>96</v>
      </c>
      <c r="AY303" s="15" t="s">
        <v>195</v>
      </c>
      <c r="BE303" s="156">
        <f>IF(N303="základní",J303,0)</f>
        <v>0</v>
      </c>
      <c r="BF303" s="156">
        <f>IF(N303="snížená",J303,0)</f>
        <v>0</v>
      </c>
      <c r="BG303" s="156">
        <f>IF(N303="zákl. přenesená",J303,0)</f>
        <v>0</v>
      </c>
      <c r="BH303" s="156">
        <f>IF(N303="sníž. přenesená",J303,0)</f>
        <v>0</v>
      </c>
      <c r="BI303" s="156">
        <f>IF(N303="nulová",J303,0)</f>
        <v>0</v>
      </c>
      <c r="BJ303" s="15" t="s">
        <v>93</v>
      </c>
      <c r="BK303" s="156">
        <f>ROUND(I303*H303,2)</f>
        <v>0</v>
      </c>
      <c r="BL303" s="15" t="s">
        <v>208</v>
      </c>
      <c r="BM303" s="155" t="s">
        <v>874</v>
      </c>
    </row>
    <row r="304" spans="1:47" s="2" customFormat="1" ht="29.25">
      <c r="A304" s="31"/>
      <c r="B304" s="32"/>
      <c r="C304" s="184"/>
      <c r="D304" s="201" t="s">
        <v>202</v>
      </c>
      <c r="E304" s="184"/>
      <c r="F304" s="202" t="s">
        <v>875</v>
      </c>
      <c r="G304" s="184"/>
      <c r="H304" s="184"/>
      <c r="I304" s="157"/>
      <c r="J304" s="184"/>
      <c r="K304" s="31"/>
      <c r="L304" s="32"/>
      <c r="M304" s="158"/>
      <c r="N304" s="159"/>
      <c r="O304" s="57"/>
      <c r="P304" s="57"/>
      <c r="Q304" s="57"/>
      <c r="R304" s="57"/>
      <c r="S304" s="57"/>
      <c r="T304" s="58"/>
      <c r="U304" s="31"/>
      <c r="V304" s="31"/>
      <c r="W304" s="31"/>
      <c r="X304" s="31"/>
      <c r="Y304" s="31"/>
      <c r="Z304" s="31"/>
      <c r="AA304" s="31"/>
      <c r="AB304" s="31"/>
      <c r="AC304" s="31"/>
      <c r="AD304" s="31"/>
      <c r="AE304" s="31"/>
      <c r="AT304" s="15" t="s">
        <v>202</v>
      </c>
      <c r="AU304" s="15" t="s">
        <v>96</v>
      </c>
    </row>
    <row r="305" spans="2:51" s="13" customFormat="1" ht="12">
      <c r="B305" s="160"/>
      <c r="C305" s="186"/>
      <c r="D305" s="201" t="s">
        <v>257</v>
      </c>
      <c r="E305" s="203" t="s">
        <v>1</v>
      </c>
      <c r="F305" s="204" t="s">
        <v>1680</v>
      </c>
      <c r="G305" s="186"/>
      <c r="H305" s="205">
        <v>30</v>
      </c>
      <c r="I305" s="162"/>
      <c r="J305" s="186"/>
      <c r="L305" s="160"/>
      <c r="M305" s="163"/>
      <c r="N305" s="164"/>
      <c r="O305" s="164"/>
      <c r="P305" s="164"/>
      <c r="Q305" s="164"/>
      <c r="R305" s="164"/>
      <c r="S305" s="164"/>
      <c r="T305" s="165"/>
      <c r="AT305" s="161" t="s">
        <v>257</v>
      </c>
      <c r="AU305" s="161" t="s">
        <v>96</v>
      </c>
      <c r="AV305" s="13" t="s">
        <v>96</v>
      </c>
      <c r="AW305" s="13" t="s">
        <v>40</v>
      </c>
      <c r="AX305" s="13" t="s">
        <v>93</v>
      </c>
      <c r="AY305" s="161" t="s">
        <v>195</v>
      </c>
    </row>
    <row r="306" spans="1:65" s="2" customFormat="1" ht="44.25" customHeight="1">
      <c r="A306" s="31"/>
      <c r="B306" s="148"/>
      <c r="C306" s="196" t="s">
        <v>590</v>
      </c>
      <c r="D306" s="196" t="s">
        <v>196</v>
      </c>
      <c r="E306" s="197" t="s">
        <v>754</v>
      </c>
      <c r="F306" s="198" t="s">
        <v>755</v>
      </c>
      <c r="G306" s="199" t="s">
        <v>330</v>
      </c>
      <c r="H306" s="200">
        <v>1.56</v>
      </c>
      <c r="I306" s="149"/>
      <c r="J306" s="183">
        <f>ROUND(I306*H306,2)</f>
        <v>0</v>
      </c>
      <c r="K306" s="150"/>
      <c r="L306" s="32"/>
      <c r="M306" s="151" t="s">
        <v>1</v>
      </c>
      <c r="N306" s="152" t="s">
        <v>50</v>
      </c>
      <c r="O306" s="57"/>
      <c r="P306" s="153">
        <f>O306*H306</f>
        <v>0</v>
      </c>
      <c r="Q306" s="153">
        <v>0</v>
      </c>
      <c r="R306" s="153">
        <f>Q306*H306</f>
        <v>0</v>
      </c>
      <c r="S306" s="153">
        <v>0</v>
      </c>
      <c r="T306" s="154">
        <f>S306*H306</f>
        <v>0</v>
      </c>
      <c r="U306" s="31"/>
      <c r="V306" s="31"/>
      <c r="W306" s="31"/>
      <c r="X306" s="31"/>
      <c r="Y306" s="31"/>
      <c r="Z306" s="31"/>
      <c r="AA306" s="31"/>
      <c r="AB306" s="31"/>
      <c r="AC306" s="31"/>
      <c r="AD306" s="31"/>
      <c r="AE306" s="31"/>
      <c r="AR306" s="155" t="s">
        <v>208</v>
      </c>
      <c r="AT306" s="155" t="s">
        <v>196</v>
      </c>
      <c r="AU306" s="155" t="s">
        <v>96</v>
      </c>
      <c r="AY306" s="15" t="s">
        <v>195</v>
      </c>
      <c r="BE306" s="156">
        <f>IF(N306="základní",J306,0)</f>
        <v>0</v>
      </c>
      <c r="BF306" s="156">
        <f>IF(N306="snížená",J306,0)</f>
        <v>0</v>
      </c>
      <c r="BG306" s="156">
        <f>IF(N306="zákl. přenesená",J306,0)</f>
        <v>0</v>
      </c>
      <c r="BH306" s="156">
        <f>IF(N306="sníž. přenesená",J306,0)</f>
        <v>0</v>
      </c>
      <c r="BI306" s="156">
        <f>IF(N306="nulová",J306,0)</f>
        <v>0</v>
      </c>
      <c r="BJ306" s="15" t="s">
        <v>93</v>
      </c>
      <c r="BK306" s="156">
        <f>ROUND(I306*H306,2)</f>
        <v>0</v>
      </c>
      <c r="BL306" s="15" t="s">
        <v>208</v>
      </c>
      <c r="BM306" s="155" t="s">
        <v>756</v>
      </c>
    </row>
    <row r="307" spans="1:47" s="2" customFormat="1" ht="29.25">
      <c r="A307" s="31"/>
      <c r="B307" s="32"/>
      <c r="C307" s="184"/>
      <c r="D307" s="201" t="s">
        <v>202</v>
      </c>
      <c r="E307" s="184"/>
      <c r="F307" s="202" t="s">
        <v>755</v>
      </c>
      <c r="G307" s="184"/>
      <c r="H307" s="184"/>
      <c r="I307" s="157"/>
      <c r="J307" s="184"/>
      <c r="K307" s="31"/>
      <c r="L307" s="32"/>
      <c r="M307" s="158"/>
      <c r="N307" s="159"/>
      <c r="O307" s="57"/>
      <c r="P307" s="57"/>
      <c r="Q307" s="57"/>
      <c r="R307" s="57"/>
      <c r="S307" s="57"/>
      <c r="T307" s="58"/>
      <c r="U307" s="31"/>
      <c r="V307" s="31"/>
      <c r="W307" s="31"/>
      <c r="X307" s="31"/>
      <c r="Y307" s="31"/>
      <c r="Z307" s="31"/>
      <c r="AA307" s="31"/>
      <c r="AB307" s="31"/>
      <c r="AC307" s="31"/>
      <c r="AD307" s="31"/>
      <c r="AE307" s="31"/>
      <c r="AT307" s="15" t="s">
        <v>202</v>
      </c>
      <c r="AU307" s="15" t="s">
        <v>96</v>
      </c>
    </row>
    <row r="308" spans="2:51" s="13" customFormat="1" ht="12">
      <c r="B308" s="160"/>
      <c r="C308" s="186"/>
      <c r="D308" s="201" t="s">
        <v>257</v>
      </c>
      <c r="E308" s="203" t="s">
        <v>1</v>
      </c>
      <c r="F308" s="204" t="s">
        <v>1676</v>
      </c>
      <c r="G308" s="186"/>
      <c r="H308" s="205">
        <v>1.56</v>
      </c>
      <c r="I308" s="162"/>
      <c r="J308" s="186"/>
      <c r="L308" s="160"/>
      <c r="M308" s="163"/>
      <c r="N308" s="164"/>
      <c r="O308" s="164"/>
      <c r="P308" s="164"/>
      <c r="Q308" s="164"/>
      <c r="R308" s="164"/>
      <c r="S308" s="164"/>
      <c r="T308" s="165"/>
      <c r="AT308" s="161" t="s">
        <v>257</v>
      </c>
      <c r="AU308" s="161" t="s">
        <v>96</v>
      </c>
      <c r="AV308" s="13" t="s">
        <v>96</v>
      </c>
      <c r="AW308" s="13" t="s">
        <v>40</v>
      </c>
      <c r="AX308" s="13" t="s">
        <v>93</v>
      </c>
      <c r="AY308" s="161" t="s">
        <v>195</v>
      </c>
    </row>
    <row r="309" spans="2:63" s="12" customFormat="1" ht="25.9" customHeight="1">
      <c r="B309" s="135"/>
      <c r="C309" s="192"/>
      <c r="D309" s="193" t="s">
        <v>84</v>
      </c>
      <c r="E309" s="194" t="s">
        <v>757</v>
      </c>
      <c r="F309" s="194" t="s">
        <v>758</v>
      </c>
      <c r="G309" s="192"/>
      <c r="H309" s="192"/>
      <c r="I309" s="138"/>
      <c r="J309" s="188">
        <f>BK309</f>
        <v>0</v>
      </c>
      <c r="L309" s="135"/>
      <c r="M309" s="140"/>
      <c r="N309" s="141"/>
      <c r="O309" s="141"/>
      <c r="P309" s="142">
        <f>P310</f>
        <v>0</v>
      </c>
      <c r="Q309" s="141"/>
      <c r="R309" s="142">
        <f>R310</f>
        <v>0</v>
      </c>
      <c r="S309" s="141"/>
      <c r="T309" s="143">
        <f>T310</f>
        <v>0</v>
      </c>
      <c r="AR309" s="136" t="s">
        <v>96</v>
      </c>
      <c r="AT309" s="144" t="s">
        <v>84</v>
      </c>
      <c r="AU309" s="144" t="s">
        <v>85</v>
      </c>
      <c r="AY309" s="136" t="s">
        <v>195</v>
      </c>
      <c r="BK309" s="145">
        <f>BK310</f>
        <v>0</v>
      </c>
    </row>
    <row r="310" spans="2:63" s="12" customFormat="1" ht="22.9" customHeight="1">
      <c r="B310" s="135"/>
      <c r="C310" s="192"/>
      <c r="D310" s="193" t="s">
        <v>84</v>
      </c>
      <c r="E310" s="195" t="s">
        <v>759</v>
      </c>
      <c r="F310" s="195" t="s">
        <v>760</v>
      </c>
      <c r="G310" s="192"/>
      <c r="H310" s="192"/>
      <c r="I310" s="138"/>
      <c r="J310" s="185">
        <f>BK310</f>
        <v>0</v>
      </c>
      <c r="L310" s="135"/>
      <c r="M310" s="140"/>
      <c r="N310" s="141"/>
      <c r="O310" s="141"/>
      <c r="P310" s="142">
        <f>SUM(P311:P312)</f>
        <v>0</v>
      </c>
      <c r="Q310" s="141"/>
      <c r="R310" s="142">
        <f>SUM(R311:R312)</f>
        <v>0</v>
      </c>
      <c r="S310" s="141"/>
      <c r="T310" s="143">
        <f>SUM(T311:T312)</f>
        <v>0</v>
      </c>
      <c r="AR310" s="136" t="s">
        <v>96</v>
      </c>
      <c r="AT310" s="144" t="s">
        <v>84</v>
      </c>
      <c r="AU310" s="144" t="s">
        <v>93</v>
      </c>
      <c r="AY310" s="136" t="s">
        <v>195</v>
      </c>
      <c r="BK310" s="145">
        <f>SUM(BK311:BK312)</f>
        <v>0</v>
      </c>
    </row>
    <row r="311" spans="1:65" s="2" customFormat="1" ht="21.75" customHeight="1">
      <c r="A311" s="31"/>
      <c r="B311" s="148"/>
      <c r="C311" s="196" t="s">
        <v>594</v>
      </c>
      <c r="D311" s="196" t="s">
        <v>196</v>
      </c>
      <c r="E311" s="197" t="s">
        <v>1681</v>
      </c>
      <c r="F311" s="198" t="s">
        <v>1682</v>
      </c>
      <c r="G311" s="199" t="s">
        <v>312</v>
      </c>
      <c r="H311" s="200">
        <v>63.2</v>
      </c>
      <c r="I311" s="149"/>
      <c r="J311" s="183">
        <f>ROUND(I311*H311,2)</f>
        <v>0</v>
      </c>
      <c r="K311" s="150"/>
      <c r="L311" s="32"/>
      <c r="M311" s="151" t="s">
        <v>1</v>
      </c>
      <c r="N311" s="152" t="s">
        <v>50</v>
      </c>
      <c r="O311" s="57"/>
      <c r="P311" s="153">
        <f>O311*H311</f>
        <v>0</v>
      </c>
      <c r="Q311" s="153">
        <v>0</v>
      </c>
      <c r="R311" s="153">
        <f>Q311*H311</f>
        <v>0</v>
      </c>
      <c r="S311" s="153">
        <v>0</v>
      </c>
      <c r="T311" s="154">
        <f>S311*H311</f>
        <v>0</v>
      </c>
      <c r="U311" s="31"/>
      <c r="V311" s="31"/>
      <c r="W311" s="31"/>
      <c r="X311" s="31"/>
      <c r="Y311" s="31"/>
      <c r="Z311" s="31"/>
      <c r="AA311" s="31"/>
      <c r="AB311" s="31"/>
      <c r="AC311" s="31"/>
      <c r="AD311" s="31"/>
      <c r="AE311" s="31"/>
      <c r="AR311" s="155" t="s">
        <v>269</v>
      </c>
      <c r="AT311" s="155" t="s">
        <v>196</v>
      </c>
      <c r="AU311" s="155" t="s">
        <v>96</v>
      </c>
      <c r="AY311" s="15" t="s">
        <v>195</v>
      </c>
      <c r="BE311" s="156">
        <f>IF(N311="základní",J311,0)</f>
        <v>0</v>
      </c>
      <c r="BF311" s="156">
        <f>IF(N311="snížená",J311,0)</f>
        <v>0</v>
      </c>
      <c r="BG311" s="156">
        <f>IF(N311="zákl. přenesená",J311,0)</f>
        <v>0</v>
      </c>
      <c r="BH311" s="156">
        <f>IF(N311="sníž. přenesená",J311,0)</f>
        <v>0</v>
      </c>
      <c r="BI311" s="156">
        <f>IF(N311="nulová",J311,0)</f>
        <v>0</v>
      </c>
      <c r="BJ311" s="15" t="s">
        <v>93</v>
      </c>
      <c r="BK311" s="156">
        <f>ROUND(I311*H311,2)</f>
        <v>0</v>
      </c>
      <c r="BL311" s="15" t="s">
        <v>269</v>
      </c>
      <c r="BM311" s="155" t="s">
        <v>1683</v>
      </c>
    </row>
    <row r="312" spans="1:47" s="2" customFormat="1" ht="19.5">
      <c r="A312" s="31"/>
      <c r="B312" s="32"/>
      <c r="C312" s="184"/>
      <c r="D312" s="201" t="s">
        <v>202</v>
      </c>
      <c r="E312" s="184"/>
      <c r="F312" s="202" t="s">
        <v>1684</v>
      </c>
      <c r="G312" s="184"/>
      <c r="H312" s="184"/>
      <c r="I312" s="157"/>
      <c r="J312" s="184"/>
      <c r="K312" s="31"/>
      <c r="L312" s="32"/>
      <c r="M312" s="158"/>
      <c r="N312" s="159"/>
      <c r="O312" s="57"/>
      <c r="P312" s="57"/>
      <c r="Q312" s="57"/>
      <c r="R312" s="57"/>
      <c r="S312" s="57"/>
      <c r="T312" s="58"/>
      <c r="U312" s="31"/>
      <c r="V312" s="31"/>
      <c r="W312" s="31"/>
      <c r="X312" s="31"/>
      <c r="Y312" s="31"/>
      <c r="Z312" s="31"/>
      <c r="AA312" s="31"/>
      <c r="AB312" s="31"/>
      <c r="AC312" s="31"/>
      <c r="AD312" s="31"/>
      <c r="AE312" s="31"/>
      <c r="AT312" s="15" t="s">
        <v>202</v>
      </c>
      <c r="AU312" s="15" t="s">
        <v>96</v>
      </c>
    </row>
    <row r="313" spans="2:63" s="12" customFormat="1" ht="25.9" customHeight="1">
      <c r="B313" s="135"/>
      <c r="C313" s="192"/>
      <c r="D313" s="193" t="s">
        <v>84</v>
      </c>
      <c r="E313" s="194" t="s">
        <v>327</v>
      </c>
      <c r="F313" s="194" t="s">
        <v>765</v>
      </c>
      <c r="G313" s="192"/>
      <c r="H313" s="192"/>
      <c r="I313" s="138"/>
      <c r="J313" s="188">
        <f>BK313</f>
        <v>0</v>
      </c>
      <c r="L313" s="135"/>
      <c r="M313" s="140"/>
      <c r="N313" s="141"/>
      <c r="O313" s="141"/>
      <c r="P313" s="142">
        <f>P314</f>
        <v>0</v>
      </c>
      <c r="Q313" s="141"/>
      <c r="R313" s="142">
        <f>R314</f>
        <v>0</v>
      </c>
      <c r="S313" s="141"/>
      <c r="T313" s="143">
        <f>T314</f>
        <v>0</v>
      </c>
      <c r="AR313" s="136" t="s">
        <v>150</v>
      </c>
      <c r="AT313" s="144" t="s">
        <v>84</v>
      </c>
      <c r="AU313" s="144" t="s">
        <v>85</v>
      </c>
      <c r="AY313" s="136" t="s">
        <v>195</v>
      </c>
      <c r="BK313" s="145">
        <f>BK314</f>
        <v>0</v>
      </c>
    </row>
    <row r="314" spans="2:63" s="12" customFormat="1" ht="22.9" customHeight="1">
      <c r="B314" s="135"/>
      <c r="C314" s="192"/>
      <c r="D314" s="193" t="s">
        <v>84</v>
      </c>
      <c r="E314" s="195" t="s">
        <v>772</v>
      </c>
      <c r="F314" s="195" t="s">
        <v>773</v>
      </c>
      <c r="G314" s="192"/>
      <c r="H314" s="192"/>
      <c r="I314" s="138"/>
      <c r="J314" s="185">
        <f>BK314</f>
        <v>0</v>
      </c>
      <c r="L314" s="135"/>
      <c r="M314" s="140"/>
      <c r="N314" s="141"/>
      <c r="O314" s="141"/>
      <c r="P314" s="142">
        <f>SUM(P315:P318)</f>
        <v>0</v>
      </c>
      <c r="Q314" s="141"/>
      <c r="R314" s="142">
        <f>SUM(R315:R318)</f>
        <v>0</v>
      </c>
      <c r="S314" s="141"/>
      <c r="T314" s="143">
        <f>SUM(T315:T318)</f>
        <v>0</v>
      </c>
      <c r="AR314" s="136" t="s">
        <v>150</v>
      </c>
      <c r="AT314" s="144" t="s">
        <v>84</v>
      </c>
      <c r="AU314" s="144" t="s">
        <v>93</v>
      </c>
      <c r="AY314" s="136" t="s">
        <v>195</v>
      </c>
      <c r="BK314" s="145">
        <f>SUM(BK315:BK318)</f>
        <v>0</v>
      </c>
    </row>
    <row r="315" spans="1:65" s="2" customFormat="1" ht="24.2" customHeight="1">
      <c r="A315" s="31"/>
      <c r="B315" s="148"/>
      <c r="C315" s="196" t="s">
        <v>599</v>
      </c>
      <c r="D315" s="196" t="s">
        <v>196</v>
      </c>
      <c r="E315" s="197" t="s">
        <v>775</v>
      </c>
      <c r="F315" s="198" t="s">
        <v>776</v>
      </c>
      <c r="G315" s="199" t="s">
        <v>347</v>
      </c>
      <c r="H315" s="200">
        <v>72.896</v>
      </c>
      <c r="I315" s="149"/>
      <c r="J315" s="183">
        <f>ROUND(I315*H315,2)</f>
        <v>0</v>
      </c>
      <c r="K315" s="150"/>
      <c r="L315" s="32"/>
      <c r="M315" s="151" t="s">
        <v>1</v>
      </c>
      <c r="N315" s="152" t="s">
        <v>50</v>
      </c>
      <c r="O315" s="57"/>
      <c r="P315" s="153">
        <f>O315*H315</f>
        <v>0</v>
      </c>
      <c r="Q315" s="153">
        <v>0</v>
      </c>
      <c r="R315" s="153">
        <f>Q315*H315</f>
        <v>0</v>
      </c>
      <c r="S315" s="153">
        <v>0</v>
      </c>
      <c r="T315" s="154">
        <f>S315*H315</f>
        <v>0</v>
      </c>
      <c r="U315" s="31"/>
      <c r="V315" s="31"/>
      <c r="W315" s="31"/>
      <c r="X315" s="31"/>
      <c r="Y315" s="31"/>
      <c r="Z315" s="31"/>
      <c r="AA315" s="31"/>
      <c r="AB315" s="31"/>
      <c r="AC315" s="31"/>
      <c r="AD315" s="31"/>
      <c r="AE315" s="31"/>
      <c r="AR315" s="155" t="s">
        <v>631</v>
      </c>
      <c r="AT315" s="155" t="s">
        <v>196</v>
      </c>
      <c r="AU315" s="155" t="s">
        <v>96</v>
      </c>
      <c r="AY315" s="15" t="s">
        <v>195</v>
      </c>
      <c r="BE315" s="156">
        <f>IF(N315="základní",J315,0)</f>
        <v>0</v>
      </c>
      <c r="BF315" s="156">
        <f>IF(N315="snížená",J315,0)</f>
        <v>0</v>
      </c>
      <c r="BG315" s="156">
        <f>IF(N315="zákl. přenesená",J315,0)</f>
        <v>0</v>
      </c>
      <c r="BH315" s="156">
        <f>IF(N315="sníž. přenesená",J315,0)</f>
        <v>0</v>
      </c>
      <c r="BI315" s="156">
        <f>IF(N315="nulová",J315,0)</f>
        <v>0</v>
      </c>
      <c r="BJ315" s="15" t="s">
        <v>93</v>
      </c>
      <c r="BK315" s="156">
        <f>ROUND(I315*H315,2)</f>
        <v>0</v>
      </c>
      <c r="BL315" s="15" t="s">
        <v>631</v>
      </c>
      <c r="BM315" s="155" t="s">
        <v>876</v>
      </c>
    </row>
    <row r="316" spans="1:47" s="2" customFormat="1" ht="12">
      <c r="A316" s="31"/>
      <c r="B316" s="32"/>
      <c r="C316" s="184"/>
      <c r="D316" s="201" t="s">
        <v>202</v>
      </c>
      <c r="E316" s="184"/>
      <c r="F316" s="202" t="s">
        <v>778</v>
      </c>
      <c r="G316" s="184"/>
      <c r="H316" s="184"/>
      <c r="I316" s="157"/>
      <c r="J316" s="184"/>
      <c r="K316" s="31"/>
      <c r="L316" s="32"/>
      <c r="M316" s="158"/>
      <c r="N316" s="159"/>
      <c r="O316" s="57"/>
      <c r="P316" s="57"/>
      <c r="Q316" s="57"/>
      <c r="R316" s="57"/>
      <c r="S316" s="57"/>
      <c r="T316" s="58"/>
      <c r="U316" s="31"/>
      <c r="V316" s="31"/>
      <c r="W316" s="31"/>
      <c r="X316" s="31"/>
      <c r="Y316" s="31"/>
      <c r="Z316" s="31"/>
      <c r="AA316" s="31"/>
      <c r="AB316" s="31"/>
      <c r="AC316" s="31"/>
      <c r="AD316" s="31"/>
      <c r="AE316" s="31"/>
      <c r="AT316" s="15" t="s">
        <v>202</v>
      </c>
      <c r="AU316" s="15" t="s">
        <v>96</v>
      </c>
    </row>
    <row r="317" spans="2:51" s="13" customFormat="1" ht="12">
      <c r="B317" s="160"/>
      <c r="C317" s="186"/>
      <c r="D317" s="201" t="s">
        <v>257</v>
      </c>
      <c r="E317" s="203" t="s">
        <v>1</v>
      </c>
      <c r="F317" s="204" t="s">
        <v>1630</v>
      </c>
      <c r="G317" s="186"/>
      <c r="H317" s="205">
        <v>91.008</v>
      </c>
      <c r="I317" s="162"/>
      <c r="J317" s="186"/>
      <c r="L317" s="160"/>
      <c r="M317" s="163"/>
      <c r="N317" s="164"/>
      <c r="O317" s="164"/>
      <c r="P317" s="164"/>
      <c r="Q317" s="164"/>
      <c r="R317" s="164"/>
      <c r="S317" s="164"/>
      <c r="T317" s="165"/>
      <c r="AT317" s="161" t="s">
        <v>257</v>
      </c>
      <c r="AU317" s="161" t="s">
        <v>96</v>
      </c>
      <c r="AV317" s="13" t="s">
        <v>96</v>
      </c>
      <c r="AW317" s="13" t="s">
        <v>40</v>
      </c>
      <c r="AX317" s="13" t="s">
        <v>85</v>
      </c>
      <c r="AY317" s="161" t="s">
        <v>195</v>
      </c>
    </row>
    <row r="318" spans="2:51" s="13" customFormat="1" ht="12">
      <c r="B318" s="160"/>
      <c r="C318" s="186"/>
      <c r="D318" s="201" t="s">
        <v>257</v>
      </c>
      <c r="E318" s="203" t="s">
        <v>1</v>
      </c>
      <c r="F318" s="204" t="s">
        <v>1631</v>
      </c>
      <c r="G318" s="186"/>
      <c r="H318" s="205">
        <v>-18.112</v>
      </c>
      <c r="I318" s="162"/>
      <c r="J318" s="186"/>
      <c r="L318" s="160"/>
      <c r="M318" s="175"/>
      <c r="N318" s="176"/>
      <c r="O318" s="176"/>
      <c r="P318" s="176"/>
      <c r="Q318" s="176"/>
      <c r="R318" s="176"/>
      <c r="S318" s="176"/>
      <c r="T318" s="177"/>
      <c r="AT318" s="161" t="s">
        <v>257</v>
      </c>
      <c r="AU318" s="161" t="s">
        <v>96</v>
      </c>
      <c r="AV318" s="13" t="s">
        <v>96</v>
      </c>
      <c r="AW318" s="13" t="s">
        <v>40</v>
      </c>
      <c r="AX318" s="13" t="s">
        <v>85</v>
      </c>
      <c r="AY318" s="161" t="s">
        <v>195</v>
      </c>
    </row>
    <row r="319" spans="1:31" s="2" customFormat="1" ht="6.95" customHeight="1">
      <c r="A319" s="31"/>
      <c r="B319" s="46"/>
      <c r="C319" s="189"/>
      <c r="D319" s="189"/>
      <c r="E319" s="189"/>
      <c r="F319" s="189"/>
      <c r="G319" s="189"/>
      <c r="H319" s="189"/>
      <c r="I319" s="47"/>
      <c r="J319" s="189"/>
      <c r="K319" s="47"/>
      <c r="L319" s="32"/>
      <c r="M319" s="31"/>
      <c r="O319" s="31"/>
      <c r="P319" s="31"/>
      <c r="Q319" s="31"/>
      <c r="R319" s="31"/>
      <c r="S319" s="31"/>
      <c r="T319" s="31"/>
      <c r="U319" s="31"/>
      <c r="V319" s="31"/>
      <c r="W319" s="31"/>
      <c r="X319" s="31"/>
      <c r="Y319" s="31"/>
      <c r="Z319" s="31"/>
      <c r="AA319" s="31"/>
      <c r="AB319" s="31"/>
      <c r="AC319" s="31"/>
      <c r="AD319" s="31"/>
      <c r="AE319" s="31"/>
    </row>
    <row r="320" spans="3:8" ht="12">
      <c r="C320" s="190"/>
      <c r="D320" s="190"/>
      <c r="E320" s="190"/>
      <c r="F320" s="190"/>
      <c r="G320" s="190"/>
      <c r="H320" s="190"/>
    </row>
  </sheetData>
  <sheetProtection sheet="1" objects="1" scenarios="1"/>
  <autoFilter ref="C126:K318"/>
  <mergeCells count="9">
    <mergeCell ref="E86:H86"/>
    <mergeCell ref="E117:H117"/>
    <mergeCell ref="E119:H119"/>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0"/>
  <sheetViews>
    <sheetView showGridLines="0" workbookViewId="0" topLeftCell="A112">
      <selection activeCell="I135" sqref="I13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138</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1685</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128</v>
      </c>
      <c r="G11" s="31"/>
      <c r="H11" s="31"/>
      <c r="I11" s="25" t="s">
        <v>20</v>
      </c>
      <c r="J11" s="23" t="s">
        <v>1686</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1150</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1687</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1</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1</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ROUND(J126,2)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ROUND((SUM(BE126:BE268)),2)</f>
        <v>0</v>
      </c>
      <c r="G33" s="31"/>
      <c r="H33" s="31"/>
      <c r="I33" s="104">
        <v>0.21</v>
      </c>
      <c r="J33" s="103">
        <f>ROUND(((SUM(BE126:BE268))*I33),2)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ROUND((SUM(BF126:BF268)),2)</f>
        <v>0</v>
      </c>
      <c r="G34" s="31"/>
      <c r="H34" s="31"/>
      <c r="I34" s="104">
        <v>0.15</v>
      </c>
      <c r="J34" s="103">
        <f>ROUND(((SUM(BF126:BF268))*I34),2)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ROUND((SUM(BG126:BG268)),2)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ROUND((SUM(BH126:BH268)),2)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ROUND((SUM(BI126:BI268)),2)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2021_2.13 - SO 01 Čerpací stanice</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J126</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J127</f>
        <v>0</v>
      </c>
      <c r="L96" s="116"/>
    </row>
    <row r="97" spans="2:12" s="10" customFormat="1" ht="19.9" customHeight="1">
      <c r="B97" s="120"/>
      <c r="D97" s="121" t="s">
        <v>276</v>
      </c>
      <c r="E97" s="122"/>
      <c r="F97" s="122"/>
      <c r="G97" s="122"/>
      <c r="H97" s="122"/>
      <c r="I97" s="122"/>
      <c r="J97" s="123">
        <f>J128</f>
        <v>0</v>
      </c>
      <c r="L97" s="120"/>
    </row>
    <row r="98" spans="2:12" s="10" customFormat="1" ht="19.9" customHeight="1">
      <c r="B98" s="120"/>
      <c r="D98" s="121" t="s">
        <v>277</v>
      </c>
      <c r="E98" s="122"/>
      <c r="F98" s="122"/>
      <c r="G98" s="122"/>
      <c r="H98" s="122"/>
      <c r="I98" s="122"/>
      <c r="J98" s="123">
        <f>J208</f>
        <v>0</v>
      </c>
      <c r="L98" s="120"/>
    </row>
    <row r="99" spans="2:12" s="10" customFormat="1" ht="19.9" customHeight="1">
      <c r="B99" s="120"/>
      <c r="D99" s="121" t="s">
        <v>279</v>
      </c>
      <c r="E99" s="122"/>
      <c r="F99" s="122"/>
      <c r="G99" s="122"/>
      <c r="H99" s="122"/>
      <c r="I99" s="122"/>
      <c r="J99" s="123">
        <f>J215</f>
        <v>0</v>
      </c>
      <c r="L99" s="120"/>
    </row>
    <row r="100" spans="2:12" s="10" customFormat="1" ht="19.9" customHeight="1">
      <c r="B100" s="120"/>
      <c r="D100" s="121" t="s">
        <v>280</v>
      </c>
      <c r="E100" s="122"/>
      <c r="F100" s="122"/>
      <c r="G100" s="122"/>
      <c r="H100" s="122"/>
      <c r="I100" s="122"/>
      <c r="J100" s="123">
        <f>J219</f>
        <v>0</v>
      </c>
      <c r="L100" s="120"/>
    </row>
    <row r="101" spans="2:12" s="10" customFormat="1" ht="19.9" customHeight="1">
      <c r="B101" s="120"/>
      <c r="D101" s="121" t="s">
        <v>1688</v>
      </c>
      <c r="E101" s="122"/>
      <c r="F101" s="122"/>
      <c r="G101" s="122"/>
      <c r="H101" s="122"/>
      <c r="I101" s="122"/>
      <c r="J101" s="123">
        <f>J224</f>
        <v>0</v>
      </c>
      <c r="L101" s="120"/>
    </row>
    <row r="102" spans="2:12" s="10" customFormat="1" ht="19.9" customHeight="1">
      <c r="B102" s="120"/>
      <c r="D102" s="121" t="s">
        <v>1151</v>
      </c>
      <c r="E102" s="122"/>
      <c r="F102" s="122"/>
      <c r="G102" s="122"/>
      <c r="H102" s="122"/>
      <c r="I102" s="122"/>
      <c r="J102" s="123">
        <f>J231</f>
        <v>0</v>
      </c>
      <c r="L102" s="120"/>
    </row>
    <row r="103" spans="2:12" s="10" customFormat="1" ht="19.9" customHeight="1">
      <c r="B103" s="120"/>
      <c r="D103" s="121" t="s">
        <v>283</v>
      </c>
      <c r="E103" s="122"/>
      <c r="F103" s="122"/>
      <c r="G103" s="122"/>
      <c r="H103" s="122"/>
      <c r="I103" s="122"/>
      <c r="J103" s="123">
        <f>J244</f>
        <v>0</v>
      </c>
      <c r="L103" s="120"/>
    </row>
    <row r="104" spans="2:12" s="10" customFormat="1" ht="14.85" customHeight="1">
      <c r="B104" s="120"/>
      <c r="D104" s="121" t="s">
        <v>284</v>
      </c>
      <c r="E104" s="122"/>
      <c r="F104" s="122"/>
      <c r="G104" s="122"/>
      <c r="H104" s="122"/>
      <c r="I104" s="122"/>
      <c r="J104" s="123">
        <f>J254</f>
        <v>0</v>
      </c>
      <c r="L104" s="120"/>
    </row>
    <row r="105" spans="2:12" s="9" customFormat="1" ht="24.95" customHeight="1">
      <c r="B105" s="116"/>
      <c r="D105" s="117" t="s">
        <v>288</v>
      </c>
      <c r="E105" s="118"/>
      <c r="F105" s="118"/>
      <c r="G105" s="118"/>
      <c r="H105" s="118"/>
      <c r="I105" s="118"/>
      <c r="J105" s="119">
        <f>J261</f>
        <v>0</v>
      </c>
      <c r="L105" s="116"/>
    </row>
    <row r="106" spans="2:12" s="10" customFormat="1" ht="19.9" customHeight="1">
      <c r="B106" s="120"/>
      <c r="D106" s="121" t="s">
        <v>290</v>
      </c>
      <c r="E106" s="122"/>
      <c r="F106" s="122"/>
      <c r="G106" s="122"/>
      <c r="H106" s="122"/>
      <c r="I106" s="122"/>
      <c r="J106" s="123">
        <f>J262</f>
        <v>0</v>
      </c>
      <c r="L106" s="120"/>
    </row>
    <row r="107" spans="1:31" s="2" customFormat="1" ht="21.75" customHeight="1">
      <c r="A107" s="31"/>
      <c r="B107" s="32"/>
      <c r="C107" s="31"/>
      <c r="D107" s="31"/>
      <c r="E107" s="31"/>
      <c r="F107" s="31"/>
      <c r="G107" s="31"/>
      <c r="H107" s="31"/>
      <c r="I107" s="31"/>
      <c r="J107" s="31"/>
      <c r="K107" s="31"/>
      <c r="L107" s="41"/>
      <c r="S107" s="31"/>
      <c r="T107" s="31"/>
      <c r="U107" s="31"/>
      <c r="V107" s="31"/>
      <c r="W107" s="31"/>
      <c r="X107" s="31"/>
      <c r="Y107" s="31"/>
      <c r="Z107" s="31"/>
      <c r="AA107" s="31"/>
      <c r="AB107" s="31"/>
      <c r="AC107" s="31"/>
      <c r="AD107" s="31"/>
      <c r="AE107" s="31"/>
    </row>
    <row r="108" spans="1:31" s="2" customFormat="1" ht="6.95" customHeight="1">
      <c r="A108" s="31"/>
      <c r="B108" s="46"/>
      <c r="C108" s="47"/>
      <c r="D108" s="47"/>
      <c r="E108" s="47"/>
      <c r="F108" s="47"/>
      <c r="G108" s="47"/>
      <c r="H108" s="47"/>
      <c r="I108" s="47"/>
      <c r="J108" s="47"/>
      <c r="K108" s="47"/>
      <c r="L108" s="41"/>
      <c r="S108" s="31"/>
      <c r="T108" s="31"/>
      <c r="U108" s="31"/>
      <c r="V108" s="31"/>
      <c r="W108" s="31"/>
      <c r="X108" s="31"/>
      <c r="Y108" s="31"/>
      <c r="Z108" s="31"/>
      <c r="AA108" s="31"/>
      <c r="AB108" s="31"/>
      <c r="AC108" s="31"/>
      <c r="AD108" s="31"/>
      <c r="AE108" s="31"/>
    </row>
    <row r="112" spans="1:31" s="2" customFormat="1" ht="6.95" customHeight="1">
      <c r="A112" s="31"/>
      <c r="B112" s="48"/>
      <c r="C112" s="49"/>
      <c r="D112" s="49"/>
      <c r="E112" s="49"/>
      <c r="F112" s="49"/>
      <c r="G112" s="49"/>
      <c r="H112" s="49"/>
      <c r="I112" s="49"/>
      <c r="J112" s="49"/>
      <c r="K112" s="49"/>
      <c r="L112" s="41"/>
      <c r="S112" s="31"/>
      <c r="T112" s="31"/>
      <c r="U112" s="31"/>
      <c r="V112" s="31"/>
      <c r="W112" s="31"/>
      <c r="X112" s="31"/>
      <c r="Y112" s="31"/>
      <c r="Z112" s="31"/>
      <c r="AA112" s="31"/>
      <c r="AB112" s="31"/>
      <c r="AC112" s="31"/>
      <c r="AD112" s="31"/>
      <c r="AE112" s="31"/>
    </row>
    <row r="113" spans="1:31" s="2" customFormat="1" ht="24.95" customHeight="1">
      <c r="A113" s="31"/>
      <c r="B113" s="32"/>
      <c r="C113" s="19" t="s">
        <v>179</v>
      </c>
      <c r="D113" s="31"/>
      <c r="E113" s="31"/>
      <c r="F113" s="31"/>
      <c r="G113" s="31"/>
      <c r="H113" s="31"/>
      <c r="I113" s="31"/>
      <c r="J113" s="31"/>
      <c r="K113" s="31"/>
      <c r="L113" s="41"/>
      <c r="S113" s="31"/>
      <c r="T113" s="31"/>
      <c r="U113" s="31"/>
      <c r="V113" s="31"/>
      <c r="W113" s="31"/>
      <c r="X113" s="31"/>
      <c r="Y113" s="31"/>
      <c r="Z113" s="31"/>
      <c r="AA113" s="31"/>
      <c r="AB113" s="31"/>
      <c r="AC113" s="31"/>
      <c r="AD113" s="31"/>
      <c r="AE113" s="31"/>
    </row>
    <row r="114" spans="1:31" s="2" customFormat="1" ht="6.95" customHeight="1">
      <c r="A114" s="31"/>
      <c r="B114" s="32"/>
      <c r="C114" s="31"/>
      <c r="D114" s="31"/>
      <c r="E114" s="31"/>
      <c r="F114" s="31"/>
      <c r="G114" s="31"/>
      <c r="H114" s="31"/>
      <c r="I114" s="31"/>
      <c r="J114" s="31"/>
      <c r="K114" s="31"/>
      <c r="L114" s="41"/>
      <c r="S114" s="31"/>
      <c r="T114" s="31"/>
      <c r="U114" s="31"/>
      <c r="V114" s="31"/>
      <c r="W114" s="31"/>
      <c r="X114" s="31"/>
      <c r="Y114" s="31"/>
      <c r="Z114" s="31"/>
      <c r="AA114" s="31"/>
      <c r="AB114" s="31"/>
      <c r="AC114" s="31"/>
      <c r="AD114" s="31"/>
      <c r="AE114" s="31"/>
    </row>
    <row r="115" spans="1:31" s="2" customFormat="1" ht="12" customHeight="1">
      <c r="A115" s="31"/>
      <c r="B115" s="32"/>
      <c r="C115" s="25" t="s">
        <v>16</v>
      </c>
      <c r="D115" s="31"/>
      <c r="E115" s="31"/>
      <c r="F115" s="31"/>
      <c r="G115" s="31"/>
      <c r="H115" s="31"/>
      <c r="I115" s="31"/>
      <c r="J115" s="31"/>
      <c r="K115" s="31"/>
      <c r="L115" s="41"/>
      <c r="S115" s="31"/>
      <c r="T115" s="31"/>
      <c r="U115" s="31"/>
      <c r="V115" s="31"/>
      <c r="W115" s="31"/>
      <c r="X115" s="31"/>
      <c r="Y115" s="31"/>
      <c r="Z115" s="31"/>
      <c r="AA115" s="31"/>
      <c r="AB115" s="31"/>
      <c r="AC115" s="31"/>
      <c r="AD115" s="31"/>
      <c r="AE115" s="31"/>
    </row>
    <row r="116" spans="1:31" s="2" customFormat="1" ht="16.5" customHeight="1">
      <c r="A116" s="31"/>
      <c r="B116" s="32"/>
      <c r="C116" s="31"/>
      <c r="D116" s="31"/>
      <c r="E116" s="298" t="str">
        <f>E7</f>
        <v>Odkanalizování lokality sídliště Gigant</v>
      </c>
      <c r="F116" s="299"/>
      <c r="G116" s="299"/>
      <c r="H116" s="299"/>
      <c r="I116" s="31"/>
      <c r="J116" s="31"/>
      <c r="K116" s="31"/>
      <c r="L116" s="41"/>
      <c r="S116" s="31"/>
      <c r="T116" s="31"/>
      <c r="U116" s="31"/>
      <c r="V116" s="31"/>
      <c r="W116" s="31"/>
      <c r="X116" s="31"/>
      <c r="Y116" s="31"/>
      <c r="Z116" s="31"/>
      <c r="AA116" s="31"/>
      <c r="AB116" s="31"/>
      <c r="AC116" s="31"/>
      <c r="AD116" s="31"/>
      <c r="AE116" s="31"/>
    </row>
    <row r="117" spans="1:31" s="2" customFormat="1" ht="12" customHeight="1">
      <c r="A117" s="31"/>
      <c r="B117" s="32"/>
      <c r="C117" s="25" t="s">
        <v>162</v>
      </c>
      <c r="D117" s="31"/>
      <c r="E117" s="31"/>
      <c r="F117" s="31"/>
      <c r="G117" s="31"/>
      <c r="H117" s="31"/>
      <c r="I117" s="31"/>
      <c r="J117" s="31"/>
      <c r="K117" s="31"/>
      <c r="L117" s="41"/>
      <c r="S117" s="31"/>
      <c r="T117" s="31"/>
      <c r="U117" s="31"/>
      <c r="V117" s="31"/>
      <c r="W117" s="31"/>
      <c r="X117" s="31"/>
      <c r="Y117" s="31"/>
      <c r="Z117" s="31"/>
      <c r="AA117" s="31"/>
      <c r="AB117" s="31"/>
      <c r="AC117" s="31"/>
      <c r="AD117" s="31"/>
      <c r="AE117" s="31"/>
    </row>
    <row r="118" spans="1:31" s="2" customFormat="1" ht="16.5" customHeight="1">
      <c r="A118" s="31"/>
      <c r="B118" s="32"/>
      <c r="C118" s="31"/>
      <c r="D118" s="31"/>
      <c r="E118" s="294" t="str">
        <f>E9</f>
        <v>2021_2.13 - SO 01 Čerpací stanice</v>
      </c>
      <c r="F118" s="297"/>
      <c r="G118" s="297"/>
      <c r="H118" s="297"/>
      <c r="I118" s="31"/>
      <c r="J118" s="31"/>
      <c r="K118" s="31"/>
      <c r="L118" s="41"/>
      <c r="S118" s="31"/>
      <c r="T118" s="31"/>
      <c r="U118" s="31"/>
      <c r="V118" s="31"/>
      <c r="W118" s="31"/>
      <c r="X118" s="31"/>
      <c r="Y118" s="31"/>
      <c r="Z118" s="31"/>
      <c r="AA118" s="31"/>
      <c r="AB118" s="31"/>
      <c r="AC118" s="31"/>
      <c r="AD118" s="31"/>
      <c r="AE118" s="31"/>
    </row>
    <row r="119" spans="1:31" s="2" customFormat="1" ht="6.95" customHeight="1">
      <c r="A119" s="31"/>
      <c r="B119" s="32"/>
      <c r="C119" s="31"/>
      <c r="D119" s="31"/>
      <c r="E119" s="31"/>
      <c r="F119" s="31"/>
      <c r="G119" s="31"/>
      <c r="H119" s="31"/>
      <c r="I119" s="31"/>
      <c r="J119" s="31"/>
      <c r="K119" s="31"/>
      <c r="L119" s="41"/>
      <c r="S119" s="31"/>
      <c r="T119" s="31"/>
      <c r="U119" s="31"/>
      <c r="V119" s="31"/>
      <c r="W119" s="31"/>
      <c r="X119" s="31"/>
      <c r="Y119" s="31"/>
      <c r="Z119" s="31"/>
      <c r="AA119" s="31"/>
      <c r="AB119" s="31"/>
      <c r="AC119" s="31"/>
      <c r="AD119" s="31"/>
      <c r="AE119" s="31"/>
    </row>
    <row r="120" spans="1:31" s="2" customFormat="1" ht="12" customHeight="1">
      <c r="A120" s="31"/>
      <c r="B120" s="32"/>
      <c r="C120" s="25" t="s">
        <v>22</v>
      </c>
      <c r="D120" s="31"/>
      <c r="E120" s="31"/>
      <c r="F120" s="23" t="str">
        <f>F12</f>
        <v>Gigant</v>
      </c>
      <c r="G120" s="31"/>
      <c r="H120" s="31"/>
      <c r="I120" s="25" t="s">
        <v>24</v>
      </c>
      <c r="J120" s="54" t="str">
        <f>IF(J12="","",J12)</f>
        <v>15. 3. 2021</v>
      </c>
      <c r="K120" s="31"/>
      <c r="L120" s="41"/>
      <c r="S120" s="31"/>
      <c r="T120" s="31"/>
      <c r="U120" s="31"/>
      <c r="V120" s="31"/>
      <c r="W120" s="31"/>
      <c r="X120" s="31"/>
      <c r="Y120" s="31"/>
      <c r="Z120" s="31"/>
      <c r="AA120" s="31"/>
      <c r="AB120" s="31"/>
      <c r="AC120" s="31"/>
      <c r="AD120" s="31"/>
      <c r="AE120" s="31"/>
    </row>
    <row r="121" spans="1:31" s="2" customFormat="1" ht="6.95" customHeight="1">
      <c r="A121" s="31"/>
      <c r="B121" s="32"/>
      <c r="C121" s="31"/>
      <c r="D121" s="31"/>
      <c r="E121" s="31"/>
      <c r="F121" s="31"/>
      <c r="G121" s="31"/>
      <c r="H121" s="31"/>
      <c r="I121" s="31"/>
      <c r="J121" s="31"/>
      <c r="K121" s="31"/>
      <c r="L121" s="41"/>
      <c r="S121" s="31"/>
      <c r="T121" s="31"/>
      <c r="U121" s="31"/>
      <c r="V121" s="31"/>
      <c r="W121" s="31"/>
      <c r="X121" s="31"/>
      <c r="Y121" s="31"/>
      <c r="Z121" s="31"/>
      <c r="AA121" s="31"/>
      <c r="AB121" s="31"/>
      <c r="AC121" s="31"/>
      <c r="AD121" s="31"/>
      <c r="AE121" s="31"/>
    </row>
    <row r="122" spans="1:31" s="2" customFormat="1" ht="25.7" customHeight="1">
      <c r="A122" s="31"/>
      <c r="B122" s="32"/>
      <c r="C122" s="25" t="s">
        <v>30</v>
      </c>
      <c r="D122" s="31"/>
      <c r="E122" s="31"/>
      <c r="F122" s="23" t="str">
        <f>E15</f>
        <v>Město Třeboň</v>
      </c>
      <c r="G122" s="31"/>
      <c r="H122" s="31"/>
      <c r="I122" s="25" t="s">
        <v>36</v>
      </c>
      <c r="J122" s="29" t="str">
        <f>E21</f>
        <v>Vodohospodářský rozvoj a výstavba a.s.</v>
      </c>
      <c r="K122" s="31"/>
      <c r="L122" s="41"/>
      <c r="S122" s="31"/>
      <c r="T122" s="31"/>
      <c r="U122" s="31"/>
      <c r="V122" s="31"/>
      <c r="W122" s="31"/>
      <c r="X122" s="31"/>
      <c r="Y122" s="31"/>
      <c r="Z122" s="31"/>
      <c r="AA122" s="31"/>
      <c r="AB122" s="31"/>
      <c r="AC122" s="31"/>
      <c r="AD122" s="31"/>
      <c r="AE122" s="31"/>
    </row>
    <row r="123" spans="1:31" s="2" customFormat="1" ht="15.2" customHeight="1">
      <c r="A123" s="31"/>
      <c r="B123" s="32"/>
      <c r="C123" s="25" t="s">
        <v>34</v>
      </c>
      <c r="D123" s="31"/>
      <c r="E123" s="31"/>
      <c r="F123" s="23" t="str">
        <f>IF(E18="","",E18)</f>
        <v>Vyplň údaj</v>
      </c>
      <c r="G123" s="31"/>
      <c r="H123" s="31"/>
      <c r="I123" s="25" t="s">
        <v>41</v>
      </c>
      <c r="J123" s="29" t="str">
        <f>E24</f>
        <v>Dvořák</v>
      </c>
      <c r="K123" s="31"/>
      <c r="L123" s="41"/>
      <c r="S123" s="31"/>
      <c r="T123" s="31"/>
      <c r="U123" s="31"/>
      <c r="V123" s="31"/>
      <c r="W123" s="31"/>
      <c r="X123" s="31"/>
      <c r="Y123" s="31"/>
      <c r="Z123" s="31"/>
      <c r="AA123" s="31"/>
      <c r="AB123" s="31"/>
      <c r="AC123" s="31"/>
      <c r="AD123" s="31"/>
      <c r="AE123" s="31"/>
    </row>
    <row r="124" spans="1:31" s="2" customFormat="1" ht="10.3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11" customFormat="1" ht="29.25" customHeight="1">
      <c r="A125" s="124"/>
      <c r="B125" s="125"/>
      <c r="C125" s="126" t="s">
        <v>180</v>
      </c>
      <c r="D125" s="127" t="s">
        <v>70</v>
      </c>
      <c r="E125" s="127" t="s">
        <v>66</v>
      </c>
      <c r="F125" s="127" t="s">
        <v>67</v>
      </c>
      <c r="G125" s="127" t="s">
        <v>181</v>
      </c>
      <c r="H125" s="127" t="s">
        <v>182</v>
      </c>
      <c r="I125" s="127" t="s">
        <v>183</v>
      </c>
      <c r="J125" s="128" t="s">
        <v>170</v>
      </c>
      <c r="K125" s="129" t="s">
        <v>184</v>
      </c>
      <c r="L125" s="130"/>
      <c r="M125" s="61" t="s">
        <v>1</v>
      </c>
      <c r="N125" s="62" t="s">
        <v>49</v>
      </c>
      <c r="O125" s="62" t="s">
        <v>185</v>
      </c>
      <c r="P125" s="62" t="s">
        <v>186</v>
      </c>
      <c r="Q125" s="62" t="s">
        <v>187</v>
      </c>
      <c r="R125" s="62" t="s">
        <v>188</v>
      </c>
      <c r="S125" s="62" t="s">
        <v>189</v>
      </c>
      <c r="T125" s="63" t="s">
        <v>190</v>
      </c>
      <c r="U125" s="124"/>
      <c r="V125" s="124"/>
      <c r="W125" s="124"/>
      <c r="X125" s="124"/>
      <c r="Y125" s="124"/>
      <c r="Z125" s="124"/>
      <c r="AA125" s="124"/>
      <c r="AB125" s="124"/>
      <c r="AC125" s="124"/>
      <c r="AD125" s="124"/>
      <c r="AE125" s="124"/>
    </row>
    <row r="126" spans="1:63" s="2" customFormat="1" ht="22.9" customHeight="1">
      <c r="A126" s="31"/>
      <c r="B126" s="32"/>
      <c r="C126" s="191" t="s">
        <v>191</v>
      </c>
      <c r="D126" s="184"/>
      <c r="E126" s="184"/>
      <c r="F126" s="184"/>
      <c r="G126" s="184"/>
      <c r="H126" s="184"/>
      <c r="I126" s="31"/>
      <c r="J126" s="211">
        <f>BK126</f>
        <v>0</v>
      </c>
      <c r="K126" s="31"/>
      <c r="L126" s="32"/>
      <c r="M126" s="64"/>
      <c r="N126" s="55"/>
      <c r="O126" s="65"/>
      <c r="P126" s="132">
        <f>P127+P261</f>
        <v>0</v>
      </c>
      <c r="Q126" s="65"/>
      <c r="R126" s="132">
        <f>R127+R261</f>
        <v>55.908838</v>
      </c>
      <c r="S126" s="65"/>
      <c r="T126" s="133">
        <f>T127+T261</f>
        <v>0</v>
      </c>
      <c r="U126" s="31"/>
      <c r="V126" s="31"/>
      <c r="W126" s="31"/>
      <c r="X126" s="31"/>
      <c r="Y126" s="31"/>
      <c r="Z126" s="31"/>
      <c r="AA126" s="31"/>
      <c r="AB126" s="31"/>
      <c r="AC126" s="31"/>
      <c r="AD126" s="31"/>
      <c r="AE126" s="31"/>
      <c r="AT126" s="15" t="s">
        <v>84</v>
      </c>
      <c r="AU126" s="15" t="s">
        <v>172</v>
      </c>
      <c r="BK126" s="134">
        <f>BK127+BK261</f>
        <v>0</v>
      </c>
    </row>
    <row r="127" spans="2:63" s="12" customFormat="1" ht="25.9" customHeight="1">
      <c r="B127" s="135"/>
      <c r="C127" s="192"/>
      <c r="D127" s="193" t="s">
        <v>84</v>
      </c>
      <c r="E127" s="194" t="s">
        <v>291</v>
      </c>
      <c r="F127" s="194" t="s">
        <v>292</v>
      </c>
      <c r="G127" s="192"/>
      <c r="H127" s="192"/>
      <c r="I127" s="138"/>
      <c r="J127" s="188">
        <f>BK127</f>
        <v>0</v>
      </c>
      <c r="L127" s="135"/>
      <c r="M127" s="140"/>
      <c r="N127" s="141"/>
      <c r="O127" s="141"/>
      <c r="P127" s="142">
        <f>P128+P208+P215+P219+P224+P231+P244</f>
        <v>0</v>
      </c>
      <c r="Q127" s="141"/>
      <c r="R127" s="142">
        <f>R128+R208+R215+R219+R224+R231+R244</f>
        <v>55.908838</v>
      </c>
      <c r="S127" s="141"/>
      <c r="T127" s="143">
        <f>T128+T208+T215+T219+T224+T231+T244</f>
        <v>0</v>
      </c>
      <c r="AR127" s="136" t="s">
        <v>93</v>
      </c>
      <c r="AT127" s="144" t="s">
        <v>84</v>
      </c>
      <c r="AU127" s="144" t="s">
        <v>85</v>
      </c>
      <c r="AY127" s="136" t="s">
        <v>195</v>
      </c>
      <c r="BK127" s="145">
        <f>BK128+BK208+BK215+BK219+BK224+BK231+BK244</f>
        <v>0</v>
      </c>
    </row>
    <row r="128" spans="2:63" s="12" customFormat="1" ht="22.9" customHeight="1">
      <c r="B128" s="135"/>
      <c r="C128" s="192"/>
      <c r="D128" s="193" t="s">
        <v>84</v>
      </c>
      <c r="E128" s="195" t="s">
        <v>93</v>
      </c>
      <c r="F128" s="195" t="s">
        <v>293</v>
      </c>
      <c r="G128" s="192"/>
      <c r="H128" s="192"/>
      <c r="I128" s="138"/>
      <c r="J128" s="185">
        <f>BK128</f>
        <v>0</v>
      </c>
      <c r="L128" s="135"/>
      <c r="M128" s="140"/>
      <c r="N128" s="141"/>
      <c r="O128" s="141"/>
      <c r="P128" s="142">
        <f>SUM(P129:P207)</f>
        <v>0</v>
      </c>
      <c r="Q128" s="141"/>
      <c r="R128" s="142">
        <f>SUM(R129:R207)</f>
        <v>39.530964000000004</v>
      </c>
      <c r="S128" s="141"/>
      <c r="T128" s="143">
        <f>SUM(T129:T207)</f>
        <v>0</v>
      </c>
      <c r="AR128" s="136" t="s">
        <v>93</v>
      </c>
      <c r="AT128" s="144" t="s">
        <v>84</v>
      </c>
      <c r="AU128" s="144" t="s">
        <v>93</v>
      </c>
      <c r="AY128" s="136" t="s">
        <v>195</v>
      </c>
      <c r="BK128" s="145">
        <f>SUM(BK129:BK207)</f>
        <v>0</v>
      </c>
    </row>
    <row r="129" spans="1:65" s="2" customFormat="1" ht="16.5" customHeight="1">
      <c r="A129" s="31"/>
      <c r="B129" s="148"/>
      <c r="C129" s="196" t="s">
        <v>93</v>
      </c>
      <c r="D129" s="196" t="s">
        <v>196</v>
      </c>
      <c r="E129" s="197" t="s">
        <v>310</v>
      </c>
      <c r="F129" s="198" t="s">
        <v>311</v>
      </c>
      <c r="G129" s="199" t="s">
        <v>312</v>
      </c>
      <c r="H129" s="200">
        <v>50</v>
      </c>
      <c r="I129" s="149"/>
      <c r="J129" s="183">
        <f>ROUND(I129*H129,2)</f>
        <v>0</v>
      </c>
      <c r="K129" s="150"/>
      <c r="L129" s="32"/>
      <c r="M129" s="151" t="s">
        <v>1</v>
      </c>
      <c r="N129" s="152" t="s">
        <v>50</v>
      </c>
      <c r="O129" s="57"/>
      <c r="P129" s="153">
        <f>O129*H129</f>
        <v>0</v>
      </c>
      <c r="Q129" s="153">
        <v>0.00719</v>
      </c>
      <c r="R129" s="153">
        <f>Q129*H129</f>
        <v>0.3595</v>
      </c>
      <c r="S129" s="153">
        <v>0</v>
      </c>
      <c r="T129" s="154">
        <f>S129*H129</f>
        <v>0</v>
      </c>
      <c r="U129" s="31"/>
      <c r="V129" s="31"/>
      <c r="W129" s="31"/>
      <c r="X129" s="31"/>
      <c r="Y129" s="31"/>
      <c r="Z129" s="31"/>
      <c r="AA129" s="31"/>
      <c r="AB129" s="31"/>
      <c r="AC129" s="31"/>
      <c r="AD129" s="31"/>
      <c r="AE129" s="31"/>
      <c r="AR129" s="155" t="s">
        <v>208</v>
      </c>
      <c r="AT129" s="155" t="s">
        <v>196</v>
      </c>
      <c r="AU129" s="155" t="s">
        <v>96</v>
      </c>
      <c r="AY129" s="15" t="s">
        <v>195</v>
      </c>
      <c r="BE129" s="156">
        <f>IF(N129="základní",J129,0)</f>
        <v>0</v>
      </c>
      <c r="BF129" s="156">
        <f>IF(N129="snížená",J129,0)</f>
        <v>0</v>
      </c>
      <c r="BG129" s="156">
        <f>IF(N129="zákl. přenesená",J129,0)</f>
        <v>0</v>
      </c>
      <c r="BH129" s="156">
        <f>IF(N129="sníž. přenesená",J129,0)</f>
        <v>0</v>
      </c>
      <c r="BI129" s="156">
        <f>IF(N129="nulová",J129,0)</f>
        <v>0</v>
      </c>
      <c r="BJ129" s="15" t="s">
        <v>93</v>
      </c>
      <c r="BK129" s="156">
        <f>ROUND(I129*H129,2)</f>
        <v>0</v>
      </c>
      <c r="BL129" s="15" t="s">
        <v>208</v>
      </c>
      <c r="BM129" s="155" t="s">
        <v>1689</v>
      </c>
    </row>
    <row r="130" spans="1:47" s="2" customFormat="1" ht="12">
      <c r="A130" s="31"/>
      <c r="B130" s="32"/>
      <c r="C130" s="184"/>
      <c r="D130" s="201" t="s">
        <v>202</v>
      </c>
      <c r="E130" s="184"/>
      <c r="F130" s="202" t="s">
        <v>314</v>
      </c>
      <c r="G130" s="184"/>
      <c r="H130" s="184"/>
      <c r="I130" s="157"/>
      <c r="J130" s="184"/>
      <c r="K130" s="31"/>
      <c r="L130" s="32"/>
      <c r="M130" s="158"/>
      <c r="N130" s="159"/>
      <c r="O130" s="57"/>
      <c r="P130" s="57"/>
      <c r="Q130" s="57"/>
      <c r="R130" s="57"/>
      <c r="S130" s="57"/>
      <c r="T130" s="58"/>
      <c r="U130" s="31"/>
      <c r="V130" s="31"/>
      <c r="W130" s="31"/>
      <c r="X130" s="31"/>
      <c r="Y130" s="31"/>
      <c r="Z130" s="31"/>
      <c r="AA130" s="31"/>
      <c r="AB130" s="31"/>
      <c r="AC130" s="31"/>
      <c r="AD130" s="31"/>
      <c r="AE130" s="31"/>
      <c r="AT130" s="15" t="s">
        <v>202</v>
      </c>
      <c r="AU130" s="15" t="s">
        <v>96</v>
      </c>
    </row>
    <row r="131" spans="2:51" s="13" customFormat="1" ht="12">
      <c r="B131" s="160"/>
      <c r="C131" s="186"/>
      <c r="D131" s="201" t="s">
        <v>257</v>
      </c>
      <c r="E131" s="203" t="s">
        <v>1</v>
      </c>
      <c r="F131" s="204" t="s">
        <v>315</v>
      </c>
      <c r="G131" s="186"/>
      <c r="H131" s="205">
        <v>50</v>
      </c>
      <c r="I131" s="162"/>
      <c r="J131" s="186"/>
      <c r="L131" s="160"/>
      <c r="M131" s="163"/>
      <c r="N131" s="164"/>
      <c r="O131" s="164"/>
      <c r="P131" s="164"/>
      <c r="Q131" s="164"/>
      <c r="R131" s="164"/>
      <c r="S131" s="164"/>
      <c r="T131" s="165"/>
      <c r="AT131" s="161" t="s">
        <v>257</v>
      </c>
      <c r="AU131" s="161" t="s">
        <v>96</v>
      </c>
      <c r="AV131" s="13" t="s">
        <v>96</v>
      </c>
      <c r="AW131" s="13" t="s">
        <v>40</v>
      </c>
      <c r="AX131" s="13" t="s">
        <v>93</v>
      </c>
      <c r="AY131" s="161" t="s">
        <v>195</v>
      </c>
    </row>
    <row r="132" spans="1:65" s="2" customFormat="1" ht="24.2" customHeight="1">
      <c r="A132" s="31"/>
      <c r="B132" s="148"/>
      <c r="C132" s="196" t="s">
        <v>96</v>
      </c>
      <c r="D132" s="196" t="s">
        <v>196</v>
      </c>
      <c r="E132" s="197" t="s">
        <v>316</v>
      </c>
      <c r="F132" s="198" t="s">
        <v>317</v>
      </c>
      <c r="G132" s="199" t="s">
        <v>318</v>
      </c>
      <c r="H132" s="200">
        <v>720</v>
      </c>
      <c r="I132" s="149"/>
      <c r="J132" s="183">
        <f>ROUND(I132*H132,2)</f>
        <v>0</v>
      </c>
      <c r="K132" s="150"/>
      <c r="L132" s="32"/>
      <c r="M132" s="151" t="s">
        <v>1</v>
      </c>
      <c r="N132" s="152" t="s">
        <v>50</v>
      </c>
      <c r="O132" s="57"/>
      <c r="P132" s="153">
        <f>O132*H132</f>
        <v>0</v>
      </c>
      <c r="Q132" s="153">
        <v>4E-05</v>
      </c>
      <c r="R132" s="153">
        <f>Q132*H132</f>
        <v>0.028800000000000003</v>
      </c>
      <c r="S132" s="153">
        <v>0</v>
      </c>
      <c r="T132" s="154">
        <f>S132*H132</f>
        <v>0</v>
      </c>
      <c r="U132" s="31"/>
      <c r="V132" s="31"/>
      <c r="W132" s="31"/>
      <c r="X132" s="31"/>
      <c r="Y132" s="31"/>
      <c r="Z132" s="31"/>
      <c r="AA132" s="31"/>
      <c r="AB132" s="31"/>
      <c r="AC132" s="31"/>
      <c r="AD132" s="31"/>
      <c r="AE132" s="31"/>
      <c r="AR132" s="155" t="s">
        <v>208</v>
      </c>
      <c r="AT132" s="155" t="s">
        <v>196</v>
      </c>
      <c r="AU132" s="155" t="s">
        <v>96</v>
      </c>
      <c r="AY132" s="15" t="s">
        <v>195</v>
      </c>
      <c r="BE132" s="156">
        <f>IF(N132="základní",J132,0)</f>
        <v>0</v>
      </c>
      <c r="BF132" s="156">
        <f>IF(N132="snížená",J132,0)</f>
        <v>0</v>
      </c>
      <c r="BG132" s="156">
        <f>IF(N132="zákl. přenesená",J132,0)</f>
        <v>0</v>
      </c>
      <c r="BH132" s="156">
        <f>IF(N132="sníž. přenesená",J132,0)</f>
        <v>0</v>
      </c>
      <c r="BI132" s="156">
        <f>IF(N132="nulová",J132,0)</f>
        <v>0</v>
      </c>
      <c r="BJ132" s="15" t="s">
        <v>93</v>
      </c>
      <c r="BK132" s="156">
        <f>ROUND(I132*H132,2)</f>
        <v>0</v>
      </c>
      <c r="BL132" s="15" t="s">
        <v>208</v>
      </c>
      <c r="BM132" s="155" t="s">
        <v>1690</v>
      </c>
    </row>
    <row r="133" spans="1:47" s="2" customFormat="1" ht="19.5">
      <c r="A133" s="31"/>
      <c r="B133" s="32"/>
      <c r="C133" s="184"/>
      <c r="D133" s="201" t="s">
        <v>202</v>
      </c>
      <c r="E133" s="184"/>
      <c r="F133" s="202" t="s">
        <v>320</v>
      </c>
      <c r="G133" s="184"/>
      <c r="H133" s="184"/>
      <c r="I133" s="157"/>
      <c r="J133" s="184"/>
      <c r="K133" s="31"/>
      <c r="L133" s="32"/>
      <c r="M133" s="158"/>
      <c r="N133" s="159"/>
      <c r="O133" s="57"/>
      <c r="P133" s="57"/>
      <c r="Q133" s="57"/>
      <c r="R133" s="57"/>
      <c r="S133" s="57"/>
      <c r="T133" s="58"/>
      <c r="U133" s="31"/>
      <c r="V133" s="31"/>
      <c r="W133" s="31"/>
      <c r="X133" s="31"/>
      <c r="Y133" s="31"/>
      <c r="Z133" s="31"/>
      <c r="AA133" s="31"/>
      <c r="AB133" s="31"/>
      <c r="AC133" s="31"/>
      <c r="AD133" s="31"/>
      <c r="AE133" s="31"/>
      <c r="AT133" s="15" t="s">
        <v>202</v>
      </c>
      <c r="AU133" s="15" t="s">
        <v>96</v>
      </c>
    </row>
    <row r="134" spans="2:51" s="13" customFormat="1" ht="12">
      <c r="B134" s="160"/>
      <c r="C134" s="186"/>
      <c r="D134" s="201" t="s">
        <v>257</v>
      </c>
      <c r="E134" s="203" t="s">
        <v>1</v>
      </c>
      <c r="F134" s="204" t="s">
        <v>1691</v>
      </c>
      <c r="G134" s="186"/>
      <c r="H134" s="205">
        <v>720</v>
      </c>
      <c r="I134" s="162"/>
      <c r="J134" s="186"/>
      <c r="L134" s="160"/>
      <c r="M134" s="163"/>
      <c r="N134" s="164"/>
      <c r="O134" s="164"/>
      <c r="P134" s="164"/>
      <c r="Q134" s="164"/>
      <c r="R134" s="164"/>
      <c r="S134" s="164"/>
      <c r="T134" s="165"/>
      <c r="AT134" s="161" t="s">
        <v>257</v>
      </c>
      <c r="AU134" s="161" t="s">
        <v>96</v>
      </c>
      <c r="AV134" s="13" t="s">
        <v>96</v>
      </c>
      <c r="AW134" s="13" t="s">
        <v>40</v>
      </c>
      <c r="AX134" s="13" t="s">
        <v>93</v>
      </c>
      <c r="AY134" s="161" t="s">
        <v>195</v>
      </c>
    </row>
    <row r="135" spans="1:65" s="2" customFormat="1" ht="24.2" customHeight="1">
      <c r="A135" s="31"/>
      <c r="B135" s="148"/>
      <c r="C135" s="196" t="s">
        <v>150</v>
      </c>
      <c r="D135" s="196" t="s">
        <v>196</v>
      </c>
      <c r="E135" s="197" t="s">
        <v>322</v>
      </c>
      <c r="F135" s="198" t="s">
        <v>323</v>
      </c>
      <c r="G135" s="199" t="s">
        <v>324</v>
      </c>
      <c r="H135" s="200">
        <v>30</v>
      </c>
      <c r="I135" s="149"/>
      <c r="J135" s="183">
        <f>ROUND(I135*H135,2)</f>
        <v>0</v>
      </c>
      <c r="K135" s="150"/>
      <c r="L135" s="32"/>
      <c r="M135" s="151" t="s">
        <v>1</v>
      </c>
      <c r="N135" s="152" t="s">
        <v>50</v>
      </c>
      <c r="O135" s="57"/>
      <c r="P135" s="153">
        <f>O135*H135</f>
        <v>0</v>
      </c>
      <c r="Q135" s="153">
        <v>0</v>
      </c>
      <c r="R135" s="153">
        <f>Q135*H135</f>
        <v>0</v>
      </c>
      <c r="S135" s="153">
        <v>0</v>
      </c>
      <c r="T135" s="154">
        <f>S135*H135</f>
        <v>0</v>
      </c>
      <c r="U135" s="31"/>
      <c r="V135" s="31"/>
      <c r="W135" s="31"/>
      <c r="X135" s="31"/>
      <c r="Y135" s="31"/>
      <c r="Z135" s="31"/>
      <c r="AA135" s="31"/>
      <c r="AB135" s="31"/>
      <c r="AC135" s="31"/>
      <c r="AD135" s="31"/>
      <c r="AE135" s="31"/>
      <c r="AR135" s="155" t="s">
        <v>208</v>
      </c>
      <c r="AT135" s="155" t="s">
        <v>196</v>
      </c>
      <c r="AU135" s="155" t="s">
        <v>96</v>
      </c>
      <c r="AY135" s="15" t="s">
        <v>195</v>
      </c>
      <c r="BE135" s="156">
        <f>IF(N135="základní",J135,0)</f>
        <v>0</v>
      </c>
      <c r="BF135" s="156">
        <f>IF(N135="snížená",J135,0)</f>
        <v>0</v>
      </c>
      <c r="BG135" s="156">
        <f>IF(N135="zákl. přenesená",J135,0)</f>
        <v>0</v>
      </c>
      <c r="BH135" s="156">
        <f>IF(N135="sníž. přenesená",J135,0)</f>
        <v>0</v>
      </c>
      <c r="BI135" s="156">
        <f>IF(N135="nulová",J135,0)</f>
        <v>0</v>
      </c>
      <c r="BJ135" s="15" t="s">
        <v>93</v>
      </c>
      <c r="BK135" s="156">
        <f>ROUND(I135*H135,2)</f>
        <v>0</v>
      </c>
      <c r="BL135" s="15" t="s">
        <v>208</v>
      </c>
      <c r="BM135" s="155" t="s">
        <v>1692</v>
      </c>
    </row>
    <row r="136" spans="1:47" s="2" customFormat="1" ht="19.5">
      <c r="A136" s="31"/>
      <c r="B136" s="32"/>
      <c r="C136" s="184"/>
      <c r="D136" s="201" t="s">
        <v>202</v>
      </c>
      <c r="E136" s="184"/>
      <c r="F136" s="202" t="s">
        <v>326</v>
      </c>
      <c r="G136" s="184"/>
      <c r="H136" s="184"/>
      <c r="I136" s="157"/>
      <c r="J136" s="184"/>
      <c r="K136" s="31"/>
      <c r="L136" s="32"/>
      <c r="M136" s="158"/>
      <c r="N136" s="159"/>
      <c r="O136" s="57"/>
      <c r="P136" s="57"/>
      <c r="Q136" s="57"/>
      <c r="R136" s="57"/>
      <c r="S136" s="57"/>
      <c r="T136" s="58"/>
      <c r="U136" s="31"/>
      <c r="V136" s="31"/>
      <c r="W136" s="31"/>
      <c r="X136" s="31"/>
      <c r="Y136" s="31"/>
      <c r="Z136" s="31"/>
      <c r="AA136" s="31"/>
      <c r="AB136" s="31"/>
      <c r="AC136" s="31"/>
      <c r="AD136" s="31"/>
      <c r="AE136" s="31"/>
      <c r="AT136" s="15" t="s">
        <v>202</v>
      </c>
      <c r="AU136" s="15" t="s">
        <v>96</v>
      </c>
    </row>
    <row r="137" spans="2:51" s="13" customFormat="1" ht="12">
      <c r="B137" s="160"/>
      <c r="C137" s="186"/>
      <c r="D137" s="201" t="s">
        <v>257</v>
      </c>
      <c r="E137" s="203" t="s">
        <v>1</v>
      </c>
      <c r="F137" s="204" t="s">
        <v>339</v>
      </c>
      <c r="G137" s="186"/>
      <c r="H137" s="205">
        <v>30</v>
      </c>
      <c r="I137" s="162"/>
      <c r="J137" s="186"/>
      <c r="L137" s="160"/>
      <c r="M137" s="163"/>
      <c r="N137" s="164"/>
      <c r="O137" s="164"/>
      <c r="P137" s="164"/>
      <c r="Q137" s="164"/>
      <c r="R137" s="164"/>
      <c r="S137" s="164"/>
      <c r="T137" s="165"/>
      <c r="AT137" s="161" t="s">
        <v>257</v>
      </c>
      <c r="AU137" s="161" t="s">
        <v>96</v>
      </c>
      <c r="AV137" s="13" t="s">
        <v>96</v>
      </c>
      <c r="AW137" s="13" t="s">
        <v>40</v>
      </c>
      <c r="AX137" s="13" t="s">
        <v>93</v>
      </c>
      <c r="AY137" s="161" t="s">
        <v>195</v>
      </c>
    </row>
    <row r="138" spans="1:65" s="2" customFormat="1" ht="33" customHeight="1">
      <c r="A138" s="31"/>
      <c r="B138" s="148"/>
      <c r="C138" s="196" t="s">
        <v>208</v>
      </c>
      <c r="D138" s="196" t="s">
        <v>196</v>
      </c>
      <c r="E138" s="197" t="s">
        <v>1693</v>
      </c>
      <c r="F138" s="198" t="s">
        <v>1694</v>
      </c>
      <c r="G138" s="199" t="s">
        <v>347</v>
      </c>
      <c r="H138" s="200">
        <v>59.616</v>
      </c>
      <c r="I138" s="149"/>
      <c r="J138" s="183">
        <f>ROUND(I138*H138,2)</f>
        <v>0</v>
      </c>
      <c r="K138" s="150"/>
      <c r="L138" s="32"/>
      <c r="M138" s="151" t="s">
        <v>1</v>
      </c>
      <c r="N138" s="152" t="s">
        <v>50</v>
      </c>
      <c r="O138" s="57"/>
      <c r="P138" s="153">
        <f>O138*H138</f>
        <v>0</v>
      </c>
      <c r="Q138" s="153">
        <v>0</v>
      </c>
      <c r="R138" s="153">
        <f>Q138*H138</f>
        <v>0</v>
      </c>
      <c r="S138" s="153">
        <v>0</v>
      </c>
      <c r="T138" s="154">
        <f>S138*H138</f>
        <v>0</v>
      </c>
      <c r="U138" s="31"/>
      <c r="V138" s="31"/>
      <c r="W138" s="31"/>
      <c r="X138" s="31"/>
      <c r="Y138" s="31"/>
      <c r="Z138" s="31"/>
      <c r="AA138" s="31"/>
      <c r="AB138" s="31"/>
      <c r="AC138" s="31"/>
      <c r="AD138" s="31"/>
      <c r="AE138" s="31"/>
      <c r="AR138" s="155" t="s">
        <v>208</v>
      </c>
      <c r="AT138" s="155" t="s">
        <v>196</v>
      </c>
      <c r="AU138" s="155" t="s">
        <v>96</v>
      </c>
      <c r="AY138" s="15" t="s">
        <v>195</v>
      </c>
      <c r="BE138" s="156">
        <f>IF(N138="základní",J138,0)</f>
        <v>0</v>
      </c>
      <c r="BF138" s="156">
        <f>IF(N138="snížená",J138,0)</f>
        <v>0</v>
      </c>
      <c r="BG138" s="156">
        <f>IF(N138="zákl. přenesená",J138,0)</f>
        <v>0</v>
      </c>
      <c r="BH138" s="156">
        <f>IF(N138="sníž. přenesená",J138,0)</f>
        <v>0</v>
      </c>
      <c r="BI138" s="156">
        <f>IF(N138="nulová",J138,0)</f>
        <v>0</v>
      </c>
      <c r="BJ138" s="15" t="s">
        <v>93</v>
      </c>
      <c r="BK138" s="156">
        <f>ROUND(I138*H138,2)</f>
        <v>0</v>
      </c>
      <c r="BL138" s="15" t="s">
        <v>208</v>
      </c>
      <c r="BM138" s="155" t="s">
        <v>1695</v>
      </c>
    </row>
    <row r="139" spans="1:47" s="2" customFormat="1" ht="29.25">
      <c r="A139" s="31"/>
      <c r="B139" s="32"/>
      <c r="C139" s="184"/>
      <c r="D139" s="201" t="s">
        <v>202</v>
      </c>
      <c r="E139" s="184"/>
      <c r="F139" s="202" t="s">
        <v>1696</v>
      </c>
      <c r="G139" s="184"/>
      <c r="H139" s="184"/>
      <c r="I139" s="157"/>
      <c r="J139" s="184"/>
      <c r="K139" s="31"/>
      <c r="L139" s="32"/>
      <c r="M139" s="158"/>
      <c r="N139" s="159"/>
      <c r="O139" s="57"/>
      <c r="P139" s="57"/>
      <c r="Q139" s="57"/>
      <c r="R139" s="57"/>
      <c r="S139" s="57"/>
      <c r="T139" s="58"/>
      <c r="U139" s="31"/>
      <c r="V139" s="31"/>
      <c r="W139" s="31"/>
      <c r="X139" s="31"/>
      <c r="Y139" s="31"/>
      <c r="Z139" s="31"/>
      <c r="AA139" s="31"/>
      <c r="AB139" s="31"/>
      <c r="AC139" s="31"/>
      <c r="AD139" s="31"/>
      <c r="AE139" s="31"/>
      <c r="AT139" s="15" t="s">
        <v>202</v>
      </c>
      <c r="AU139" s="15" t="s">
        <v>96</v>
      </c>
    </row>
    <row r="140" spans="2:51" s="13" customFormat="1" ht="12">
      <c r="B140" s="160"/>
      <c r="C140" s="186"/>
      <c r="D140" s="201" t="s">
        <v>257</v>
      </c>
      <c r="E140" s="203" t="s">
        <v>1</v>
      </c>
      <c r="F140" s="204" t="s">
        <v>1697</v>
      </c>
      <c r="G140" s="186"/>
      <c r="H140" s="205">
        <v>59.616</v>
      </c>
      <c r="I140" s="162"/>
      <c r="J140" s="186"/>
      <c r="L140" s="160"/>
      <c r="M140" s="163"/>
      <c r="N140" s="164"/>
      <c r="O140" s="164"/>
      <c r="P140" s="164"/>
      <c r="Q140" s="164"/>
      <c r="R140" s="164"/>
      <c r="S140" s="164"/>
      <c r="T140" s="165"/>
      <c r="AT140" s="161" t="s">
        <v>257</v>
      </c>
      <c r="AU140" s="161" t="s">
        <v>96</v>
      </c>
      <c r="AV140" s="13" t="s">
        <v>96</v>
      </c>
      <c r="AW140" s="13" t="s">
        <v>40</v>
      </c>
      <c r="AX140" s="13" t="s">
        <v>93</v>
      </c>
      <c r="AY140" s="161" t="s">
        <v>195</v>
      </c>
    </row>
    <row r="141" spans="1:65" s="2" customFormat="1" ht="33" customHeight="1">
      <c r="A141" s="31"/>
      <c r="B141" s="148"/>
      <c r="C141" s="196" t="s">
        <v>194</v>
      </c>
      <c r="D141" s="196" t="s">
        <v>196</v>
      </c>
      <c r="E141" s="197" t="s">
        <v>1698</v>
      </c>
      <c r="F141" s="198" t="s">
        <v>1699</v>
      </c>
      <c r="G141" s="199" t="s">
        <v>347</v>
      </c>
      <c r="H141" s="200">
        <v>74.52</v>
      </c>
      <c r="I141" s="149"/>
      <c r="J141" s="183">
        <f>ROUND(I141*H141,2)</f>
        <v>0</v>
      </c>
      <c r="K141" s="150"/>
      <c r="L141" s="32"/>
      <c r="M141" s="151" t="s">
        <v>1</v>
      </c>
      <c r="N141" s="152" t="s">
        <v>50</v>
      </c>
      <c r="O141" s="57"/>
      <c r="P141" s="153">
        <f>O141*H141</f>
        <v>0</v>
      </c>
      <c r="Q141" s="153">
        <v>0</v>
      </c>
      <c r="R141" s="153">
        <f>Q141*H141</f>
        <v>0</v>
      </c>
      <c r="S141" s="153">
        <v>0</v>
      </c>
      <c r="T141" s="154">
        <f>S141*H141</f>
        <v>0</v>
      </c>
      <c r="U141" s="31"/>
      <c r="V141" s="31"/>
      <c r="W141" s="31"/>
      <c r="X141" s="31"/>
      <c r="Y141" s="31"/>
      <c r="Z141" s="31"/>
      <c r="AA141" s="31"/>
      <c r="AB141" s="31"/>
      <c r="AC141" s="31"/>
      <c r="AD141" s="31"/>
      <c r="AE141" s="31"/>
      <c r="AR141" s="155" t="s">
        <v>208</v>
      </c>
      <c r="AT141" s="155" t="s">
        <v>196</v>
      </c>
      <c r="AU141" s="155" t="s">
        <v>96</v>
      </c>
      <c r="AY141" s="15" t="s">
        <v>195</v>
      </c>
      <c r="BE141" s="156">
        <f>IF(N141="základní",J141,0)</f>
        <v>0</v>
      </c>
      <c r="BF141" s="156">
        <f>IF(N141="snížená",J141,0)</f>
        <v>0</v>
      </c>
      <c r="BG141" s="156">
        <f>IF(N141="zákl. přenesená",J141,0)</f>
        <v>0</v>
      </c>
      <c r="BH141" s="156">
        <f>IF(N141="sníž. přenesená",J141,0)</f>
        <v>0</v>
      </c>
      <c r="BI141" s="156">
        <f>IF(N141="nulová",J141,0)</f>
        <v>0</v>
      </c>
      <c r="BJ141" s="15" t="s">
        <v>93</v>
      </c>
      <c r="BK141" s="156">
        <f>ROUND(I141*H141,2)</f>
        <v>0</v>
      </c>
      <c r="BL141" s="15" t="s">
        <v>208</v>
      </c>
      <c r="BM141" s="155" t="s">
        <v>1700</v>
      </c>
    </row>
    <row r="142" spans="1:47" s="2" customFormat="1" ht="29.25">
      <c r="A142" s="31"/>
      <c r="B142" s="32"/>
      <c r="C142" s="184"/>
      <c r="D142" s="201" t="s">
        <v>202</v>
      </c>
      <c r="E142" s="184"/>
      <c r="F142" s="202" t="s">
        <v>1701</v>
      </c>
      <c r="G142" s="184"/>
      <c r="H142" s="184"/>
      <c r="I142" s="157"/>
      <c r="J142" s="184"/>
      <c r="K142" s="31"/>
      <c r="L142" s="32"/>
      <c r="M142" s="158"/>
      <c r="N142" s="159"/>
      <c r="O142" s="57"/>
      <c r="P142" s="57"/>
      <c r="Q142" s="57"/>
      <c r="R142" s="57"/>
      <c r="S142" s="57"/>
      <c r="T142" s="58"/>
      <c r="U142" s="31"/>
      <c r="V142" s="31"/>
      <c r="W142" s="31"/>
      <c r="X142" s="31"/>
      <c r="Y142" s="31"/>
      <c r="Z142" s="31"/>
      <c r="AA142" s="31"/>
      <c r="AB142" s="31"/>
      <c r="AC142" s="31"/>
      <c r="AD142" s="31"/>
      <c r="AE142" s="31"/>
      <c r="AT142" s="15" t="s">
        <v>202</v>
      </c>
      <c r="AU142" s="15" t="s">
        <v>96</v>
      </c>
    </row>
    <row r="143" spans="2:51" s="13" customFormat="1" ht="12">
      <c r="B143" s="160"/>
      <c r="C143" s="186"/>
      <c r="D143" s="201" t="s">
        <v>257</v>
      </c>
      <c r="E143" s="203" t="s">
        <v>1</v>
      </c>
      <c r="F143" s="204" t="s">
        <v>1702</v>
      </c>
      <c r="G143" s="186"/>
      <c r="H143" s="205">
        <v>74.52</v>
      </c>
      <c r="I143" s="162"/>
      <c r="J143" s="186"/>
      <c r="L143" s="160"/>
      <c r="M143" s="163"/>
      <c r="N143" s="164"/>
      <c r="O143" s="164"/>
      <c r="P143" s="164"/>
      <c r="Q143" s="164"/>
      <c r="R143" s="164"/>
      <c r="S143" s="164"/>
      <c r="T143" s="165"/>
      <c r="AT143" s="161" t="s">
        <v>257</v>
      </c>
      <c r="AU143" s="161" t="s">
        <v>96</v>
      </c>
      <c r="AV143" s="13" t="s">
        <v>96</v>
      </c>
      <c r="AW143" s="13" t="s">
        <v>40</v>
      </c>
      <c r="AX143" s="13" t="s">
        <v>93</v>
      </c>
      <c r="AY143" s="161" t="s">
        <v>195</v>
      </c>
    </row>
    <row r="144" spans="1:65" s="2" customFormat="1" ht="33" customHeight="1">
      <c r="A144" s="31"/>
      <c r="B144" s="148"/>
      <c r="C144" s="196" t="s">
        <v>216</v>
      </c>
      <c r="D144" s="196" t="s">
        <v>196</v>
      </c>
      <c r="E144" s="197" t="s">
        <v>1703</v>
      </c>
      <c r="F144" s="198" t="s">
        <v>1704</v>
      </c>
      <c r="G144" s="199" t="s">
        <v>347</v>
      </c>
      <c r="H144" s="200">
        <v>14.904</v>
      </c>
      <c r="I144" s="149"/>
      <c r="J144" s="183">
        <f>ROUND(I144*H144,2)</f>
        <v>0</v>
      </c>
      <c r="K144" s="150"/>
      <c r="L144" s="32"/>
      <c r="M144" s="151" t="s">
        <v>1</v>
      </c>
      <c r="N144" s="152" t="s">
        <v>50</v>
      </c>
      <c r="O144" s="57"/>
      <c r="P144" s="153">
        <f>O144*H144</f>
        <v>0</v>
      </c>
      <c r="Q144" s="153">
        <v>0</v>
      </c>
      <c r="R144" s="153">
        <f>Q144*H144</f>
        <v>0</v>
      </c>
      <c r="S144" s="153">
        <v>0</v>
      </c>
      <c r="T144" s="154">
        <f>S144*H144</f>
        <v>0</v>
      </c>
      <c r="U144" s="31"/>
      <c r="V144" s="31"/>
      <c r="W144" s="31"/>
      <c r="X144" s="31"/>
      <c r="Y144" s="31"/>
      <c r="Z144" s="31"/>
      <c r="AA144" s="31"/>
      <c r="AB144" s="31"/>
      <c r="AC144" s="31"/>
      <c r="AD144" s="31"/>
      <c r="AE144" s="31"/>
      <c r="AR144" s="155" t="s">
        <v>208</v>
      </c>
      <c r="AT144" s="155" t="s">
        <v>196</v>
      </c>
      <c r="AU144" s="155" t="s">
        <v>96</v>
      </c>
      <c r="AY144" s="15" t="s">
        <v>195</v>
      </c>
      <c r="BE144" s="156">
        <f>IF(N144="základní",J144,0)</f>
        <v>0</v>
      </c>
      <c r="BF144" s="156">
        <f>IF(N144="snížená",J144,0)</f>
        <v>0</v>
      </c>
      <c r="BG144" s="156">
        <f>IF(N144="zákl. přenesená",J144,0)</f>
        <v>0</v>
      </c>
      <c r="BH144" s="156">
        <f>IF(N144="sníž. přenesená",J144,0)</f>
        <v>0</v>
      </c>
      <c r="BI144" s="156">
        <f>IF(N144="nulová",J144,0)</f>
        <v>0</v>
      </c>
      <c r="BJ144" s="15" t="s">
        <v>93</v>
      </c>
      <c r="BK144" s="156">
        <f>ROUND(I144*H144,2)</f>
        <v>0</v>
      </c>
      <c r="BL144" s="15" t="s">
        <v>208</v>
      </c>
      <c r="BM144" s="155" t="s">
        <v>1705</v>
      </c>
    </row>
    <row r="145" spans="1:47" s="2" customFormat="1" ht="29.25">
      <c r="A145" s="31"/>
      <c r="B145" s="32"/>
      <c r="C145" s="184"/>
      <c r="D145" s="201" t="s">
        <v>202</v>
      </c>
      <c r="E145" s="184"/>
      <c r="F145" s="202" t="s">
        <v>1706</v>
      </c>
      <c r="G145" s="184"/>
      <c r="H145" s="184"/>
      <c r="I145" s="157"/>
      <c r="J145" s="184"/>
      <c r="K145" s="31"/>
      <c r="L145" s="32"/>
      <c r="M145" s="158"/>
      <c r="N145" s="159"/>
      <c r="O145" s="57"/>
      <c r="P145" s="57"/>
      <c r="Q145" s="57"/>
      <c r="R145" s="57"/>
      <c r="S145" s="57"/>
      <c r="T145" s="58"/>
      <c r="U145" s="31"/>
      <c r="V145" s="31"/>
      <c r="W145" s="31"/>
      <c r="X145" s="31"/>
      <c r="Y145" s="31"/>
      <c r="Z145" s="31"/>
      <c r="AA145" s="31"/>
      <c r="AB145" s="31"/>
      <c r="AC145" s="31"/>
      <c r="AD145" s="31"/>
      <c r="AE145" s="31"/>
      <c r="AT145" s="15" t="s">
        <v>202</v>
      </c>
      <c r="AU145" s="15" t="s">
        <v>96</v>
      </c>
    </row>
    <row r="146" spans="2:51" s="13" customFormat="1" ht="12">
      <c r="B146" s="160"/>
      <c r="C146" s="186"/>
      <c r="D146" s="201" t="s">
        <v>257</v>
      </c>
      <c r="E146" s="203" t="s">
        <v>1</v>
      </c>
      <c r="F146" s="204" t="s">
        <v>1707</v>
      </c>
      <c r="G146" s="186"/>
      <c r="H146" s="205">
        <v>14.904</v>
      </c>
      <c r="I146" s="162"/>
      <c r="J146" s="186"/>
      <c r="L146" s="160"/>
      <c r="M146" s="163"/>
      <c r="N146" s="164"/>
      <c r="O146" s="164"/>
      <c r="P146" s="164"/>
      <c r="Q146" s="164"/>
      <c r="R146" s="164"/>
      <c r="S146" s="164"/>
      <c r="T146" s="165"/>
      <c r="AT146" s="161" t="s">
        <v>257</v>
      </c>
      <c r="AU146" s="161" t="s">
        <v>96</v>
      </c>
      <c r="AV146" s="13" t="s">
        <v>96</v>
      </c>
      <c r="AW146" s="13" t="s">
        <v>40</v>
      </c>
      <c r="AX146" s="13" t="s">
        <v>93</v>
      </c>
      <c r="AY146" s="161" t="s">
        <v>195</v>
      </c>
    </row>
    <row r="147" spans="1:65" s="2" customFormat="1" ht="16.5" customHeight="1">
      <c r="A147" s="31"/>
      <c r="B147" s="148"/>
      <c r="C147" s="206" t="s">
        <v>220</v>
      </c>
      <c r="D147" s="206" t="s">
        <v>327</v>
      </c>
      <c r="E147" s="207" t="s">
        <v>1708</v>
      </c>
      <c r="F147" s="208" t="s">
        <v>1709</v>
      </c>
      <c r="G147" s="209" t="s">
        <v>330</v>
      </c>
      <c r="H147" s="210">
        <v>9</v>
      </c>
      <c r="I147" s="170"/>
      <c r="J147" s="187">
        <f>ROUND(I147*H147,2)</f>
        <v>0</v>
      </c>
      <c r="K147" s="171"/>
      <c r="L147" s="172"/>
      <c r="M147" s="173" t="s">
        <v>1</v>
      </c>
      <c r="N147" s="174" t="s">
        <v>50</v>
      </c>
      <c r="O147" s="57"/>
      <c r="P147" s="153">
        <f>O147*H147</f>
        <v>0</v>
      </c>
      <c r="Q147" s="153">
        <v>1</v>
      </c>
      <c r="R147" s="153">
        <f>Q147*H147</f>
        <v>9</v>
      </c>
      <c r="S147" s="153">
        <v>0</v>
      </c>
      <c r="T147" s="154">
        <f>S147*H147</f>
        <v>0</v>
      </c>
      <c r="U147" s="31"/>
      <c r="V147" s="31"/>
      <c r="W147" s="31"/>
      <c r="X147" s="31"/>
      <c r="Y147" s="31"/>
      <c r="Z147" s="31"/>
      <c r="AA147" s="31"/>
      <c r="AB147" s="31"/>
      <c r="AC147" s="31"/>
      <c r="AD147" s="31"/>
      <c r="AE147" s="31"/>
      <c r="AR147" s="155" t="s">
        <v>224</v>
      </c>
      <c r="AT147" s="155" t="s">
        <v>327</v>
      </c>
      <c r="AU147" s="155" t="s">
        <v>96</v>
      </c>
      <c r="AY147" s="15" t="s">
        <v>195</v>
      </c>
      <c r="BE147" s="156">
        <f>IF(N147="základní",J147,0)</f>
        <v>0</v>
      </c>
      <c r="BF147" s="156">
        <f>IF(N147="snížená",J147,0)</f>
        <v>0</v>
      </c>
      <c r="BG147" s="156">
        <f>IF(N147="zákl. přenesená",J147,0)</f>
        <v>0</v>
      </c>
      <c r="BH147" s="156">
        <f>IF(N147="sníž. přenesená",J147,0)</f>
        <v>0</v>
      </c>
      <c r="BI147" s="156">
        <f>IF(N147="nulová",J147,0)</f>
        <v>0</v>
      </c>
      <c r="BJ147" s="15" t="s">
        <v>93</v>
      </c>
      <c r="BK147" s="156">
        <f>ROUND(I147*H147,2)</f>
        <v>0</v>
      </c>
      <c r="BL147" s="15" t="s">
        <v>208</v>
      </c>
      <c r="BM147" s="155" t="s">
        <v>1710</v>
      </c>
    </row>
    <row r="148" spans="1:47" s="2" customFormat="1" ht="19.5">
      <c r="A148" s="31"/>
      <c r="B148" s="32"/>
      <c r="C148" s="184"/>
      <c r="D148" s="201" t="s">
        <v>202</v>
      </c>
      <c r="E148" s="184"/>
      <c r="F148" s="202" t="s">
        <v>1711</v>
      </c>
      <c r="G148" s="184"/>
      <c r="H148" s="184"/>
      <c r="I148" s="157"/>
      <c r="J148" s="184"/>
      <c r="K148" s="31"/>
      <c r="L148" s="32"/>
      <c r="M148" s="158"/>
      <c r="N148" s="159"/>
      <c r="O148" s="57"/>
      <c r="P148" s="57"/>
      <c r="Q148" s="57"/>
      <c r="R148" s="57"/>
      <c r="S148" s="57"/>
      <c r="T148" s="58"/>
      <c r="U148" s="31"/>
      <c r="V148" s="31"/>
      <c r="W148" s="31"/>
      <c r="X148" s="31"/>
      <c r="Y148" s="31"/>
      <c r="Z148" s="31"/>
      <c r="AA148" s="31"/>
      <c r="AB148" s="31"/>
      <c r="AC148" s="31"/>
      <c r="AD148" s="31"/>
      <c r="AE148" s="31"/>
      <c r="AT148" s="15" t="s">
        <v>202</v>
      </c>
      <c r="AU148" s="15" t="s">
        <v>96</v>
      </c>
    </row>
    <row r="149" spans="2:51" s="13" customFormat="1" ht="12">
      <c r="B149" s="160"/>
      <c r="C149" s="186"/>
      <c r="D149" s="201" t="s">
        <v>257</v>
      </c>
      <c r="E149" s="203" t="s">
        <v>1</v>
      </c>
      <c r="F149" s="204" t="s">
        <v>229</v>
      </c>
      <c r="G149" s="186"/>
      <c r="H149" s="205">
        <v>9</v>
      </c>
      <c r="I149" s="162"/>
      <c r="J149" s="186"/>
      <c r="L149" s="160"/>
      <c r="M149" s="163"/>
      <c r="N149" s="164"/>
      <c r="O149" s="164"/>
      <c r="P149" s="164"/>
      <c r="Q149" s="164"/>
      <c r="R149" s="164"/>
      <c r="S149" s="164"/>
      <c r="T149" s="165"/>
      <c r="AT149" s="161" t="s">
        <v>257</v>
      </c>
      <c r="AU149" s="161" t="s">
        <v>96</v>
      </c>
      <c r="AV149" s="13" t="s">
        <v>96</v>
      </c>
      <c r="AW149" s="13" t="s">
        <v>40</v>
      </c>
      <c r="AX149" s="13" t="s">
        <v>93</v>
      </c>
      <c r="AY149" s="161" t="s">
        <v>195</v>
      </c>
    </row>
    <row r="150" spans="1:65" s="2" customFormat="1" ht="16.5" customHeight="1">
      <c r="A150" s="31"/>
      <c r="B150" s="148"/>
      <c r="C150" s="196" t="s">
        <v>224</v>
      </c>
      <c r="D150" s="196" t="s">
        <v>196</v>
      </c>
      <c r="E150" s="197" t="s">
        <v>1712</v>
      </c>
      <c r="F150" s="198" t="s">
        <v>1713</v>
      </c>
      <c r="G150" s="199" t="s">
        <v>312</v>
      </c>
      <c r="H150" s="200">
        <v>22</v>
      </c>
      <c r="I150" s="149"/>
      <c r="J150" s="183">
        <f>ROUND(I150*H150,2)</f>
        <v>0</v>
      </c>
      <c r="K150" s="150"/>
      <c r="L150" s="32"/>
      <c r="M150" s="151" t="s">
        <v>1</v>
      </c>
      <c r="N150" s="152" t="s">
        <v>50</v>
      </c>
      <c r="O150" s="57"/>
      <c r="P150" s="153">
        <f>O150*H150</f>
        <v>0</v>
      </c>
      <c r="Q150" s="153">
        <v>0.00133</v>
      </c>
      <c r="R150" s="153">
        <f>Q150*H150</f>
        <v>0.02926</v>
      </c>
      <c r="S150" s="153">
        <v>0</v>
      </c>
      <c r="T150" s="154">
        <f>S150*H150</f>
        <v>0</v>
      </c>
      <c r="U150" s="31"/>
      <c r="V150" s="31"/>
      <c r="W150" s="31"/>
      <c r="X150" s="31"/>
      <c r="Y150" s="31"/>
      <c r="Z150" s="31"/>
      <c r="AA150" s="31"/>
      <c r="AB150" s="31"/>
      <c r="AC150" s="31"/>
      <c r="AD150" s="31"/>
      <c r="AE150" s="31"/>
      <c r="AR150" s="155" t="s">
        <v>208</v>
      </c>
      <c r="AT150" s="155" t="s">
        <v>196</v>
      </c>
      <c r="AU150" s="155" t="s">
        <v>96</v>
      </c>
      <c r="AY150" s="15" t="s">
        <v>195</v>
      </c>
      <c r="BE150" s="156">
        <f>IF(N150="základní",J150,0)</f>
        <v>0</v>
      </c>
      <c r="BF150" s="156">
        <f>IF(N150="snížená",J150,0)</f>
        <v>0</v>
      </c>
      <c r="BG150" s="156">
        <f>IF(N150="zákl. přenesená",J150,0)</f>
        <v>0</v>
      </c>
      <c r="BH150" s="156">
        <f>IF(N150="sníž. přenesená",J150,0)</f>
        <v>0</v>
      </c>
      <c r="BI150" s="156">
        <f>IF(N150="nulová",J150,0)</f>
        <v>0</v>
      </c>
      <c r="BJ150" s="15" t="s">
        <v>93</v>
      </c>
      <c r="BK150" s="156">
        <f>ROUND(I150*H150,2)</f>
        <v>0</v>
      </c>
      <c r="BL150" s="15" t="s">
        <v>208</v>
      </c>
      <c r="BM150" s="155" t="s">
        <v>1714</v>
      </c>
    </row>
    <row r="151" spans="1:47" s="2" customFormat="1" ht="29.25">
      <c r="A151" s="31"/>
      <c r="B151" s="32"/>
      <c r="C151" s="184"/>
      <c r="D151" s="201" t="s">
        <v>202</v>
      </c>
      <c r="E151" s="184"/>
      <c r="F151" s="202" t="s">
        <v>1715</v>
      </c>
      <c r="G151" s="184"/>
      <c r="H151" s="184"/>
      <c r="I151" s="157"/>
      <c r="J151" s="184"/>
      <c r="K151" s="31"/>
      <c r="L151" s="32"/>
      <c r="M151" s="158"/>
      <c r="N151" s="159"/>
      <c r="O151" s="57"/>
      <c r="P151" s="57"/>
      <c r="Q151" s="57"/>
      <c r="R151" s="57"/>
      <c r="S151" s="57"/>
      <c r="T151" s="58"/>
      <c r="U151" s="31"/>
      <c r="V151" s="31"/>
      <c r="W151" s="31"/>
      <c r="X151" s="31"/>
      <c r="Y151" s="31"/>
      <c r="Z151" s="31"/>
      <c r="AA151" s="31"/>
      <c r="AB151" s="31"/>
      <c r="AC151" s="31"/>
      <c r="AD151" s="31"/>
      <c r="AE151" s="31"/>
      <c r="AT151" s="15" t="s">
        <v>202</v>
      </c>
      <c r="AU151" s="15" t="s">
        <v>96</v>
      </c>
    </row>
    <row r="152" spans="2:51" s="13" customFormat="1" ht="12">
      <c r="B152" s="160"/>
      <c r="C152" s="186"/>
      <c r="D152" s="201" t="s">
        <v>257</v>
      </c>
      <c r="E152" s="203" t="s">
        <v>1</v>
      </c>
      <c r="F152" s="204" t="s">
        <v>1716</v>
      </c>
      <c r="G152" s="186"/>
      <c r="H152" s="205">
        <v>22</v>
      </c>
      <c r="I152" s="162"/>
      <c r="J152" s="186"/>
      <c r="L152" s="160"/>
      <c r="M152" s="163"/>
      <c r="N152" s="164"/>
      <c r="O152" s="164"/>
      <c r="P152" s="164"/>
      <c r="Q152" s="164"/>
      <c r="R152" s="164"/>
      <c r="S152" s="164"/>
      <c r="T152" s="165"/>
      <c r="AT152" s="161" t="s">
        <v>257</v>
      </c>
      <c r="AU152" s="161" t="s">
        <v>96</v>
      </c>
      <c r="AV152" s="13" t="s">
        <v>96</v>
      </c>
      <c r="AW152" s="13" t="s">
        <v>40</v>
      </c>
      <c r="AX152" s="13" t="s">
        <v>93</v>
      </c>
      <c r="AY152" s="161" t="s">
        <v>195</v>
      </c>
    </row>
    <row r="153" spans="1:65" s="2" customFormat="1" ht="24.2" customHeight="1">
      <c r="A153" s="31"/>
      <c r="B153" s="148"/>
      <c r="C153" s="196" t="s">
        <v>229</v>
      </c>
      <c r="D153" s="196" t="s">
        <v>196</v>
      </c>
      <c r="E153" s="197" t="s">
        <v>1717</v>
      </c>
      <c r="F153" s="198" t="s">
        <v>1718</v>
      </c>
      <c r="G153" s="199" t="s">
        <v>312</v>
      </c>
      <c r="H153" s="200">
        <v>22</v>
      </c>
      <c r="I153" s="149"/>
      <c r="J153" s="183">
        <f>ROUND(I153*H153,2)</f>
        <v>0</v>
      </c>
      <c r="K153" s="150"/>
      <c r="L153" s="32"/>
      <c r="M153" s="151" t="s">
        <v>1</v>
      </c>
      <c r="N153" s="152" t="s">
        <v>50</v>
      </c>
      <c r="O153" s="57"/>
      <c r="P153" s="153">
        <f>O153*H153</f>
        <v>0</v>
      </c>
      <c r="Q153" s="153">
        <v>0.15478</v>
      </c>
      <c r="R153" s="153">
        <f>Q153*H153</f>
        <v>3.40516</v>
      </c>
      <c r="S153" s="153">
        <v>0</v>
      </c>
      <c r="T153" s="154">
        <f>S153*H153</f>
        <v>0</v>
      </c>
      <c r="U153" s="31"/>
      <c r="V153" s="31"/>
      <c r="W153" s="31"/>
      <c r="X153" s="31"/>
      <c r="Y153" s="31"/>
      <c r="Z153" s="31"/>
      <c r="AA153" s="31"/>
      <c r="AB153" s="31"/>
      <c r="AC153" s="31"/>
      <c r="AD153" s="31"/>
      <c r="AE153" s="31"/>
      <c r="AR153" s="155" t="s">
        <v>208</v>
      </c>
      <c r="AT153" s="155" t="s">
        <v>196</v>
      </c>
      <c r="AU153" s="155" t="s">
        <v>96</v>
      </c>
      <c r="AY153" s="15" t="s">
        <v>195</v>
      </c>
      <c r="BE153" s="156">
        <f>IF(N153="základní",J153,0)</f>
        <v>0</v>
      </c>
      <c r="BF153" s="156">
        <f>IF(N153="snížená",J153,0)</f>
        <v>0</v>
      </c>
      <c r="BG153" s="156">
        <f>IF(N153="zákl. přenesená",J153,0)</f>
        <v>0</v>
      </c>
      <c r="BH153" s="156">
        <f>IF(N153="sníž. přenesená",J153,0)</f>
        <v>0</v>
      </c>
      <c r="BI153" s="156">
        <f>IF(N153="nulová",J153,0)</f>
        <v>0</v>
      </c>
      <c r="BJ153" s="15" t="s">
        <v>93</v>
      </c>
      <c r="BK153" s="156">
        <f>ROUND(I153*H153,2)</f>
        <v>0</v>
      </c>
      <c r="BL153" s="15" t="s">
        <v>208</v>
      </c>
      <c r="BM153" s="155" t="s">
        <v>1719</v>
      </c>
    </row>
    <row r="154" spans="1:47" s="2" customFormat="1" ht="19.5">
      <c r="A154" s="31"/>
      <c r="B154" s="32"/>
      <c r="C154" s="184"/>
      <c r="D154" s="201" t="s">
        <v>202</v>
      </c>
      <c r="E154" s="184"/>
      <c r="F154" s="202" t="s">
        <v>1720</v>
      </c>
      <c r="G154" s="184"/>
      <c r="H154" s="184"/>
      <c r="I154" s="157"/>
      <c r="J154" s="184"/>
      <c r="K154" s="31"/>
      <c r="L154" s="32"/>
      <c r="M154" s="158"/>
      <c r="N154" s="159"/>
      <c r="O154" s="57"/>
      <c r="P154" s="57"/>
      <c r="Q154" s="57"/>
      <c r="R154" s="57"/>
      <c r="S154" s="57"/>
      <c r="T154" s="58"/>
      <c r="U154" s="31"/>
      <c r="V154" s="31"/>
      <c r="W154" s="31"/>
      <c r="X154" s="31"/>
      <c r="Y154" s="31"/>
      <c r="Z154" s="31"/>
      <c r="AA154" s="31"/>
      <c r="AB154" s="31"/>
      <c r="AC154" s="31"/>
      <c r="AD154" s="31"/>
      <c r="AE154" s="31"/>
      <c r="AT154" s="15" t="s">
        <v>202</v>
      </c>
      <c r="AU154" s="15" t="s">
        <v>96</v>
      </c>
    </row>
    <row r="155" spans="2:51" s="13" customFormat="1" ht="12">
      <c r="B155" s="160"/>
      <c r="C155" s="186"/>
      <c r="D155" s="201" t="s">
        <v>257</v>
      </c>
      <c r="E155" s="203" t="s">
        <v>1</v>
      </c>
      <c r="F155" s="204" t="s">
        <v>1716</v>
      </c>
      <c r="G155" s="186"/>
      <c r="H155" s="205">
        <v>22</v>
      </c>
      <c r="I155" s="162"/>
      <c r="J155" s="186"/>
      <c r="L155" s="160"/>
      <c r="M155" s="163"/>
      <c r="N155" s="164"/>
      <c r="O155" s="164"/>
      <c r="P155" s="164"/>
      <c r="Q155" s="164"/>
      <c r="R155" s="164"/>
      <c r="S155" s="164"/>
      <c r="T155" s="165"/>
      <c r="AT155" s="161" t="s">
        <v>257</v>
      </c>
      <c r="AU155" s="161" t="s">
        <v>96</v>
      </c>
      <c r="AV155" s="13" t="s">
        <v>96</v>
      </c>
      <c r="AW155" s="13" t="s">
        <v>40</v>
      </c>
      <c r="AX155" s="13" t="s">
        <v>93</v>
      </c>
      <c r="AY155" s="161" t="s">
        <v>195</v>
      </c>
    </row>
    <row r="156" spans="1:65" s="2" customFormat="1" ht="21.75" customHeight="1">
      <c r="A156" s="31"/>
      <c r="B156" s="148"/>
      <c r="C156" s="196" t="s">
        <v>234</v>
      </c>
      <c r="D156" s="196" t="s">
        <v>196</v>
      </c>
      <c r="E156" s="197" t="s">
        <v>1721</v>
      </c>
      <c r="F156" s="198" t="s">
        <v>1722</v>
      </c>
      <c r="G156" s="199" t="s">
        <v>482</v>
      </c>
      <c r="H156" s="200">
        <v>4</v>
      </c>
      <c r="I156" s="149"/>
      <c r="J156" s="183">
        <f>ROUND(I156*H156,2)</f>
        <v>0</v>
      </c>
      <c r="K156" s="150"/>
      <c r="L156" s="32"/>
      <c r="M156" s="151" t="s">
        <v>1</v>
      </c>
      <c r="N156" s="152" t="s">
        <v>50</v>
      </c>
      <c r="O156" s="57"/>
      <c r="P156" s="153">
        <f>O156*H156</f>
        <v>0</v>
      </c>
      <c r="Q156" s="153">
        <v>3.70982</v>
      </c>
      <c r="R156" s="153">
        <f>Q156*H156</f>
        <v>14.83928</v>
      </c>
      <c r="S156" s="153">
        <v>0</v>
      </c>
      <c r="T156" s="154">
        <f>S156*H156</f>
        <v>0</v>
      </c>
      <c r="U156" s="31"/>
      <c r="V156" s="31"/>
      <c r="W156" s="31"/>
      <c r="X156" s="31"/>
      <c r="Y156" s="31"/>
      <c r="Z156" s="31"/>
      <c r="AA156" s="31"/>
      <c r="AB156" s="31"/>
      <c r="AC156" s="31"/>
      <c r="AD156" s="31"/>
      <c r="AE156" s="31"/>
      <c r="AR156" s="155" t="s">
        <v>208</v>
      </c>
      <c r="AT156" s="155" t="s">
        <v>196</v>
      </c>
      <c r="AU156" s="155" t="s">
        <v>96</v>
      </c>
      <c r="AY156" s="15" t="s">
        <v>195</v>
      </c>
      <c r="BE156" s="156">
        <f>IF(N156="základní",J156,0)</f>
        <v>0</v>
      </c>
      <c r="BF156" s="156">
        <f>IF(N156="snížená",J156,0)</f>
        <v>0</v>
      </c>
      <c r="BG156" s="156">
        <f>IF(N156="zákl. přenesená",J156,0)</f>
        <v>0</v>
      </c>
      <c r="BH156" s="156">
        <f>IF(N156="sníž. přenesená",J156,0)</f>
        <v>0</v>
      </c>
      <c r="BI156" s="156">
        <f>IF(N156="nulová",J156,0)</f>
        <v>0</v>
      </c>
      <c r="BJ156" s="15" t="s">
        <v>93</v>
      </c>
      <c r="BK156" s="156">
        <f>ROUND(I156*H156,2)</f>
        <v>0</v>
      </c>
      <c r="BL156" s="15" t="s">
        <v>208</v>
      </c>
      <c r="BM156" s="155" t="s">
        <v>1723</v>
      </c>
    </row>
    <row r="157" spans="1:47" s="2" customFormat="1" ht="39">
      <c r="A157" s="31"/>
      <c r="B157" s="32"/>
      <c r="C157" s="184"/>
      <c r="D157" s="201" t="s">
        <v>202</v>
      </c>
      <c r="E157" s="184"/>
      <c r="F157" s="202" t="s">
        <v>1724</v>
      </c>
      <c r="G157" s="184"/>
      <c r="H157" s="184"/>
      <c r="I157" s="157"/>
      <c r="J157" s="184"/>
      <c r="K157" s="31"/>
      <c r="L157" s="32"/>
      <c r="M157" s="158"/>
      <c r="N157" s="159"/>
      <c r="O157" s="57"/>
      <c r="P157" s="57"/>
      <c r="Q157" s="57"/>
      <c r="R157" s="57"/>
      <c r="S157" s="57"/>
      <c r="T157" s="58"/>
      <c r="U157" s="31"/>
      <c r="V157" s="31"/>
      <c r="W157" s="31"/>
      <c r="X157" s="31"/>
      <c r="Y157" s="31"/>
      <c r="Z157" s="31"/>
      <c r="AA157" s="31"/>
      <c r="AB157" s="31"/>
      <c r="AC157" s="31"/>
      <c r="AD157" s="31"/>
      <c r="AE157" s="31"/>
      <c r="AT157" s="15" t="s">
        <v>202</v>
      </c>
      <c r="AU157" s="15" t="s">
        <v>96</v>
      </c>
    </row>
    <row r="158" spans="2:51" s="13" customFormat="1" ht="12">
      <c r="B158" s="160"/>
      <c r="C158" s="186"/>
      <c r="D158" s="201" t="s">
        <v>257</v>
      </c>
      <c r="E158" s="203" t="s">
        <v>1</v>
      </c>
      <c r="F158" s="204" t="s">
        <v>208</v>
      </c>
      <c r="G158" s="186"/>
      <c r="H158" s="205">
        <v>4</v>
      </c>
      <c r="I158" s="162"/>
      <c r="J158" s="186"/>
      <c r="L158" s="160"/>
      <c r="M158" s="163"/>
      <c r="N158" s="164"/>
      <c r="O158" s="164"/>
      <c r="P158" s="164"/>
      <c r="Q158" s="164"/>
      <c r="R158" s="164"/>
      <c r="S158" s="164"/>
      <c r="T158" s="165"/>
      <c r="AT158" s="161" t="s">
        <v>257</v>
      </c>
      <c r="AU158" s="161" t="s">
        <v>96</v>
      </c>
      <c r="AV158" s="13" t="s">
        <v>96</v>
      </c>
      <c r="AW158" s="13" t="s">
        <v>40</v>
      </c>
      <c r="AX158" s="13" t="s">
        <v>93</v>
      </c>
      <c r="AY158" s="161" t="s">
        <v>195</v>
      </c>
    </row>
    <row r="159" spans="1:65" s="2" customFormat="1" ht="24.2" customHeight="1">
      <c r="A159" s="31"/>
      <c r="B159" s="148"/>
      <c r="C159" s="196" t="s">
        <v>239</v>
      </c>
      <c r="D159" s="196" t="s">
        <v>196</v>
      </c>
      <c r="E159" s="197" t="s">
        <v>1725</v>
      </c>
      <c r="F159" s="198" t="s">
        <v>1726</v>
      </c>
      <c r="G159" s="199" t="s">
        <v>482</v>
      </c>
      <c r="H159" s="200">
        <v>4</v>
      </c>
      <c r="I159" s="149"/>
      <c r="J159" s="183">
        <f>ROUND(I159*H159,2)</f>
        <v>0</v>
      </c>
      <c r="K159" s="150"/>
      <c r="L159" s="32"/>
      <c r="M159" s="151" t="s">
        <v>1</v>
      </c>
      <c r="N159" s="152" t="s">
        <v>50</v>
      </c>
      <c r="O159" s="57"/>
      <c r="P159" s="153">
        <f>O159*H159</f>
        <v>0</v>
      </c>
      <c r="Q159" s="153">
        <v>0</v>
      </c>
      <c r="R159" s="153">
        <f>Q159*H159</f>
        <v>0</v>
      </c>
      <c r="S159" s="153">
        <v>0</v>
      </c>
      <c r="T159" s="154">
        <f>S159*H159</f>
        <v>0</v>
      </c>
      <c r="U159" s="31"/>
      <c r="V159" s="31"/>
      <c r="W159" s="31"/>
      <c r="X159" s="31"/>
      <c r="Y159" s="31"/>
      <c r="Z159" s="31"/>
      <c r="AA159" s="31"/>
      <c r="AB159" s="31"/>
      <c r="AC159" s="31"/>
      <c r="AD159" s="31"/>
      <c r="AE159" s="31"/>
      <c r="AR159" s="155" t="s">
        <v>208</v>
      </c>
      <c r="AT159" s="155" t="s">
        <v>196</v>
      </c>
      <c r="AU159" s="155" t="s">
        <v>96</v>
      </c>
      <c r="AY159" s="15" t="s">
        <v>195</v>
      </c>
      <c r="BE159" s="156">
        <f>IF(N159="základní",J159,0)</f>
        <v>0</v>
      </c>
      <c r="BF159" s="156">
        <f>IF(N159="snížená",J159,0)</f>
        <v>0</v>
      </c>
      <c r="BG159" s="156">
        <f>IF(N159="zákl. přenesená",J159,0)</f>
        <v>0</v>
      </c>
      <c r="BH159" s="156">
        <f>IF(N159="sníž. přenesená",J159,0)</f>
        <v>0</v>
      </c>
      <c r="BI159" s="156">
        <f>IF(N159="nulová",J159,0)</f>
        <v>0</v>
      </c>
      <c r="BJ159" s="15" t="s">
        <v>93</v>
      </c>
      <c r="BK159" s="156">
        <f>ROUND(I159*H159,2)</f>
        <v>0</v>
      </c>
      <c r="BL159" s="15" t="s">
        <v>208</v>
      </c>
      <c r="BM159" s="155" t="s">
        <v>1727</v>
      </c>
    </row>
    <row r="160" spans="1:47" s="2" customFormat="1" ht="39">
      <c r="A160" s="31"/>
      <c r="B160" s="32"/>
      <c r="C160" s="184"/>
      <c r="D160" s="201" t="s">
        <v>202</v>
      </c>
      <c r="E160" s="184"/>
      <c r="F160" s="202" t="s">
        <v>1728</v>
      </c>
      <c r="G160" s="184"/>
      <c r="H160" s="184"/>
      <c r="I160" s="157"/>
      <c r="J160" s="184"/>
      <c r="K160" s="31"/>
      <c r="L160" s="32"/>
      <c r="M160" s="158"/>
      <c r="N160" s="159"/>
      <c r="O160" s="57"/>
      <c r="P160" s="57"/>
      <c r="Q160" s="57"/>
      <c r="R160" s="57"/>
      <c r="S160" s="57"/>
      <c r="T160" s="58"/>
      <c r="U160" s="31"/>
      <c r="V160" s="31"/>
      <c r="W160" s="31"/>
      <c r="X160" s="31"/>
      <c r="Y160" s="31"/>
      <c r="Z160" s="31"/>
      <c r="AA160" s="31"/>
      <c r="AB160" s="31"/>
      <c r="AC160" s="31"/>
      <c r="AD160" s="31"/>
      <c r="AE160" s="31"/>
      <c r="AT160" s="15" t="s">
        <v>202</v>
      </c>
      <c r="AU160" s="15" t="s">
        <v>96</v>
      </c>
    </row>
    <row r="161" spans="2:51" s="13" customFormat="1" ht="12">
      <c r="B161" s="160"/>
      <c r="C161" s="186"/>
      <c r="D161" s="201" t="s">
        <v>257</v>
      </c>
      <c r="E161" s="203" t="s">
        <v>1</v>
      </c>
      <c r="F161" s="204" t="s">
        <v>208</v>
      </c>
      <c r="G161" s="186"/>
      <c r="H161" s="205">
        <v>4</v>
      </c>
      <c r="I161" s="162"/>
      <c r="J161" s="186"/>
      <c r="L161" s="160"/>
      <c r="M161" s="163"/>
      <c r="N161" s="164"/>
      <c r="O161" s="164"/>
      <c r="P161" s="164"/>
      <c r="Q161" s="164"/>
      <c r="R161" s="164"/>
      <c r="S161" s="164"/>
      <c r="T161" s="165"/>
      <c r="AT161" s="161" t="s">
        <v>257</v>
      </c>
      <c r="AU161" s="161" t="s">
        <v>96</v>
      </c>
      <c r="AV161" s="13" t="s">
        <v>96</v>
      </c>
      <c r="AW161" s="13" t="s">
        <v>40</v>
      </c>
      <c r="AX161" s="13" t="s">
        <v>93</v>
      </c>
      <c r="AY161" s="161" t="s">
        <v>195</v>
      </c>
    </row>
    <row r="162" spans="1:65" s="2" customFormat="1" ht="24.2" customHeight="1">
      <c r="A162" s="31"/>
      <c r="B162" s="148"/>
      <c r="C162" s="196" t="s">
        <v>245</v>
      </c>
      <c r="D162" s="196" t="s">
        <v>196</v>
      </c>
      <c r="E162" s="197" t="s">
        <v>1729</v>
      </c>
      <c r="F162" s="198" t="s">
        <v>1730</v>
      </c>
      <c r="G162" s="199" t="s">
        <v>296</v>
      </c>
      <c r="H162" s="200">
        <v>116.6</v>
      </c>
      <c r="I162" s="149"/>
      <c r="J162" s="183">
        <f>ROUND(I162*H162,2)</f>
        <v>0</v>
      </c>
      <c r="K162" s="150"/>
      <c r="L162" s="32"/>
      <c r="M162" s="151" t="s">
        <v>1</v>
      </c>
      <c r="N162" s="152" t="s">
        <v>50</v>
      </c>
      <c r="O162" s="57"/>
      <c r="P162" s="153">
        <f>O162*H162</f>
        <v>0</v>
      </c>
      <c r="Q162" s="153">
        <v>0.02944</v>
      </c>
      <c r="R162" s="153">
        <f>Q162*H162</f>
        <v>3.4327039999999998</v>
      </c>
      <c r="S162" s="153">
        <v>0</v>
      </c>
      <c r="T162" s="154">
        <f>S162*H162</f>
        <v>0</v>
      </c>
      <c r="U162" s="31"/>
      <c r="V162" s="31"/>
      <c r="W162" s="31"/>
      <c r="X162" s="31"/>
      <c r="Y162" s="31"/>
      <c r="Z162" s="31"/>
      <c r="AA162" s="31"/>
      <c r="AB162" s="31"/>
      <c r="AC162" s="31"/>
      <c r="AD162" s="31"/>
      <c r="AE162" s="31"/>
      <c r="AR162" s="155" t="s">
        <v>208</v>
      </c>
      <c r="AT162" s="155" t="s">
        <v>196</v>
      </c>
      <c r="AU162" s="155" t="s">
        <v>96</v>
      </c>
      <c r="AY162" s="15" t="s">
        <v>195</v>
      </c>
      <c r="BE162" s="156">
        <f>IF(N162="základní",J162,0)</f>
        <v>0</v>
      </c>
      <c r="BF162" s="156">
        <f>IF(N162="snížená",J162,0)</f>
        <v>0</v>
      </c>
      <c r="BG162" s="156">
        <f>IF(N162="zákl. přenesená",J162,0)</f>
        <v>0</v>
      </c>
      <c r="BH162" s="156">
        <f>IF(N162="sníž. přenesená",J162,0)</f>
        <v>0</v>
      </c>
      <c r="BI162" s="156">
        <f>IF(N162="nulová",J162,0)</f>
        <v>0</v>
      </c>
      <c r="BJ162" s="15" t="s">
        <v>93</v>
      </c>
      <c r="BK162" s="156">
        <f>ROUND(I162*H162,2)</f>
        <v>0</v>
      </c>
      <c r="BL162" s="15" t="s">
        <v>208</v>
      </c>
      <c r="BM162" s="155" t="s">
        <v>1731</v>
      </c>
    </row>
    <row r="163" spans="1:47" s="2" customFormat="1" ht="19.5">
      <c r="A163" s="31"/>
      <c r="B163" s="32"/>
      <c r="C163" s="184"/>
      <c r="D163" s="201" t="s">
        <v>202</v>
      </c>
      <c r="E163" s="184"/>
      <c r="F163" s="202" t="s">
        <v>1732</v>
      </c>
      <c r="G163" s="184"/>
      <c r="H163" s="184"/>
      <c r="I163" s="157"/>
      <c r="J163" s="184"/>
      <c r="K163" s="31"/>
      <c r="L163" s="32"/>
      <c r="M163" s="158"/>
      <c r="N163" s="159"/>
      <c r="O163" s="57"/>
      <c r="P163" s="57"/>
      <c r="Q163" s="57"/>
      <c r="R163" s="57"/>
      <c r="S163" s="57"/>
      <c r="T163" s="58"/>
      <c r="U163" s="31"/>
      <c r="V163" s="31"/>
      <c r="W163" s="31"/>
      <c r="X163" s="31"/>
      <c r="Y163" s="31"/>
      <c r="Z163" s="31"/>
      <c r="AA163" s="31"/>
      <c r="AB163" s="31"/>
      <c r="AC163" s="31"/>
      <c r="AD163" s="31"/>
      <c r="AE163" s="31"/>
      <c r="AT163" s="15" t="s">
        <v>202</v>
      </c>
      <c r="AU163" s="15" t="s">
        <v>96</v>
      </c>
    </row>
    <row r="164" spans="2:51" s="13" customFormat="1" ht="12">
      <c r="B164" s="160"/>
      <c r="C164" s="186"/>
      <c r="D164" s="201" t="s">
        <v>257</v>
      </c>
      <c r="E164" s="203" t="s">
        <v>1</v>
      </c>
      <c r="F164" s="204" t="s">
        <v>1733</v>
      </c>
      <c r="G164" s="186"/>
      <c r="H164" s="205">
        <v>116.6</v>
      </c>
      <c r="I164" s="162"/>
      <c r="J164" s="186"/>
      <c r="L164" s="160"/>
      <c r="M164" s="163"/>
      <c r="N164" s="164"/>
      <c r="O164" s="164"/>
      <c r="P164" s="164"/>
      <c r="Q164" s="164"/>
      <c r="R164" s="164"/>
      <c r="S164" s="164"/>
      <c r="T164" s="165"/>
      <c r="AT164" s="161" t="s">
        <v>257</v>
      </c>
      <c r="AU164" s="161" t="s">
        <v>96</v>
      </c>
      <c r="AV164" s="13" t="s">
        <v>96</v>
      </c>
      <c r="AW164" s="13" t="s">
        <v>40</v>
      </c>
      <c r="AX164" s="13" t="s">
        <v>93</v>
      </c>
      <c r="AY164" s="161" t="s">
        <v>195</v>
      </c>
    </row>
    <row r="165" spans="1:65" s="2" customFormat="1" ht="24.2" customHeight="1">
      <c r="A165" s="31"/>
      <c r="B165" s="148"/>
      <c r="C165" s="196" t="s">
        <v>253</v>
      </c>
      <c r="D165" s="196" t="s">
        <v>196</v>
      </c>
      <c r="E165" s="197" t="s">
        <v>389</v>
      </c>
      <c r="F165" s="198" t="s">
        <v>390</v>
      </c>
      <c r="G165" s="199" t="s">
        <v>347</v>
      </c>
      <c r="H165" s="200">
        <v>258.192</v>
      </c>
      <c r="I165" s="149"/>
      <c r="J165" s="183">
        <f>ROUND(I165*H165,2)</f>
        <v>0</v>
      </c>
      <c r="K165" s="150"/>
      <c r="L165" s="32"/>
      <c r="M165" s="151" t="s">
        <v>1</v>
      </c>
      <c r="N165" s="152" t="s">
        <v>50</v>
      </c>
      <c r="O165" s="57"/>
      <c r="P165" s="153">
        <f>O165*H165</f>
        <v>0</v>
      </c>
      <c r="Q165" s="153">
        <v>0</v>
      </c>
      <c r="R165" s="153">
        <f>Q165*H165</f>
        <v>0</v>
      </c>
      <c r="S165" s="153">
        <v>0</v>
      </c>
      <c r="T165" s="154">
        <f>S165*H165</f>
        <v>0</v>
      </c>
      <c r="U165" s="31"/>
      <c r="V165" s="31"/>
      <c r="W165" s="31"/>
      <c r="X165" s="31"/>
      <c r="Y165" s="31"/>
      <c r="Z165" s="31"/>
      <c r="AA165" s="31"/>
      <c r="AB165" s="31"/>
      <c r="AC165" s="31"/>
      <c r="AD165" s="31"/>
      <c r="AE165" s="31"/>
      <c r="AR165" s="155" t="s">
        <v>208</v>
      </c>
      <c r="AT165" s="155" t="s">
        <v>196</v>
      </c>
      <c r="AU165" s="155" t="s">
        <v>96</v>
      </c>
      <c r="AY165" s="15" t="s">
        <v>195</v>
      </c>
      <c r="BE165" s="156">
        <f>IF(N165="základní",J165,0)</f>
        <v>0</v>
      </c>
      <c r="BF165" s="156">
        <f>IF(N165="snížená",J165,0)</f>
        <v>0</v>
      </c>
      <c r="BG165" s="156">
        <f>IF(N165="zákl. přenesená",J165,0)</f>
        <v>0</v>
      </c>
      <c r="BH165" s="156">
        <f>IF(N165="sníž. přenesená",J165,0)</f>
        <v>0</v>
      </c>
      <c r="BI165" s="156">
        <f>IF(N165="nulová",J165,0)</f>
        <v>0</v>
      </c>
      <c r="BJ165" s="15" t="s">
        <v>93</v>
      </c>
      <c r="BK165" s="156">
        <f>ROUND(I165*H165,2)</f>
        <v>0</v>
      </c>
      <c r="BL165" s="15" t="s">
        <v>208</v>
      </c>
      <c r="BM165" s="155" t="s">
        <v>1734</v>
      </c>
    </row>
    <row r="166" spans="1:47" s="2" customFormat="1" ht="39">
      <c r="A166" s="31"/>
      <c r="B166" s="32"/>
      <c r="C166" s="184"/>
      <c r="D166" s="201" t="s">
        <v>202</v>
      </c>
      <c r="E166" s="184"/>
      <c r="F166" s="202" t="s">
        <v>392</v>
      </c>
      <c r="G166" s="184"/>
      <c r="H166" s="184"/>
      <c r="I166" s="157"/>
      <c r="J166" s="184"/>
      <c r="K166" s="31"/>
      <c r="L166" s="32"/>
      <c r="M166" s="158"/>
      <c r="N166" s="159"/>
      <c r="O166" s="57"/>
      <c r="P166" s="57"/>
      <c r="Q166" s="57"/>
      <c r="R166" s="57"/>
      <c r="S166" s="57"/>
      <c r="T166" s="58"/>
      <c r="U166" s="31"/>
      <c r="V166" s="31"/>
      <c r="W166" s="31"/>
      <c r="X166" s="31"/>
      <c r="Y166" s="31"/>
      <c r="Z166" s="31"/>
      <c r="AA166" s="31"/>
      <c r="AB166" s="31"/>
      <c r="AC166" s="31"/>
      <c r="AD166" s="31"/>
      <c r="AE166" s="31"/>
      <c r="AT166" s="15" t="s">
        <v>202</v>
      </c>
      <c r="AU166" s="15" t="s">
        <v>96</v>
      </c>
    </row>
    <row r="167" spans="2:51" s="13" customFormat="1" ht="12">
      <c r="B167" s="160"/>
      <c r="C167" s="186"/>
      <c r="D167" s="201" t="s">
        <v>257</v>
      </c>
      <c r="E167" s="203" t="s">
        <v>1</v>
      </c>
      <c r="F167" s="204" t="s">
        <v>1735</v>
      </c>
      <c r="G167" s="186"/>
      <c r="H167" s="205">
        <v>258.192</v>
      </c>
      <c r="I167" s="162"/>
      <c r="J167" s="186"/>
      <c r="L167" s="160"/>
      <c r="M167" s="163"/>
      <c r="N167" s="164"/>
      <c r="O167" s="164"/>
      <c r="P167" s="164"/>
      <c r="Q167" s="164"/>
      <c r="R167" s="164"/>
      <c r="S167" s="164"/>
      <c r="T167" s="165"/>
      <c r="AT167" s="161" t="s">
        <v>257</v>
      </c>
      <c r="AU167" s="161" t="s">
        <v>96</v>
      </c>
      <c r="AV167" s="13" t="s">
        <v>96</v>
      </c>
      <c r="AW167" s="13" t="s">
        <v>40</v>
      </c>
      <c r="AX167" s="13" t="s">
        <v>93</v>
      </c>
      <c r="AY167" s="161" t="s">
        <v>195</v>
      </c>
    </row>
    <row r="168" spans="1:65" s="2" customFormat="1" ht="24.2" customHeight="1">
      <c r="A168" s="31"/>
      <c r="B168" s="148"/>
      <c r="C168" s="196" t="s">
        <v>260</v>
      </c>
      <c r="D168" s="196" t="s">
        <v>196</v>
      </c>
      <c r="E168" s="197" t="s">
        <v>396</v>
      </c>
      <c r="F168" s="198" t="s">
        <v>397</v>
      </c>
      <c r="G168" s="199" t="s">
        <v>347</v>
      </c>
      <c r="H168" s="200">
        <v>14.344</v>
      </c>
      <c r="I168" s="149"/>
      <c r="J168" s="183">
        <f>ROUND(I168*H168,2)</f>
        <v>0</v>
      </c>
      <c r="K168" s="150"/>
      <c r="L168" s="32"/>
      <c r="M168" s="151" t="s">
        <v>1</v>
      </c>
      <c r="N168" s="152" t="s">
        <v>50</v>
      </c>
      <c r="O168" s="57"/>
      <c r="P168" s="153">
        <f>O168*H168</f>
        <v>0</v>
      </c>
      <c r="Q168" s="153">
        <v>0</v>
      </c>
      <c r="R168" s="153">
        <f>Q168*H168</f>
        <v>0</v>
      </c>
      <c r="S168" s="153">
        <v>0</v>
      </c>
      <c r="T168" s="154">
        <f>S168*H168</f>
        <v>0</v>
      </c>
      <c r="U168" s="31"/>
      <c r="V168" s="31"/>
      <c r="W168" s="31"/>
      <c r="X168" s="31"/>
      <c r="Y168" s="31"/>
      <c r="Z168" s="31"/>
      <c r="AA168" s="31"/>
      <c r="AB168" s="31"/>
      <c r="AC168" s="31"/>
      <c r="AD168" s="31"/>
      <c r="AE168" s="31"/>
      <c r="AR168" s="155" t="s">
        <v>208</v>
      </c>
      <c r="AT168" s="155" t="s">
        <v>196</v>
      </c>
      <c r="AU168" s="155" t="s">
        <v>96</v>
      </c>
      <c r="AY168" s="15" t="s">
        <v>195</v>
      </c>
      <c r="BE168" s="156">
        <f>IF(N168="základní",J168,0)</f>
        <v>0</v>
      </c>
      <c r="BF168" s="156">
        <f>IF(N168="snížená",J168,0)</f>
        <v>0</v>
      </c>
      <c r="BG168" s="156">
        <f>IF(N168="zákl. přenesená",J168,0)</f>
        <v>0</v>
      </c>
      <c r="BH168" s="156">
        <f>IF(N168="sníž. přenesená",J168,0)</f>
        <v>0</v>
      </c>
      <c r="BI168" s="156">
        <f>IF(N168="nulová",J168,0)</f>
        <v>0</v>
      </c>
      <c r="BJ168" s="15" t="s">
        <v>93</v>
      </c>
      <c r="BK168" s="156">
        <f>ROUND(I168*H168,2)</f>
        <v>0</v>
      </c>
      <c r="BL168" s="15" t="s">
        <v>208</v>
      </c>
      <c r="BM168" s="155" t="s">
        <v>1736</v>
      </c>
    </row>
    <row r="169" spans="1:47" s="2" customFormat="1" ht="39">
      <c r="A169" s="31"/>
      <c r="B169" s="32"/>
      <c r="C169" s="184"/>
      <c r="D169" s="201" t="s">
        <v>202</v>
      </c>
      <c r="E169" s="184"/>
      <c r="F169" s="202" t="s">
        <v>399</v>
      </c>
      <c r="G169" s="184"/>
      <c r="H169" s="184"/>
      <c r="I169" s="157"/>
      <c r="J169" s="184"/>
      <c r="K169" s="31"/>
      <c r="L169" s="32"/>
      <c r="M169" s="158"/>
      <c r="N169" s="159"/>
      <c r="O169" s="57"/>
      <c r="P169" s="57"/>
      <c r="Q169" s="57"/>
      <c r="R169" s="57"/>
      <c r="S169" s="57"/>
      <c r="T169" s="58"/>
      <c r="U169" s="31"/>
      <c r="V169" s="31"/>
      <c r="W169" s="31"/>
      <c r="X169" s="31"/>
      <c r="Y169" s="31"/>
      <c r="Z169" s="31"/>
      <c r="AA169" s="31"/>
      <c r="AB169" s="31"/>
      <c r="AC169" s="31"/>
      <c r="AD169" s="31"/>
      <c r="AE169" s="31"/>
      <c r="AT169" s="15" t="s">
        <v>202</v>
      </c>
      <c r="AU169" s="15" t="s">
        <v>96</v>
      </c>
    </row>
    <row r="170" spans="2:51" s="13" customFormat="1" ht="12">
      <c r="B170" s="160"/>
      <c r="C170" s="186"/>
      <c r="D170" s="201" t="s">
        <v>257</v>
      </c>
      <c r="E170" s="203" t="s">
        <v>1</v>
      </c>
      <c r="F170" s="204" t="s">
        <v>1737</v>
      </c>
      <c r="G170" s="186"/>
      <c r="H170" s="205">
        <v>14.344</v>
      </c>
      <c r="I170" s="162"/>
      <c r="J170" s="186"/>
      <c r="L170" s="160"/>
      <c r="M170" s="163"/>
      <c r="N170" s="164"/>
      <c r="O170" s="164"/>
      <c r="P170" s="164"/>
      <c r="Q170" s="164"/>
      <c r="R170" s="164"/>
      <c r="S170" s="164"/>
      <c r="T170" s="165"/>
      <c r="AT170" s="161" t="s">
        <v>257</v>
      </c>
      <c r="AU170" s="161" t="s">
        <v>96</v>
      </c>
      <c r="AV170" s="13" t="s">
        <v>96</v>
      </c>
      <c r="AW170" s="13" t="s">
        <v>40</v>
      </c>
      <c r="AX170" s="13" t="s">
        <v>93</v>
      </c>
      <c r="AY170" s="161" t="s">
        <v>195</v>
      </c>
    </row>
    <row r="171" spans="1:65" s="2" customFormat="1" ht="33" customHeight="1">
      <c r="A171" s="31"/>
      <c r="B171" s="148"/>
      <c r="C171" s="196" t="s">
        <v>8</v>
      </c>
      <c r="D171" s="196" t="s">
        <v>196</v>
      </c>
      <c r="E171" s="197" t="s">
        <v>415</v>
      </c>
      <c r="F171" s="198" t="s">
        <v>416</v>
      </c>
      <c r="G171" s="199" t="s">
        <v>347</v>
      </c>
      <c r="H171" s="200">
        <v>54</v>
      </c>
      <c r="I171" s="149"/>
      <c r="J171" s="183">
        <f>ROUND(I171*H171,2)</f>
        <v>0</v>
      </c>
      <c r="K171" s="150"/>
      <c r="L171" s="32"/>
      <c r="M171" s="151" t="s">
        <v>1</v>
      </c>
      <c r="N171" s="152" t="s">
        <v>50</v>
      </c>
      <c r="O171" s="57"/>
      <c r="P171" s="153">
        <f>O171*H171</f>
        <v>0</v>
      </c>
      <c r="Q171" s="153">
        <v>0</v>
      </c>
      <c r="R171" s="153">
        <f>Q171*H171</f>
        <v>0</v>
      </c>
      <c r="S171" s="153">
        <v>0</v>
      </c>
      <c r="T171" s="154">
        <f>S171*H171</f>
        <v>0</v>
      </c>
      <c r="U171" s="31"/>
      <c r="V171" s="31"/>
      <c r="W171" s="31"/>
      <c r="X171" s="31"/>
      <c r="Y171" s="31"/>
      <c r="Z171" s="31"/>
      <c r="AA171" s="31"/>
      <c r="AB171" s="31"/>
      <c r="AC171" s="31"/>
      <c r="AD171" s="31"/>
      <c r="AE171" s="31"/>
      <c r="AR171" s="155" t="s">
        <v>208</v>
      </c>
      <c r="AT171" s="155" t="s">
        <v>196</v>
      </c>
      <c r="AU171" s="155" t="s">
        <v>96</v>
      </c>
      <c r="AY171" s="15" t="s">
        <v>195</v>
      </c>
      <c r="BE171" s="156">
        <f>IF(N171="základní",J171,0)</f>
        <v>0</v>
      </c>
      <c r="BF171" s="156">
        <f>IF(N171="snížená",J171,0)</f>
        <v>0</v>
      </c>
      <c r="BG171" s="156">
        <f>IF(N171="zákl. přenesená",J171,0)</f>
        <v>0</v>
      </c>
      <c r="BH171" s="156">
        <f>IF(N171="sníž. přenesená",J171,0)</f>
        <v>0</v>
      </c>
      <c r="BI171" s="156">
        <f>IF(N171="nulová",J171,0)</f>
        <v>0</v>
      </c>
      <c r="BJ171" s="15" t="s">
        <v>93</v>
      </c>
      <c r="BK171" s="156">
        <f>ROUND(I171*H171,2)</f>
        <v>0</v>
      </c>
      <c r="BL171" s="15" t="s">
        <v>208</v>
      </c>
      <c r="BM171" s="155" t="s">
        <v>1738</v>
      </c>
    </row>
    <row r="172" spans="1:47" s="2" customFormat="1" ht="39">
      <c r="A172" s="31"/>
      <c r="B172" s="32"/>
      <c r="C172" s="184"/>
      <c r="D172" s="201" t="s">
        <v>202</v>
      </c>
      <c r="E172" s="184"/>
      <c r="F172" s="202" t="s">
        <v>418</v>
      </c>
      <c r="G172" s="184"/>
      <c r="H172" s="184"/>
      <c r="I172" s="157"/>
      <c r="J172" s="184"/>
      <c r="K172" s="31"/>
      <c r="L172" s="32"/>
      <c r="M172" s="158"/>
      <c r="N172" s="159"/>
      <c r="O172" s="57"/>
      <c r="P172" s="57"/>
      <c r="Q172" s="57"/>
      <c r="R172" s="57"/>
      <c r="S172" s="57"/>
      <c r="T172" s="58"/>
      <c r="U172" s="31"/>
      <c r="V172" s="31"/>
      <c r="W172" s="31"/>
      <c r="X172" s="31"/>
      <c r="Y172" s="31"/>
      <c r="Z172" s="31"/>
      <c r="AA172" s="31"/>
      <c r="AB172" s="31"/>
      <c r="AC172" s="31"/>
      <c r="AD172" s="31"/>
      <c r="AE172" s="31"/>
      <c r="AT172" s="15" t="s">
        <v>202</v>
      </c>
      <c r="AU172" s="15" t="s">
        <v>96</v>
      </c>
    </row>
    <row r="173" spans="2:51" s="13" customFormat="1" ht="12">
      <c r="B173" s="160"/>
      <c r="C173" s="186"/>
      <c r="D173" s="201" t="s">
        <v>257</v>
      </c>
      <c r="E173" s="203" t="s">
        <v>1</v>
      </c>
      <c r="F173" s="204" t="s">
        <v>1739</v>
      </c>
      <c r="G173" s="186"/>
      <c r="H173" s="205">
        <v>54</v>
      </c>
      <c r="I173" s="162"/>
      <c r="J173" s="186"/>
      <c r="L173" s="160"/>
      <c r="M173" s="163"/>
      <c r="N173" s="164"/>
      <c r="O173" s="164"/>
      <c r="P173" s="164"/>
      <c r="Q173" s="164"/>
      <c r="R173" s="164"/>
      <c r="S173" s="164"/>
      <c r="T173" s="165"/>
      <c r="AT173" s="161" t="s">
        <v>257</v>
      </c>
      <c r="AU173" s="161" t="s">
        <v>96</v>
      </c>
      <c r="AV173" s="13" t="s">
        <v>96</v>
      </c>
      <c r="AW173" s="13" t="s">
        <v>40</v>
      </c>
      <c r="AX173" s="13" t="s">
        <v>93</v>
      </c>
      <c r="AY173" s="161" t="s">
        <v>195</v>
      </c>
    </row>
    <row r="174" spans="1:65" s="2" customFormat="1" ht="37.9" customHeight="1">
      <c r="A174" s="31"/>
      <c r="B174" s="148"/>
      <c r="C174" s="196" t="s">
        <v>269</v>
      </c>
      <c r="D174" s="196" t="s">
        <v>196</v>
      </c>
      <c r="E174" s="197" t="s">
        <v>421</v>
      </c>
      <c r="F174" s="198" t="s">
        <v>422</v>
      </c>
      <c r="G174" s="199" t="s">
        <v>347</v>
      </c>
      <c r="H174" s="200">
        <v>432</v>
      </c>
      <c r="I174" s="149"/>
      <c r="J174" s="183">
        <f>ROUND(I174*H174,2)</f>
        <v>0</v>
      </c>
      <c r="K174" s="150"/>
      <c r="L174" s="32"/>
      <c r="M174" s="151" t="s">
        <v>1</v>
      </c>
      <c r="N174" s="152" t="s">
        <v>50</v>
      </c>
      <c r="O174" s="57"/>
      <c r="P174" s="153">
        <f>O174*H174</f>
        <v>0</v>
      </c>
      <c r="Q174" s="153">
        <v>0</v>
      </c>
      <c r="R174" s="153">
        <f>Q174*H174</f>
        <v>0</v>
      </c>
      <c r="S174" s="153">
        <v>0</v>
      </c>
      <c r="T174" s="154">
        <f>S174*H174</f>
        <v>0</v>
      </c>
      <c r="U174" s="31"/>
      <c r="V174" s="31"/>
      <c r="W174" s="31"/>
      <c r="X174" s="31"/>
      <c r="Y174" s="31"/>
      <c r="Z174" s="31"/>
      <c r="AA174" s="31"/>
      <c r="AB174" s="31"/>
      <c r="AC174" s="31"/>
      <c r="AD174" s="31"/>
      <c r="AE174" s="31"/>
      <c r="AR174" s="155" t="s">
        <v>208</v>
      </c>
      <c r="AT174" s="155" t="s">
        <v>196</v>
      </c>
      <c r="AU174" s="155" t="s">
        <v>96</v>
      </c>
      <c r="AY174" s="15" t="s">
        <v>195</v>
      </c>
      <c r="BE174" s="156">
        <f>IF(N174="základní",J174,0)</f>
        <v>0</v>
      </c>
      <c r="BF174" s="156">
        <f>IF(N174="snížená",J174,0)</f>
        <v>0</v>
      </c>
      <c r="BG174" s="156">
        <f>IF(N174="zákl. přenesená",J174,0)</f>
        <v>0</v>
      </c>
      <c r="BH174" s="156">
        <f>IF(N174="sníž. přenesená",J174,0)</f>
        <v>0</v>
      </c>
      <c r="BI174" s="156">
        <f>IF(N174="nulová",J174,0)</f>
        <v>0</v>
      </c>
      <c r="BJ174" s="15" t="s">
        <v>93</v>
      </c>
      <c r="BK174" s="156">
        <f>ROUND(I174*H174,2)</f>
        <v>0</v>
      </c>
      <c r="BL174" s="15" t="s">
        <v>208</v>
      </c>
      <c r="BM174" s="155" t="s">
        <v>1740</v>
      </c>
    </row>
    <row r="175" spans="1:47" s="2" customFormat="1" ht="48.75">
      <c r="A175" s="31"/>
      <c r="B175" s="32"/>
      <c r="C175" s="184"/>
      <c r="D175" s="201" t="s">
        <v>202</v>
      </c>
      <c r="E175" s="184"/>
      <c r="F175" s="202" t="s">
        <v>424</v>
      </c>
      <c r="G175" s="184"/>
      <c r="H175" s="184"/>
      <c r="I175" s="157"/>
      <c r="J175" s="184"/>
      <c r="K175" s="31"/>
      <c r="L175" s="32"/>
      <c r="M175" s="158"/>
      <c r="N175" s="159"/>
      <c r="O175" s="57"/>
      <c r="P175" s="57"/>
      <c r="Q175" s="57"/>
      <c r="R175" s="57"/>
      <c r="S175" s="57"/>
      <c r="T175" s="58"/>
      <c r="U175" s="31"/>
      <c r="V175" s="31"/>
      <c r="W175" s="31"/>
      <c r="X175" s="31"/>
      <c r="Y175" s="31"/>
      <c r="Z175" s="31"/>
      <c r="AA175" s="31"/>
      <c r="AB175" s="31"/>
      <c r="AC175" s="31"/>
      <c r="AD175" s="31"/>
      <c r="AE175" s="31"/>
      <c r="AT175" s="15" t="s">
        <v>202</v>
      </c>
      <c r="AU175" s="15" t="s">
        <v>96</v>
      </c>
    </row>
    <row r="176" spans="2:51" s="13" customFormat="1" ht="12">
      <c r="B176" s="160"/>
      <c r="C176" s="186"/>
      <c r="D176" s="201" t="s">
        <v>257</v>
      </c>
      <c r="E176" s="203" t="s">
        <v>1</v>
      </c>
      <c r="F176" s="204" t="s">
        <v>1741</v>
      </c>
      <c r="G176" s="186"/>
      <c r="H176" s="205">
        <v>432</v>
      </c>
      <c r="I176" s="162"/>
      <c r="J176" s="186"/>
      <c r="L176" s="160"/>
      <c r="M176" s="163"/>
      <c r="N176" s="164"/>
      <c r="O176" s="164"/>
      <c r="P176" s="164"/>
      <c r="Q176" s="164"/>
      <c r="R176" s="164"/>
      <c r="S176" s="164"/>
      <c r="T176" s="165"/>
      <c r="AT176" s="161" t="s">
        <v>257</v>
      </c>
      <c r="AU176" s="161" t="s">
        <v>96</v>
      </c>
      <c r="AV176" s="13" t="s">
        <v>96</v>
      </c>
      <c r="AW176" s="13" t="s">
        <v>40</v>
      </c>
      <c r="AX176" s="13" t="s">
        <v>93</v>
      </c>
      <c r="AY176" s="161" t="s">
        <v>195</v>
      </c>
    </row>
    <row r="177" spans="1:65" s="2" customFormat="1" ht="33" customHeight="1">
      <c r="A177" s="31"/>
      <c r="B177" s="148"/>
      <c r="C177" s="196" t="s">
        <v>383</v>
      </c>
      <c r="D177" s="196" t="s">
        <v>196</v>
      </c>
      <c r="E177" s="197" t="s">
        <v>1742</v>
      </c>
      <c r="F177" s="198" t="s">
        <v>1743</v>
      </c>
      <c r="G177" s="199" t="s">
        <v>347</v>
      </c>
      <c r="H177" s="200">
        <v>14.344</v>
      </c>
      <c r="I177" s="149"/>
      <c r="J177" s="183">
        <f>ROUND(I177*H177,2)</f>
        <v>0</v>
      </c>
      <c r="K177" s="150"/>
      <c r="L177" s="32"/>
      <c r="M177" s="151" t="s">
        <v>1</v>
      </c>
      <c r="N177" s="152" t="s">
        <v>50</v>
      </c>
      <c r="O177" s="57"/>
      <c r="P177" s="153">
        <f>O177*H177</f>
        <v>0</v>
      </c>
      <c r="Q177" s="153">
        <v>0</v>
      </c>
      <c r="R177" s="153">
        <f>Q177*H177</f>
        <v>0</v>
      </c>
      <c r="S177" s="153">
        <v>0</v>
      </c>
      <c r="T177" s="154">
        <f>S177*H177</f>
        <v>0</v>
      </c>
      <c r="U177" s="31"/>
      <c r="V177" s="31"/>
      <c r="W177" s="31"/>
      <c r="X177" s="31"/>
      <c r="Y177" s="31"/>
      <c r="Z177" s="31"/>
      <c r="AA177" s="31"/>
      <c r="AB177" s="31"/>
      <c r="AC177" s="31"/>
      <c r="AD177" s="31"/>
      <c r="AE177" s="31"/>
      <c r="AR177" s="155" t="s">
        <v>208</v>
      </c>
      <c r="AT177" s="155" t="s">
        <v>196</v>
      </c>
      <c r="AU177" s="155" t="s">
        <v>96</v>
      </c>
      <c r="AY177" s="15" t="s">
        <v>195</v>
      </c>
      <c r="BE177" s="156">
        <f>IF(N177="základní",J177,0)</f>
        <v>0</v>
      </c>
      <c r="BF177" s="156">
        <f>IF(N177="snížená",J177,0)</f>
        <v>0</v>
      </c>
      <c r="BG177" s="156">
        <f>IF(N177="zákl. přenesená",J177,0)</f>
        <v>0</v>
      </c>
      <c r="BH177" s="156">
        <f>IF(N177="sníž. přenesená",J177,0)</f>
        <v>0</v>
      </c>
      <c r="BI177" s="156">
        <f>IF(N177="nulová",J177,0)</f>
        <v>0</v>
      </c>
      <c r="BJ177" s="15" t="s">
        <v>93</v>
      </c>
      <c r="BK177" s="156">
        <f>ROUND(I177*H177,2)</f>
        <v>0</v>
      </c>
      <c r="BL177" s="15" t="s">
        <v>208</v>
      </c>
      <c r="BM177" s="155" t="s">
        <v>1744</v>
      </c>
    </row>
    <row r="178" spans="1:47" s="2" customFormat="1" ht="39">
      <c r="A178" s="31"/>
      <c r="B178" s="32"/>
      <c r="C178" s="184"/>
      <c r="D178" s="201" t="s">
        <v>202</v>
      </c>
      <c r="E178" s="184"/>
      <c r="F178" s="202" t="s">
        <v>1745</v>
      </c>
      <c r="G178" s="184"/>
      <c r="H178" s="184"/>
      <c r="I178" s="157"/>
      <c r="J178" s="184"/>
      <c r="K178" s="31"/>
      <c r="L178" s="32"/>
      <c r="M178" s="158"/>
      <c r="N178" s="159"/>
      <c r="O178" s="57"/>
      <c r="P178" s="57"/>
      <c r="Q178" s="57"/>
      <c r="R178" s="57"/>
      <c r="S178" s="57"/>
      <c r="T178" s="58"/>
      <c r="U178" s="31"/>
      <c r="V178" s="31"/>
      <c r="W178" s="31"/>
      <c r="X178" s="31"/>
      <c r="Y178" s="31"/>
      <c r="Z178" s="31"/>
      <c r="AA178" s="31"/>
      <c r="AB178" s="31"/>
      <c r="AC178" s="31"/>
      <c r="AD178" s="31"/>
      <c r="AE178" s="31"/>
      <c r="AT178" s="15" t="s">
        <v>202</v>
      </c>
      <c r="AU178" s="15" t="s">
        <v>96</v>
      </c>
    </row>
    <row r="179" spans="2:51" s="13" customFormat="1" ht="12">
      <c r="B179" s="160"/>
      <c r="C179" s="186"/>
      <c r="D179" s="201" t="s">
        <v>257</v>
      </c>
      <c r="E179" s="203" t="s">
        <v>1</v>
      </c>
      <c r="F179" s="204" t="s">
        <v>1737</v>
      </c>
      <c r="G179" s="186"/>
      <c r="H179" s="205">
        <v>14.344</v>
      </c>
      <c r="I179" s="162"/>
      <c r="J179" s="186"/>
      <c r="L179" s="160"/>
      <c r="M179" s="163"/>
      <c r="N179" s="164"/>
      <c r="O179" s="164"/>
      <c r="P179" s="164"/>
      <c r="Q179" s="164"/>
      <c r="R179" s="164"/>
      <c r="S179" s="164"/>
      <c r="T179" s="165"/>
      <c r="AT179" s="161" t="s">
        <v>257</v>
      </c>
      <c r="AU179" s="161" t="s">
        <v>96</v>
      </c>
      <c r="AV179" s="13" t="s">
        <v>96</v>
      </c>
      <c r="AW179" s="13" t="s">
        <v>40</v>
      </c>
      <c r="AX179" s="13" t="s">
        <v>93</v>
      </c>
      <c r="AY179" s="161" t="s">
        <v>195</v>
      </c>
    </row>
    <row r="180" spans="1:65" s="2" customFormat="1" ht="37.9" customHeight="1">
      <c r="A180" s="31"/>
      <c r="B180" s="148"/>
      <c r="C180" s="196" t="s">
        <v>388</v>
      </c>
      <c r="D180" s="196" t="s">
        <v>196</v>
      </c>
      <c r="E180" s="197" t="s">
        <v>1746</v>
      </c>
      <c r="F180" s="198" t="s">
        <v>1747</v>
      </c>
      <c r="G180" s="199" t="s">
        <v>347</v>
      </c>
      <c r="H180" s="200">
        <v>114.752</v>
      </c>
      <c r="I180" s="149"/>
      <c r="J180" s="183">
        <f>ROUND(I180*H180,2)</f>
        <v>0</v>
      </c>
      <c r="K180" s="150"/>
      <c r="L180" s="32"/>
      <c r="M180" s="151" t="s">
        <v>1</v>
      </c>
      <c r="N180" s="152" t="s">
        <v>50</v>
      </c>
      <c r="O180" s="57"/>
      <c r="P180" s="153">
        <f>O180*H180</f>
        <v>0</v>
      </c>
      <c r="Q180" s="153">
        <v>0</v>
      </c>
      <c r="R180" s="153">
        <f>Q180*H180</f>
        <v>0</v>
      </c>
      <c r="S180" s="153">
        <v>0</v>
      </c>
      <c r="T180" s="154">
        <f>S180*H180</f>
        <v>0</v>
      </c>
      <c r="U180" s="31"/>
      <c r="V180" s="31"/>
      <c r="W180" s="31"/>
      <c r="X180" s="31"/>
      <c r="Y180" s="31"/>
      <c r="Z180" s="31"/>
      <c r="AA180" s="31"/>
      <c r="AB180" s="31"/>
      <c r="AC180" s="31"/>
      <c r="AD180" s="31"/>
      <c r="AE180" s="31"/>
      <c r="AR180" s="155" t="s">
        <v>208</v>
      </c>
      <c r="AT180" s="155" t="s">
        <v>196</v>
      </c>
      <c r="AU180" s="155" t="s">
        <v>96</v>
      </c>
      <c r="AY180" s="15" t="s">
        <v>195</v>
      </c>
      <c r="BE180" s="156">
        <f>IF(N180="základní",J180,0)</f>
        <v>0</v>
      </c>
      <c r="BF180" s="156">
        <f>IF(N180="snížená",J180,0)</f>
        <v>0</v>
      </c>
      <c r="BG180" s="156">
        <f>IF(N180="zákl. přenesená",J180,0)</f>
        <v>0</v>
      </c>
      <c r="BH180" s="156">
        <f>IF(N180="sníž. přenesená",J180,0)</f>
        <v>0</v>
      </c>
      <c r="BI180" s="156">
        <f>IF(N180="nulová",J180,0)</f>
        <v>0</v>
      </c>
      <c r="BJ180" s="15" t="s">
        <v>93</v>
      </c>
      <c r="BK180" s="156">
        <f>ROUND(I180*H180,2)</f>
        <v>0</v>
      </c>
      <c r="BL180" s="15" t="s">
        <v>208</v>
      </c>
      <c r="BM180" s="155" t="s">
        <v>1748</v>
      </c>
    </row>
    <row r="181" spans="1:47" s="2" customFormat="1" ht="48.75">
      <c r="A181" s="31"/>
      <c r="B181" s="32"/>
      <c r="C181" s="184"/>
      <c r="D181" s="201" t="s">
        <v>202</v>
      </c>
      <c r="E181" s="184"/>
      <c r="F181" s="202" t="s">
        <v>1749</v>
      </c>
      <c r="G181" s="184"/>
      <c r="H181" s="184"/>
      <c r="I181" s="157"/>
      <c r="J181" s="184"/>
      <c r="K181" s="31"/>
      <c r="L181" s="32"/>
      <c r="M181" s="158"/>
      <c r="N181" s="159"/>
      <c r="O181" s="57"/>
      <c r="P181" s="57"/>
      <c r="Q181" s="57"/>
      <c r="R181" s="57"/>
      <c r="S181" s="57"/>
      <c r="T181" s="58"/>
      <c r="U181" s="31"/>
      <c r="V181" s="31"/>
      <c r="W181" s="31"/>
      <c r="X181" s="31"/>
      <c r="Y181" s="31"/>
      <c r="Z181" s="31"/>
      <c r="AA181" s="31"/>
      <c r="AB181" s="31"/>
      <c r="AC181" s="31"/>
      <c r="AD181" s="31"/>
      <c r="AE181" s="31"/>
      <c r="AT181" s="15" t="s">
        <v>202</v>
      </c>
      <c r="AU181" s="15" t="s">
        <v>96</v>
      </c>
    </row>
    <row r="182" spans="2:51" s="13" customFormat="1" ht="12">
      <c r="B182" s="160"/>
      <c r="C182" s="186"/>
      <c r="D182" s="201" t="s">
        <v>257</v>
      </c>
      <c r="E182" s="203" t="s">
        <v>1</v>
      </c>
      <c r="F182" s="204" t="s">
        <v>1750</v>
      </c>
      <c r="G182" s="186"/>
      <c r="H182" s="205">
        <v>114.752</v>
      </c>
      <c r="I182" s="162"/>
      <c r="J182" s="186"/>
      <c r="L182" s="160"/>
      <c r="M182" s="163"/>
      <c r="N182" s="164"/>
      <c r="O182" s="164"/>
      <c r="P182" s="164"/>
      <c r="Q182" s="164"/>
      <c r="R182" s="164"/>
      <c r="S182" s="164"/>
      <c r="T182" s="165"/>
      <c r="AT182" s="161" t="s">
        <v>257</v>
      </c>
      <c r="AU182" s="161" t="s">
        <v>96</v>
      </c>
      <c r="AV182" s="13" t="s">
        <v>96</v>
      </c>
      <c r="AW182" s="13" t="s">
        <v>40</v>
      </c>
      <c r="AX182" s="13" t="s">
        <v>93</v>
      </c>
      <c r="AY182" s="161" t="s">
        <v>195</v>
      </c>
    </row>
    <row r="183" spans="1:65" s="2" customFormat="1" ht="16.5" customHeight="1">
      <c r="A183" s="31"/>
      <c r="B183" s="148"/>
      <c r="C183" s="196" t="s">
        <v>395</v>
      </c>
      <c r="D183" s="196" t="s">
        <v>196</v>
      </c>
      <c r="E183" s="197" t="s">
        <v>427</v>
      </c>
      <c r="F183" s="198" t="s">
        <v>428</v>
      </c>
      <c r="G183" s="199" t="s">
        <v>347</v>
      </c>
      <c r="H183" s="200">
        <v>68.344</v>
      </c>
      <c r="I183" s="149"/>
      <c r="J183" s="183">
        <f>ROUND(I183*H183,2)</f>
        <v>0</v>
      </c>
      <c r="K183" s="150"/>
      <c r="L183" s="32"/>
      <c r="M183" s="151" t="s">
        <v>1</v>
      </c>
      <c r="N183" s="152" t="s">
        <v>50</v>
      </c>
      <c r="O183" s="57"/>
      <c r="P183" s="153">
        <f>O183*H183</f>
        <v>0</v>
      </c>
      <c r="Q183" s="153">
        <v>0</v>
      </c>
      <c r="R183" s="153">
        <f>Q183*H183</f>
        <v>0</v>
      </c>
      <c r="S183" s="153">
        <v>0</v>
      </c>
      <c r="T183" s="154">
        <f>S183*H183</f>
        <v>0</v>
      </c>
      <c r="U183" s="31"/>
      <c r="V183" s="31"/>
      <c r="W183" s="31"/>
      <c r="X183" s="31"/>
      <c r="Y183" s="31"/>
      <c r="Z183" s="31"/>
      <c r="AA183" s="31"/>
      <c r="AB183" s="31"/>
      <c r="AC183" s="31"/>
      <c r="AD183" s="31"/>
      <c r="AE183" s="31"/>
      <c r="AR183" s="155" t="s">
        <v>208</v>
      </c>
      <c r="AT183" s="155" t="s">
        <v>196</v>
      </c>
      <c r="AU183" s="155" t="s">
        <v>96</v>
      </c>
      <c r="AY183" s="15" t="s">
        <v>195</v>
      </c>
      <c r="BE183" s="156">
        <f>IF(N183="základní",J183,0)</f>
        <v>0</v>
      </c>
      <c r="BF183" s="156">
        <f>IF(N183="snížená",J183,0)</f>
        <v>0</v>
      </c>
      <c r="BG183" s="156">
        <f>IF(N183="zákl. přenesená",J183,0)</f>
        <v>0</v>
      </c>
      <c r="BH183" s="156">
        <f>IF(N183="sníž. přenesená",J183,0)</f>
        <v>0</v>
      </c>
      <c r="BI183" s="156">
        <f>IF(N183="nulová",J183,0)</f>
        <v>0</v>
      </c>
      <c r="BJ183" s="15" t="s">
        <v>93</v>
      </c>
      <c r="BK183" s="156">
        <f>ROUND(I183*H183,2)</f>
        <v>0</v>
      </c>
      <c r="BL183" s="15" t="s">
        <v>208</v>
      </c>
      <c r="BM183" s="155" t="s">
        <v>1751</v>
      </c>
    </row>
    <row r="184" spans="1:47" s="2" customFormat="1" ht="19.5">
      <c r="A184" s="31"/>
      <c r="B184" s="32"/>
      <c r="C184" s="184"/>
      <c r="D184" s="201" t="s">
        <v>202</v>
      </c>
      <c r="E184" s="184"/>
      <c r="F184" s="202" t="s">
        <v>430</v>
      </c>
      <c r="G184" s="184"/>
      <c r="H184" s="184"/>
      <c r="I184" s="157"/>
      <c r="J184" s="184"/>
      <c r="K184" s="31"/>
      <c r="L184" s="32"/>
      <c r="M184" s="158"/>
      <c r="N184" s="159"/>
      <c r="O184" s="57"/>
      <c r="P184" s="57"/>
      <c r="Q184" s="57"/>
      <c r="R184" s="57"/>
      <c r="S184" s="57"/>
      <c r="T184" s="58"/>
      <c r="U184" s="31"/>
      <c r="V184" s="31"/>
      <c r="W184" s="31"/>
      <c r="X184" s="31"/>
      <c r="Y184" s="31"/>
      <c r="Z184" s="31"/>
      <c r="AA184" s="31"/>
      <c r="AB184" s="31"/>
      <c r="AC184" s="31"/>
      <c r="AD184" s="31"/>
      <c r="AE184" s="31"/>
      <c r="AT184" s="15" t="s">
        <v>202</v>
      </c>
      <c r="AU184" s="15" t="s">
        <v>96</v>
      </c>
    </row>
    <row r="185" spans="2:51" s="13" customFormat="1" ht="12">
      <c r="B185" s="160"/>
      <c r="C185" s="186"/>
      <c r="D185" s="201" t="s">
        <v>257</v>
      </c>
      <c r="E185" s="203" t="s">
        <v>1</v>
      </c>
      <c r="F185" s="204" t="s">
        <v>1752</v>
      </c>
      <c r="G185" s="186"/>
      <c r="H185" s="205">
        <v>68.344</v>
      </c>
      <c r="I185" s="162"/>
      <c r="J185" s="186"/>
      <c r="L185" s="160"/>
      <c r="M185" s="163"/>
      <c r="N185" s="164"/>
      <c r="O185" s="164"/>
      <c r="P185" s="164"/>
      <c r="Q185" s="164"/>
      <c r="R185" s="164"/>
      <c r="S185" s="164"/>
      <c r="T185" s="165"/>
      <c r="AT185" s="161" t="s">
        <v>257</v>
      </c>
      <c r="AU185" s="161" t="s">
        <v>96</v>
      </c>
      <c r="AV185" s="13" t="s">
        <v>96</v>
      </c>
      <c r="AW185" s="13" t="s">
        <v>40</v>
      </c>
      <c r="AX185" s="13" t="s">
        <v>93</v>
      </c>
      <c r="AY185" s="161" t="s">
        <v>195</v>
      </c>
    </row>
    <row r="186" spans="1:65" s="2" customFormat="1" ht="24.2" customHeight="1">
      <c r="A186" s="31"/>
      <c r="B186" s="148"/>
      <c r="C186" s="196" t="s">
        <v>402</v>
      </c>
      <c r="D186" s="196" t="s">
        <v>196</v>
      </c>
      <c r="E186" s="197" t="s">
        <v>439</v>
      </c>
      <c r="F186" s="198" t="s">
        <v>440</v>
      </c>
      <c r="G186" s="199" t="s">
        <v>347</v>
      </c>
      <c r="H186" s="200">
        <v>68.856</v>
      </c>
      <c r="I186" s="149"/>
      <c r="J186" s="183">
        <f>ROUND(I186*H186,2)</f>
        <v>0</v>
      </c>
      <c r="K186" s="150"/>
      <c r="L186" s="32"/>
      <c r="M186" s="151" t="s">
        <v>1</v>
      </c>
      <c r="N186" s="152" t="s">
        <v>50</v>
      </c>
      <c r="O186" s="57"/>
      <c r="P186" s="153">
        <f>O186*H186</f>
        <v>0</v>
      </c>
      <c r="Q186" s="153">
        <v>0</v>
      </c>
      <c r="R186" s="153">
        <f>Q186*H186</f>
        <v>0</v>
      </c>
      <c r="S186" s="153">
        <v>0</v>
      </c>
      <c r="T186" s="154">
        <f>S186*H186</f>
        <v>0</v>
      </c>
      <c r="U186" s="31"/>
      <c r="V186" s="31"/>
      <c r="W186" s="31"/>
      <c r="X186" s="31"/>
      <c r="Y186" s="31"/>
      <c r="Z186" s="31"/>
      <c r="AA186" s="31"/>
      <c r="AB186" s="31"/>
      <c r="AC186" s="31"/>
      <c r="AD186" s="31"/>
      <c r="AE186" s="31"/>
      <c r="AR186" s="155" t="s">
        <v>208</v>
      </c>
      <c r="AT186" s="155" t="s">
        <v>196</v>
      </c>
      <c r="AU186" s="155" t="s">
        <v>96</v>
      </c>
      <c r="AY186" s="15" t="s">
        <v>195</v>
      </c>
      <c r="BE186" s="156">
        <f>IF(N186="základní",J186,0)</f>
        <v>0</v>
      </c>
      <c r="BF186" s="156">
        <f>IF(N186="snížená",J186,0)</f>
        <v>0</v>
      </c>
      <c r="BG186" s="156">
        <f>IF(N186="zákl. přenesená",J186,0)</f>
        <v>0</v>
      </c>
      <c r="BH186" s="156">
        <f>IF(N186="sníž. přenesená",J186,0)</f>
        <v>0</v>
      </c>
      <c r="BI186" s="156">
        <f>IF(N186="nulová",J186,0)</f>
        <v>0</v>
      </c>
      <c r="BJ186" s="15" t="s">
        <v>93</v>
      </c>
      <c r="BK186" s="156">
        <f>ROUND(I186*H186,2)</f>
        <v>0</v>
      </c>
      <c r="BL186" s="15" t="s">
        <v>208</v>
      </c>
      <c r="BM186" s="155" t="s">
        <v>1753</v>
      </c>
    </row>
    <row r="187" spans="1:47" s="2" customFormat="1" ht="29.25">
      <c r="A187" s="31"/>
      <c r="B187" s="32"/>
      <c r="C187" s="184"/>
      <c r="D187" s="201" t="s">
        <v>202</v>
      </c>
      <c r="E187" s="184"/>
      <c r="F187" s="202" t="s">
        <v>442</v>
      </c>
      <c r="G187" s="184"/>
      <c r="H187" s="184"/>
      <c r="I187" s="157"/>
      <c r="J187" s="184"/>
      <c r="K187" s="31"/>
      <c r="L187" s="32"/>
      <c r="M187" s="158"/>
      <c r="N187" s="159"/>
      <c r="O187" s="57"/>
      <c r="P187" s="57"/>
      <c r="Q187" s="57"/>
      <c r="R187" s="57"/>
      <c r="S187" s="57"/>
      <c r="T187" s="58"/>
      <c r="U187" s="31"/>
      <c r="V187" s="31"/>
      <c r="W187" s="31"/>
      <c r="X187" s="31"/>
      <c r="Y187" s="31"/>
      <c r="Z187" s="31"/>
      <c r="AA187" s="31"/>
      <c r="AB187" s="31"/>
      <c r="AC187" s="31"/>
      <c r="AD187" s="31"/>
      <c r="AE187" s="31"/>
      <c r="AT187" s="15" t="s">
        <v>202</v>
      </c>
      <c r="AU187" s="15" t="s">
        <v>96</v>
      </c>
    </row>
    <row r="188" spans="2:51" s="13" customFormat="1" ht="12">
      <c r="B188" s="160"/>
      <c r="C188" s="186"/>
      <c r="D188" s="201" t="s">
        <v>257</v>
      </c>
      <c r="E188" s="203" t="s">
        <v>1</v>
      </c>
      <c r="F188" s="204" t="s">
        <v>1754</v>
      </c>
      <c r="G188" s="186"/>
      <c r="H188" s="205">
        <v>68.856</v>
      </c>
      <c r="I188" s="162"/>
      <c r="J188" s="186"/>
      <c r="L188" s="160"/>
      <c r="M188" s="163"/>
      <c r="N188" s="164"/>
      <c r="O188" s="164"/>
      <c r="P188" s="164"/>
      <c r="Q188" s="164"/>
      <c r="R188" s="164"/>
      <c r="S188" s="164"/>
      <c r="T188" s="165"/>
      <c r="AT188" s="161" t="s">
        <v>257</v>
      </c>
      <c r="AU188" s="161" t="s">
        <v>96</v>
      </c>
      <c r="AV188" s="13" t="s">
        <v>96</v>
      </c>
      <c r="AW188" s="13" t="s">
        <v>40</v>
      </c>
      <c r="AX188" s="13" t="s">
        <v>85</v>
      </c>
      <c r="AY188" s="161" t="s">
        <v>195</v>
      </c>
    </row>
    <row r="189" spans="1:65" s="2" customFormat="1" ht="16.5" customHeight="1">
      <c r="A189" s="31"/>
      <c r="B189" s="148"/>
      <c r="C189" s="196" t="s">
        <v>7</v>
      </c>
      <c r="D189" s="196" t="s">
        <v>196</v>
      </c>
      <c r="E189" s="197" t="s">
        <v>1755</v>
      </c>
      <c r="F189" s="198" t="s">
        <v>1756</v>
      </c>
      <c r="G189" s="199" t="s">
        <v>296</v>
      </c>
      <c r="H189" s="200">
        <v>28</v>
      </c>
      <c r="I189" s="149"/>
      <c r="J189" s="183">
        <f>ROUND(I189*H189,2)</f>
        <v>0</v>
      </c>
      <c r="K189" s="150"/>
      <c r="L189" s="32"/>
      <c r="M189" s="151" t="s">
        <v>1</v>
      </c>
      <c r="N189" s="152" t="s">
        <v>50</v>
      </c>
      <c r="O189" s="57"/>
      <c r="P189" s="153">
        <f>O189*H189</f>
        <v>0</v>
      </c>
      <c r="Q189" s="153">
        <v>0.00127</v>
      </c>
      <c r="R189" s="153">
        <f>Q189*H189</f>
        <v>0.03556</v>
      </c>
      <c r="S189" s="153">
        <v>0</v>
      </c>
      <c r="T189" s="154">
        <f>S189*H189</f>
        <v>0</v>
      </c>
      <c r="U189" s="31"/>
      <c r="V189" s="31"/>
      <c r="W189" s="31"/>
      <c r="X189" s="31"/>
      <c r="Y189" s="31"/>
      <c r="Z189" s="31"/>
      <c r="AA189" s="31"/>
      <c r="AB189" s="31"/>
      <c r="AC189" s="31"/>
      <c r="AD189" s="31"/>
      <c r="AE189" s="31"/>
      <c r="AR189" s="155" t="s">
        <v>208</v>
      </c>
      <c r="AT189" s="155" t="s">
        <v>196</v>
      </c>
      <c r="AU189" s="155" t="s">
        <v>96</v>
      </c>
      <c r="AY189" s="15" t="s">
        <v>195</v>
      </c>
      <c r="BE189" s="156">
        <f>IF(N189="základní",J189,0)</f>
        <v>0</v>
      </c>
      <c r="BF189" s="156">
        <f>IF(N189="snížená",J189,0)</f>
        <v>0</v>
      </c>
      <c r="BG189" s="156">
        <f>IF(N189="zákl. přenesená",J189,0)</f>
        <v>0</v>
      </c>
      <c r="BH189" s="156">
        <f>IF(N189="sníž. přenesená",J189,0)</f>
        <v>0</v>
      </c>
      <c r="BI189" s="156">
        <f>IF(N189="nulová",J189,0)</f>
        <v>0</v>
      </c>
      <c r="BJ189" s="15" t="s">
        <v>93</v>
      </c>
      <c r="BK189" s="156">
        <f>ROUND(I189*H189,2)</f>
        <v>0</v>
      </c>
      <c r="BL189" s="15" t="s">
        <v>208</v>
      </c>
      <c r="BM189" s="155" t="s">
        <v>1757</v>
      </c>
    </row>
    <row r="190" spans="1:47" s="2" customFormat="1" ht="12">
      <c r="A190" s="31"/>
      <c r="B190" s="32"/>
      <c r="C190" s="184"/>
      <c r="D190" s="201" t="s">
        <v>202</v>
      </c>
      <c r="E190" s="184"/>
      <c r="F190" s="202" t="s">
        <v>1756</v>
      </c>
      <c r="G190" s="184"/>
      <c r="H190" s="184"/>
      <c r="I190" s="157"/>
      <c r="J190" s="184"/>
      <c r="K190" s="31"/>
      <c r="L190" s="32"/>
      <c r="M190" s="158"/>
      <c r="N190" s="159"/>
      <c r="O190" s="57"/>
      <c r="P190" s="57"/>
      <c r="Q190" s="57"/>
      <c r="R190" s="57"/>
      <c r="S190" s="57"/>
      <c r="T190" s="58"/>
      <c r="U190" s="31"/>
      <c r="V190" s="31"/>
      <c r="W190" s="31"/>
      <c r="X190" s="31"/>
      <c r="Y190" s="31"/>
      <c r="Z190" s="31"/>
      <c r="AA190" s="31"/>
      <c r="AB190" s="31"/>
      <c r="AC190" s="31"/>
      <c r="AD190" s="31"/>
      <c r="AE190" s="31"/>
      <c r="AT190" s="15" t="s">
        <v>202</v>
      </c>
      <c r="AU190" s="15" t="s">
        <v>96</v>
      </c>
    </row>
    <row r="191" spans="2:51" s="13" customFormat="1" ht="12">
      <c r="B191" s="160"/>
      <c r="C191" s="186"/>
      <c r="D191" s="201" t="s">
        <v>257</v>
      </c>
      <c r="E191" s="203" t="s">
        <v>1</v>
      </c>
      <c r="F191" s="204" t="s">
        <v>1758</v>
      </c>
      <c r="G191" s="186"/>
      <c r="H191" s="205">
        <v>28</v>
      </c>
      <c r="I191" s="162"/>
      <c r="J191" s="186"/>
      <c r="L191" s="160"/>
      <c r="M191" s="163"/>
      <c r="N191" s="164"/>
      <c r="O191" s="164"/>
      <c r="P191" s="164"/>
      <c r="Q191" s="164"/>
      <c r="R191" s="164"/>
      <c r="S191" s="164"/>
      <c r="T191" s="165"/>
      <c r="AT191" s="161" t="s">
        <v>257</v>
      </c>
      <c r="AU191" s="161" t="s">
        <v>96</v>
      </c>
      <c r="AV191" s="13" t="s">
        <v>96</v>
      </c>
      <c r="AW191" s="13" t="s">
        <v>40</v>
      </c>
      <c r="AX191" s="13" t="s">
        <v>93</v>
      </c>
      <c r="AY191" s="161" t="s">
        <v>195</v>
      </c>
    </row>
    <row r="192" spans="1:65" s="2" customFormat="1" ht="16.5" customHeight="1">
      <c r="A192" s="31"/>
      <c r="B192" s="148"/>
      <c r="C192" s="206" t="s">
        <v>414</v>
      </c>
      <c r="D192" s="206" t="s">
        <v>327</v>
      </c>
      <c r="E192" s="207" t="s">
        <v>328</v>
      </c>
      <c r="F192" s="208" t="s">
        <v>329</v>
      </c>
      <c r="G192" s="209" t="s">
        <v>330</v>
      </c>
      <c r="H192" s="210">
        <v>8.4</v>
      </c>
      <c r="I192" s="170"/>
      <c r="J192" s="187">
        <f>ROUND(I192*H192,2)</f>
        <v>0</v>
      </c>
      <c r="K192" s="171"/>
      <c r="L192" s="172"/>
      <c r="M192" s="173" t="s">
        <v>1</v>
      </c>
      <c r="N192" s="174" t="s">
        <v>50</v>
      </c>
      <c r="O192" s="57"/>
      <c r="P192" s="153">
        <f>O192*H192</f>
        <v>0</v>
      </c>
      <c r="Q192" s="153">
        <v>1</v>
      </c>
      <c r="R192" s="153">
        <f>Q192*H192</f>
        <v>8.4</v>
      </c>
      <c r="S192" s="153">
        <v>0</v>
      </c>
      <c r="T192" s="154">
        <f>S192*H192</f>
        <v>0</v>
      </c>
      <c r="U192" s="31"/>
      <c r="V192" s="31"/>
      <c r="W192" s="31"/>
      <c r="X192" s="31"/>
      <c r="Y192" s="31"/>
      <c r="Z192" s="31"/>
      <c r="AA192" s="31"/>
      <c r="AB192" s="31"/>
      <c r="AC192" s="31"/>
      <c r="AD192" s="31"/>
      <c r="AE192" s="31"/>
      <c r="AR192" s="155" t="s">
        <v>224</v>
      </c>
      <c r="AT192" s="155" t="s">
        <v>327</v>
      </c>
      <c r="AU192" s="155" t="s">
        <v>96</v>
      </c>
      <c r="AY192" s="15" t="s">
        <v>195</v>
      </c>
      <c r="BE192" s="156">
        <f>IF(N192="základní",J192,0)</f>
        <v>0</v>
      </c>
      <c r="BF192" s="156">
        <f>IF(N192="snížená",J192,0)</f>
        <v>0</v>
      </c>
      <c r="BG192" s="156">
        <f>IF(N192="zákl. přenesená",J192,0)</f>
        <v>0</v>
      </c>
      <c r="BH192" s="156">
        <f>IF(N192="sníž. přenesená",J192,0)</f>
        <v>0</v>
      </c>
      <c r="BI192" s="156">
        <f>IF(N192="nulová",J192,0)</f>
        <v>0</v>
      </c>
      <c r="BJ192" s="15" t="s">
        <v>93</v>
      </c>
      <c r="BK192" s="156">
        <f>ROUND(I192*H192,2)</f>
        <v>0</v>
      </c>
      <c r="BL192" s="15" t="s">
        <v>208</v>
      </c>
      <c r="BM192" s="155" t="s">
        <v>1759</v>
      </c>
    </row>
    <row r="193" spans="1:47" s="2" customFormat="1" ht="12">
      <c r="A193" s="31"/>
      <c r="B193" s="32"/>
      <c r="C193" s="184"/>
      <c r="D193" s="201" t="s">
        <v>202</v>
      </c>
      <c r="E193" s="184"/>
      <c r="F193" s="202" t="s">
        <v>332</v>
      </c>
      <c r="G193" s="184"/>
      <c r="H193" s="184"/>
      <c r="I193" s="157"/>
      <c r="J193" s="184"/>
      <c r="K193" s="31"/>
      <c r="L193" s="32"/>
      <c r="M193" s="158"/>
      <c r="N193" s="159"/>
      <c r="O193" s="57"/>
      <c r="P193" s="57"/>
      <c r="Q193" s="57"/>
      <c r="R193" s="57"/>
      <c r="S193" s="57"/>
      <c r="T193" s="58"/>
      <c r="U193" s="31"/>
      <c r="V193" s="31"/>
      <c r="W193" s="31"/>
      <c r="X193" s="31"/>
      <c r="Y193" s="31"/>
      <c r="Z193" s="31"/>
      <c r="AA193" s="31"/>
      <c r="AB193" s="31"/>
      <c r="AC193" s="31"/>
      <c r="AD193" s="31"/>
      <c r="AE193" s="31"/>
      <c r="AT193" s="15" t="s">
        <v>202</v>
      </c>
      <c r="AU193" s="15" t="s">
        <v>96</v>
      </c>
    </row>
    <row r="194" spans="2:51" s="13" customFormat="1" ht="12">
      <c r="B194" s="160"/>
      <c r="C194" s="186"/>
      <c r="D194" s="201" t="s">
        <v>257</v>
      </c>
      <c r="E194" s="203" t="s">
        <v>1</v>
      </c>
      <c r="F194" s="204" t="s">
        <v>1760</v>
      </c>
      <c r="G194" s="186"/>
      <c r="H194" s="205">
        <v>8.4</v>
      </c>
      <c r="I194" s="162"/>
      <c r="J194" s="186"/>
      <c r="L194" s="160"/>
      <c r="M194" s="163"/>
      <c r="N194" s="164"/>
      <c r="O194" s="164"/>
      <c r="P194" s="164"/>
      <c r="Q194" s="164"/>
      <c r="R194" s="164"/>
      <c r="S194" s="164"/>
      <c r="T194" s="165"/>
      <c r="AT194" s="161" t="s">
        <v>257</v>
      </c>
      <c r="AU194" s="161" t="s">
        <v>96</v>
      </c>
      <c r="AV194" s="13" t="s">
        <v>96</v>
      </c>
      <c r="AW194" s="13" t="s">
        <v>40</v>
      </c>
      <c r="AX194" s="13" t="s">
        <v>85</v>
      </c>
      <c r="AY194" s="161" t="s">
        <v>195</v>
      </c>
    </row>
    <row r="195" spans="1:65" s="2" customFormat="1" ht="21.75" customHeight="1">
      <c r="A195" s="31"/>
      <c r="B195" s="148"/>
      <c r="C195" s="196" t="s">
        <v>420</v>
      </c>
      <c r="D195" s="196" t="s">
        <v>196</v>
      </c>
      <c r="E195" s="197" t="s">
        <v>1761</v>
      </c>
      <c r="F195" s="198" t="s">
        <v>1762</v>
      </c>
      <c r="G195" s="199" t="s">
        <v>347</v>
      </c>
      <c r="H195" s="200">
        <v>11.2</v>
      </c>
      <c r="I195" s="149"/>
      <c r="J195" s="183">
        <f>ROUND(I195*H195,2)</f>
        <v>0</v>
      </c>
      <c r="K195" s="150"/>
      <c r="L195" s="32"/>
      <c r="M195" s="151" t="s">
        <v>1</v>
      </c>
      <c r="N195" s="152" t="s">
        <v>50</v>
      </c>
      <c r="O195" s="57"/>
      <c r="P195" s="153">
        <f>O195*H195</f>
        <v>0</v>
      </c>
      <c r="Q195" s="153">
        <v>0</v>
      </c>
      <c r="R195" s="153">
        <f>Q195*H195</f>
        <v>0</v>
      </c>
      <c r="S195" s="153">
        <v>0</v>
      </c>
      <c r="T195" s="154">
        <f>S195*H195</f>
        <v>0</v>
      </c>
      <c r="U195" s="31"/>
      <c r="V195" s="31"/>
      <c r="W195" s="31"/>
      <c r="X195" s="31"/>
      <c r="Y195" s="31"/>
      <c r="Z195" s="31"/>
      <c r="AA195" s="31"/>
      <c r="AB195" s="31"/>
      <c r="AC195" s="31"/>
      <c r="AD195" s="31"/>
      <c r="AE195" s="31"/>
      <c r="AR195" s="155" t="s">
        <v>208</v>
      </c>
      <c r="AT195" s="155" t="s">
        <v>196</v>
      </c>
      <c r="AU195" s="155" t="s">
        <v>96</v>
      </c>
      <c r="AY195" s="15" t="s">
        <v>195</v>
      </c>
      <c r="BE195" s="156">
        <f>IF(N195="základní",J195,0)</f>
        <v>0</v>
      </c>
      <c r="BF195" s="156">
        <f>IF(N195="snížená",J195,0)</f>
        <v>0</v>
      </c>
      <c r="BG195" s="156">
        <f>IF(N195="zákl. přenesená",J195,0)</f>
        <v>0</v>
      </c>
      <c r="BH195" s="156">
        <f>IF(N195="sníž. přenesená",J195,0)</f>
        <v>0</v>
      </c>
      <c r="BI195" s="156">
        <f>IF(N195="nulová",J195,0)</f>
        <v>0</v>
      </c>
      <c r="BJ195" s="15" t="s">
        <v>93</v>
      </c>
      <c r="BK195" s="156">
        <f>ROUND(I195*H195,2)</f>
        <v>0</v>
      </c>
      <c r="BL195" s="15" t="s">
        <v>208</v>
      </c>
      <c r="BM195" s="155" t="s">
        <v>1763</v>
      </c>
    </row>
    <row r="196" spans="1:47" s="2" customFormat="1" ht="29.25">
      <c r="A196" s="31"/>
      <c r="B196" s="32"/>
      <c r="C196" s="184"/>
      <c r="D196" s="201" t="s">
        <v>202</v>
      </c>
      <c r="E196" s="184"/>
      <c r="F196" s="202" t="s">
        <v>1764</v>
      </c>
      <c r="G196" s="184"/>
      <c r="H196" s="184"/>
      <c r="I196" s="157"/>
      <c r="J196" s="184"/>
      <c r="K196" s="31"/>
      <c r="L196" s="32"/>
      <c r="M196" s="158"/>
      <c r="N196" s="159"/>
      <c r="O196" s="57"/>
      <c r="P196" s="57"/>
      <c r="Q196" s="57"/>
      <c r="R196" s="57"/>
      <c r="S196" s="57"/>
      <c r="T196" s="58"/>
      <c r="U196" s="31"/>
      <c r="V196" s="31"/>
      <c r="W196" s="31"/>
      <c r="X196" s="31"/>
      <c r="Y196" s="31"/>
      <c r="Z196" s="31"/>
      <c r="AA196" s="31"/>
      <c r="AB196" s="31"/>
      <c r="AC196" s="31"/>
      <c r="AD196" s="31"/>
      <c r="AE196" s="31"/>
      <c r="AT196" s="15" t="s">
        <v>202</v>
      </c>
      <c r="AU196" s="15" t="s">
        <v>96</v>
      </c>
    </row>
    <row r="197" spans="2:51" s="13" customFormat="1" ht="12">
      <c r="B197" s="160"/>
      <c r="C197" s="186"/>
      <c r="D197" s="201" t="s">
        <v>257</v>
      </c>
      <c r="E197" s="203" t="s">
        <v>1</v>
      </c>
      <c r="F197" s="204" t="s">
        <v>1765</v>
      </c>
      <c r="G197" s="186"/>
      <c r="H197" s="205">
        <v>11.2</v>
      </c>
      <c r="I197" s="162"/>
      <c r="J197" s="186"/>
      <c r="L197" s="160"/>
      <c r="M197" s="163"/>
      <c r="N197" s="164"/>
      <c r="O197" s="164"/>
      <c r="P197" s="164"/>
      <c r="Q197" s="164"/>
      <c r="R197" s="164"/>
      <c r="S197" s="164"/>
      <c r="T197" s="165"/>
      <c r="AT197" s="161" t="s">
        <v>257</v>
      </c>
      <c r="AU197" s="161" t="s">
        <v>96</v>
      </c>
      <c r="AV197" s="13" t="s">
        <v>96</v>
      </c>
      <c r="AW197" s="13" t="s">
        <v>40</v>
      </c>
      <c r="AX197" s="13" t="s">
        <v>93</v>
      </c>
      <c r="AY197" s="161" t="s">
        <v>195</v>
      </c>
    </row>
    <row r="198" spans="1:65" s="2" customFormat="1" ht="33" customHeight="1">
      <c r="A198" s="31"/>
      <c r="B198" s="148"/>
      <c r="C198" s="196" t="s">
        <v>426</v>
      </c>
      <c r="D198" s="196" t="s">
        <v>196</v>
      </c>
      <c r="E198" s="197" t="s">
        <v>433</v>
      </c>
      <c r="F198" s="198" t="s">
        <v>434</v>
      </c>
      <c r="G198" s="199" t="s">
        <v>330</v>
      </c>
      <c r="H198" s="200">
        <v>136.688</v>
      </c>
      <c r="I198" s="149"/>
      <c r="J198" s="183">
        <f>ROUND(I198*H198,2)</f>
        <v>0</v>
      </c>
      <c r="K198" s="150"/>
      <c r="L198" s="32"/>
      <c r="M198" s="151" t="s">
        <v>1</v>
      </c>
      <c r="N198" s="152" t="s">
        <v>50</v>
      </c>
      <c r="O198" s="57"/>
      <c r="P198" s="153">
        <f>O198*H198</f>
        <v>0</v>
      </c>
      <c r="Q198" s="153">
        <v>0</v>
      </c>
      <c r="R198" s="153">
        <f>Q198*H198</f>
        <v>0</v>
      </c>
      <c r="S198" s="153">
        <v>0</v>
      </c>
      <c r="T198" s="154">
        <f>S198*H198</f>
        <v>0</v>
      </c>
      <c r="U198" s="31"/>
      <c r="V198" s="31"/>
      <c r="W198" s="31"/>
      <c r="X198" s="31"/>
      <c r="Y198" s="31"/>
      <c r="Z198" s="31"/>
      <c r="AA198" s="31"/>
      <c r="AB198" s="31"/>
      <c r="AC198" s="31"/>
      <c r="AD198" s="31"/>
      <c r="AE198" s="31"/>
      <c r="AR198" s="155" t="s">
        <v>208</v>
      </c>
      <c r="AT198" s="155" t="s">
        <v>196</v>
      </c>
      <c r="AU198" s="155" t="s">
        <v>96</v>
      </c>
      <c r="AY198" s="15" t="s">
        <v>195</v>
      </c>
      <c r="BE198" s="156">
        <f>IF(N198="základní",J198,0)</f>
        <v>0</v>
      </c>
      <c r="BF198" s="156">
        <f>IF(N198="snížená",J198,0)</f>
        <v>0</v>
      </c>
      <c r="BG198" s="156">
        <f>IF(N198="zákl. přenesená",J198,0)</f>
        <v>0</v>
      </c>
      <c r="BH198" s="156">
        <f>IF(N198="sníž. přenesená",J198,0)</f>
        <v>0</v>
      </c>
      <c r="BI198" s="156">
        <f>IF(N198="nulová",J198,0)</f>
        <v>0</v>
      </c>
      <c r="BJ198" s="15" t="s">
        <v>93</v>
      </c>
      <c r="BK198" s="156">
        <f>ROUND(I198*H198,2)</f>
        <v>0</v>
      </c>
      <c r="BL198" s="15" t="s">
        <v>208</v>
      </c>
      <c r="BM198" s="155" t="s">
        <v>1766</v>
      </c>
    </row>
    <row r="199" spans="1:47" s="2" customFormat="1" ht="29.25">
      <c r="A199" s="31"/>
      <c r="B199" s="32"/>
      <c r="C199" s="184"/>
      <c r="D199" s="201" t="s">
        <v>202</v>
      </c>
      <c r="E199" s="184"/>
      <c r="F199" s="202" t="s">
        <v>436</v>
      </c>
      <c r="G199" s="184"/>
      <c r="H199" s="184"/>
      <c r="I199" s="157"/>
      <c r="J199" s="184"/>
      <c r="K199" s="31"/>
      <c r="L199" s="32"/>
      <c r="M199" s="158"/>
      <c r="N199" s="159"/>
      <c r="O199" s="57"/>
      <c r="P199" s="57"/>
      <c r="Q199" s="57"/>
      <c r="R199" s="57"/>
      <c r="S199" s="57"/>
      <c r="T199" s="58"/>
      <c r="U199" s="31"/>
      <c r="V199" s="31"/>
      <c r="W199" s="31"/>
      <c r="X199" s="31"/>
      <c r="Y199" s="31"/>
      <c r="Z199" s="31"/>
      <c r="AA199" s="31"/>
      <c r="AB199" s="31"/>
      <c r="AC199" s="31"/>
      <c r="AD199" s="31"/>
      <c r="AE199" s="31"/>
      <c r="AT199" s="15" t="s">
        <v>202</v>
      </c>
      <c r="AU199" s="15" t="s">
        <v>96</v>
      </c>
    </row>
    <row r="200" spans="2:51" s="13" customFormat="1" ht="12">
      <c r="B200" s="160"/>
      <c r="C200" s="186"/>
      <c r="D200" s="201" t="s">
        <v>257</v>
      </c>
      <c r="E200" s="203" t="s">
        <v>1</v>
      </c>
      <c r="F200" s="204" t="s">
        <v>1767</v>
      </c>
      <c r="G200" s="186"/>
      <c r="H200" s="205">
        <v>136.688</v>
      </c>
      <c r="I200" s="162"/>
      <c r="J200" s="186"/>
      <c r="L200" s="160"/>
      <c r="M200" s="163"/>
      <c r="N200" s="164"/>
      <c r="O200" s="164"/>
      <c r="P200" s="164"/>
      <c r="Q200" s="164"/>
      <c r="R200" s="164"/>
      <c r="S200" s="164"/>
      <c r="T200" s="165"/>
      <c r="AT200" s="161" t="s">
        <v>257</v>
      </c>
      <c r="AU200" s="161" t="s">
        <v>96</v>
      </c>
      <c r="AV200" s="13" t="s">
        <v>96</v>
      </c>
      <c r="AW200" s="13" t="s">
        <v>40</v>
      </c>
      <c r="AX200" s="13" t="s">
        <v>93</v>
      </c>
      <c r="AY200" s="161" t="s">
        <v>195</v>
      </c>
    </row>
    <row r="201" spans="1:65" s="2" customFormat="1" ht="24.2" customHeight="1">
      <c r="A201" s="31"/>
      <c r="B201" s="148"/>
      <c r="C201" s="196" t="s">
        <v>432</v>
      </c>
      <c r="D201" s="196" t="s">
        <v>196</v>
      </c>
      <c r="E201" s="197" t="s">
        <v>1768</v>
      </c>
      <c r="F201" s="198" t="s">
        <v>1769</v>
      </c>
      <c r="G201" s="199" t="s">
        <v>296</v>
      </c>
      <c r="H201" s="200">
        <v>28</v>
      </c>
      <c r="I201" s="149"/>
      <c r="J201" s="183">
        <f>ROUND(I201*H201,2)</f>
        <v>0</v>
      </c>
      <c r="K201" s="150"/>
      <c r="L201" s="32"/>
      <c r="M201" s="151" t="s">
        <v>1</v>
      </c>
      <c r="N201" s="152" t="s">
        <v>50</v>
      </c>
      <c r="O201" s="57"/>
      <c r="P201" s="153">
        <f>O201*H201</f>
        <v>0</v>
      </c>
      <c r="Q201" s="153">
        <v>0</v>
      </c>
      <c r="R201" s="153">
        <f>Q201*H201</f>
        <v>0</v>
      </c>
      <c r="S201" s="153">
        <v>0</v>
      </c>
      <c r="T201" s="154">
        <f>S201*H201</f>
        <v>0</v>
      </c>
      <c r="U201" s="31"/>
      <c r="V201" s="31"/>
      <c r="W201" s="31"/>
      <c r="X201" s="31"/>
      <c r="Y201" s="31"/>
      <c r="Z201" s="31"/>
      <c r="AA201" s="31"/>
      <c r="AB201" s="31"/>
      <c r="AC201" s="31"/>
      <c r="AD201" s="31"/>
      <c r="AE201" s="31"/>
      <c r="AR201" s="155" t="s">
        <v>208</v>
      </c>
      <c r="AT201" s="155" t="s">
        <v>196</v>
      </c>
      <c r="AU201" s="155" t="s">
        <v>96</v>
      </c>
      <c r="AY201" s="15" t="s">
        <v>195</v>
      </c>
      <c r="BE201" s="156">
        <f>IF(N201="základní",J201,0)</f>
        <v>0</v>
      </c>
      <c r="BF201" s="156">
        <f>IF(N201="snížená",J201,0)</f>
        <v>0</v>
      </c>
      <c r="BG201" s="156">
        <f>IF(N201="zákl. přenesená",J201,0)</f>
        <v>0</v>
      </c>
      <c r="BH201" s="156">
        <f>IF(N201="sníž. přenesená",J201,0)</f>
        <v>0</v>
      </c>
      <c r="BI201" s="156">
        <f>IF(N201="nulová",J201,0)</f>
        <v>0</v>
      </c>
      <c r="BJ201" s="15" t="s">
        <v>93</v>
      </c>
      <c r="BK201" s="156">
        <f>ROUND(I201*H201,2)</f>
        <v>0</v>
      </c>
      <c r="BL201" s="15" t="s">
        <v>208</v>
      </c>
      <c r="BM201" s="155" t="s">
        <v>1770</v>
      </c>
    </row>
    <row r="202" spans="1:47" s="2" customFormat="1" ht="19.5">
      <c r="A202" s="31"/>
      <c r="B202" s="32"/>
      <c r="C202" s="184"/>
      <c r="D202" s="201" t="s">
        <v>202</v>
      </c>
      <c r="E202" s="184"/>
      <c r="F202" s="202" t="s">
        <v>1771</v>
      </c>
      <c r="G202" s="184"/>
      <c r="H202" s="184"/>
      <c r="I202" s="157"/>
      <c r="J202" s="184"/>
      <c r="K202" s="31"/>
      <c r="L202" s="32"/>
      <c r="M202" s="158"/>
      <c r="N202" s="159"/>
      <c r="O202" s="57"/>
      <c r="P202" s="57"/>
      <c r="Q202" s="57"/>
      <c r="R202" s="57"/>
      <c r="S202" s="57"/>
      <c r="T202" s="58"/>
      <c r="U202" s="31"/>
      <c r="V202" s="31"/>
      <c r="W202" s="31"/>
      <c r="X202" s="31"/>
      <c r="Y202" s="31"/>
      <c r="Z202" s="31"/>
      <c r="AA202" s="31"/>
      <c r="AB202" s="31"/>
      <c r="AC202" s="31"/>
      <c r="AD202" s="31"/>
      <c r="AE202" s="31"/>
      <c r="AT202" s="15" t="s">
        <v>202</v>
      </c>
      <c r="AU202" s="15" t="s">
        <v>96</v>
      </c>
    </row>
    <row r="203" spans="2:51" s="13" customFormat="1" ht="12">
      <c r="B203" s="160"/>
      <c r="C203" s="186"/>
      <c r="D203" s="201" t="s">
        <v>257</v>
      </c>
      <c r="E203" s="203" t="s">
        <v>1</v>
      </c>
      <c r="F203" s="204" t="s">
        <v>1758</v>
      </c>
      <c r="G203" s="186"/>
      <c r="H203" s="205">
        <v>28</v>
      </c>
      <c r="I203" s="162"/>
      <c r="J203" s="186"/>
      <c r="L203" s="160"/>
      <c r="M203" s="163"/>
      <c r="N203" s="164"/>
      <c r="O203" s="164"/>
      <c r="P203" s="164"/>
      <c r="Q203" s="164"/>
      <c r="R203" s="164"/>
      <c r="S203" s="164"/>
      <c r="T203" s="165"/>
      <c r="AT203" s="161" t="s">
        <v>257</v>
      </c>
      <c r="AU203" s="161" t="s">
        <v>96</v>
      </c>
      <c r="AV203" s="13" t="s">
        <v>96</v>
      </c>
      <c r="AW203" s="13" t="s">
        <v>40</v>
      </c>
      <c r="AX203" s="13" t="s">
        <v>93</v>
      </c>
      <c r="AY203" s="161" t="s">
        <v>195</v>
      </c>
    </row>
    <row r="204" spans="1:65" s="2" customFormat="1" ht="16.5" customHeight="1">
      <c r="A204" s="31"/>
      <c r="B204" s="148"/>
      <c r="C204" s="206" t="s">
        <v>438</v>
      </c>
      <c r="D204" s="206" t="s">
        <v>327</v>
      </c>
      <c r="E204" s="207" t="s">
        <v>1772</v>
      </c>
      <c r="F204" s="208" t="s">
        <v>1773</v>
      </c>
      <c r="G204" s="209" t="s">
        <v>1774</v>
      </c>
      <c r="H204" s="210">
        <v>0.7</v>
      </c>
      <c r="I204" s="170"/>
      <c r="J204" s="187">
        <f>ROUND(I204*H204,2)</f>
        <v>0</v>
      </c>
      <c r="K204" s="171"/>
      <c r="L204" s="172"/>
      <c r="M204" s="173" t="s">
        <v>1</v>
      </c>
      <c r="N204" s="174" t="s">
        <v>50</v>
      </c>
      <c r="O204" s="57"/>
      <c r="P204" s="153">
        <f>O204*H204</f>
        <v>0</v>
      </c>
      <c r="Q204" s="153">
        <v>0.001</v>
      </c>
      <c r="R204" s="153">
        <f>Q204*H204</f>
        <v>0.0007</v>
      </c>
      <c r="S204" s="153">
        <v>0</v>
      </c>
      <c r="T204" s="154">
        <f>S204*H204</f>
        <v>0</v>
      </c>
      <c r="U204" s="31"/>
      <c r="V204" s="31"/>
      <c r="W204" s="31"/>
      <c r="X204" s="31"/>
      <c r="Y204" s="31"/>
      <c r="Z204" s="31"/>
      <c r="AA204" s="31"/>
      <c r="AB204" s="31"/>
      <c r="AC204" s="31"/>
      <c r="AD204" s="31"/>
      <c r="AE204" s="31"/>
      <c r="AR204" s="155" t="s">
        <v>224</v>
      </c>
      <c r="AT204" s="155" t="s">
        <v>327</v>
      </c>
      <c r="AU204" s="155" t="s">
        <v>96</v>
      </c>
      <c r="AY204" s="15" t="s">
        <v>195</v>
      </c>
      <c r="BE204" s="156">
        <f>IF(N204="základní",J204,0)</f>
        <v>0</v>
      </c>
      <c r="BF204" s="156">
        <f>IF(N204="snížená",J204,0)</f>
        <v>0</v>
      </c>
      <c r="BG204" s="156">
        <f>IF(N204="zákl. přenesená",J204,0)</f>
        <v>0</v>
      </c>
      <c r="BH204" s="156">
        <f>IF(N204="sníž. přenesená",J204,0)</f>
        <v>0</v>
      </c>
      <c r="BI204" s="156">
        <f>IF(N204="nulová",J204,0)</f>
        <v>0</v>
      </c>
      <c r="BJ204" s="15" t="s">
        <v>93</v>
      </c>
      <c r="BK204" s="156">
        <f>ROUND(I204*H204,2)</f>
        <v>0</v>
      </c>
      <c r="BL204" s="15" t="s">
        <v>208</v>
      </c>
      <c r="BM204" s="155" t="s">
        <v>1775</v>
      </c>
    </row>
    <row r="205" spans="1:47" s="2" customFormat="1" ht="19.5">
      <c r="A205" s="31"/>
      <c r="B205" s="32"/>
      <c r="C205" s="184"/>
      <c r="D205" s="201" t="s">
        <v>202</v>
      </c>
      <c r="E205" s="184"/>
      <c r="F205" s="202" t="s">
        <v>1776</v>
      </c>
      <c r="G205" s="184"/>
      <c r="H205" s="184"/>
      <c r="I205" s="157"/>
      <c r="J205" s="184"/>
      <c r="K205" s="31"/>
      <c r="L205" s="32"/>
      <c r="M205" s="158"/>
      <c r="N205" s="159"/>
      <c r="O205" s="57"/>
      <c r="P205" s="57"/>
      <c r="Q205" s="57"/>
      <c r="R205" s="57"/>
      <c r="S205" s="57"/>
      <c r="T205" s="58"/>
      <c r="U205" s="31"/>
      <c r="V205" s="31"/>
      <c r="W205" s="31"/>
      <c r="X205" s="31"/>
      <c r="Y205" s="31"/>
      <c r="Z205" s="31"/>
      <c r="AA205" s="31"/>
      <c r="AB205" s="31"/>
      <c r="AC205" s="31"/>
      <c r="AD205" s="31"/>
      <c r="AE205" s="31"/>
      <c r="AT205" s="15" t="s">
        <v>202</v>
      </c>
      <c r="AU205" s="15" t="s">
        <v>96</v>
      </c>
    </row>
    <row r="206" spans="2:51" s="13" customFormat="1" ht="12">
      <c r="B206" s="160"/>
      <c r="C206" s="186"/>
      <c r="D206" s="201" t="s">
        <v>257</v>
      </c>
      <c r="E206" s="203" t="s">
        <v>1</v>
      </c>
      <c r="F206" s="204" t="s">
        <v>1758</v>
      </c>
      <c r="G206" s="186"/>
      <c r="H206" s="205">
        <v>28</v>
      </c>
      <c r="I206" s="162"/>
      <c r="J206" s="186"/>
      <c r="L206" s="160"/>
      <c r="M206" s="163"/>
      <c r="N206" s="164"/>
      <c r="O206" s="164"/>
      <c r="P206" s="164"/>
      <c r="Q206" s="164"/>
      <c r="R206" s="164"/>
      <c r="S206" s="164"/>
      <c r="T206" s="165"/>
      <c r="AT206" s="161" t="s">
        <v>257</v>
      </c>
      <c r="AU206" s="161" t="s">
        <v>96</v>
      </c>
      <c r="AV206" s="13" t="s">
        <v>96</v>
      </c>
      <c r="AW206" s="13" t="s">
        <v>40</v>
      </c>
      <c r="AX206" s="13" t="s">
        <v>93</v>
      </c>
      <c r="AY206" s="161" t="s">
        <v>195</v>
      </c>
    </row>
    <row r="207" spans="2:51" s="13" customFormat="1" ht="12">
      <c r="B207" s="160"/>
      <c r="C207" s="186"/>
      <c r="D207" s="201" t="s">
        <v>257</v>
      </c>
      <c r="E207" s="186"/>
      <c r="F207" s="204" t="s">
        <v>1777</v>
      </c>
      <c r="G207" s="186"/>
      <c r="H207" s="205">
        <v>0.7</v>
      </c>
      <c r="I207" s="162"/>
      <c r="J207" s="186"/>
      <c r="L207" s="160"/>
      <c r="M207" s="163"/>
      <c r="N207" s="164"/>
      <c r="O207" s="164"/>
      <c r="P207" s="164"/>
      <c r="Q207" s="164"/>
      <c r="R207" s="164"/>
      <c r="S207" s="164"/>
      <c r="T207" s="165"/>
      <c r="AT207" s="161" t="s">
        <v>257</v>
      </c>
      <c r="AU207" s="161" t="s">
        <v>96</v>
      </c>
      <c r="AV207" s="13" t="s">
        <v>96</v>
      </c>
      <c r="AW207" s="13" t="s">
        <v>3</v>
      </c>
      <c r="AX207" s="13" t="s">
        <v>93</v>
      </c>
      <c r="AY207" s="161" t="s">
        <v>195</v>
      </c>
    </row>
    <row r="208" spans="2:63" s="12" customFormat="1" ht="22.9" customHeight="1">
      <c r="B208" s="135"/>
      <c r="C208" s="192"/>
      <c r="D208" s="193" t="s">
        <v>84</v>
      </c>
      <c r="E208" s="195" t="s">
        <v>96</v>
      </c>
      <c r="F208" s="195" t="s">
        <v>454</v>
      </c>
      <c r="G208" s="192"/>
      <c r="H208" s="192"/>
      <c r="I208" s="138"/>
      <c r="J208" s="185">
        <f>BK208</f>
        <v>0</v>
      </c>
      <c r="L208" s="135"/>
      <c r="M208" s="140"/>
      <c r="N208" s="141"/>
      <c r="O208" s="141"/>
      <c r="P208" s="142">
        <f>SUM(P209:P214)</f>
        <v>0</v>
      </c>
      <c r="Q208" s="141"/>
      <c r="R208" s="142">
        <f>SUM(R209:R214)</f>
        <v>0</v>
      </c>
      <c r="S208" s="141"/>
      <c r="T208" s="143">
        <f>SUM(T209:T214)</f>
        <v>0</v>
      </c>
      <c r="AR208" s="136" t="s">
        <v>93</v>
      </c>
      <c r="AT208" s="144" t="s">
        <v>84</v>
      </c>
      <c r="AU208" s="144" t="s">
        <v>93</v>
      </c>
      <c r="AY208" s="136" t="s">
        <v>195</v>
      </c>
      <c r="BK208" s="145">
        <f>SUM(BK209:BK214)</f>
        <v>0</v>
      </c>
    </row>
    <row r="209" spans="1:65" s="2" customFormat="1" ht="16.5" customHeight="1">
      <c r="A209" s="31"/>
      <c r="B209" s="148"/>
      <c r="C209" s="196" t="s">
        <v>447</v>
      </c>
      <c r="D209" s="196" t="s">
        <v>196</v>
      </c>
      <c r="E209" s="197" t="s">
        <v>1778</v>
      </c>
      <c r="F209" s="198" t="s">
        <v>1779</v>
      </c>
      <c r="G209" s="199" t="s">
        <v>347</v>
      </c>
      <c r="H209" s="200">
        <v>4.2</v>
      </c>
      <c r="I209" s="149"/>
      <c r="J209" s="183">
        <f>ROUND(I209*H209,2)</f>
        <v>0</v>
      </c>
      <c r="K209" s="150"/>
      <c r="L209" s="32"/>
      <c r="M209" s="151" t="s">
        <v>1</v>
      </c>
      <c r="N209" s="152" t="s">
        <v>50</v>
      </c>
      <c r="O209" s="57"/>
      <c r="P209" s="153">
        <f>O209*H209</f>
        <v>0</v>
      </c>
      <c r="Q209" s="153">
        <v>0</v>
      </c>
      <c r="R209" s="153">
        <f>Q209*H209</f>
        <v>0</v>
      </c>
      <c r="S209" s="153">
        <v>0</v>
      </c>
      <c r="T209" s="154">
        <f>S209*H209</f>
        <v>0</v>
      </c>
      <c r="U209" s="31"/>
      <c r="V209" s="31"/>
      <c r="W209" s="31"/>
      <c r="X209" s="31"/>
      <c r="Y209" s="31"/>
      <c r="Z209" s="31"/>
      <c r="AA209" s="31"/>
      <c r="AB209" s="31"/>
      <c r="AC209" s="31"/>
      <c r="AD209" s="31"/>
      <c r="AE209" s="31"/>
      <c r="AR209" s="155" t="s">
        <v>208</v>
      </c>
      <c r="AT209" s="155" t="s">
        <v>196</v>
      </c>
      <c r="AU209" s="155" t="s">
        <v>96</v>
      </c>
      <c r="AY209" s="15" t="s">
        <v>195</v>
      </c>
      <c r="BE209" s="156">
        <f>IF(N209="základní",J209,0)</f>
        <v>0</v>
      </c>
      <c r="BF209" s="156">
        <f>IF(N209="snížená",J209,0)</f>
        <v>0</v>
      </c>
      <c r="BG209" s="156">
        <f>IF(N209="zákl. přenesená",J209,0)</f>
        <v>0</v>
      </c>
      <c r="BH209" s="156">
        <f>IF(N209="sníž. přenesená",J209,0)</f>
        <v>0</v>
      </c>
      <c r="BI209" s="156">
        <f>IF(N209="nulová",J209,0)</f>
        <v>0</v>
      </c>
      <c r="BJ209" s="15" t="s">
        <v>93</v>
      </c>
      <c r="BK209" s="156">
        <f>ROUND(I209*H209,2)</f>
        <v>0</v>
      </c>
      <c r="BL209" s="15" t="s">
        <v>208</v>
      </c>
      <c r="BM209" s="155" t="s">
        <v>1780</v>
      </c>
    </row>
    <row r="210" spans="1:47" s="2" customFormat="1" ht="19.5">
      <c r="A210" s="31"/>
      <c r="B210" s="32"/>
      <c r="C210" s="184"/>
      <c r="D210" s="201" t="s">
        <v>202</v>
      </c>
      <c r="E210" s="184"/>
      <c r="F210" s="202" t="s">
        <v>1781</v>
      </c>
      <c r="G210" s="184"/>
      <c r="H210" s="184"/>
      <c r="I210" s="157"/>
      <c r="J210" s="184"/>
      <c r="K210" s="31"/>
      <c r="L210" s="32"/>
      <c r="M210" s="158"/>
      <c r="N210" s="159"/>
      <c r="O210" s="57"/>
      <c r="P210" s="57"/>
      <c r="Q210" s="57"/>
      <c r="R210" s="57"/>
      <c r="S210" s="57"/>
      <c r="T210" s="58"/>
      <c r="U210" s="31"/>
      <c r="V210" s="31"/>
      <c r="W210" s="31"/>
      <c r="X210" s="31"/>
      <c r="Y210" s="31"/>
      <c r="Z210" s="31"/>
      <c r="AA210" s="31"/>
      <c r="AB210" s="31"/>
      <c r="AC210" s="31"/>
      <c r="AD210" s="31"/>
      <c r="AE210" s="31"/>
      <c r="AT210" s="15" t="s">
        <v>202</v>
      </c>
      <c r="AU210" s="15" t="s">
        <v>96</v>
      </c>
    </row>
    <row r="211" spans="2:51" s="13" customFormat="1" ht="12">
      <c r="B211" s="160"/>
      <c r="C211" s="186"/>
      <c r="D211" s="201" t="s">
        <v>257</v>
      </c>
      <c r="E211" s="203" t="s">
        <v>1</v>
      </c>
      <c r="F211" s="204" t="s">
        <v>1782</v>
      </c>
      <c r="G211" s="186"/>
      <c r="H211" s="205">
        <v>4.2</v>
      </c>
      <c r="I211" s="162"/>
      <c r="J211" s="186"/>
      <c r="L211" s="160"/>
      <c r="M211" s="163"/>
      <c r="N211" s="164"/>
      <c r="O211" s="164"/>
      <c r="P211" s="164"/>
      <c r="Q211" s="164"/>
      <c r="R211" s="164"/>
      <c r="S211" s="164"/>
      <c r="T211" s="165"/>
      <c r="AT211" s="161" t="s">
        <v>257</v>
      </c>
      <c r="AU211" s="161" t="s">
        <v>96</v>
      </c>
      <c r="AV211" s="13" t="s">
        <v>96</v>
      </c>
      <c r="AW211" s="13" t="s">
        <v>40</v>
      </c>
      <c r="AX211" s="13" t="s">
        <v>93</v>
      </c>
      <c r="AY211" s="161" t="s">
        <v>195</v>
      </c>
    </row>
    <row r="212" spans="1:65" s="2" customFormat="1" ht="16.5" customHeight="1">
      <c r="A212" s="31"/>
      <c r="B212" s="148"/>
      <c r="C212" s="196" t="s">
        <v>455</v>
      </c>
      <c r="D212" s="196" t="s">
        <v>196</v>
      </c>
      <c r="E212" s="197" t="s">
        <v>1783</v>
      </c>
      <c r="F212" s="198" t="s">
        <v>1784</v>
      </c>
      <c r="G212" s="199" t="s">
        <v>347</v>
      </c>
      <c r="H212" s="200">
        <v>0.491</v>
      </c>
      <c r="I212" s="149"/>
      <c r="J212" s="183">
        <f>ROUND(I212*H212,2)</f>
        <v>0</v>
      </c>
      <c r="K212" s="150"/>
      <c r="L212" s="32"/>
      <c r="M212" s="151" t="s">
        <v>1</v>
      </c>
      <c r="N212" s="152" t="s">
        <v>50</v>
      </c>
      <c r="O212" s="57"/>
      <c r="P212" s="153">
        <f>O212*H212</f>
        <v>0</v>
      </c>
      <c r="Q212" s="153">
        <v>0</v>
      </c>
      <c r="R212" s="153">
        <f>Q212*H212</f>
        <v>0</v>
      </c>
      <c r="S212" s="153">
        <v>0</v>
      </c>
      <c r="T212" s="154">
        <f>S212*H212</f>
        <v>0</v>
      </c>
      <c r="U212" s="31"/>
      <c r="V212" s="31"/>
      <c r="W212" s="31"/>
      <c r="X212" s="31"/>
      <c r="Y212" s="31"/>
      <c r="Z212" s="31"/>
      <c r="AA212" s="31"/>
      <c r="AB212" s="31"/>
      <c r="AC212" s="31"/>
      <c r="AD212" s="31"/>
      <c r="AE212" s="31"/>
      <c r="AR212" s="155" t="s">
        <v>208</v>
      </c>
      <c r="AT212" s="155" t="s">
        <v>196</v>
      </c>
      <c r="AU212" s="155" t="s">
        <v>96</v>
      </c>
      <c r="AY212" s="15" t="s">
        <v>195</v>
      </c>
      <c r="BE212" s="156">
        <f>IF(N212="základní",J212,0)</f>
        <v>0</v>
      </c>
      <c r="BF212" s="156">
        <f>IF(N212="snížená",J212,0)</f>
        <v>0</v>
      </c>
      <c r="BG212" s="156">
        <f>IF(N212="zákl. přenesená",J212,0)</f>
        <v>0</v>
      </c>
      <c r="BH212" s="156">
        <f>IF(N212="sníž. přenesená",J212,0)</f>
        <v>0</v>
      </c>
      <c r="BI212" s="156">
        <f>IF(N212="nulová",J212,0)</f>
        <v>0</v>
      </c>
      <c r="BJ212" s="15" t="s">
        <v>93</v>
      </c>
      <c r="BK212" s="156">
        <f>ROUND(I212*H212,2)</f>
        <v>0</v>
      </c>
      <c r="BL212" s="15" t="s">
        <v>208</v>
      </c>
      <c r="BM212" s="155" t="s">
        <v>1785</v>
      </c>
    </row>
    <row r="213" spans="1:47" s="2" customFormat="1" ht="19.5">
      <c r="A213" s="31"/>
      <c r="B213" s="32"/>
      <c r="C213" s="184"/>
      <c r="D213" s="201" t="s">
        <v>202</v>
      </c>
      <c r="E213" s="184"/>
      <c r="F213" s="202" t="s">
        <v>1786</v>
      </c>
      <c r="G213" s="184"/>
      <c r="H213" s="184"/>
      <c r="I213" s="157"/>
      <c r="J213" s="184"/>
      <c r="K213" s="31"/>
      <c r="L213" s="32"/>
      <c r="M213" s="158"/>
      <c r="N213" s="159"/>
      <c r="O213" s="57"/>
      <c r="P213" s="57"/>
      <c r="Q213" s="57"/>
      <c r="R213" s="57"/>
      <c r="S213" s="57"/>
      <c r="T213" s="58"/>
      <c r="U213" s="31"/>
      <c r="V213" s="31"/>
      <c r="W213" s="31"/>
      <c r="X213" s="31"/>
      <c r="Y213" s="31"/>
      <c r="Z213" s="31"/>
      <c r="AA213" s="31"/>
      <c r="AB213" s="31"/>
      <c r="AC213" s="31"/>
      <c r="AD213" s="31"/>
      <c r="AE213" s="31"/>
      <c r="AT213" s="15" t="s">
        <v>202</v>
      </c>
      <c r="AU213" s="15" t="s">
        <v>96</v>
      </c>
    </row>
    <row r="214" spans="2:51" s="13" customFormat="1" ht="12">
      <c r="B214" s="160"/>
      <c r="C214" s="186"/>
      <c r="D214" s="201" t="s">
        <v>257</v>
      </c>
      <c r="E214" s="203" t="s">
        <v>1</v>
      </c>
      <c r="F214" s="204" t="s">
        <v>1787</v>
      </c>
      <c r="G214" s="186"/>
      <c r="H214" s="205">
        <v>0.491</v>
      </c>
      <c r="I214" s="162"/>
      <c r="J214" s="186"/>
      <c r="L214" s="160"/>
      <c r="M214" s="163"/>
      <c r="N214" s="164"/>
      <c r="O214" s="164"/>
      <c r="P214" s="164"/>
      <c r="Q214" s="164"/>
      <c r="R214" s="164"/>
      <c r="S214" s="164"/>
      <c r="T214" s="165"/>
      <c r="AT214" s="161" t="s">
        <v>257</v>
      </c>
      <c r="AU214" s="161" t="s">
        <v>96</v>
      </c>
      <c r="AV214" s="13" t="s">
        <v>96</v>
      </c>
      <c r="AW214" s="13" t="s">
        <v>40</v>
      </c>
      <c r="AX214" s="13" t="s">
        <v>93</v>
      </c>
      <c r="AY214" s="161" t="s">
        <v>195</v>
      </c>
    </row>
    <row r="215" spans="2:63" s="12" customFormat="1" ht="22.9" customHeight="1">
      <c r="B215" s="135"/>
      <c r="C215" s="192"/>
      <c r="D215" s="193" t="s">
        <v>84</v>
      </c>
      <c r="E215" s="195" t="s">
        <v>208</v>
      </c>
      <c r="F215" s="195" t="s">
        <v>468</v>
      </c>
      <c r="G215" s="192"/>
      <c r="H215" s="192"/>
      <c r="I215" s="138"/>
      <c r="J215" s="185">
        <f>BK215</f>
        <v>0</v>
      </c>
      <c r="L215" s="135"/>
      <c r="M215" s="140"/>
      <c r="N215" s="141"/>
      <c r="O215" s="141"/>
      <c r="P215" s="142">
        <f>SUM(P216:P218)</f>
        <v>0</v>
      </c>
      <c r="Q215" s="141"/>
      <c r="R215" s="142">
        <f>SUM(R216:R218)</f>
        <v>7.941234000000001</v>
      </c>
      <c r="S215" s="141"/>
      <c r="T215" s="143">
        <f>SUM(T216:T218)</f>
        <v>0</v>
      </c>
      <c r="AR215" s="136" t="s">
        <v>93</v>
      </c>
      <c r="AT215" s="144" t="s">
        <v>84</v>
      </c>
      <c r="AU215" s="144" t="s">
        <v>93</v>
      </c>
      <c r="AY215" s="136" t="s">
        <v>195</v>
      </c>
      <c r="BK215" s="145">
        <f>SUM(BK216:BK218)</f>
        <v>0</v>
      </c>
    </row>
    <row r="216" spans="1:65" s="2" customFormat="1" ht="16.5" customHeight="1">
      <c r="A216" s="31"/>
      <c r="B216" s="148"/>
      <c r="C216" s="196" t="s">
        <v>462</v>
      </c>
      <c r="D216" s="196" t="s">
        <v>196</v>
      </c>
      <c r="E216" s="197" t="s">
        <v>474</v>
      </c>
      <c r="F216" s="198" t="s">
        <v>475</v>
      </c>
      <c r="G216" s="199" t="s">
        <v>347</v>
      </c>
      <c r="H216" s="200">
        <v>4.2</v>
      </c>
      <c r="I216" s="149"/>
      <c r="J216" s="183">
        <f>ROUND(I216*H216,2)</f>
        <v>0</v>
      </c>
      <c r="K216" s="150"/>
      <c r="L216" s="32"/>
      <c r="M216" s="151" t="s">
        <v>1</v>
      </c>
      <c r="N216" s="152" t="s">
        <v>50</v>
      </c>
      <c r="O216" s="57"/>
      <c r="P216" s="153">
        <f>O216*H216</f>
        <v>0</v>
      </c>
      <c r="Q216" s="153">
        <v>1.89077</v>
      </c>
      <c r="R216" s="153">
        <f>Q216*H216</f>
        <v>7.941234000000001</v>
      </c>
      <c r="S216" s="153">
        <v>0</v>
      </c>
      <c r="T216" s="154">
        <f>S216*H216</f>
        <v>0</v>
      </c>
      <c r="U216" s="31"/>
      <c r="V216" s="31"/>
      <c r="W216" s="31"/>
      <c r="X216" s="31"/>
      <c r="Y216" s="31"/>
      <c r="Z216" s="31"/>
      <c r="AA216" s="31"/>
      <c r="AB216" s="31"/>
      <c r="AC216" s="31"/>
      <c r="AD216" s="31"/>
      <c r="AE216" s="31"/>
      <c r="AR216" s="155" t="s">
        <v>208</v>
      </c>
      <c r="AT216" s="155" t="s">
        <v>196</v>
      </c>
      <c r="AU216" s="155" t="s">
        <v>96</v>
      </c>
      <c r="AY216" s="15" t="s">
        <v>195</v>
      </c>
      <c r="BE216" s="156">
        <f>IF(N216="základní",J216,0)</f>
        <v>0</v>
      </c>
      <c r="BF216" s="156">
        <f>IF(N216="snížená",J216,0)</f>
        <v>0</v>
      </c>
      <c r="BG216" s="156">
        <f>IF(N216="zákl. přenesená",J216,0)</f>
        <v>0</v>
      </c>
      <c r="BH216" s="156">
        <f>IF(N216="sníž. přenesená",J216,0)</f>
        <v>0</v>
      </c>
      <c r="BI216" s="156">
        <f>IF(N216="nulová",J216,0)</f>
        <v>0</v>
      </c>
      <c r="BJ216" s="15" t="s">
        <v>93</v>
      </c>
      <c r="BK216" s="156">
        <f>ROUND(I216*H216,2)</f>
        <v>0</v>
      </c>
      <c r="BL216" s="15" t="s">
        <v>208</v>
      </c>
      <c r="BM216" s="155" t="s">
        <v>1788</v>
      </c>
    </row>
    <row r="217" spans="1:47" s="2" customFormat="1" ht="19.5">
      <c r="A217" s="31"/>
      <c r="B217" s="32"/>
      <c r="C217" s="184"/>
      <c r="D217" s="201" t="s">
        <v>202</v>
      </c>
      <c r="E217" s="184"/>
      <c r="F217" s="202" t="s">
        <v>477</v>
      </c>
      <c r="G217" s="184"/>
      <c r="H217" s="184"/>
      <c r="I217" s="157"/>
      <c r="J217" s="184"/>
      <c r="K217" s="31"/>
      <c r="L217" s="32"/>
      <c r="M217" s="158"/>
      <c r="N217" s="159"/>
      <c r="O217" s="57"/>
      <c r="P217" s="57"/>
      <c r="Q217" s="57"/>
      <c r="R217" s="57"/>
      <c r="S217" s="57"/>
      <c r="T217" s="58"/>
      <c r="U217" s="31"/>
      <c r="V217" s="31"/>
      <c r="W217" s="31"/>
      <c r="X217" s="31"/>
      <c r="Y217" s="31"/>
      <c r="Z217" s="31"/>
      <c r="AA217" s="31"/>
      <c r="AB217" s="31"/>
      <c r="AC217" s="31"/>
      <c r="AD217" s="31"/>
      <c r="AE217" s="31"/>
      <c r="AT217" s="15" t="s">
        <v>202</v>
      </c>
      <c r="AU217" s="15" t="s">
        <v>96</v>
      </c>
    </row>
    <row r="218" spans="2:51" s="13" customFormat="1" ht="12">
      <c r="B218" s="160"/>
      <c r="C218" s="186"/>
      <c r="D218" s="201" t="s">
        <v>257</v>
      </c>
      <c r="E218" s="203" t="s">
        <v>1</v>
      </c>
      <c r="F218" s="204" t="s">
        <v>1782</v>
      </c>
      <c r="G218" s="186"/>
      <c r="H218" s="205">
        <v>4.2</v>
      </c>
      <c r="I218" s="162"/>
      <c r="J218" s="186"/>
      <c r="L218" s="160"/>
      <c r="M218" s="163"/>
      <c r="N218" s="164"/>
      <c r="O218" s="164"/>
      <c r="P218" s="164"/>
      <c r="Q218" s="164"/>
      <c r="R218" s="164"/>
      <c r="S218" s="164"/>
      <c r="T218" s="165"/>
      <c r="AT218" s="161" t="s">
        <v>257</v>
      </c>
      <c r="AU218" s="161" t="s">
        <v>96</v>
      </c>
      <c r="AV218" s="13" t="s">
        <v>96</v>
      </c>
      <c r="AW218" s="13" t="s">
        <v>40</v>
      </c>
      <c r="AX218" s="13" t="s">
        <v>93</v>
      </c>
      <c r="AY218" s="161" t="s">
        <v>195</v>
      </c>
    </row>
    <row r="219" spans="2:63" s="12" customFormat="1" ht="22.9" customHeight="1">
      <c r="B219" s="135"/>
      <c r="C219" s="192"/>
      <c r="D219" s="193" t="s">
        <v>84</v>
      </c>
      <c r="E219" s="195" t="s">
        <v>194</v>
      </c>
      <c r="F219" s="195" t="s">
        <v>485</v>
      </c>
      <c r="G219" s="192"/>
      <c r="H219" s="192"/>
      <c r="I219" s="138"/>
      <c r="J219" s="185">
        <f>BK219</f>
        <v>0</v>
      </c>
      <c r="L219" s="135"/>
      <c r="M219" s="140"/>
      <c r="N219" s="141"/>
      <c r="O219" s="141"/>
      <c r="P219" s="142">
        <f>SUM(P220:P223)</f>
        <v>0</v>
      </c>
      <c r="Q219" s="141"/>
      <c r="R219" s="142">
        <f>SUM(R220:R223)</f>
        <v>0.054000000000000006</v>
      </c>
      <c r="S219" s="141"/>
      <c r="T219" s="143">
        <f>SUM(T220:T223)</f>
        <v>0</v>
      </c>
      <c r="AR219" s="136" t="s">
        <v>93</v>
      </c>
      <c r="AT219" s="144" t="s">
        <v>84</v>
      </c>
      <c r="AU219" s="144" t="s">
        <v>93</v>
      </c>
      <c r="AY219" s="136" t="s">
        <v>195</v>
      </c>
      <c r="BK219" s="145">
        <f>SUM(BK220:BK223)</f>
        <v>0</v>
      </c>
    </row>
    <row r="220" spans="1:65" s="2" customFormat="1" ht="33" customHeight="1">
      <c r="A220" s="31"/>
      <c r="B220" s="148"/>
      <c r="C220" s="196" t="s">
        <v>339</v>
      </c>
      <c r="D220" s="196" t="s">
        <v>196</v>
      </c>
      <c r="E220" s="197" t="s">
        <v>1789</v>
      </c>
      <c r="F220" s="198" t="s">
        <v>1790</v>
      </c>
      <c r="G220" s="199" t="s">
        <v>296</v>
      </c>
      <c r="H220" s="200">
        <v>0.25</v>
      </c>
      <c r="I220" s="149"/>
      <c r="J220" s="183">
        <f>ROUND(I220*H220,2)</f>
        <v>0</v>
      </c>
      <c r="K220" s="150"/>
      <c r="L220" s="32"/>
      <c r="M220" s="151" t="s">
        <v>1</v>
      </c>
      <c r="N220" s="152" t="s">
        <v>50</v>
      </c>
      <c r="O220" s="57"/>
      <c r="P220" s="153">
        <f>O220*H220</f>
        <v>0</v>
      </c>
      <c r="Q220" s="153">
        <v>0.101</v>
      </c>
      <c r="R220" s="153">
        <f>Q220*H220</f>
        <v>0.02525</v>
      </c>
      <c r="S220" s="153">
        <v>0</v>
      </c>
      <c r="T220" s="154">
        <f>S220*H220</f>
        <v>0</v>
      </c>
      <c r="U220" s="31"/>
      <c r="V220" s="31"/>
      <c r="W220" s="31"/>
      <c r="X220" s="31"/>
      <c r="Y220" s="31"/>
      <c r="Z220" s="31"/>
      <c r="AA220" s="31"/>
      <c r="AB220" s="31"/>
      <c r="AC220" s="31"/>
      <c r="AD220" s="31"/>
      <c r="AE220" s="31"/>
      <c r="AR220" s="155" t="s">
        <v>208</v>
      </c>
      <c r="AT220" s="155" t="s">
        <v>196</v>
      </c>
      <c r="AU220" s="155" t="s">
        <v>96</v>
      </c>
      <c r="AY220" s="15" t="s">
        <v>195</v>
      </c>
      <c r="BE220" s="156">
        <f>IF(N220="základní",J220,0)</f>
        <v>0</v>
      </c>
      <c r="BF220" s="156">
        <f>IF(N220="snížená",J220,0)</f>
        <v>0</v>
      </c>
      <c r="BG220" s="156">
        <f>IF(N220="zákl. přenesená",J220,0)</f>
        <v>0</v>
      </c>
      <c r="BH220" s="156">
        <f>IF(N220="sníž. přenesená",J220,0)</f>
        <v>0</v>
      </c>
      <c r="BI220" s="156">
        <f>IF(N220="nulová",J220,0)</f>
        <v>0</v>
      </c>
      <c r="BJ220" s="15" t="s">
        <v>93</v>
      </c>
      <c r="BK220" s="156">
        <f>ROUND(I220*H220,2)</f>
        <v>0</v>
      </c>
      <c r="BL220" s="15" t="s">
        <v>208</v>
      </c>
      <c r="BM220" s="155" t="s">
        <v>1791</v>
      </c>
    </row>
    <row r="221" spans="1:47" s="2" customFormat="1" ht="48.75">
      <c r="A221" s="31"/>
      <c r="B221" s="32"/>
      <c r="C221" s="184"/>
      <c r="D221" s="201" t="s">
        <v>202</v>
      </c>
      <c r="E221" s="184"/>
      <c r="F221" s="202" t="s">
        <v>1792</v>
      </c>
      <c r="G221" s="184"/>
      <c r="H221" s="184"/>
      <c r="I221" s="157"/>
      <c r="J221" s="184"/>
      <c r="K221" s="31"/>
      <c r="L221" s="32"/>
      <c r="M221" s="158"/>
      <c r="N221" s="159"/>
      <c r="O221" s="57"/>
      <c r="P221" s="57"/>
      <c r="Q221" s="57"/>
      <c r="R221" s="57"/>
      <c r="S221" s="57"/>
      <c r="T221" s="58"/>
      <c r="U221" s="31"/>
      <c r="V221" s="31"/>
      <c r="W221" s="31"/>
      <c r="X221" s="31"/>
      <c r="Y221" s="31"/>
      <c r="Z221" s="31"/>
      <c r="AA221" s="31"/>
      <c r="AB221" s="31"/>
      <c r="AC221" s="31"/>
      <c r="AD221" s="31"/>
      <c r="AE221" s="31"/>
      <c r="AT221" s="15" t="s">
        <v>202</v>
      </c>
      <c r="AU221" s="15" t="s">
        <v>96</v>
      </c>
    </row>
    <row r="222" spans="1:65" s="2" customFormat="1" ht="16.5" customHeight="1">
      <c r="A222" s="31"/>
      <c r="B222" s="148"/>
      <c r="C222" s="206" t="s">
        <v>473</v>
      </c>
      <c r="D222" s="206" t="s">
        <v>327</v>
      </c>
      <c r="E222" s="207" t="s">
        <v>1793</v>
      </c>
      <c r="F222" s="208" t="s">
        <v>1794</v>
      </c>
      <c r="G222" s="209" t="s">
        <v>296</v>
      </c>
      <c r="H222" s="210">
        <v>0.25</v>
      </c>
      <c r="I222" s="170"/>
      <c r="J222" s="187">
        <f>ROUND(I222*H222,2)</f>
        <v>0</v>
      </c>
      <c r="K222" s="171"/>
      <c r="L222" s="172"/>
      <c r="M222" s="173" t="s">
        <v>1</v>
      </c>
      <c r="N222" s="174" t="s">
        <v>50</v>
      </c>
      <c r="O222" s="57"/>
      <c r="P222" s="153">
        <f>O222*H222</f>
        <v>0</v>
      </c>
      <c r="Q222" s="153">
        <v>0.115</v>
      </c>
      <c r="R222" s="153">
        <f>Q222*H222</f>
        <v>0.02875</v>
      </c>
      <c r="S222" s="153">
        <v>0</v>
      </c>
      <c r="T222" s="154">
        <f>S222*H222</f>
        <v>0</v>
      </c>
      <c r="U222" s="31"/>
      <c r="V222" s="31"/>
      <c r="W222" s="31"/>
      <c r="X222" s="31"/>
      <c r="Y222" s="31"/>
      <c r="Z222" s="31"/>
      <c r="AA222" s="31"/>
      <c r="AB222" s="31"/>
      <c r="AC222" s="31"/>
      <c r="AD222" s="31"/>
      <c r="AE222" s="31"/>
      <c r="AR222" s="155" t="s">
        <v>224</v>
      </c>
      <c r="AT222" s="155" t="s">
        <v>327</v>
      </c>
      <c r="AU222" s="155" t="s">
        <v>96</v>
      </c>
      <c r="AY222" s="15" t="s">
        <v>195</v>
      </c>
      <c r="BE222" s="156">
        <f>IF(N222="základní",J222,0)</f>
        <v>0</v>
      </c>
      <c r="BF222" s="156">
        <f>IF(N222="snížená",J222,0)</f>
        <v>0</v>
      </c>
      <c r="BG222" s="156">
        <f>IF(N222="zákl. přenesená",J222,0)</f>
        <v>0</v>
      </c>
      <c r="BH222" s="156">
        <f>IF(N222="sníž. přenesená",J222,0)</f>
        <v>0</v>
      </c>
      <c r="BI222" s="156">
        <f>IF(N222="nulová",J222,0)</f>
        <v>0</v>
      </c>
      <c r="BJ222" s="15" t="s">
        <v>93</v>
      </c>
      <c r="BK222" s="156">
        <f>ROUND(I222*H222,2)</f>
        <v>0</v>
      </c>
      <c r="BL222" s="15" t="s">
        <v>208</v>
      </c>
      <c r="BM222" s="155" t="s">
        <v>1795</v>
      </c>
    </row>
    <row r="223" spans="1:47" s="2" customFormat="1" ht="12">
      <c r="A223" s="31"/>
      <c r="B223" s="32"/>
      <c r="C223" s="184"/>
      <c r="D223" s="201" t="s">
        <v>202</v>
      </c>
      <c r="E223" s="184"/>
      <c r="F223" s="202" t="s">
        <v>1794</v>
      </c>
      <c r="G223" s="184"/>
      <c r="H223" s="184"/>
      <c r="I223" s="157"/>
      <c r="J223" s="184"/>
      <c r="K223" s="31"/>
      <c r="L223" s="32"/>
      <c r="M223" s="158"/>
      <c r="N223" s="159"/>
      <c r="O223" s="57"/>
      <c r="P223" s="57"/>
      <c r="Q223" s="57"/>
      <c r="R223" s="57"/>
      <c r="S223" s="57"/>
      <c r="T223" s="58"/>
      <c r="U223" s="31"/>
      <c r="V223" s="31"/>
      <c r="W223" s="31"/>
      <c r="X223" s="31"/>
      <c r="Y223" s="31"/>
      <c r="Z223" s="31"/>
      <c r="AA223" s="31"/>
      <c r="AB223" s="31"/>
      <c r="AC223" s="31"/>
      <c r="AD223" s="31"/>
      <c r="AE223" s="31"/>
      <c r="AT223" s="15" t="s">
        <v>202</v>
      </c>
      <c r="AU223" s="15" t="s">
        <v>96</v>
      </c>
    </row>
    <row r="224" spans="2:63" s="12" customFormat="1" ht="22.9" customHeight="1">
      <c r="B224" s="135"/>
      <c r="C224" s="192"/>
      <c r="D224" s="193" t="s">
        <v>84</v>
      </c>
      <c r="E224" s="195" t="s">
        <v>216</v>
      </c>
      <c r="F224" s="195" t="s">
        <v>1796</v>
      </c>
      <c r="G224" s="192"/>
      <c r="H224" s="192"/>
      <c r="I224" s="138"/>
      <c r="J224" s="185">
        <f>BK224</f>
        <v>0</v>
      </c>
      <c r="L224" s="135"/>
      <c r="M224" s="140"/>
      <c r="N224" s="141"/>
      <c r="O224" s="141"/>
      <c r="P224" s="142">
        <f>SUM(P225:P230)</f>
        <v>0</v>
      </c>
      <c r="Q224" s="141"/>
      <c r="R224" s="142">
        <f>SUM(R225:R230)</f>
        <v>0.0669</v>
      </c>
      <c r="S224" s="141"/>
      <c r="T224" s="143">
        <f>SUM(T225:T230)</f>
        <v>0</v>
      </c>
      <c r="AR224" s="136" t="s">
        <v>93</v>
      </c>
      <c r="AT224" s="144" t="s">
        <v>84</v>
      </c>
      <c r="AU224" s="144" t="s">
        <v>93</v>
      </c>
      <c r="AY224" s="136" t="s">
        <v>195</v>
      </c>
      <c r="BK224" s="145">
        <f>SUM(BK225:BK230)</f>
        <v>0</v>
      </c>
    </row>
    <row r="225" spans="1:65" s="2" customFormat="1" ht="24.2" customHeight="1">
      <c r="A225" s="31"/>
      <c r="B225" s="148"/>
      <c r="C225" s="206" t="s">
        <v>479</v>
      </c>
      <c r="D225" s="206" t="s">
        <v>327</v>
      </c>
      <c r="E225" s="207" t="s">
        <v>1797</v>
      </c>
      <c r="F225" s="208" t="s">
        <v>1798</v>
      </c>
      <c r="G225" s="209" t="s">
        <v>482</v>
      </c>
      <c r="H225" s="210">
        <v>2</v>
      </c>
      <c r="I225" s="170"/>
      <c r="J225" s="187">
        <f>ROUND(I225*H225,2)</f>
        <v>0</v>
      </c>
      <c r="K225" s="171"/>
      <c r="L225" s="172"/>
      <c r="M225" s="173" t="s">
        <v>1</v>
      </c>
      <c r="N225" s="174" t="s">
        <v>50</v>
      </c>
      <c r="O225" s="57"/>
      <c r="P225" s="153">
        <f>O225*H225</f>
        <v>0</v>
      </c>
      <c r="Q225" s="153">
        <v>0.0223</v>
      </c>
      <c r="R225" s="153">
        <f>Q225*H225</f>
        <v>0.0446</v>
      </c>
      <c r="S225" s="153">
        <v>0</v>
      </c>
      <c r="T225" s="154">
        <f>S225*H225</f>
        <v>0</v>
      </c>
      <c r="U225" s="31"/>
      <c r="V225" s="31"/>
      <c r="W225" s="31"/>
      <c r="X225" s="31"/>
      <c r="Y225" s="31"/>
      <c r="Z225" s="31"/>
      <c r="AA225" s="31"/>
      <c r="AB225" s="31"/>
      <c r="AC225" s="31"/>
      <c r="AD225" s="31"/>
      <c r="AE225" s="31"/>
      <c r="AR225" s="155" t="s">
        <v>224</v>
      </c>
      <c r="AT225" s="155" t="s">
        <v>327</v>
      </c>
      <c r="AU225" s="155" t="s">
        <v>96</v>
      </c>
      <c r="AY225" s="15" t="s">
        <v>195</v>
      </c>
      <c r="BE225" s="156">
        <f>IF(N225="základní",J225,0)</f>
        <v>0</v>
      </c>
      <c r="BF225" s="156">
        <f>IF(N225="snížená",J225,0)</f>
        <v>0</v>
      </c>
      <c r="BG225" s="156">
        <f>IF(N225="zákl. přenesená",J225,0)</f>
        <v>0</v>
      </c>
      <c r="BH225" s="156">
        <f>IF(N225="sníž. přenesená",J225,0)</f>
        <v>0</v>
      </c>
      <c r="BI225" s="156">
        <f>IF(N225="nulová",J225,0)</f>
        <v>0</v>
      </c>
      <c r="BJ225" s="15" t="s">
        <v>93</v>
      </c>
      <c r="BK225" s="156">
        <f>ROUND(I225*H225,2)</f>
        <v>0</v>
      </c>
      <c r="BL225" s="15" t="s">
        <v>208</v>
      </c>
      <c r="BM225" s="155" t="s">
        <v>1799</v>
      </c>
    </row>
    <row r="226" spans="1:47" s="2" customFormat="1" ht="12">
      <c r="A226" s="31"/>
      <c r="B226" s="32"/>
      <c r="C226" s="184"/>
      <c r="D226" s="201" t="s">
        <v>202</v>
      </c>
      <c r="E226" s="184"/>
      <c r="F226" s="202" t="s">
        <v>1798</v>
      </c>
      <c r="G226" s="184"/>
      <c r="H226" s="184"/>
      <c r="I226" s="157"/>
      <c r="J226" s="184"/>
      <c r="K226" s="31"/>
      <c r="L226" s="32"/>
      <c r="M226" s="158"/>
      <c r="N226" s="159"/>
      <c r="O226" s="57"/>
      <c r="P226" s="57"/>
      <c r="Q226" s="57"/>
      <c r="R226" s="57"/>
      <c r="S226" s="57"/>
      <c r="T226" s="58"/>
      <c r="U226" s="31"/>
      <c r="V226" s="31"/>
      <c r="W226" s="31"/>
      <c r="X226" s="31"/>
      <c r="Y226" s="31"/>
      <c r="Z226" s="31"/>
      <c r="AA226" s="31"/>
      <c r="AB226" s="31"/>
      <c r="AC226" s="31"/>
      <c r="AD226" s="31"/>
      <c r="AE226" s="31"/>
      <c r="AT226" s="15" t="s">
        <v>202</v>
      </c>
      <c r="AU226" s="15" t="s">
        <v>96</v>
      </c>
    </row>
    <row r="227" spans="2:51" s="13" customFormat="1" ht="12">
      <c r="B227" s="160"/>
      <c r="C227" s="186"/>
      <c r="D227" s="201" t="s">
        <v>257</v>
      </c>
      <c r="E227" s="203" t="s">
        <v>1</v>
      </c>
      <c r="F227" s="204" t="s">
        <v>96</v>
      </c>
      <c r="G227" s="186"/>
      <c r="H227" s="205">
        <v>2</v>
      </c>
      <c r="I227" s="162"/>
      <c r="J227" s="186"/>
      <c r="L227" s="160"/>
      <c r="M227" s="163"/>
      <c r="N227" s="164"/>
      <c r="O227" s="164"/>
      <c r="P227" s="164"/>
      <c r="Q227" s="164"/>
      <c r="R227" s="164"/>
      <c r="S227" s="164"/>
      <c r="T227" s="165"/>
      <c r="AT227" s="161" t="s">
        <v>257</v>
      </c>
      <c r="AU227" s="161" t="s">
        <v>96</v>
      </c>
      <c r="AV227" s="13" t="s">
        <v>96</v>
      </c>
      <c r="AW227" s="13" t="s">
        <v>40</v>
      </c>
      <c r="AX227" s="13" t="s">
        <v>93</v>
      </c>
      <c r="AY227" s="161" t="s">
        <v>195</v>
      </c>
    </row>
    <row r="228" spans="1:65" s="2" customFormat="1" ht="33" customHeight="1">
      <c r="A228" s="31"/>
      <c r="B228" s="148"/>
      <c r="C228" s="206" t="s">
        <v>486</v>
      </c>
      <c r="D228" s="206" t="s">
        <v>327</v>
      </c>
      <c r="E228" s="207" t="s">
        <v>1800</v>
      </c>
      <c r="F228" s="208" t="s">
        <v>1801</v>
      </c>
      <c r="G228" s="209" t="s">
        <v>482</v>
      </c>
      <c r="H228" s="210">
        <v>1</v>
      </c>
      <c r="I228" s="170"/>
      <c r="J228" s="187">
        <f>ROUND(I228*H228,2)</f>
        <v>0</v>
      </c>
      <c r="K228" s="171"/>
      <c r="L228" s="172"/>
      <c r="M228" s="173" t="s">
        <v>1</v>
      </c>
      <c r="N228" s="174" t="s">
        <v>50</v>
      </c>
      <c r="O228" s="57"/>
      <c r="P228" s="153">
        <f>O228*H228</f>
        <v>0</v>
      </c>
      <c r="Q228" s="153">
        <v>0.0223</v>
      </c>
      <c r="R228" s="153">
        <f>Q228*H228</f>
        <v>0.0223</v>
      </c>
      <c r="S228" s="153">
        <v>0</v>
      </c>
      <c r="T228" s="154">
        <f>S228*H228</f>
        <v>0</v>
      </c>
      <c r="U228" s="31"/>
      <c r="V228" s="31"/>
      <c r="W228" s="31"/>
      <c r="X228" s="31"/>
      <c r="Y228" s="31"/>
      <c r="Z228" s="31"/>
      <c r="AA228" s="31"/>
      <c r="AB228" s="31"/>
      <c r="AC228" s="31"/>
      <c r="AD228" s="31"/>
      <c r="AE228" s="31"/>
      <c r="AR228" s="155" t="s">
        <v>224</v>
      </c>
      <c r="AT228" s="155" t="s">
        <v>327</v>
      </c>
      <c r="AU228" s="155" t="s">
        <v>96</v>
      </c>
      <c r="AY228" s="15" t="s">
        <v>195</v>
      </c>
      <c r="BE228" s="156">
        <f>IF(N228="základní",J228,0)</f>
        <v>0</v>
      </c>
      <c r="BF228" s="156">
        <f>IF(N228="snížená",J228,0)</f>
        <v>0</v>
      </c>
      <c r="BG228" s="156">
        <f>IF(N228="zákl. přenesená",J228,0)</f>
        <v>0</v>
      </c>
      <c r="BH228" s="156">
        <f>IF(N228="sníž. přenesená",J228,0)</f>
        <v>0</v>
      </c>
      <c r="BI228" s="156">
        <f>IF(N228="nulová",J228,0)</f>
        <v>0</v>
      </c>
      <c r="BJ228" s="15" t="s">
        <v>93</v>
      </c>
      <c r="BK228" s="156">
        <f>ROUND(I228*H228,2)</f>
        <v>0</v>
      </c>
      <c r="BL228" s="15" t="s">
        <v>208</v>
      </c>
      <c r="BM228" s="155" t="s">
        <v>1802</v>
      </c>
    </row>
    <row r="229" spans="1:47" s="2" customFormat="1" ht="19.5">
      <c r="A229" s="31"/>
      <c r="B229" s="32"/>
      <c r="C229" s="184"/>
      <c r="D229" s="201" t="s">
        <v>202</v>
      </c>
      <c r="E229" s="184"/>
      <c r="F229" s="202" t="s">
        <v>1801</v>
      </c>
      <c r="G229" s="184"/>
      <c r="H229" s="184"/>
      <c r="I229" s="157"/>
      <c r="J229" s="184"/>
      <c r="K229" s="31"/>
      <c r="L229" s="32"/>
      <c r="M229" s="158"/>
      <c r="N229" s="159"/>
      <c r="O229" s="57"/>
      <c r="P229" s="57"/>
      <c r="Q229" s="57"/>
      <c r="R229" s="57"/>
      <c r="S229" s="57"/>
      <c r="T229" s="58"/>
      <c r="U229" s="31"/>
      <c r="V229" s="31"/>
      <c r="W229" s="31"/>
      <c r="X229" s="31"/>
      <c r="Y229" s="31"/>
      <c r="Z229" s="31"/>
      <c r="AA229" s="31"/>
      <c r="AB229" s="31"/>
      <c r="AC229" s="31"/>
      <c r="AD229" s="31"/>
      <c r="AE229" s="31"/>
      <c r="AT229" s="15" t="s">
        <v>202</v>
      </c>
      <c r="AU229" s="15" t="s">
        <v>96</v>
      </c>
    </row>
    <row r="230" spans="2:51" s="13" customFormat="1" ht="12">
      <c r="B230" s="160"/>
      <c r="C230" s="186"/>
      <c r="D230" s="201" t="s">
        <v>257</v>
      </c>
      <c r="E230" s="203" t="s">
        <v>1</v>
      </c>
      <c r="F230" s="204" t="s">
        <v>93</v>
      </c>
      <c r="G230" s="186"/>
      <c r="H230" s="205">
        <v>1</v>
      </c>
      <c r="I230" s="162"/>
      <c r="J230" s="186"/>
      <c r="L230" s="160"/>
      <c r="M230" s="163"/>
      <c r="N230" s="164"/>
      <c r="O230" s="164"/>
      <c r="P230" s="164"/>
      <c r="Q230" s="164"/>
      <c r="R230" s="164"/>
      <c r="S230" s="164"/>
      <c r="T230" s="165"/>
      <c r="AT230" s="161" t="s">
        <v>257</v>
      </c>
      <c r="AU230" s="161" t="s">
        <v>96</v>
      </c>
      <c r="AV230" s="13" t="s">
        <v>96</v>
      </c>
      <c r="AW230" s="13" t="s">
        <v>40</v>
      </c>
      <c r="AX230" s="13" t="s">
        <v>93</v>
      </c>
      <c r="AY230" s="161" t="s">
        <v>195</v>
      </c>
    </row>
    <row r="231" spans="2:63" s="12" customFormat="1" ht="22.9" customHeight="1">
      <c r="B231" s="135"/>
      <c r="C231" s="192"/>
      <c r="D231" s="193" t="s">
        <v>84</v>
      </c>
      <c r="E231" s="195" t="s">
        <v>224</v>
      </c>
      <c r="F231" s="195" t="s">
        <v>1243</v>
      </c>
      <c r="G231" s="192"/>
      <c r="H231" s="192"/>
      <c r="I231" s="138"/>
      <c r="J231" s="185">
        <f>BK231</f>
        <v>0</v>
      </c>
      <c r="L231" s="135"/>
      <c r="M231" s="140"/>
      <c r="N231" s="141"/>
      <c r="O231" s="141"/>
      <c r="P231" s="142">
        <f>SUM(P232:P243)</f>
        <v>0</v>
      </c>
      <c r="Q231" s="141"/>
      <c r="R231" s="142">
        <f>SUM(R232:R243)</f>
        <v>8.31274</v>
      </c>
      <c r="S231" s="141"/>
      <c r="T231" s="143">
        <f>SUM(T232:T243)</f>
        <v>0</v>
      </c>
      <c r="AR231" s="136" t="s">
        <v>93</v>
      </c>
      <c r="AT231" s="144" t="s">
        <v>84</v>
      </c>
      <c r="AU231" s="144" t="s">
        <v>93</v>
      </c>
      <c r="AY231" s="136" t="s">
        <v>195</v>
      </c>
      <c r="BK231" s="145">
        <f>SUM(BK232:BK243)</f>
        <v>0</v>
      </c>
    </row>
    <row r="232" spans="1:65" s="2" customFormat="1" ht="16.5" customHeight="1">
      <c r="A232" s="31"/>
      <c r="B232" s="148"/>
      <c r="C232" s="206" t="s">
        <v>492</v>
      </c>
      <c r="D232" s="206" t="s">
        <v>327</v>
      </c>
      <c r="E232" s="207" t="s">
        <v>1803</v>
      </c>
      <c r="F232" s="208" t="s">
        <v>1804</v>
      </c>
      <c r="G232" s="209" t="s">
        <v>482</v>
      </c>
      <c r="H232" s="210">
        <v>4</v>
      </c>
      <c r="I232" s="170"/>
      <c r="J232" s="187">
        <f>ROUND(I232*H232,2)</f>
        <v>0</v>
      </c>
      <c r="K232" s="171"/>
      <c r="L232" s="172"/>
      <c r="M232" s="173" t="s">
        <v>1</v>
      </c>
      <c r="N232" s="174" t="s">
        <v>50</v>
      </c>
      <c r="O232" s="57"/>
      <c r="P232" s="153">
        <f>O232*H232</f>
        <v>0</v>
      </c>
      <c r="Q232" s="153">
        <v>0.118</v>
      </c>
      <c r="R232" s="153">
        <f>Q232*H232</f>
        <v>0.472</v>
      </c>
      <c r="S232" s="153">
        <v>0</v>
      </c>
      <c r="T232" s="154">
        <f>S232*H232</f>
        <v>0</v>
      </c>
      <c r="U232" s="31"/>
      <c r="V232" s="31"/>
      <c r="W232" s="31"/>
      <c r="X232" s="31"/>
      <c r="Y232" s="31"/>
      <c r="Z232" s="31"/>
      <c r="AA232" s="31"/>
      <c r="AB232" s="31"/>
      <c r="AC232" s="31"/>
      <c r="AD232" s="31"/>
      <c r="AE232" s="31"/>
      <c r="AR232" s="155" t="s">
        <v>224</v>
      </c>
      <c r="AT232" s="155" t="s">
        <v>327</v>
      </c>
      <c r="AU232" s="155" t="s">
        <v>96</v>
      </c>
      <c r="AY232" s="15" t="s">
        <v>195</v>
      </c>
      <c r="BE232" s="156">
        <f>IF(N232="základní",J232,0)</f>
        <v>0</v>
      </c>
      <c r="BF232" s="156">
        <f>IF(N232="snížená",J232,0)</f>
        <v>0</v>
      </c>
      <c r="BG232" s="156">
        <f>IF(N232="zákl. přenesená",J232,0)</f>
        <v>0</v>
      </c>
      <c r="BH232" s="156">
        <f>IF(N232="sníž. přenesená",J232,0)</f>
        <v>0</v>
      </c>
      <c r="BI232" s="156">
        <f>IF(N232="nulová",J232,0)</f>
        <v>0</v>
      </c>
      <c r="BJ232" s="15" t="s">
        <v>93</v>
      </c>
      <c r="BK232" s="156">
        <f>ROUND(I232*H232,2)</f>
        <v>0</v>
      </c>
      <c r="BL232" s="15" t="s">
        <v>208</v>
      </c>
      <c r="BM232" s="155" t="s">
        <v>1805</v>
      </c>
    </row>
    <row r="233" spans="1:47" s="2" customFormat="1" ht="12">
      <c r="A233" s="31"/>
      <c r="B233" s="32"/>
      <c r="C233" s="184"/>
      <c r="D233" s="201" t="s">
        <v>202</v>
      </c>
      <c r="E233" s="184"/>
      <c r="F233" s="202" t="s">
        <v>1804</v>
      </c>
      <c r="G233" s="184"/>
      <c r="H233" s="184"/>
      <c r="I233" s="157"/>
      <c r="J233" s="184"/>
      <c r="K233" s="31"/>
      <c r="L233" s="32"/>
      <c r="M233" s="158"/>
      <c r="N233" s="159"/>
      <c r="O233" s="57"/>
      <c r="P233" s="57"/>
      <c r="Q233" s="57"/>
      <c r="R233" s="57"/>
      <c r="S233" s="57"/>
      <c r="T233" s="58"/>
      <c r="U233" s="31"/>
      <c r="V233" s="31"/>
      <c r="W233" s="31"/>
      <c r="X233" s="31"/>
      <c r="Y233" s="31"/>
      <c r="Z233" s="31"/>
      <c r="AA233" s="31"/>
      <c r="AB233" s="31"/>
      <c r="AC233" s="31"/>
      <c r="AD233" s="31"/>
      <c r="AE233" s="31"/>
      <c r="AT233" s="15" t="s">
        <v>202</v>
      </c>
      <c r="AU233" s="15" t="s">
        <v>96</v>
      </c>
    </row>
    <row r="234" spans="2:51" s="13" customFormat="1" ht="12">
      <c r="B234" s="160"/>
      <c r="C234" s="186"/>
      <c r="D234" s="201" t="s">
        <v>257</v>
      </c>
      <c r="E234" s="203" t="s">
        <v>1</v>
      </c>
      <c r="F234" s="204" t="s">
        <v>208</v>
      </c>
      <c r="G234" s="186"/>
      <c r="H234" s="205">
        <v>4</v>
      </c>
      <c r="I234" s="162"/>
      <c r="J234" s="186"/>
      <c r="L234" s="160"/>
      <c r="M234" s="163"/>
      <c r="N234" s="164"/>
      <c r="O234" s="164"/>
      <c r="P234" s="164"/>
      <c r="Q234" s="164"/>
      <c r="R234" s="164"/>
      <c r="S234" s="164"/>
      <c r="T234" s="165"/>
      <c r="AT234" s="161" t="s">
        <v>257</v>
      </c>
      <c r="AU234" s="161" t="s">
        <v>96</v>
      </c>
      <c r="AV234" s="13" t="s">
        <v>96</v>
      </c>
      <c r="AW234" s="13" t="s">
        <v>40</v>
      </c>
      <c r="AX234" s="13" t="s">
        <v>93</v>
      </c>
      <c r="AY234" s="161" t="s">
        <v>195</v>
      </c>
    </row>
    <row r="235" spans="1:65" s="2" customFormat="1" ht="16.5" customHeight="1">
      <c r="A235" s="31"/>
      <c r="B235" s="148"/>
      <c r="C235" s="206" t="s">
        <v>497</v>
      </c>
      <c r="D235" s="206" t="s">
        <v>327</v>
      </c>
      <c r="E235" s="207" t="s">
        <v>1806</v>
      </c>
      <c r="F235" s="208" t="s">
        <v>1807</v>
      </c>
      <c r="G235" s="209" t="s">
        <v>482</v>
      </c>
      <c r="H235" s="210">
        <v>1</v>
      </c>
      <c r="I235" s="170"/>
      <c r="J235" s="187">
        <f>ROUND(I235*H235,2)</f>
        <v>0</v>
      </c>
      <c r="K235" s="171"/>
      <c r="L235" s="172"/>
      <c r="M235" s="173" t="s">
        <v>1</v>
      </c>
      <c r="N235" s="174" t="s">
        <v>50</v>
      </c>
      <c r="O235" s="57"/>
      <c r="P235" s="153">
        <f>O235*H235</f>
        <v>0</v>
      </c>
      <c r="Q235" s="153">
        <v>3.78</v>
      </c>
      <c r="R235" s="153">
        <f>Q235*H235</f>
        <v>3.78</v>
      </c>
      <c r="S235" s="153">
        <v>0</v>
      </c>
      <c r="T235" s="154">
        <f>S235*H235</f>
        <v>0</v>
      </c>
      <c r="U235" s="31"/>
      <c r="V235" s="31"/>
      <c r="W235" s="31"/>
      <c r="X235" s="31"/>
      <c r="Y235" s="31"/>
      <c r="Z235" s="31"/>
      <c r="AA235" s="31"/>
      <c r="AB235" s="31"/>
      <c r="AC235" s="31"/>
      <c r="AD235" s="31"/>
      <c r="AE235" s="31"/>
      <c r="AR235" s="155" t="s">
        <v>224</v>
      </c>
      <c r="AT235" s="155" t="s">
        <v>327</v>
      </c>
      <c r="AU235" s="155" t="s">
        <v>96</v>
      </c>
      <c r="AY235" s="15" t="s">
        <v>195</v>
      </c>
      <c r="BE235" s="156">
        <f>IF(N235="základní",J235,0)</f>
        <v>0</v>
      </c>
      <c r="BF235" s="156">
        <f>IF(N235="snížená",J235,0)</f>
        <v>0</v>
      </c>
      <c r="BG235" s="156">
        <f>IF(N235="zákl. přenesená",J235,0)</f>
        <v>0</v>
      </c>
      <c r="BH235" s="156">
        <f>IF(N235="sníž. přenesená",J235,0)</f>
        <v>0</v>
      </c>
      <c r="BI235" s="156">
        <f>IF(N235="nulová",J235,0)</f>
        <v>0</v>
      </c>
      <c r="BJ235" s="15" t="s">
        <v>93</v>
      </c>
      <c r="BK235" s="156">
        <f>ROUND(I235*H235,2)</f>
        <v>0</v>
      </c>
      <c r="BL235" s="15" t="s">
        <v>208</v>
      </c>
      <c r="BM235" s="155" t="s">
        <v>1808</v>
      </c>
    </row>
    <row r="236" spans="1:47" s="2" customFormat="1" ht="12">
      <c r="A236" s="31"/>
      <c r="B236" s="32"/>
      <c r="C236" s="184"/>
      <c r="D236" s="201" t="s">
        <v>202</v>
      </c>
      <c r="E236" s="184"/>
      <c r="F236" s="202" t="s">
        <v>1809</v>
      </c>
      <c r="G236" s="184"/>
      <c r="H236" s="184"/>
      <c r="I236" s="157"/>
      <c r="J236" s="184"/>
      <c r="K236" s="31"/>
      <c r="L236" s="32"/>
      <c r="M236" s="158"/>
      <c r="N236" s="159"/>
      <c r="O236" s="57"/>
      <c r="P236" s="57"/>
      <c r="Q236" s="57"/>
      <c r="R236" s="57"/>
      <c r="S236" s="57"/>
      <c r="T236" s="58"/>
      <c r="U236" s="31"/>
      <c r="V236" s="31"/>
      <c r="W236" s="31"/>
      <c r="X236" s="31"/>
      <c r="Y236" s="31"/>
      <c r="Z236" s="31"/>
      <c r="AA236" s="31"/>
      <c r="AB236" s="31"/>
      <c r="AC236" s="31"/>
      <c r="AD236" s="31"/>
      <c r="AE236" s="31"/>
      <c r="AT236" s="15" t="s">
        <v>202</v>
      </c>
      <c r="AU236" s="15" t="s">
        <v>96</v>
      </c>
    </row>
    <row r="237" spans="2:51" s="13" customFormat="1" ht="12">
      <c r="B237" s="160"/>
      <c r="C237" s="186"/>
      <c r="D237" s="201" t="s">
        <v>257</v>
      </c>
      <c r="E237" s="203" t="s">
        <v>1</v>
      </c>
      <c r="F237" s="204" t="s">
        <v>93</v>
      </c>
      <c r="G237" s="186"/>
      <c r="H237" s="205">
        <v>1</v>
      </c>
      <c r="I237" s="162"/>
      <c r="J237" s="186"/>
      <c r="L237" s="160"/>
      <c r="M237" s="163"/>
      <c r="N237" s="164"/>
      <c r="O237" s="164"/>
      <c r="P237" s="164"/>
      <c r="Q237" s="164"/>
      <c r="R237" s="164"/>
      <c r="S237" s="164"/>
      <c r="T237" s="165"/>
      <c r="AT237" s="161" t="s">
        <v>257</v>
      </c>
      <c r="AU237" s="161" t="s">
        <v>96</v>
      </c>
      <c r="AV237" s="13" t="s">
        <v>96</v>
      </c>
      <c r="AW237" s="13" t="s">
        <v>40</v>
      </c>
      <c r="AX237" s="13" t="s">
        <v>93</v>
      </c>
      <c r="AY237" s="161" t="s">
        <v>195</v>
      </c>
    </row>
    <row r="238" spans="1:65" s="2" customFormat="1" ht="49.15" customHeight="1">
      <c r="A238" s="31"/>
      <c r="B238" s="148"/>
      <c r="C238" s="196" t="s">
        <v>502</v>
      </c>
      <c r="D238" s="196" t="s">
        <v>196</v>
      </c>
      <c r="E238" s="197" t="s">
        <v>1810</v>
      </c>
      <c r="F238" s="198" t="s">
        <v>1811</v>
      </c>
      <c r="G238" s="199" t="s">
        <v>482</v>
      </c>
      <c r="H238" s="200">
        <v>2</v>
      </c>
      <c r="I238" s="149"/>
      <c r="J238" s="183">
        <f>ROUND(I238*H238,2)</f>
        <v>0</v>
      </c>
      <c r="K238" s="150"/>
      <c r="L238" s="32"/>
      <c r="M238" s="151" t="s">
        <v>1</v>
      </c>
      <c r="N238" s="152" t="s">
        <v>50</v>
      </c>
      <c r="O238" s="57"/>
      <c r="P238" s="153">
        <f>O238*H238</f>
        <v>0</v>
      </c>
      <c r="Q238" s="153">
        <v>2.03037</v>
      </c>
      <c r="R238" s="153">
        <f>Q238*H238</f>
        <v>4.06074</v>
      </c>
      <c r="S238" s="153">
        <v>0</v>
      </c>
      <c r="T238" s="154">
        <f>S238*H238</f>
        <v>0</v>
      </c>
      <c r="U238" s="31"/>
      <c r="V238" s="31"/>
      <c r="W238" s="31"/>
      <c r="X238" s="31"/>
      <c r="Y238" s="31"/>
      <c r="Z238" s="31"/>
      <c r="AA238" s="31"/>
      <c r="AB238" s="31"/>
      <c r="AC238" s="31"/>
      <c r="AD238" s="31"/>
      <c r="AE238" s="31"/>
      <c r="AR238" s="155" t="s">
        <v>208</v>
      </c>
      <c r="AT238" s="155" t="s">
        <v>196</v>
      </c>
      <c r="AU238" s="155" t="s">
        <v>96</v>
      </c>
      <c r="AY238" s="15" t="s">
        <v>195</v>
      </c>
      <c r="BE238" s="156">
        <f>IF(N238="základní",J238,0)</f>
        <v>0</v>
      </c>
      <c r="BF238" s="156">
        <f>IF(N238="snížená",J238,0)</f>
        <v>0</v>
      </c>
      <c r="BG238" s="156">
        <f>IF(N238="zákl. přenesená",J238,0)</f>
        <v>0</v>
      </c>
      <c r="BH238" s="156">
        <f>IF(N238="sníž. přenesená",J238,0)</f>
        <v>0</v>
      </c>
      <c r="BI238" s="156">
        <f>IF(N238="nulová",J238,0)</f>
        <v>0</v>
      </c>
      <c r="BJ238" s="15" t="s">
        <v>93</v>
      </c>
      <c r="BK238" s="156">
        <f>ROUND(I238*H238,2)</f>
        <v>0</v>
      </c>
      <c r="BL238" s="15" t="s">
        <v>208</v>
      </c>
      <c r="BM238" s="155" t="s">
        <v>1812</v>
      </c>
    </row>
    <row r="239" spans="1:47" s="2" customFormat="1" ht="58.5">
      <c r="A239" s="31"/>
      <c r="B239" s="32"/>
      <c r="C239" s="184"/>
      <c r="D239" s="201" t="s">
        <v>202</v>
      </c>
      <c r="E239" s="184"/>
      <c r="F239" s="202" t="s">
        <v>1813</v>
      </c>
      <c r="G239" s="184"/>
      <c r="H239" s="184"/>
      <c r="I239" s="157"/>
      <c r="J239" s="184"/>
      <c r="K239" s="31"/>
      <c r="L239" s="32"/>
      <c r="M239" s="158"/>
      <c r="N239" s="159"/>
      <c r="O239" s="57"/>
      <c r="P239" s="57"/>
      <c r="Q239" s="57"/>
      <c r="R239" s="57"/>
      <c r="S239" s="57"/>
      <c r="T239" s="58"/>
      <c r="U239" s="31"/>
      <c r="V239" s="31"/>
      <c r="W239" s="31"/>
      <c r="X239" s="31"/>
      <c r="Y239" s="31"/>
      <c r="Z239" s="31"/>
      <c r="AA239" s="31"/>
      <c r="AB239" s="31"/>
      <c r="AC239" s="31"/>
      <c r="AD239" s="31"/>
      <c r="AE239" s="31"/>
      <c r="AT239" s="15" t="s">
        <v>202</v>
      </c>
      <c r="AU239" s="15" t="s">
        <v>96</v>
      </c>
    </row>
    <row r="240" spans="2:51" s="13" customFormat="1" ht="12">
      <c r="B240" s="160"/>
      <c r="C240" s="186"/>
      <c r="D240" s="201" t="s">
        <v>257</v>
      </c>
      <c r="E240" s="203" t="s">
        <v>1</v>
      </c>
      <c r="F240" s="204" t="s">
        <v>96</v>
      </c>
      <c r="G240" s="186"/>
      <c r="H240" s="205">
        <v>2</v>
      </c>
      <c r="I240" s="162"/>
      <c r="J240" s="186"/>
      <c r="L240" s="160"/>
      <c r="M240" s="163"/>
      <c r="N240" s="164"/>
      <c r="O240" s="164"/>
      <c r="P240" s="164"/>
      <c r="Q240" s="164"/>
      <c r="R240" s="164"/>
      <c r="S240" s="164"/>
      <c r="T240" s="165"/>
      <c r="AT240" s="161" t="s">
        <v>257</v>
      </c>
      <c r="AU240" s="161" t="s">
        <v>96</v>
      </c>
      <c r="AV240" s="13" t="s">
        <v>96</v>
      </c>
      <c r="AW240" s="13" t="s">
        <v>40</v>
      </c>
      <c r="AX240" s="13" t="s">
        <v>93</v>
      </c>
      <c r="AY240" s="161" t="s">
        <v>195</v>
      </c>
    </row>
    <row r="241" spans="1:65" s="2" customFormat="1" ht="24.2" customHeight="1">
      <c r="A241" s="31"/>
      <c r="B241" s="148"/>
      <c r="C241" s="196" t="s">
        <v>507</v>
      </c>
      <c r="D241" s="196" t="s">
        <v>196</v>
      </c>
      <c r="E241" s="197" t="s">
        <v>1814</v>
      </c>
      <c r="F241" s="198" t="s">
        <v>1815</v>
      </c>
      <c r="G241" s="199" t="s">
        <v>347</v>
      </c>
      <c r="H241" s="200">
        <v>4</v>
      </c>
      <c r="I241" s="149"/>
      <c r="J241" s="183">
        <f>ROUND(I241*H241,2)</f>
        <v>0</v>
      </c>
      <c r="K241" s="150"/>
      <c r="L241" s="32"/>
      <c r="M241" s="151" t="s">
        <v>1</v>
      </c>
      <c r="N241" s="152" t="s">
        <v>50</v>
      </c>
      <c r="O241" s="57"/>
      <c r="P241" s="153">
        <f>O241*H241</f>
        <v>0</v>
      </c>
      <c r="Q241" s="153">
        <v>0</v>
      </c>
      <c r="R241" s="153">
        <f>Q241*H241</f>
        <v>0</v>
      </c>
      <c r="S241" s="153">
        <v>0</v>
      </c>
      <c r="T241" s="154">
        <f>S241*H241</f>
        <v>0</v>
      </c>
      <c r="U241" s="31"/>
      <c r="V241" s="31"/>
      <c r="W241" s="31"/>
      <c r="X241" s="31"/>
      <c r="Y241" s="31"/>
      <c r="Z241" s="31"/>
      <c r="AA241" s="31"/>
      <c r="AB241" s="31"/>
      <c r="AC241" s="31"/>
      <c r="AD241" s="31"/>
      <c r="AE241" s="31"/>
      <c r="AR241" s="155" t="s">
        <v>208</v>
      </c>
      <c r="AT241" s="155" t="s">
        <v>196</v>
      </c>
      <c r="AU241" s="155" t="s">
        <v>96</v>
      </c>
      <c r="AY241" s="15" t="s">
        <v>195</v>
      </c>
      <c r="BE241" s="156">
        <f>IF(N241="základní",J241,0)</f>
        <v>0</v>
      </c>
      <c r="BF241" s="156">
        <f>IF(N241="snížená",J241,0)</f>
        <v>0</v>
      </c>
      <c r="BG241" s="156">
        <f>IF(N241="zákl. přenesená",J241,0)</f>
        <v>0</v>
      </c>
      <c r="BH241" s="156">
        <f>IF(N241="sníž. přenesená",J241,0)</f>
        <v>0</v>
      </c>
      <c r="BI241" s="156">
        <f>IF(N241="nulová",J241,0)</f>
        <v>0</v>
      </c>
      <c r="BJ241" s="15" t="s">
        <v>93</v>
      </c>
      <c r="BK241" s="156">
        <f>ROUND(I241*H241,2)</f>
        <v>0</v>
      </c>
      <c r="BL241" s="15" t="s">
        <v>208</v>
      </c>
      <c r="BM241" s="155" t="s">
        <v>1816</v>
      </c>
    </row>
    <row r="242" spans="1:47" s="2" customFormat="1" ht="19.5">
      <c r="A242" s="31"/>
      <c r="B242" s="32"/>
      <c r="C242" s="184"/>
      <c r="D242" s="201" t="s">
        <v>202</v>
      </c>
      <c r="E242" s="184"/>
      <c r="F242" s="202" t="s">
        <v>1817</v>
      </c>
      <c r="G242" s="184"/>
      <c r="H242" s="184"/>
      <c r="I242" s="157"/>
      <c r="J242" s="184"/>
      <c r="K242" s="31"/>
      <c r="L242" s="32"/>
      <c r="M242" s="158"/>
      <c r="N242" s="159"/>
      <c r="O242" s="57"/>
      <c r="P242" s="57"/>
      <c r="Q242" s="57"/>
      <c r="R242" s="57"/>
      <c r="S242" s="57"/>
      <c r="T242" s="58"/>
      <c r="U242" s="31"/>
      <c r="V242" s="31"/>
      <c r="W242" s="31"/>
      <c r="X242" s="31"/>
      <c r="Y242" s="31"/>
      <c r="Z242" s="31"/>
      <c r="AA242" s="31"/>
      <c r="AB242" s="31"/>
      <c r="AC242" s="31"/>
      <c r="AD242" s="31"/>
      <c r="AE242" s="31"/>
      <c r="AT242" s="15" t="s">
        <v>202</v>
      </c>
      <c r="AU242" s="15" t="s">
        <v>96</v>
      </c>
    </row>
    <row r="243" spans="2:51" s="13" customFormat="1" ht="12">
      <c r="B243" s="160"/>
      <c r="C243" s="186"/>
      <c r="D243" s="201" t="s">
        <v>257</v>
      </c>
      <c r="E243" s="203" t="s">
        <v>1</v>
      </c>
      <c r="F243" s="204" t="s">
        <v>208</v>
      </c>
      <c r="G243" s="186"/>
      <c r="H243" s="205">
        <v>4</v>
      </c>
      <c r="I243" s="162"/>
      <c r="J243" s="186"/>
      <c r="L243" s="160"/>
      <c r="M243" s="163"/>
      <c r="N243" s="164"/>
      <c r="O243" s="164"/>
      <c r="P243" s="164"/>
      <c r="Q243" s="164"/>
      <c r="R243" s="164"/>
      <c r="S243" s="164"/>
      <c r="T243" s="165"/>
      <c r="AT243" s="161" t="s">
        <v>257</v>
      </c>
      <c r="AU243" s="161" t="s">
        <v>96</v>
      </c>
      <c r="AV243" s="13" t="s">
        <v>96</v>
      </c>
      <c r="AW243" s="13" t="s">
        <v>40</v>
      </c>
      <c r="AX243" s="13" t="s">
        <v>93</v>
      </c>
      <c r="AY243" s="161" t="s">
        <v>195</v>
      </c>
    </row>
    <row r="244" spans="2:63" s="12" customFormat="1" ht="22.9" customHeight="1">
      <c r="B244" s="135"/>
      <c r="C244" s="192"/>
      <c r="D244" s="193" t="s">
        <v>84</v>
      </c>
      <c r="E244" s="195" t="s">
        <v>229</v>
      </c>
      <c r="F244" s="195" t="s">
        <v>683</v>
      </c>
      <c r="G244" s="192"/>
      <c r="H244" s="192"/>
      <c r="I244" s="138"/>
      <c r="J244" s="185">
        <f>BK244</f>
        <v>0</v>
      </c>
      <c r="L244" s="135"/>
      <c r="M244" s="140"/>
      <c r="N244" s="141"/>
      <c r="O244" s="141"/>
      <c r="P244" s="142">
        <f>P245+SUM(P246:P254)</f>
        <v>0</v>
      </c>
      <c r="Q244" s="141"/>
      <c r="R244" s="142">
        <f>R245+SUM(R246:R254)</f>
        <v>0.003</v>
      </c>
      <c r="S244" s="141"/>
      <c r="T244" s="143">
        <f>T245+SUM(T246:T254)</f>
        <v>0</v>
      </c>
      <c r="AR244" s="136" t="s">
        <v>93</v>
      </c>
      <c r="AT244" s="144" t="s">
        <v>84</v>
      </c>
      <c r="AU244" s="144" t="s">
        <v>93</v>
      </c>
      <c r="AY244" s="136" t="s">
        <v>195</v>
      </c>
      <c r="BK244" s="145">
        <f>BK245+SUM(BK246:BK254)</f>
        <v>0</v>
      </c>
    </row>
    <row r="245" spans="1:65" s="2" customFormat="1" ht="24.2" customHeight="1">
      <c r="A245" s="31"/>
      <c r="B245" s="148"/>
      <c r="C245" s="196" t="s">
        <v>512</v>
      </c>
      <c r="D245" s="196" t="s">
        <v>196</v>
      </c>
      <c r="E245" s="197" t="s">
        <v>685</v>
      </c>
      <c r="F245" s="198" t="s">
        <v>686</v>
      </c>
      <c r="G245" s="199" t="s">
        <v>312</v>
      </c>
      <c r="H245" s="200">
        <v>30</v>
      </c>
      <c r="I245" s="149"/>
      <c r="J245" s="183">
        <f>ROUND(I245*H245,2)</f>
        <v>0</v>
      </c>
      <c r="K245" s="150"/>
      <c r="L245" s="32"/>
      <c r="M245" s="151" t="s">
        <v>1</v>
      </c>
      <c r="N245" s="152" t="s">
        <v>50</v>
      </c>
      <c r="O245" s="57"/>
      <c r="P245" s="153">
        <f>O245*H245</f>
        <v>0</v>
      </c>
      <c r="Q245" s="153">
        <v>0.0001</v>
      </c>
      <c r="R245" s="153">
        <f>Q245*H245</f>
        <v>0.003</v>
      </c>
      <c r="S245" s="153">
        <v>0</v>
      </c>
      <c r="T245" s="154">
        <f>S245*H245</f>
        <v>0</v>
      </c>
      <c r="U245" s="31"/>
      <c r="V245" s="31"/>
      <c r="W245" s="31"/>
      <c r="X245" s="31"/>
      <c r="Y245" s="31"/>
      <c r="Z245" s="31"/>
      <c r="AA245" s="31"/>
      <c r="AB245" s="31"/>
      <c r="AC245" s="31"/>
      <c r="AD245" s="31"/>
      <c r="AE245" s="31"/>
      <c r="AR245" s="155" t="s">
        <v>208</v>
      </c>
      <c r="AT245" s="155" t="s">
        <v>196</v>
      </c>
      <c r="AU245" s="155" t="s">
        <v>96</v>
      </c>
      <c r="AY245" s="15" t="s">
        <v>195</v>
      </c>
      <c r="BE245" s="156">
        <f>IF(N245="základní",J245,0)</f>
        <v>0</v>
      </c>
      <c r="BF245" s="156">
        <f>IF(N245="snížená",J245,0)</f>
        <v>0</v>
      </c>
      <c r="BG245" s="156">
        <f>IF(N245="zákl. přenesená",J245,0)</f>
        <v>0</v>
      </c>
      <c r="BH245" s="156">
        <f>IF(N245="sníž. přenesená",J245,0)</f>
        <v>0</v>
      </c>
      <c r="BI245" s="156">
        <f>IF(N245="nulová",J245,0)</f>
        <v>0</v>
      </c>
      <c r="BJ245" s="15" t="s">
        <v>93</v>
      </c>
      <c r="BK245" s="156">
        <f>ROUND(I245*H245,2)</f>
        <v>0</v>
      </c>
      <c r="BL245" s="15" t="s">
        <v>208</v>
      </c>
      <c r="BM245" s="155" t="s">
        <v>1818</v>
      </c>
    </row>
    <row r="246" spans="1:47" s="2" customFormat="1" ht="19.5">
      <c r="A246" s="31"/>
      <c r="B246" s="32"/>
      <c r="C246" s="184"/>
      <c r="D246" s="201" t="s">
        <v>202</v>
      </c>
      <c r="E246" s="184"/>
      <c r="F246" s="202" t="s">
        <v>688</v>
      </c>
      <c r="G246" s="184"/>
      <c r="H246" s="184"/>
      <c r="I246" s="157"/>
      <c r="J246" s="184"/>
      <c r="K246" s="31"/>
      <c r="L246" s="32"/>
      <c r="M246" s="158"/>
      <c r="N246" s="159"/>
      <c r="O246" s="57"/>
      <c r="P246" s="57"/>
      <c r="Q246" s="57"/>
      <c r="R246" s="57"/>
      <c r="S246" s="57"/>
      <c r="T246" s="58"/>
      <c r="U246" s="31"/>
      <c r="V246" s="31"/>
      <c r="W246" s="31"/>
      <c r="X246" s="31"/>
      <c r="Y246" s="31"/>
      <c r="Z246" s="31"/>
      <c r="AA246" s="31"/>
      <c r="AB246" s="31"/>
      <c r="AC246" s="31"/>
      <c r="AD246" s="31"/>
      <c r="AE246" s="31"/>
      <c r="AT246" s="15" t="s">
        <v>202</v>
      </c>
      <c r="AU246" s="15" t="s">
        <v>96</v>
      </c>
    </row>
    <row r="247" spans="2:51" s="13" customFormat="1" ht="12">
      <c r="B247" s="160"/>
      <c r="C247" s="186"/>
      <c r="D247" s="201" t="s">
        <v>257</v>
      </c>
      <c r="E247" s="203" t="s">
        <v>1</v>
      </c>
      <c r="F247" s="204" t="s">
        <v>1819</v>
      </c>
      <c r="G247" s="186"/>
      <c r="H247" s="205">
        <v>30</v>
      </c>
      <c r="I247" s="162"/>
      <c r="J247" s="186"/>
      <c r="L247" s="160"/>
      <c r="M247" s="163"/>
      <c r="N247" s="164"/>
      <c r="O247" s="164"/>
      <c r="P247" s="164"/>
      <c r="Q247" s="164"/>
      <c r="R247" s="164"/>
      <c r="S247" s="164"/>
      <c r="T247" s="165"/>
      <c r="AT247" s="161" t="s">
        <v>257</v>
      </c>
      <c r="AU247" s="161" t="s">
        <v>96</v>
      </c>
      <c r="AV247" s="13" t="s">
        <v>96</v>
      </c>
      <c r="AW247" s="13" t="s">
        <v>40</v>
      </c>
      <c r="AX247" s="13" t="s">
        <v>93</v>
      </c>
      <c r="AY247" s="161" t="s">
        <v>195</v>
      </c>
    </row>
    <row r="248" spans="1:65" s="2" customFormat="1" ht="24.2" customHeight="1">
      <c r="A248" s="31"/>
      <c r="B248" s="148"/>
      <c r="C248" s="196" t="s">
        <v>517</v>
      </c>
      <c r="D248" s="196" t="s">
        <v>196</v>
      </c>
      <c r="E248" s="197" t="s">
        <v>691</v>
      </c>
      <c r="F248" s="198" t="s">
        <v>692</v>
      </c>
      <c r="G248" s="199" t="s">
        <v>312</v>
      </c>
      <c r="H248" s="200">
        <v>30</v>
      </c>
      <c r="I248" s="149"/>
      <c r="J248" s="183">
        <f>ROUND(I248*H248,2)</f>
        <v>0</v>
      </c>
      <c r="K248" s="150"/>
      <c r="L248" s="32"/>
      <c r="M248" s="151" t="s">
        <v>1</v>
      </c>
      <c r="N248" s="152" t="s">
        <v>50</v>
      </c>
      <c r="O248" s="57"/>
      <c r="P248" s="153">
        <f>O248*H248</f>
        <v>0</v>
      </c>
      <c r="Q248" s="153">
        <v>0</v>
      </c>
      <c r="R248" s="153">
        <f>Q248*H248</f>
        <v>0</v>
      </c>
      <c r="S248" s="153">
        <v>0</v>
      </c>
      <c r="T248" s="154">
        <f>S248*H248</f>
        <v>0</v>
      </c>
      <c r="U248" s="31"/>
      <c r="V248" s="31"/>
      <c r="W248" s="31"/>
      <c r="X248" s="31"/>
      <c r="Y248" s="31"/>
      <c r="Z248" s="31"/>
      <c r="AA248" s="31"/>
      <c r="AB248" s="31"/>
      <c r="AC248" s="31"/>
      <c r="AD248" s="31"/>
      <c r="AE248" s="31"/>
      <c r="AR248" s="155" t="s">
        <v>208</v>
      </c>
      <c r="AT248" s="155" t="s">
        <v>196</v>
      </c>
      <c r="AU248" s="155" t="s">
        <v>96</v>
      </c>
      <c r="AY248" s="15" t="s">
        <v>195</v>
      </c>
      <c r="BE248" s="156">
        <f>IF(N248="základní",J248,0)</f>
        <v>0</v>
      </c>
      <c r="BF248" s="156">
        <f>IF(N248="snížená",J248,0)</f>
        <v>0</v>
      </c>
      <c r="BG248" s="156">
        <f>IF(N248="zákl. přenesená",J248,0)</f>
        <v>0</v>
      </c>
      <c r="BH248" s="156">
        <f>IF(N248="sníž. přenesená",J248,0)</f>
        <v>0</v>
      </c>
      <c r="BI248" s="156">
        <f>IF(N248="nulová",J248,0)</f>
        <v>0</v>
      </c>
      <c r="BJ248" s="15" t="s">
        <v>93</v>
      </c>
      <c r="BK248" s="156">
        <f>ROUND(I248*H248,2)</f>
        <v>0</v>
      </c>
      <c r="BL248" s="15" t="s">
        <v>208</v>
      </c>
      <c r="BM248" s="155" t="s">
        <v>1820</v>
      </c>
    </row>
    <row r="249" spans="1:47" s="2" customFormat="1" ht="19.5">
      <c r="A249" s="31"/>
      <c r="B249" s="32"/>
      <c r="C249" s="184"/>
      <c r="D249" s="201" t="s">
        <v>202</v>
      </c>
      <c r="E249" s="184"/>
      <c r="F249" s="202" t="s">
        <v>694</v>
      </c>
      <c r="G249" s="184"/>
      <c r="H249" s="184"/>
      <c r="I249" s="157"/>
      <c r="J249" s="184"/>
      <c r="K249" s="31"/>
      <c r="L249" s="32"/>
      <c r="M249" s="158"/>
      <c r="N249" s="159"/>
      <c r="O249" s="57"/>
      <c r="P249" s="57"/>
      <c r="Q249" s="57"/>
      <c r="R249" s="57"/>
      <c r="S249" s="57"/>
      <c r="T249" s="58"/>
      <c r="U249" s="31"/>
      <c r="V249" s="31"/>
      <c r="W249" s="31"/>
      <c r="X249" s="31"/>
      <c r="Y249" s="31"/>
      <c r="Z249" s="31"/>
      <c r="AA249" s="31"/>
      <c r="AB249" s="31"/>
      <c r="AC249" s="31"/>
      <c r="AD249" s="31"/>
      <c r="AE249" s="31"/>
      <c r="AT249" s="15" t="s">
        <v>202</v>
      </c>
      <c r="AU249" s="15" t="s">
        <v>96</v>
      </c>
    </row>
    <row r="250" spans="2:51" s="13" customFormat="1" ht="12">
      <c r="B250" s="160"/>
      <c r="C250" s="186"/>
      <c r="D250" s="201" t="s">
        <v>257</v>
      </c>
      <c r="E250" s="203" t="s">
        <v>1</v>
      </c>
      <c r="F250" s="204" t="s">
        <v>1819</v>
      </c>
      <c r="G250" s="186"/>
      <c r="H250" s="205">
        <v>30</v>
      </c>
      <c r="I250" s="162"/>
      <c r="J250" s="186"/>
      <c r="L250" s="160"/>
      <c r="M250" s="163"/>
      <c r="N250" s="164"/>
      <c r="O250" s="164"/>
      <c r="P250" s="164"/>
      <c r="Q250" s="164"/>
      <c r="R250" s="164"/>
      <c r="S250" s="164"/>
      <c r="T250" s="165"/>
      <c r="AT250" s="161" t="s">
        <v>257</v>
      </c>
      <c r="AU250" s="161" t="s">
        <v>96</v>
      </c>
      <c r="AV250" s="13" t="s">
        <v>96</v>
      </c>
      <c r="AW250" s="13" t="s">
        <v>40</v>
      </c>
      <c r="AX250" s="13" t="s">
        <v>93</v>
      </c>
      <c r="AY250" s="161" t="s">
        <v>195</v>
      </c>
    </row>
    <row r="251" spans="1:65" s="2" customFormat="1" ht="21.75" customHeight="1">
      <c r="A251" s="31"/>
      <c r="B251" s="148"/>
      <c r="C251" s="196" t="s">
        <v>523</v>
      </c>
      <c r="D251" s="196" t="s">
        <v>196</v>
      </c>
      <c r="E251" s="197" t="s">
        <v>1821</v>
      </c>
      <c r="F251" s="198" t="s">
        <v>1822</v>
      </c>
      <c r="G251" s="199" t="s">
        <v>347</v>
      </c>
      <c r="H251" s="200">
        <v>49.063</v>
      </c>
      <c r="I251" s="149"/>
      <c r="J251" s="183">
        <f>ROUND(I251*H251,2)</f>
        <v>0</v>
      </c>
      <c r="K251" s="150"/>
      <c r="L251" s="32"/>
      <c r="M251" s="151" t="s">
        <v>1</v>
      </c>
      <c r="N251" s="152" t="s">
        <v>50</v>
      </c>
      <c r="O251" s="57"/>
      <c r="P251" s="153">
        <f>O251*H251</f>
        <v>0</v>
      </c>
      <c r="Q251" s="153">
        <v>0</v>
      </c>
      <c r="R251" s="153">
        <f>Q251*H251</f>
        <v>0</v>
      </c>
      <c r="S251" s="153">
        <v>0</v>
      </c>
      <c r="T251" s="154">
        <f>S251*H251</f>
        <v>0</v>
      </c>
      <c r="U251" s="31"/>
      <c r="V251" s="31"/>
      <c r="W251" s="31"/>
      <c r="X251" s="31"/>
      <c r="Y251" s="31"/>
      <c r="Z251" s="31"/>
      <c r="AA251" s="31"/>
      <c r="AB251" s="31"/>
      <c r="AC251" s="31"/>
      <c r="AD251" s="31"/>
      <c r="AE251" s="31"/>
      <c r="AR251" s="155" t="s">
        <v>208</v>
      </c>
      <c r="AT251" s="155" t="s">
        <v>196</v>
      </c>
      <c r="AU251" s="155" t="s">
        <v>96</v>
      </c>
      <c r="AY251" s="15" t="s">
        <v>195</v>
      </c>
      <c r="BE251" s="156">
        <f>IF(N251="základní",J251,0)</f>
        <v>0</v>
      </c>
      <c r="BF251" s="156">
        <f>IF(N251="snížená",J251,0)</f>
        <v>0</v>
      </c>
      <c r="BG251" s="156">
        <f>IF(N251="zákl. přenesená",J251,0)</f>
        <v>0</v>
      </c>
      <c r="BH251" s="156">
        <f>IF(N251="sníž. přenesená",J251,0)</f>
        <v>0</v>
      </c>
      <c r="BI251" s="156">
        <f>IF(N251="nulová",J251,0)</f>
        <v>0</v>
      </c>
      <c r="BJ251" s="15" t="s">
        <v>93</v>
      </c>
      <c r="BK251" s="156">
        <f>ROUND(I251*H251,2)</f>
        <v>0</v>
      </c>
      <c r="BL251" s="15" t="s">
        <v>208</v>
      </c>
      <c r="BM251" s="155" t="s">
        <v>1823</v>
      </c>
    </row>
    <row r="252" spans="1:47" s="2" customFormat="1" ht="19.5">
      <c r="A252" s="31"/>
      <c r="B252" s="32"/>
      <c r="C252" s="184"/>
      <c r="D252" s="201" t="s">
        <v>202</v>
      </c>
      <c r="E252" s="184"/>
      <c r="F252" s="202" t="s">
        <v>1824</v>
      </c>
      <c r="G252" s="184"/>
      <c r="H252" s="184"/>
      <c r="I252" s="157"/>
      <c r="J252" s="184"/>
      <c r="K252" s="31"/>
      <c r="L252" s="32"/>
      <c r="M252" s="158"/>
      <c r="N252" s="159"/>
      <c r="O252" s="57"/>
      <c r="P252" s="57"/>
      <c r="Q252" s="57"/>
      <c r="R252" s="57"/>
      <c r="S252" s="57"/>
      <c r="T252" s="58"/>
      <c r="U252" s="31"/>
      <c r="V252" s="31"/>
      <c r="W252" s="31"/>
      <c r="X252" s="31"/>
      <c r="Y252" s="31"/>
      <c r="Z252" s="31"/>
      <c r="AA252" s="31"/>
      <c r="AB252" s="31"/>
      <c r="AC252" s="31"/>
      <c r="AD252" s="31"/>
      <c r="AE252" s="31"/>
      <c r="AT252" s="15" t="s">
        <v>202</v>
      </c>
      <c r="AU252" s="15" t="s">
        <v>96</v>
      </c>
    </row>
    <row r="253" spans="2:51" s="13" customFormat="1" ht="12">
      <c r="B253" s="160"/>
      <c r="C253" s="186"/>
      <c r="D253" s="201" t="s">
        <v>257</v>
      </c>
      <c r="E253" s="203" t="s">
        <v>1</v>
      </c>
      <c r="F253" s="204" t="s">
        <v>1825</v>
      </c>
      <c r="G253" s="186"/>
      <c r="H253" s="205">
        <v>49.063</v>
      </c>
      <c r="I253" s="162"/>
      <c r="J253" s="186"/>
      <c r="L253" s="160"/>
      <c r="M253" s="163"/>
      <c r="N253" s="164"/>
      <c r="O253" s="164"/>
      <c r="P253" s="164"/>
      <c r="Q253" s="164"/>
      <c r="R253" s="164"/>
      <c r="S253" s="164"/>
      <c r="T253" s="165"/>
      <c r="AT253" s="161" t="s">
        <v>257</v>
      </c>
      <c r="AU253" s="161" t="s">
        <v>96</v>
      </c>
      <c r="AV253" s="13" t="s">
        <v>96</v>
      </c>
      <c r="AW253" s="13" t="s">
        <v>40</v>
      </c>
      <c r="AX253" s="13" t="s">
        <v>93</v>
      </c>
      <c r="AY253" s="161" t="s">
        <v>195</v>
      </c>
    </row>
    <row r="254" spans="2:63" s="12" customFormat="1" ht="20.85" customHeight="1">
      <c r="B254" s="135"/>
      <c r="C254" s="192"/>
      <c r="D254" s="193" t="s">
        <v>84</v>
      </c>
      <c r="E254" s="195" t="s">
        <v>706</v>
      </c>
      <c r="F254" s="195" t="s">
        <v>707</v>
      </c>
      <c r="G254" s="192"/>
      <c r="H254" s="192"/>
      <c r="I254" s="138"/>
      <c r="J254" s="185">
        <f>BK254</f>
        <v>0</v>
      </c>
      <c r="L254" s="135"/>
      <c r="M254" s="140"/>
      <c r="N254" s="141"/>
      <c r="O254" s="141"/>
      <c r="P254" s="142">
        <f>SUM(P255:P260)</f>
        <v>0</v>
      </c>
      <c r="Q254" s="141"/>
      <c r="R254" s="142">
        <f>SUM(R255:R260)</f>
        <v>0</v>
      </c>
      <c r="S254" s="141"/>
      <c r="T254" s="143">
        <f>SUM(T255:T260)</f>
        <v>0</v>
      </c>
      <c r="AR254" s="136" t="s">
        <v>93</v>
      </c>
      <c r="AT254" s="144" t="s">
        <v>84</v>
      </c>
      <c r="AU254" s="144" t="s">
        <v>96</v>
      </c>
      <c r="AY254" s="136" t="s">
        <v>195</v>
      </c>
      <c r="BK254" s="145">
        <f>SUM(BK255:BK260)</f>
        <v>0</v>
      </c>
    </row>
    <row r="255" spans="1:65" s="2" customFormat="1" ht="33" customHeight="1">
      <c r="A255" s="31"/>
      <c r="B255" s="148"/>
      <c r="C255" s="196" t="s">
        <v>529</v>
      </c>
      <c r="D255" s="196" t="s">
        <v>196</v>
      </c>
      <c r="E255" s="197" t="s">
        <v>1826</v>
      </c>
      <c r="F255" s="198" t="s">
        <v>1827</v>
      </c>
      <c r="G255" s="199" t="s">
        <v>330</v>
      </c>
      <c r="H255" s="200">
        <v>30</v>
      </c>
      <c r="I255" s="149"/>
      <c r="J255" s="183">
        <f>ROUND(I255*H255,2)</f>
        <v>0</v>
      </c>
      <c r="K255" s="150"/>
      <c r="L255" s="32"/>
      <c r="M255" s="151" t="s">
        <v>1</v>
      </c>
      <c r="N255" s="152" t="s">
        <v>50</v>
      </c>
      <c r="O255" s="57"/>
      <c r="P255" s="153">
        <f>O255*H255</f>
        <v>0</v>
      </c>
      <c r="Q255" s="153">
        <v>0</v>
      </c>
      <c r="R255" s="153">
        <f>Q255*H255</f>
        <v>0</v>
      </c>
      <c r="S255" s="153">
        <v>0</v>
      </c>
      <c r="T255" s="154">
        <f>S255*H255</f>
        <v>0</v>
      </c>
      <c r="U255" s="31"/>
      <c r="V255" s="31"/>
      <c r="W255" s="31"/>
      <c r="X255" s="31"/>
      <c r="Y255" s="31"/>
      <c r="Z255" s="31"/>
      <c r="AA255" s="31"/>
      <c r="AB255" s="31"/>
      <c r="AC255" s="31"/>
      <c r="AD255" s="31"/>
      <c r="AE255" s="31"/>
      <c r="AR255" s="155" t="s">
        <v>208</v>
      </c>
      <c r="AT255" s="155" t="s">
        <v>196</v>
      </c>
      <c r="AU255" s="155" t="s">
        <v>150</v>
      </c>
      <c r="AY255" s="15" t="s">
        <v>195</v>
      </c>
      <c r="BE255" s="156">
        <f>IF(N255="základní",J255,0)</f>
        <v>0</v>
      </c>
      <c r="BF255" s="156">
        <f>IF(N255="snížená",J255,0)</f>
        <v>0</v>
      </c>
      <c r="BG255" s="156">
        <f>IF(N255="zákl. přenesená",J255,0)</f>
        <v>0</v>
      </c>
      <c r="BH255" s="156">
        <f>IF(N255="sníž. přenesená",J255,0)</f>
        <v>0</v>
      </c>
      <c r="BI255" s="156">
        <f>IF(N255="nulová",J255,0)</f>
        <v>0</v>
      </c>
      <c r="BJ255" s="15" t="s">
        <v>93</v>
      </c>
      <c r="BK255" s="156">
        <f>ROUND(I255*H255,2)</f>
        <v>0</v>
      </c>
      <c r="BL255" s="15" t="s">
        <v>208</v>
      </c>
      <c r="BM255" s="155" t="s">
        <v>1828</v>
      </c>
    </row>
    <row r="256" spans="1:47" s="2" customFormat="1" ht="29.25">
      <c r="A256" s="31"/>
      <c r="B256" s="32"/>
      <c r="C256" s="184"/>
      <c r="D256" s="201" t="s">
        <v>202</v>
      </c>
      <c r="E256" s="184"/>
      <c r="F256" s="202" t="s">
        <v>1829</v>
      </c>
      <c r="G256" s="184"/>
      <c r="H256" s="184"/>
      <c r="I256" s="157"/>
      <c r="J256" s="184"/>
      <c r="K256" s="31"/>
      <c r="L256" s="32"/>
      <c r="M256" s="158"/>
      <c r="N256" s="159"/>
      <c r="O256" s="57"/>
      <c r="P256" s="57"/>
      <c r="Q256" s="57"/>
      <c r="R256" s="57"/>
      <c r="S256" s="57"/>
      <c r="T256" s="58"/>
      <c r="U256" s="31"/>
      <c r="V256" s="31"/>
      <c r="W256" s="31"/>
      <c r="X256" s="31"/>
      <c r="Y256" s="31"/>
      <c r="Z256" s="31"/>
      <c r="AA256" s="31"/>
      <c r="AB256" s="31"/>
      <c r="AC256" s="31"/>
      <c r="AD256" s="31"/>
      <c r="AE256" s="31"/>
      <c r="AT256" s="15" t="s">
        <v>202</v>
      </c>
      <c r="AU256" s="15" t="s">
        <v>150</v>
      </c>
    </row>
    <row r="257" spans="2:51" s="13" customFormat="1" ht="12">
      <c r="B257" s="160"/>
      <c r="C257" s="186"/>
      <c r="D257" s="201" t="s">
        <v>257</v>
      </c>
      <c r="E257" s="203" t="s">
        <v>1</v>
      </c>
      <c r="F257" s="204" t="s">
        <v>1830</v>
      </c>
      <c r="G257" s="186"/>
      <c r="H257" s="205">
        <v>30</v>
      </c>
      <c r="I257" s="162"/>
      <c r="J257" s="186"/>
      <c r="L257" s="160"/>
      <c r="M257" s="163"/>
      <c r="N257" s="164"/>
      <c r="O257" s="164"/>
      <c r="P257" s="164"/>
      <c r="Q257" s="164"/>
      <c r="R257" s="164"/>
      <c r="S257" s="164"/>
      <c r="T257" s="165"/>
      <c r="AT257" s="161" t="s">
        <v>257</v>
      </c>
      <c r="AU257" s="161" t="s">
        <v>150</v>
      </c>
      <c r="AV257" s="13" t="s">
        <v>96</v>
      </c>
      <c r="AW257" s="13" t="s">
        <v>40</v>
      </c>
      <c r="AX257" s="13" t="s">
        <v>93</v>
      </c>
      <c r="AY257" s="161" t="s">
        <v>195</v>
      </c>
    </row>
    <row r="258" spans="1:65" s="2" customFormat="1" ht="24.2" customHeight="1">
      <c r="A258" s="31"/>
      <c r="B258" s="148"/>
      <c r="C258" s="196" t="s">
        <v>536</v>
      </c>
      <c r="D258" s="196" t="s">
        <v>196</v>
      </c>
      <c r="E258" s="197" t="s">
        <v>742</v>
      </c>
      <c r="F258" s="198" t="s">
        <v>743</v>
      </c>
      <c r="G258" s="199" t="s">
        <v>330</v>
      </c>
      <c r="H258" s="200">
        <v>2</v>
      </c>
      <c r="I258" s="149"/>
      <c r="J258" s="183">
        <f>ROUND(I258*H258,2)</f>
        <v>0</v>
      </c>
      <c r="K258" s="150"/>
      <c r="L258" s="32"/>
      <c r="M258" s="151" t="s">
        <v>1</v>
      </c>
      <c r="N258" s="152" t="s">
        <v>50</v>
      </c>
      <c r="O258" s="57"/>
      <c r="P258" s="153">
        <f>O258*H258</f>
        <v>0</v>
      </c>
      <c r="Q258" s="153">
        <v>0</v>
      </c>
      <c r="R258" s="153">
        <f>Q258*H258</f>
        <v>0</v>
      </c>
      <c r="S258" s="153">
        <v>0</v>
      </c>
      <c r="T258" s="154">
        <f>S258*H258</f>
        <v>0</v>
      </c>
      <c r="U258" s="31"/>
      <c r="V258" s="31"/>
      <c r="W258" s="31"/>
      <c r="X258" s="31"/>
      <c r="Y258" s="31"/>
      <c r="Z258" s="31"/>
      <c r="AA258" s="31"/>
      <c r="AB258" s="31"/>
      <c r="AC258" s="31"/>
      <c r="AD258" s="31"/>
      <c r="AE258" s="31"/>
      <c r="AR258" s="155" t="s">
        <v>208</v>
      </c>
      <c r="AT258" s="155" t="s">
        <v>196</v>
      </c>
      <c r="AU258" s="155" t="s">
        <v>150</v>
      </c>
      <c r="AY258" s="15" t="s">
        <v>195</v>
      </c>
      <c r="BE258" s="156">
        <f>IF(N258="základní",J258,0)</f>
        <v>0</v>
      </c>
      <c r="BF258" s="156">
        <f>IF(N258="snížená",J258,0)</f>
        <v>0</v>
      </c>
      <c r="BG258" s="156">
        <f>IF(N258="zákl. přenesená",J258,0)</f>
        <v>0</v>
      </c>
      <c r="BH258" s="156">
        <f>IF(N258="sníž. přenesená",J258,0)</f>
        <v>0</v>
      </c>
      <c r="BI258" s="156">
        <f>IF(N258="nulová",J258,0)</f>
        <v>0</v>
      </c>
      <c r="BJ258" s="15" t="s">
        <v>93</v>
      </c>
      <c r="BK258" s="156">
        <f>ROUND(I258*H258,2)</f>
        <v>0</v>
      </c>
      <c r="BL258" s="15" t="s">
        <v>208</v>
      </c>
      <c r="BM258" s="155" t="s">
        <v>1831</v>
      </c>
    </row>
    <row r="259" spans="1:47" s="2" customFormat="1" ht="29.25">
      <c r="A259" s="31"/>
      <c r="B259" s="32"/>
      <c r="C259" s="184"/>
      <c r="D259" s="201" t="s">
        <v>202</v>
      </c>
      <c r="E259" s="184"/>
      <c r="F259" s="202" t="s">
        <v>745</v>
      </c>
      <c r="G259" s="184"/>
      <c r="H259" s="184"/>
      <c r="I259" s="157"/>
      <c r="J259" s="184"/>
      <c r="K259" s="31"/>
      <c r="L259" s="32"/>
      <c r="M259" s="158"/>
      <c r="N259" s="159"/>
      <c r="O259" s="57"/>
      <c r="P259" s="57"/>
      <c r="Q259" s="57"/>
      <c r="R259" s="57"/>
      <c r="S259" s="57"/>
      <c r="T259" s="58"/>
      <c r="U259" s="31"/>
      <c r="V259" s="31"/>
      <c r="W259" s="31"/>
      <c r="X259" s="31"/>
      <c r="Y259" s="31"/>
      <c r="Z259" s="31"/>
      <c r="AA259" s="31"/>
      <c r="AB259" s="31"/>
      <c r="AC259" s="31"/>
      <c r="AD259" s="31"/>
      <c r="AE259" s="31"/>
      <c r="AT259" s="15" t="s">
        <v>202</v>
      </c>
      <c r="AU259" s="15" t="s">
        <v>150</v>
      </c>
    </row>
    <row r="260" spans="2:51" s="13" customFormat="1" ht="12">
      <c r="B260" s="160"/>
      <c r="C260" s="186"/>
      <c r="D260" s="201" t="s">
        <v>257</v>
      </c>
      <c r="E260" s="203" t="s">
        <v>1</v>
      </c>
      <c r="F260" s="204" t="s">
        <v>96</v>
      </c>
      <c r="G260" s="186"/>
      <c r="H260" s="205">
        <v>2</v>
      </c>
      <c r="I260" s="162"/>
      <c r="J260" s="186"/>
      <c r="L260" s="160"/>
      <c r="M260" s="163"/>
      <c r="N260" s="164"/>
      <c r="O260" s="164"/>
      <c r="P260" s="164"/>
      <c r="Q260" s="164"/>
      <c r="R260" s="164"/>
      <c r="S260" s="164"/>
      <c r="T260" s="165"/>
      <c r="AT260" s="161" t="s">
        <v>257</v>
      </c>
      <c r="AU260" s="161" t="s">
        <v>150</v>
      </c>
      <c r="AV260" s="13" t="s">
        <v>96</v>
      </c>
      <c r="AW260" s="13" t="s">
        <v>40</v>
      </c>
      <c r="AX260" s="13" t="s">
        <v>93</v>
      </c>
      <c r="AY260" s="161" t="s">
        <v>195</v>
      </c>
    </row>
    <row r="261" spans="2:63" s="12" customFormat="1" ht="25.9" customHeight="1">
      <c r="B261" s="135"/>
      <c r="C261" s="192"/>
      <c r="D261" s="193" t="s">
        <v>84</v>
      </c>
      <c r="E261" s="194" t="s">
        <v>327</v>
      </c>
      <c r="F261" s="194" t="s">
        <v>765</v>
      </c>
      <c r="G261" s="192"/>
      <c r="H261" s="192"/>
      <c r="I261" s="138"/>
      <c r="J261" s="188">
        <f>BK261</f>
        <v>0</v>
      </c>
      <c r="L261" s="135"/>
      <c r="M261" s="140"/>
      <c r="N261" s="141"/>
      <c r="O261" s="141"/>
      <c r="P261" s="142">
        <f>P262</f>
        <v>0</v>
      </c>
      <c r="Q261" s="141"/>
      <c r="R261" s="142">
        <f>R262</f>
        <v>0</v>
      </c>
      <c r="S261" s="141"/>
      <c r="T261" s="143">
        <f>T262</f>
        <v>0</v>
      </c>
      <c r="AR261" s="136" t="s">
        <v>150</v>
      </c>
      <c r="AT261" s="144" t="s">
        <v>84</v>
      </c>
      <c r="AU261" s="144" t="s">
        <v>85</v>
      </c>
      <c r="AY261" s="136" t="s">
        <v>195</v>
      </c>
      <c r="BK261" s="145">
        <f>BK262</f>
        <v>0</v>
      </c>
    </row>
    <row r="262" spans="2:63" s="12" customFormat="1" ht="22.9" customHeight="1">
      <c r="B262" s="135"/>
      <c r="C262" s="192"/>
      <c r="D262" s="193" t="s">
        <v>84</v>
      </c>
      <c r="E262" s="195" t="s">
        <v>772</v>
      </c>
      <c r="F262" s="195" t="s">
        <v>773</v>
      </c>
      <c r="G262" s="192"/>
      <c r="H262" s="192"/>
      <c r="I262" s="138"/>
      <c r="J262" s="185">
        <f>BK262</f>
        <v>0</v>
      </c>
      <c r="L262" s="135"/>
      <c r="M262" s="140"/>
      <c r="N262" s="141"/>
      <c r="O262" s="141"/>
      <c r="P262" s="142">
        <f>SUM(P263:P268)</f>
        <v>0</v>
      </c>
      <c r="Q262" s="141"/>
      <c r="R262" s="142">
        <f>SUM(R263:R268)</f>
        <v>0</v>
      </c>
      <c r="S262" s="141"/>
      <c r="T262" s="143">
        <f>SUM(T263:T268)</f>
        <v>0</v>
      </c>
      <c r="AR262" s="136" t="s">
        <v>150</v>
      </c>
      <c r="AT262" s="144" t="s">
        <v>84</v>
      </c>
      <c r="AU262" s="144" t="s">
        <v>93</v>
      </c>
      <c r="AY262" s="136" t="s">
        <v>195</v>
      </c>
      <c r="BK262" s="145">
        <f>SUM(BK263:BK268)</f>
        <v>0</v>
      </c>
    </row>
    <row r="263" spans="1:65" s="2" customFormat="1" ht="24.2" customHeight="1">
      <c r="A263" s="31"/>
      <c r="B263" s="148"/>
      <c r="C263" s="196" t="s">
        <v>541</v>
      </c>
      <c r="D263" s="196" t="s">
        <v>196</v>
      </c>
      <c r="E263" s="197" t="s">
        <v>775</v>
      </c>
      <c r="F263" s="198" t="s">
        <v>776</v>
      </c>
      <c r="G263" s="199" t="s">
        <v>347</v>
      </c>
      <c r="H263" s="200">
        <v>129.096</v>
      </c>
      <c r="I263" s="149"/>
      <c r="J263" s="183">
        <f>ROUND(I263*H263,2)</f>
        <v>0</v>
      </c>
      <c r="K263" s="150"/>
      <c r="L263" s="32"/>
      <c r="M263" s="151" t="s">
        <v>1</v>
      </c>
      <c r="N263" s="152" t="s">
        <v>50</v>
      </c>
      <c r="O263" s="57"/>
      <c r="P263" s="153">
        <f>O263*H263</f>
        <v>0</v>
      </c>
      <c r="Q263" s="153">
        <v>0</v>
      </c>
      <c r="R263" s="153">
        <f>Q263*H263</f>
        <v>0</v>
      </c>
      <c r="S263" s="153">
        <v>0</v>
      </c>
      <c r="T263" s="154">
        <f>S263*H263</f>
        <v>0</v>
      </c>
      <c r="U263" s="31"/>
      <c r="V263" s="31"/>
      <c r="W263" s="31"/>
      <c r="X263" s="31"/>
      <c r="Y263" s="31"/>
      <c r="Z263" s="31"/>
      <c r="AA263" s="31"/>
      <c r="AB263" s="31"/>
      <c r="AC263" s="31"/>
      <c r="AD263" s="31"/>
      <c r="AE263" s="31"/>
      <c r="AR263" s="155" t="s">
        <v>631</v>
      </c>
      <c r="AT263" s="155" t="s">
        <v>196</v>
      </c>
      <c r="AU263" s="155" t="s">
        <v>96</v>
      </c>
      <c r="AY263" s="15" t="s">
        <v>195</v>
      </c>
      <c r="BE263" s="156">
        <f>IF(N263="základní",J263,0)</f>
        <v>0</v>
      </c>
      <c r="BF263" s="156">
        <f>IF(N263="snížená",J263,0)</f>
        <v>0</v>
      </c>
      <c r="BG263" s="156">
        <f>IF(N263="zákl. přenesená",J263,0)</f>
        <v>0</v>
      </c>
      <c r="BH263" s="156">
        <f>IF(N263="sníž. přenesená",J263,0)</f>
        <v>0</v>
      </c>
      <c r="BI263" s="156">
        <f>IF(N263="nulová",J263,0)</f>
        <v>0</v>
      </c>
      <c r="BJ263" s="15" t="s">
        <v>93</v>
      </c>
      <c r="BK263" s="156">
        <f>ROUND(I263*H263,2)</f>
        <v>0</v>
      </c>
      <c r="BL263" s="15" t="s">
        <v>631</v>
      </c>
      <c r="BM263" s="155" t="s">
        <v>1832</v>
      </c>
    </row>
    <row r="264" spans="1:47" s="2" customFormat="1" ht="12">
      <c r="A264" s="31"/>
      <c r="B264" s="32"/>
      <c r="C264" s="184"/>
      <c r="D264" s="201" t="s">
        <v>202</v>
      </c>
      <c r="E264" s="184"/>
      <c r="F264" s="202" t="s">
        <v>778</v>
      </c>
      <c r="G264" s="184"/>
      <c r="H264" s="184"/>
      <c r="I264" s="157"/>
      <c r="J264" s="184"/>
      <c r="K264" s="31"/>
      <c r="L264" s="32"/>
      <c r="M264" s="158"/>
      <c r="N264" s="159"/>
      <c r="O264" s="57"/>
      <c r="P264" s="57"/>
      <c r="Q264" s="57"/>
      <c r="R264" s="57"/>
      <c r="S264" s="57"/>
      <c r="T264" s="58"/>
      <c r="U264" s="31"/>
      <c r="V264" s="31"/>
      <c r="W264" s="31"/>
      <c r="X264" s="31"/>
      <c r="Y264" s="31"/>
      <c r="Z264" s="31"/>
      <c r="AA264" s="31"/>
      <c r="AB264" s="31"/>
      <c r="AC264" s="31"/>
      <c r="AD264" s="31"/>
      <c r="AE264" s="31"/>
      <c r="AT264" s="15" t="s">
        <v>202</v>
      </c>
      <c r="AU264" s="15" t="s">
        <v>96</v>
      </c>
    </row>
    <row r="265" spans="2:51" s="13" customFormat="1" ht="12">
      <c r="B265" s="160"/>
      <c r="C265" s="186"/>
      <c r="D265" s="201" t="s">
        <v>257</v>
      </c>
      <c r="E265" s="203" t="s">
        <v>1</v>
      </c>
      <c r="F265" s="204" t="s">
        <v>1833</v>
      </c>
      <c r="G265" s="186"/>
      <c r="H265" s="205">
        <v>129.096</v>
      </c>
      <c r="I265" s="162"/>
      <c r="J265" s="186"/>
      <c r="L265" s="160"/>
      <c r="M265" s="163"/>
      <c r="N265" s="164"/>
      <c r="O265" s="164"/>
      <c r="P265" s="164"/>
      <c r="Q265" s="164"/>
      <c r="R265" s="164"/>
      <c r="S265" s="164"/>
      <c r="T265" s="165"/>
      <c r="AT265" s="161" t="s">
        <v>257</v>
      </c>
      <c r="AU265" s="161" t="s">
        <v>96</v>
      </c>
      <c r="AV265" s="13" t="s">
        <v>96</v>
      </c>
      <c r="AW265" s="13" t="s">
        <v>40</v>
      </c>
      <c r="AX265" s="13" t="s">
        <v>85</v>
      </c>
      <c r="AY265" s="161" t="s">
        <v>195</v>
      </c>
    </row>
    <row r="266" spans="1:65" s="2" customFormat="1" ht="24.2" customHeight="1">
      <c r="A266" s="31"/>
      <c r="B266" s="148"/>
      <c r="C266" s="196" t="s">
        <v>546</v>
      </c>
      <c r="D266" s="196" t="s">
        <v>196</v>
      </c>
      <c r="E266" s="197" t="s">
        <v>780</v>
      </c>
      <c r="F266" s="198" t="s">
        <v>781</v>
      </c>
      <c r="G266" s="199" t="s">
        <v>347</v>
      </c>
      <c r="H266" s="200">
        <v>14.344</v>
      </c>
      <c r="I266" s="149"/>
      <c r="J266" s="183">
        <f>ROUND(I266*H266,2)</f>
        <v>0</v>
      </c>
      <c r="K266" s="150"/>
      <c r="L266" s="32"/>
      <c r="M266" s="151" t="s">
        <v>1</v>
      </c>
      <c r="N266" s="152" t="s">
        <v>50</v>
      </c>
      <c r="O266" s="57"/>
      <c r="P266" s="153">
        <f>O266*H266</f>
        <v>0</v>
      </c>
      <c r="Q266" s="153">
        <v>0</v>
      </c>
      <c r="R266" s="153">
        <f>Q266*H266</f>
        <v>0</v>
      </c>
      <c r="S266" s="153">
        <v>0</v>
      </c>
      <c r="T266" s="154">
        <f>S266*H266</f>
        <v>0</v>
      </c>
      <c r="U266" s="31"/>
      <c r="V266" s="31"/>
      <c r="W266" s="31"/>
      <c r="X266" s="31"/>
      <c r="Y266" s="31"/>
      <c r="Z266" s="31"/>
      <c r="AA266" s="31"/>
      <c r="AB266" s="31"/>
      <c r="AC266" s="31"/>
      <c r="AD266" s="31"/>
      <c r="AE266" s="31"/>
      <c r="AR266" s="155" t="s">
        <v>631</v>
      </c>
      <c r="AT266" s="155" t="s">
        <v>196</v>
      </c>
      <c r="AU266" s="155" t="s">
        <v>96</v>
      </c>
      <c r="AY266" s="15" t="s">
        <v>195</v>
      </c>
      <c r="BE266" s="156">
        <f>IF(N266="základní",J266,0)</f>
        <v>0</v>
      </c>
      <c r="BF266" s="156">
        <f>IF(N266="snížená",J266,0)</f>
        <v>0</v>
      </c>
      <c r="BG266" s="156">
        <f>IF(N266="zákl. přenesená",J266,0)</f>
        <v>0</v>
      </c>
      <c r="BH266" s="156">
        <f>IF(N266="sníž. přenesená",J266,0)</f>
        <v>0</v>
      </c>
      <c r="BI266" s="156">
        <f>IF(N266="nulová",J266,0)</f>
        <v>0</v>
      </c>
      <c r="BJ266" s="15" t="s">
        <v>93</v>
      </c>
      <c r="BK266" s="156">
        <f>ROUND(I266*H266,2)</f>
        <v>0</v>
      </c>
      <c r="BL266" s="15" t="s">
        <v>631</v>
      </c>
      <c r="BM266" s="155" t="s">
        <v>1834</v>
      </c>
    </row>
    <row r="267" spans="1:47" s="2" customFormat="1" ht="12">
      <c r="A267" s="31"/>
      <c r="B267" s="32"/>
      <c r="C267" s="184"/>
      <c r="D267" s="201" t="s">
        <v>202</v>
      </c>
      <c r="E267" s="184"/>
      <c r="F267" s="202" t="s">
        <v>783</v>
      </c>
      <c r="G267" s="184"/>
      <c r="H267" s="184"/>
      <c r="I267" s="157"/>
      <c r="J267" s="184"/>
      <c r="K267" s="31"/>
      <c r="L267" s="32"/>
      <c r="M267" s="158"/>
      <c r="N267" s="159"/>
      <c r="O267" s="57"/>
      <c r="P267" s="57"/>
      <c r="Q267" s="57"/>
      <c r="R267" s="57"/>
      <c r="S267" s="57"/>
      <c r="T267" s="58"/>
      <c r="U267" s="31"/>
      <c r="V267" s="31"/>
      <c r="W267" s="31"/>
      <c r="X267" s="31"/>
      <c r="Y267" s="31"/>
      <c r="Z267" s="31"/>
      <c r="AA267" s="31"/>
      <c r="AB267" s="31"/>
      <c r="AC267" s="31"/>
      <c r="AD267" s="31"/>
      <c r="AE267" s="31"/>
      <c r="AT267" s="15" t="s">
        <v>202</v>
      </c>
      <c r="AU267" s="15" t="s">
        <v>96</v>
      </c>
    </row>
    <row r="268" spans="2:51" s="13" customFormat="1" ht="12">
      <c r="B268" s="160"/>
      <c r="C268" s="186"/>
      <c r="D268" s="201" t="s">
        <v>257</v>
      </c>
      <c r="E268" s="203" t="s">
        <v>1</v>
      </c>
      <c r="F268" s="204" t="s">
        <v>1737</v>
      </c>
      <c r="G268" s="186"/>
      <c r="H268" s="205">
        <v>14.344</v>
      </c>
      <c r="I268" s="162"/>
      <c r="J268" s="186"/>
      <c r="L268" s="160"/>
      <c r="M268" s="175"/>
      <c r="N268" s="176"/>
      <c r="O268" s="176"/>
      <c r="P268" s="176"/>
      <c r="Q268" s="176"/>
      <c r="R268" s="176"/>
      <c r="S268" s="176"/>
      <c r="T268" s="177"/>
      <c r="AT268" s="161" t="s">
        <v>257</v>
      </c>
      <c r="AU268" s="161" t="s">
        <v>96</v>
      </c>
      <c r="AV268" s="13" t="s">
        <v>96</v>
      </c>
      <c r="AW268" s="13" t="s">
        <v>40</v>
      </c>
      <c r="AX268" s="13" t="s">
        <v>85</v>
      </c>
      <c r="AY268" s="161" t="s">
        <v>195</v>
      </c>
    </row>
    <row r="269" spans="1:31" s="2" customFormat="1" ht="6.95" customHeight="1">
      <c r="A269" s="31"/>
      <c r="B269" s="46"/>
      <c r="C269" s="189"/>
      <c r="D269" s="189"/>
      <c r="E269" s="189"/>
      <c r="F269" s="189"/>
      <c r="G269" s="189"/>
      <c r="H269" s="189"/>
      <c r="I269" s="47"/>
      <c r="J269" s="189"/>
      <c r="K269" s="47"/>
      <c r="L269" s="32"/>
      <c r="M269" s="31"/>
      <c r="O269" s="31"/>
      <c r="P269" s="31"/>
      <c r="Q269" s="31"/>
      <c r="R269" s="31"/>
      <c r="S269" s="31"/>
      <c r="T269" s="31"/>
      <c r="U269" s="31"/>
      <c r="V269" s="31"/>
      <c r="W269" s="31"/>
      <c r="X269" s="31"/>
      <c r="Y269" s="31"/>
      <c r="Z269" s="31"/>
      <c r="AA269" s="31"/>
      <c r="AB269" s="31"/>
      <c r="AC269" s="31"/>
      <c r="AD269" s="31"/>
      <c r="AE269" s="31"/>
    </row>
    <row r="270" spans="3:8" ht="12">
      <c r="C270" s="190"/>
      <c r="D270" s="190"/>
      <c r="E270" s="190"/>
      <c r="F270" s="190"/>
      <c r="G270" s="190"/>
      <c r="H270" s="190"/>
    </row>
  </sheetData>
  <sheetProtection sheet="1" objects="1" scenarios="1"/>
  <autoFilter ref="C125:K268"/>
  <mergeCells count="9">
    <mergeCell ref="E86:H86"/>
    <mergeCell ref="E116:H116"/>
    <mergeCell ref="E118:H118"/>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BM212"/>
  <sheetViews>
    <sheetView showGridLines="0" workbookViewId="0" topLeftCell="A28">
      <selection activeCell="E40" sqref="E4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hidden="1" customWidth="1"/>
    <col min="13" max="13" width="10.8515625" style="1" hidden="1" customWidth="1"/>
    <col min="14" max="14" width="9.28125" style="1" hidden="1" customWidth="1"/>
    <col min="15" max="20" width="14.140625" style="1" hidden="1" customWidth="1"/>
    <col min="21" max="21" width="16.28125" style="1" hidden="1" customWidth="1"/>
    <col min="22" max="23" width="15.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146</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2:12" s="1" customFormat="1" ht="12" customHeight="1">
      <c r="B8" s="18"/>
      <c r="D8" s="25" t="s">
        <v>162</v>
      </c>
      <c r="L8" s="18"/>
    </row>
    <row r="9" spans="1:31" s="2" customFormat="1" ht="16.5" customHeight="1">
      <c r="A9" s="31"/>
      <c r="B9" s="32"/>
      <c r="C9" s="31"/>
      <c r="D9" s="31"/>
      <c r="E9" s="298" t="s">
        <v>1835</v>
      </c>
      <c r="F9" s="297"/>
      <c r="G9" s="297"/>
      <c r="H9" s="297"/>
      <c r="I9" s="31"/>
      <c r="J9" s="31"/>
      <c r="K9" s="31"/>
      <c r="L9" s="41"/>
      <c r="S9" s="31"/>
      <c r="T9" s="31"/>
      <c r="U9" s="31"/>
      <c r="V9" s="31"/>
      <c r="W9" s="31"/>
      <c r="X9" s="31"/>
      <c r="Y9" s="31"/>
      <c r="Z9" s="31"/>
      <c r="AA9" s="31"/>
      <c r="AB9" s="31"/>
      <c r="AC9" s="31"/>
      <c r="AD9" s="31"/>
      <c r="AE9" s="31"/>
    </row>
    <row r="10" spans="1:31" s="2" customFormat="1" ht="12" customHeight="1">
      <c r="A10" s="31"/>
      <c r="B10" s="32"/>
      <c r="C10" s="31"/>
      <c r="D10" s="25" t="s">
        <v>1836</v>
      </c>
      <c r="E10" s="31"/>
      <c r="F10" s="31"/>
      <c r="G10" s="31"/>
      <c r="H10" s="31"/>
      <c r="I10" s="31"/>
      <c r="J10" s="31"/>
      <c r="K10" s="31"/>
      <c r="L10" s="41"/>
      <c r="S10" s="31"/>
      <c r="T10" s="31"/>
      <c r="U10" s="31"/>
      <c r="V10" s="31"/>
      <c r="W10" s="31"/>
      <c r="X10" s="31"/>
      <c r="Y10" s="31"/>
      <c r="Z10" s="31"/>
      <c r="AA10" s="31"/>
      <c r="AB10" s="31"/>
      <c r="AC10" s="31"/>
      <c r="AD10" s="31"/>
      <c r="AE10" s="31"/>
    </row>
    <row r="11" spans="1:31" s="2" customFormat="1" ht="16.5" customHeight="1">
      <c r="A11" s="31"/>
      <c r="B11" s="32"/>
      <c r="C11" s="31"/>
      <c r="D11" s="31"/>
      <c r="E11" s="294" t="s">
        <v>1837</v>
      </c>
      <c r="F11" s="297"/>
      <c r="G11" s="297"/>
      <c r="H11" s="297"/>
      <c r="I11" s="31"/>
      <c r="J11" s="31"/>
      <c r="K11" s="31"/>
      <c r="L11" s="41"/>
      <c r="S11" s="31"/>
      <c r="T11" s="31"/>
      <c r="U11" s="31"/>
      <c r="V11" s="31"/>
      <c r="W11" s="31"/>
      <c r="X11" s="31"/>
      <c r="Y11" s="31"/>
      <c r="Z11" s="31"/>
      <c r="AA11" s="31"/>
      <c r="AB11" s="31"/>
      <c r="AC11" s="31"/>
      <c r="AD11" s="31"/>
      <c r="AE11" s="31"/>
    </row>
    <row r="12" spans="1:31" s="2" customFormat="1" ht="12">
      <c r="A12" s="31"/>
      <c r="B12" s="32"/>
      <c r="C12" s="31"/>
      <c r="D12" s="31"/>
      <c r="E12" s="31"/>
      <c r="F12" s="31"/>
      <c r="G12" s="31"/>
      <c r="H12" s="31"/>
      <c r="I12" s="31"/>
      <c r="J12" s="31"/>
      <c r="K12" s="31"/>
      <c r="L12" s="41"/>
      <c r="S12" s="31"/>
      <c r="T12" s="31"/>
      <c r="U12" s="31"/>
      <c r="V12" s="31"/>
      <c r="W12" s="31"/>
      <c r="X12" s="31"/>
      <c r="Y12" s="31"/>
      <c r="Z12" s="31"/>
      <c r="AA12" s="31"/>
      <c r="AB12" s="31"/>
      <c r="AC12" s="31"/>
      <c r="AD12" s="31"/>
      <c r="AE12" s="31"/>
    </row>
    <row r="13" spans="1:31" s="2" customFormat="1" ht="12" customHeight="1">
      <c r="A13" s="31"/>
      <c r="B13" s="32"/>
      <c r="C13" s="31"/>
      <c r="D13" s="25" t="s">
        <v>18</v>
      </c>
      <c r="E13" s="31"/>
      <c r="F13" s="23" t="s">
        <v>128</v>
      </c>
      <c r="G13" s="31"/>
      <c r="H13" s="31"/>
      <c r="I13" s="25" t="s">
        <v>20</v>
      </c>
      <c r="J13" s="23" t="s">
        <v>1</v>
      </c>
      <c r="K13" s="31"/>
      <c r="L13" s="41"/>
      <c r="S13" s="31"/>
      <c r="T13" s="31"/>
      <c r="U13" s="31"/>
      <c r="V13" s="31"/>
      <c r="W13" s="31"/>
      <c r="X13" s="31"/>
      <c r="Y13" s="31"/>
      <c r="Z13" s="31"/>
      <c r="AA13" s="31"/>
      <c r="AB13" s="31"/>
      <c r="AC13" s="31"/>
      <c r="AD13" s="31"/>
      <c r="AE13" s="31"/>
    </row>
    <row r="14" spans="1:31" s="2" customFormat="1" ht="12" customHeight="1">
      <c r="A14" s="31"/>
      <c r="B14" s="32"/>
      <c r="C14" s="31"/>
      <c r="D14" s="25" t="s">
        <v>22</v>
      </c>
      <c r="E14" s="31"/>
      <c r="F14" s="23" t="s">
        <v>1150</v>
      </c>
      <c r="G14" s="31"/>
      <c r="H14" s="31"/>
      <c r="I14" s="25" t="s">
        <v>24</v>
      </c>
      <c r="J14" s="54" t="str">
        <f>'Rekapitulace stavby'!AN8</f>
        <v>15. 3. 2021</v>
      </c>
      <c r="K14" s="31"/>
      <c r="L14" s="41"/>
      <c r="S14" s="31"/>
      <c r="T14" s="31"/>
      <c r="U14" s="31"/>
      <c r="V14" s="31"/>
      <c r="W14" s="31"/>
      <c r="X14" s="31"/>
      <c r="Y14" s="31"/>
      <c r="Z14" s="31"/>
      <c r="AA14" s="31"/>
      <c r="AB14" s="31"/>
      <c r="AC14" s="31"/>
      <c r="AD14" s="31"/>
      <c r="AE14" s="31"/>
    </row>
    <row r="15" spans="1:31" s="2" customFormat="1" ht="10.9" customHeight="1">
      <c r="A15" s="31"/>
      <c r="B15" s="32"/>
      <c r="C15" s="31"/>
      <c r="D15" s="31"/>
      <c r="E15" s="31"/>
      <c r="F15" s="31"/>
      <c r="G15" s="31"/>
      <c r="H15" s="31"/>
      <c r="I15" s="31"/>
      <c r="J15" s="31"/>
      <c r="K15" s="31"/>
      <c r="L15" s="41"/>
      <c r="S15" s="31"/>
      <c r="T15" s="31"/>
      <c r="U15" s="31"/>
      <c r="V15" s="31"/>
      <c r="W15" s="31"/>
      <c r="X15" s="31"/>
      <c r="Y15" s="31"/>
      <c r="Z15" s="31"/>
      <c r="AA15" s="31"/>
      <c r="AB15" s="31"/>
      <c r="AC15" s="31"/>
      <c r="AD15" s="31"/>
      <c r="AE15" s="31"/>
    </row>
    <row r="16" spans="1:31" s="2" customFormat="1" ht="12" customHeight="1">
      <c r="A16" s="31"/>
      <c r="B16" s="32"/>
      <c r="C16" s="31"/>
      <c r="D16" s="25" t="s">
        <v>30</v>
      </c>
      <c r="E16" s="31"/>
      <c r="F16" s="31"/>
      <c r="G16" s="31"/>
      <c r="H16" s="31"/>
      <c r="I16" s="25" t="s">
        <v>31</v>
      </c>
      <c r="J16" s="23" t="s">
        <v>1</v>
      </c>
      <c r="K16" s="31"/>
      <c r="L16" s="41"/>
      <c r="S16" s="31"/>
      <c r="T16" s="31"/>
      <c r="U16" s="31"/>
      <c r="V16" s="31"/>
      <c r="W16" s="31"/>
      <c r="X16" s="31"/>
      <c r="Y16" s="31"/>
      <c r="Z16" s="31"/>
      <c r="AA16" s="31"/>
      <c r="AB16" s="31"/>
      <c r="AC16" s="31"/>
      <c r="AD16" s="31"/>
      <c r="AE16" s="31"/>
    </row>
    <row r="17" spans="1:31" s="2" customFormat="1" ht="18" customHeight="1">
      <c r="A17" s="31"/>
      <c r="B17" s="32"/>
      <c r="C17" s="31"/>
      <c r="D17" s="31"/>
      <c r="E17" s="23" t="s">
        <v>32</v>
      </c>
      <c r="F17" s="31"/>
      <c r="G17" s="31"/>
      <c r="H17" s="31"/>
      <c r="I17" s="25" t="s">
        <v>33</v>
      </c>
      <c r="J17" s="23" t="s">
        <v>1</v>
      </c>
      <c r="K17" s="31"/>
      <c r="L17" s="41"/>
      <c r="S17" s="31"/>
      <c r="T17" s="31"/>
      <c r="U17" s="31"/>
      <c r="V17" s="31"/>
      <c r="W17" s="31"/>
      <c r="X17" s="31"/>
      <c r="Y17" s="31"/>
      <c r="Z17" s="31"/>
      <c r="AA17" s="31"/>
      <c r="AB17" s="31"/>
      <c r="AC17" s="31"/>
      <c r="AD17" s="31"/>
      <c r="AE17" s="31"/>
    </row>
    <row r="18" spans="1:31" s="2" customFormat="1" ht="6.95" customHeight="1">
      <c r="A18" s="31"/>
      <c r="B18" s="32"/>
      <c r="C18" s="31"/>
      <c r="D18" s="31"/>
      <c r="E18" s="31"/>
      <c r="F18" s="31"/>
      <c r="G18" s="31"/>
      <c r="H18" s="31"/>
      <c r="I18" s="31"/>
      <c r="J18" s="31"/>
      <c r="K18" s="31"/>
      <c r="L18" s="41"/>
      <c r="S18" s="31"/>
      <c r="T18" s="31"/>
      <c r="U18" s="31"/>
      <c r="V18" s="31"/>
      <c r="W18" s="31"/>
      <c r="X18" s="31"/>
      <c r="Y18" s="31"/>
      <c r="Z18" s="31"/>
      <c r="AA18" s="31"/>
      <c r="AB18" s="31"/>
      <c r="AC18" s="31"/>
      <c r="AD18" s="31"/>
      <c r="AE18" s="31"/>
    </row>
    <row r="19" spans="1:31" s="2" customFormat="1" ht="12" customHeight="1">
      <c r="A19" s="31"/>
      <c r="B19" s="32"/>
      <c r="C19" s="31"/>
      <c r="D19" s="25" t="s">
        <v>34</v>
      </c>
      <c r="E19" s="31"/>
      <c r="F19" s="31"/>
      <c r="G19" s="31"/>
      <c r="H19" s="31"/>
      <c r="I19" s="25" t="s">
        <v>31</v>
      </c>
      <c r="J19" s="26" t="str">
        <f>'Rekapitulace stavby'!AN13</f>
        <v>Vyplň údaj</v>
      </c>
      <c r="K19" s="31"/>
      <c r="L19" s="41"/>
      <c r="S19" s="31"/>
      <c r="T19" s="31"/>
      <c r="U19" s="31"/>
      <c r="V19" s="31"/>
      <c r="W19" s="31"/>
      <c r="X19" s="31"/>
      <c r="Y19" s="31"/>
      <c r="Z19" s="31"/>
      <c r="AA19" s="31"/>
      <c r="AB19" s="31"/>
      <c r="AC19" s="31"/>
      <c r="AD19" s="31"/>
      <c r="AE19" s="31"/>
    </row>
    <row r="20" spans="1:31" s="2" customFormat="1" ht="18" customHeight="1">
      <c r="A20" s="31"/>
      <c r="B20" s="32"/>
      <c r="C20" s="31"/>
      <c r="D20" s="31"/>
      <c r="E20" s="300" t="str">
        <f>'Rekapitulace stavby'!E14</f>
        <v>Vyplň údaj</v>
      </c>
      <c r="F20" s="285"/>
      <c r="G20" s="285"/>
      <c r="H20" s="285"/>
      <c r="I20" s="25" t="s">
        <v>33</v>
      </c>
      <c r="J20" s="26" t="str">
        <f>'Rekapitulace stavby'!AN14</f>
        <v>Vyplň údaj</v>
      </c>
      <c r="K20" s="31"/>
      <c r="L20" s="41"/>
      <c r="S20" s="31"/>
      <c r="T20" s="31"/>
      <c r="U20" s="31"/>
      <c r="V20" s="31"/>
      <c r="W20" s="31"/>
      <c r="X20" s="31"/>
      <c r="Y20" s="31"/>
      <c r="Z20" s="31"/>
      <c r="AA20" s="31"/>
      <c r="AB20" s="31"/>
      <c r="AC20" s="31"/>
      <c r="AD20" s="31"/>
      <c r="AE20" s="31"/>
    </row>
    <row r="21" spans="1:31" s="2" customFormat="1" ht="6.95" customHeight="1">
      <c r="A21" s="31"/>
      <c r="B21" s="32"/>
      <c r="C21" s="31"/>
      <c r="D21" s="31"/>
      <c r="E21" s="31"/>
      <c r="F21" s="31"/>
      <c r="G21" s="31"/>
      <c r="H21" s="31"/>
      <c r="I21" s="31"/>
      <c r="J21" s="31"/>
      <c r="K21" s="31"/>
      <c r="L21" s="41"/>
      <c r="S21" s="31"/>
      <c r="T21" s="31"/>
      <c r="U21" s="31"/>
      <c r="V21" s="31"/>
      <c r="W21" s="31"/>
      <c r="X21" s="31"/>
      <c r="Y21" s="31"/>
      <c r="Z21" s="31"/>
      <c r="AA21" s="31"/>
      <c r="AB21" s="31"/>
      <c r="AC21" s="31"/>
      <c r="AD21" s="31"/>
      <c r="AE21" s="31"/>
    </row>
    <row r="22" spans="1:31" s="2" customFormat="1" ht="12" customHeight="1">
      <c r="A22" s="31"/>
      <c r="B22" s="32"/>
      <c r="C22" s="31"/>
      <c r="D22" s="25" t="s">
        <v>36</v>
      </c>
      <c r="E22" s="31"/>
      <c r="F22" s="31"/>
      <c r="G22" s="31"/>
      <c r="H22" s="31"/>
      <c r="I22" s="25" t="s">
        <v>31</v>
      </c>
      <c r="J22" s="23" t="s">
        <v>1</v>
      </c>
      <c r="K22" s="31"/>
      <c r="L22" s="41"/>
      <c r="S22" s="31"/>
      <c r="T22" s="31"/>
      <c r="U22" s="31"/>
      <c r="V22" s="31"/>
      <c r="W22" s="31"/>
      <c r="X22" s="31"/>
      <c r="Y22" s="31"/>
      <c r="Z22" s="31"/>
      <c r="AA22" s="31"/>
      <c r="AB22" s="31"/>
      <c r="AC22" s="31"/>
      <c r="AD22" s="31"/>
      <c r="AE22" s="31"/>
    </row>
    <row r="23" spans="1:31" s="2" customFormat="1" ht="18" customHeight="1">
      <c r="A23" s="31"/>
      <c r="B23" s="32"/>
      <c r="C23" s="31"/>
      <c r="D23" s="31"/>
      <c r="E23" s="23" t="s">
        <v>38</v>
      </c>
      <c r="F23" s="31"/>
      <c r="G23" s="31"/>
      <c r="H23" s="31"/>
      <c r="I23" s="25" t="s">
        <v>33</v>
      </c>
      <c r="J23" s="23" t="s">
        <v>1</v>
      </c>
      <c r="K23" s="31"/>
      <c r="L23" s="41"/>
      <c r="S23" s="31"/>
      <c r="T23" s="31"/>
      <c r="U23" s="31"/>
      <c r="V23" s="31"/>
      <c r="W23" s="31"/>
      <c r="X23" s="31"/>
      <c r="Y23" s="31"/>
      <c r="Z23" s="31"/>
      <c r="AA23" s="31"/>
      <c r="AB23" s="31"/>
      <c r="AC23" s="31"/>
      <c r="AD23" s="31"/>
      <c r="AE23" s="31"/>
    </row>
    <row r="24" spans="1:31" s="2" customFormat="1" ht="6.95" customHeight="1">
      <c r="A24" s="31"/>
      <c r="B24" s="32"/>
      <c r="C24" s="31"/>
      <c r="D24" s="31"/>
      <c r="E24" s="31"/>
      <c r="F24" s="31"/>
      <c r="G24" s="31"/>
      <c r="H24" s="31"/>
      <c r="I24" s="31"/>
      <c r="J24" s="31"/>
      <c r="K24" s="31"/>
      <c r="L24" s="41"/>
      <c r="S24" s="31"/>
      <c r="T24" s="31"/>
      <c r="U24" s="31"/>
      <c r="V24" s="31"/>
      <c r="W24" s="31"/>
      <c r="X24" s="31"/>
      <c r="Y24" s="31"/>
      <c r="Z24" s="31"/>
      <c r="AA24" s="31"/>
      <c r="AB24" s="31"/>
      <c r="AC24" s="31"/>
      <c r="AD24" s="31"/>
      <c r="AE24" s="31"/>
    </row>
    <row r="25" spans="1:31" s="2" customFormat="1" ht="12" customHeight="1">
      <c r="A25" s="31"/>
      <c r="B25" s="32"/>
      <c r="C25" s="31"/>
      <c r="D25" s="25" t="s">
        <v>41</v>
      </c>
      <c r="E25" s="31"/>
      <c r="F25" s="31"/>
      <c r="G25" s="31"/>
      <c r="H25" s="31"/>
      <c r="I25" s="25" t="s">
        <v>31</v>
      </c>
      <c r="J25" s="23" t="s">
        <v>1</v>
      </c>
      <c r="K25" s="31"/>
      <c r="L25" s="41"/>
      <c r="S25" s="31"/>
      <c r="T25" s="31"/>
      <c r="U25" s="31"/>
      <c r="V25" s="31"/>
      <c r="W25" s="31"/>
      <c r="X25" s="31"/>
      <c r="Y25" s="31"/>
      <c r="Z25" s="31"/>
      <c r="AA25" s="31"/>
      <c r="AB25" s="31"/>
      <c r="AC25" s="31"/>
      <c r="AD25" s="31"/>
      <c r="AE25" s="31"/>
    </row>
    <row r="26" spans="1:31" s="2" customFormat="1" ht="18" customHeight="1">
      <c r="A26" s="31"/>
      <c r="B26" s="32"/>
      <c r="C26" s="31"/>
      <c r="D26" s="31"/>
      <c r="E26" s="23" t="s">
        <v>42</v>
      </c>
      <c r="F26" s="31"/>
      <c r="G26" s="31"/>
      <c r="H26" s="31"/>
      <c r="I26" s="25" t="s">
        <v>33</v>
      </c>
      <c r="J26" s="23" t="s">
        <v>1</v>
      </c>
      <c r="K26" s="31"/>
      <c r="L26" s="41"/>
      <c r="S26" s="31"/>
      <c r="T26" s="31"/>
      <c r="U26" s="31"/>
      <c r="V26" s="31"/>
      <c r="W26" s="31"/>
      <c r="X26" s="31"/>
      <c r="Y26" s="31"/>
      <c r="Z26" s="31"/>
      <c r="AA26" s="31"/>
      <c r="AB26" s="31"/>
      <c r="AC26" s="31"/>
      <c r="AD26" s="31"/>
      <c r="AE26" s="31"/>
    </row>
    <row r="27" spans="1:31" s="2" customFormat="1" ht="6.95" customHeight="1">
      <c r="A27" s="31"/>
      <c r="B27" s="32"/>
      <c r="C27" s="31"/>
      <c r="D27" s="31"/>
      <c r="E27" s="31"/>
      <c r="F27" s="31"/>
      <c r="G27" s="31"/>
      <c r="H27" s="31"/>
      <c r="I27" s="31"/>
      <c r="J27" s="31"/>
      <c r="K27" s="31"/>
      <c r="L27" s="41"/>
      <c r="S27" s="31"/>
      <c r="T27" s="31"/>
      <c r="U27" s="31"/>
      <c r="V27" s="31"/>
      <c r="W27" s="31"/>
      <c r="X27" s="31"/>
      <c r="Y27" s="31"/>
      <c r="Z27" s="31"/>
      <c r="AA27" s="31"/>
      <c r="AB27" s="31"/>
      <c r="AC27" s="31"/>
      <c r="AD27" s="31"/>
      <c r="AE27" s="31"/>
    </row>
    <row r="28" spans="1:31" s="2" customFormat="1" ht="12" customHeight="1">
      <c r="A28" s="31"/>
      <c r="B28" s="32"/>
      <c r="C28" s="31"/>
      <c r="D28" s="25" t="s">
        <v>43</v>
      </c>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31"/>
      <c r="E29" s="31"/>
      <c r="F29" s="31"/>
      <c r="G29" s="31"/>
      <c r="H29" s="31"/>
      <c r="I29" s="31"/>
      <c r="J29" s="31"/>
      <c r="K29" s="31"/>
      <c r="L29" s="41"/>
      <c r="S29" s="31"/>
      <c r="T29" s="31"/>
      <c r="U29" s="31"/>
      <c r="V29" s="31"/>
      <c r="W29" s="31"/>
      <c r="X29" s="31"/>
      <c r="Y29" s="31"/>
      <c r="Z29" s="31"/>
      <c r="AA29" s="31"/>
      <c r="AB29" s="31"/>
      <c r="AC29" s="31"/>
      <c r="AD29" s="31"/>
      <c r="AE29" s="31"/>
    </row>
    <row r="30" spans="1:31" s="2" customFormat="1" ht="6.95" customHeight="1">
      <c r="A30" s="31"/>
      <c r="B30" s="32"/>
      <c r="C30" s="31"/>
      <c r="D30" s="65"/>
      <c r="E30" s="65"/>
      <c r="F30" s="65"/>
      <c r="G30" s="65"/>
      <c r="H30" s="65"/>
      <c r="I30" s="65"/>
      <c r="J30" s="65"/>
      <c r="K30" s="65"/>
      <c r="L30" s="41"/>
      <c r="S30" s="31"/>
      <c r="T30" s="31"/>
      <c r="U30" s="31"/>
      <c r="V30" s="31"/>
      <c r="W30" s="31"/>
      <c r="X30" s="31"/>
      <c r="Y30" s="31"/>
      <c r="Z30" s="31"/>
      <c r="AA30" s="31"/>
      <c r="AB30" s="31"/>
      <c r="AC30" s="31"/>
      <c r="AD30" s="31"/>
      <c r="AE30" s="31"/>
    </row>
    <row r="31" spans="1:31" s="2" customFormat="1" ht="25.35" customHeight="1">
      <c r="A31" s="31"/>
      <c r="B31" s="32"/>
      <c r="C31" s="31"/>
      <c r="D31" s="101" t="s">
        <v>45</v>
      </c>
      <c r="E31" s="31"/>
      <c r="F31" s="31"/>
      <c r="G31" s="31"/>
      <c r="H31" s="31"/>
      <c r="I31" s="31"/>
      <c r="J31" s="70">
        <f>ROUND(J96,2)</f>
        <v>0</v>
      </c>
      <c r="K31" s="31"/>
      <c r="L31" s="41"/>
      <c r="S31" s="31"/>
      <c r="T31" s="31"/>
      <c r="U31" s="31"/>
      <c r="V31" s="31"/>
      <c r="W31" s="31"/>
      <c r="X31" s="31"/>
      <c r="Y31" s="31"/>
      <c r="Z31" s="31"/>
      <c r="AA31" s="31"/>
      <c r="AB31" s="31"/>
      <c r="AC31" s="31"/>
      <c r="AD31" s="31"/>
      <c r="AE31" s="31"/>
    </row>
    <row r="32" spans="1:31" s="2" customFormat="1" ht="6.95" customHeight="1">
      <c r="A32" s="31"/>
      <c r="B32" s="32"/>
      <c r="C32" s="31"/>
      <c r="D32" s="65"/>
      <c r="E32" s="65"/>
      <c r="F32" s="65"/>
      <c r="G32" s="65"/>
      <c r="H32" s="65"/>
      <c r="I32" s="65"/>
      <c r="J32" s="65"/>
      <c r="K32" s="65"/>
      <c r="L32" s="41"/>
      <c r="S32" s="31"/>
      <c r="T32" s="31"/>
      <c r="U32" s="31"/>
      <c r="V32" s="31"/>
      <c r="W32" s="31"/>
      <c r="X32" s="31"/>
      <c r="Y32" s="31"/>
      <c r="Z32" s="31"/>
      <c r="AA32" s="31"/>
      <c r="AB32" s="31"/>
      <c r="AC32" s="31"/>
      <c r="AD32" s="31"/>
      <c r="AE32" s="31"/>
    </row>
    <row r="33" spans="1:31" s="2" customFormat="1" ht="14.45" customHeight="1">
      <c r="A33" s="31"/>
      <c r="B33" s="32"/>
      <c r="C33" s="31"/>
      <c r="D33" s="31"/>
      <c r="E33" s="31"/>
      <c r="F33" s="35" t="s">
        <v>47</v>
      </c>
      <c r="G33" s="31"/>
      <c r="H33" s="31"/>
      <c r="I33" s="35" t="s">
        <v>46</v>
      </c>
      <c r="J33" s="35" t="s">
        <v>48</v>
      </c>
      <c r="K33" s="31"/>
      <c r="L33" s="41"/>
      <c r="S33" s="31"/>
      <c r="T33" s="31"/>
      <c r="U33" s="31"/>
      <c r="V33" s="31"/>
      <c r="W33" s="31"/>
      <c r="X33" s="31"/>
      <c r="Y33" s="31"/>
      <c r="Z33" s="31"/>
      <c r="AA33" s="31"/>
      <c r="AB33" s="31"/>
      <c r="AC33" s="31"/>
      <c r="AD33" s="31"/>
      <c r="AE33" s="31"/>
    </row>
    <row r="34" spans="1:31" s="2" customFormat="1" ht="14.45" customHeight="1">
      <c r="A34" s="31"/>
      <c r="B34" s="32"/>
      <c r="C34" s="31"/>
      <c r="D34" s="102" t="s">
        <v>49</v>
      </c>
      <c r="E34" s="25" t="s">
        <v>50</v>
      </c>
      <c r="F34" s="103">
        <f>ROUND((SUM(BE96:BE164)),2)</f>
        <v>0</v>
      </c>
      <c r="G34" s="31"/>
      <c r="H34" s="31"/>
      <c r="I34" s="104">
        <v>0.21</v>
      </c>
      <c r="J34" s="103">
        <f>ROUND(((SUM(BE96:BE164))*I34),2)</f>
        <v>0</v>
      </c>
      <c r="K34" s="31"/>
      <c r="L34" s="41"/>
      <c r="S34" s="31"/>
      <c r="T34" s="31"/>
      <c r="U34" s="31"/>
      <c r="V34" s="31"/>
      <c r="W34" s="31"/>
      <c r="X34" s="31"/>
      <c r="Y34" s="31"/>
      <c r="Z34" s="31"/>
      <c r="AA34" s="31"/>
      <c r="AB34" s="31"/>
      <c r="AC34" s="31"/>
      <c r="AD34" s="31"/>
      <c r="AE34" s="31"/>
    </row>
    <row r="35" spans="1:31" s="2" customFormat="1" ht="14.45" customHeight="1">
      <c r="A35" s="31"/>
      <c r="B35" s="32"/>
      <c r="C35" s="31"/>
      <c r="D35" s="31"/>
      <c r="E35" s="25" t="s">
        <v>51</v>
      </c>
      <c r="F35" s="103">
        <f>ROUND((SUM(BF96:BF164)),2)</f>
        <v>0</v>
      </c>
      <c r="G35" s="31"/>
      <c r="H35" s="31"/>
      <c r="I35" s="104">
        <v>0.15</v>
      </c>
      <c r="J35" s="103">
        <f>ROUND(((SUM(BF96:BF164))*I35),2)</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52</v>
      </c>
      <c r="F36" s="103">
        <f>ROUND((SUM(BG96:BG164)),2)</f>
        <v>0</v>
      </c>
      <c r="G36" s="31"/>
      <c r="H36" s="31"/>
      <c r="I36" s="104">
        <v>0.21</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53</v>
      </c>
      <c r="F37" s="103">
        <f>ROUND((SUM(BH96:BH164)),2)</f>
        <v>0</v>
      </c>
      <c r="G37" s="31"/>
      <c r="H37" s="31"/>
      <c r="I37" s="104">
        <v>0.15</v>
      </c>
      <c r="J37" s="103">
        <f>0</f>
        <v>0</v>
      </c>
      <c r="K37" s="31"/>
      <c r="L37" s="41"/>
      <c r="S37" s="31"/>
      <c r="T37" s="31"/>
      <c r="U37" s="31"/>
      <c r="V37" s="31"/>
      <c r="W37" s="31"/>
      <c r="X37" s="31"/>
      <c r="Y37" s="31"/>
      <c r="Z37" s="31"/>
      <c r="AA37" s="31"/>
      <c r="AB37" s="31"/>
      <c r="AC37" s="31"/>
      <c r="AD37" s="31"/>
      <c r="AE37" s="31"/>
    </row>
    <row r="38" spans="1:31" s="2" customFormat="1" ht="14.45" customHeight="1" hidden="1">
      <c r="A38" s="31"/>
      <c r="B38" s="32"/>
      <c r="C38" s="31"/>
      <c r="D38" s="31"/>
      <c r="E38" s="25" t="s">
        <v>54</v>
      </c>
      <c r="F38" s="103">
        <f>ROUND((SUM(BI96:BI164)),2)</f>
        <v>0</v>
      </c>
      <c r="G38" s="31"/>
      <c r="H38" s="31"/>
      <c r="I38" s="104">
        <v>0</v>
      </c>
      <c r="J38" s="103">
        <f>0</f>
        <v>0</v>
      </c>
      <c r="K38" s="31"/>
      <c r="L38" s="41"/>
      <c r="S38" s="31"/>
      <c r="T38" s="31"/>
      <c r="U38" s="31"/>
      <c r="V38" s="31"/>
      <c r="W38" s="31"/>
      <c r="X38" s="31"/>
      <c r="Y38" s="31"/>
      <c r="Z38" s="31"/>
      <c r="AA38" s="31"/>
      <c r="AB38" s="31"/>
      <c r="AC38" s="31"/>
      <c r="AD38" s="31"/>
      <c r="AE38" s="31"/>
    </row>
    <row r="39" spans="1:31" s="2" customFormat="1" ht="6.95" customHeight="1">
      <c r="A39" s="31"/>
      <c r="B39" s="32"/>
      <c r="C39" s="31"/>
      <c r="D39" s="31"/>
      <c r="E39" s="31"/>
      <c r="F39" s="31"/>
      <c r="G39" s="31"/>
      <c r="H39" s="31"/>
      <c r="I39" s="31"/>
      <c r="J39" s="31"/>
      <c r="K39" s="31"/>
      <c r="L39" s="41"/>
      <c r="S39" s="31"/>
      <c r="T39" s="31"/>
      <c r="U39" s="31"/>
      <c r="V39" s="31"/>
      <c r="W39" s="31"/>
      <c r="X39" s="31"/>
      <c r="Y39" s="31"/>
      <c r="Z39" s="31"/>
      <c r="AA39" s="31"/>
      <c r="AB39" s="31"/>
      <c r="AC39" s="31"/>
      <c r="AD39" s="31"/>
      <c r="AE39" s="31"/>
    </row>
    <row r="40" spans="1:31" s="2" customFormat="1" ht="25.35" customHeight="1">
      <c r="A40" s="31"/>
      <c r="B40" s="32"/>
      <c r="C40" s="105"/>
      <c r="D40" s="106" t="s">
        <v>55</v>
      </c>
      <c r="E40" s="59"/>
      <c r="F40" s="59"/>
      <c r="G40" s="107" t="s">
        <v>56</v>
      </c>
      <c r="H40" s="108" t="s">
        <v>57</v>
      </c>
      <c r="I40" s="59"/>
      <c r="J40" s="109">
        <f>SUM(J31:J38)</f>
        <v>0</v>
      </c>
      <c r="K40" s="110"/>
      <c r="L40" s="41"/>
      <c r="S40" s="31"/>
      <c r="T40" s="31"/>
      <c r="U40" s="31"/>
      <c r="V40" s="31"/>
      <c r="W40" s="31"/>
      <c r="X40" s="31"/>
      <c r="Y40" s="31"/>
      <c r="Z40" s="31"/>
      <c r="AA40" s="31"/>
      <c r="AB40" s="31"/>
      <c r="AC40" s="31"/>
      <c r="AD40" s="31"/>
      <c r="AE40" s="31"/>
    </row>
    <row r="41" spans="2:12" s="1" customFormat="1" ht="14.45" customHeight="1">
      <c r="B41" s="18"/>
      <c r="L41" s="18"/>
    </row>
    <row r="42" spans="2:12" s="2" customFormat="1" ht="14.45" customHeight="1">
      <c r="B42" s="41"/>
      <c r="D42" s="42" t="s">
        <v>58</v>
      </c>
      <c r="E42" s="43"/>
      <c r="F42" s="43"/>
      <c r="G42" s="42" t="s">
        <v>59</v>
      </c>
      <c r="H42" s="43"/>
      <c r="I42" s="43"/>
      <c r="J42" s="43"/>
      <c r="K42" s="43"/>
      <c r="L42" s="41"/>
    </row>
    <row r="43" spans="2:12" ht="12">
      <c r="B43" s="18"/>
      <c r="L43" s="18"/>
    </row>
    <row r="44" spans="1:31" s="2" customFormat="1" ht="12.75">
      <c r="A44" s="31"/>
      <c r="B44" s="32"/>
      <c r="C44" s="31"/>
      <c r="D44" s="44" t="s">
        <v>60</v>
      </c>
      <c r="E44" s="34"/>
      <c r="F44" s="111" t="s">
        <v>61</v>
      </c>
      <c r="G44" s="44" t="s">
        <v>60</v>
      </c>
      <c r="H44" s="34"/>
      <c r="I44" s="34"/>
      <c r="J44" s="112" t="s">
        <v>61</v>
      </c>
      <c r="K44" s="34"/>
      <c r="L44" s="41"/>
      <c r="S44" s="31"/>
      <c r="T44" s="31"/>
      <c r="U44" s="31"/>
      <c r="V44" s="31"/>
      <c r="W44" s="31"/>
      <c r="X44" s="31"/>
      <c r="Y44" s="31"/>
      <c r="Z44" s="31"/>
      <c r="AA44" s="31"/>
      <c r="AB44" s="31"/>
      <c r="AC44" s="31"/>
      <c r="AD44" s="31"/>
      <c r="AE44" s="31"/>
    </row>
    <row r="45" spans="2:12" ht="12">
      <c r="B45" s="18"/>
      <c r="L45" s="18"/>
    </row>
    <row r="46" spans="2:12" ht="12">
      <c r="B46" s="18"/>
      <c r="L46" s="18"/>
    </row>
    <row r="47" spans="2:12" ht="12">
      <c r="B47" s="18"/>
      <c r="L47" s="18"/>
    </row>
    <row r="48" spans="1:31" s="2" customFormat="1" ht="12.75">
      <c r="A48" s="31"/>
      <c r="B48" s="32"/>
      <c r="C48" s="31"/>
      <c r="D48" s="42" t="s">
        <v>62</v>
      </c>
      <c r="E48" s="45"/>
      <c r="F48" s="45"/>
      <c r="G48" s="42" t="s">
        <v>63</v>
      </c>
      <c r="H48" s="45"/>
      <c r="I48" s="45"/>
      <c r="J48" s="45"/>
      <c r="K48" s="45"/>
      <c r="L48" s="41"/>
      <c r="S48" s="31"/>
      <c r="T48" s="31"/>
      <c r="U48" s="31"/>
      <c r="V48" s="31"/>
      <c r="W48" s="31"/>
      <c r="X48" s="31"/>
      <c r="Y48" s="31"/>
      <c r="Z48" s="31"/>
      <c r="AA48" s="31"/>
      <c r="AB48" s="31"/>
      <c r="AC48" s="31"/>
      <c r="AD48" s="31"/>
      <c r="AE48" s="31"/>
    </row>
    <row r="49" spans="2:12" ht="12">
      <c r="B49" s="18"/>
      <c r="L49" s="18"/>
    </row>
    <row r="50" spans="1:31" s="2" customFormat="1" ht="12.75">
      <c r="A50" s="31"/>
      <c r="B50" s="32"/>
      <c r="C50" s="31"/>
      <c r="D50" s="44" t="s">
        <v>60</v>
      </c>
      <c r="E50" s="34"/>
      <c r="F50" s="111" t="s">
        <v>61</v>
      </c>
      <c r="G50" s="44" t="s">
        <v>60</v>
      </c>
      <c r="H50" s="34"/>
      <c r="I50" s="34"/>
      <c r="J50" s="112" t="s">
        <v>61</v>
      </c>
      <c r="K50" s="34"/>
      <c r="L50" s="41"/>
      <c r="S50" s="31"/>
      <c r="T50" s="31"/>
      <c r="U50" s="31"/>
      <c r="V50" s="31"/>
      <c r="W50" s="31"/>
      <c r="X50" s="31"/>
      <c r="Y50" s="31"/>
      <c r="Z50" s="31"/>
      <c r="AA50" s="31"/>
      <c r="AB50" s="31"/>
      <c r="AC50" s="31"/>
      <c r="AD50" s="31"/>
      <c r="AE50" s="31"/>
    </row>
    <row r="51" spans="1:31" s="2" customFormat="1" ht="14.45" customHeight="1">
      <c r="A51" s="31"/>
      <c r="B51" s="46"/>
      <c r="C51" s="47"/>
      <c r="D51" s="47"/>
      <c r="E51" s="47"/>
      <c r="F51" s="47"/>
      <c r="G51" s="47"/>
      <c r="H51" s="47"/>
      <c r="I51" s="47"/>
      <c r="J51" s="47"/>
      <c r="K51" s="47"/>
      <c r="L51" s="41"/>
      <c r="S51" s="31"/>
      <c r="T51" s="31"/>
      <c r="U51" s="31"/>
      <c r="V51" s="31"/>
      <c r="W51" s="31"/>
      <c r="X51" s="31"/>
      <c r="Y51" s="31"/>
      <c r="Z51" s="31"/>
      <c r="AA51" s="31"/>
      <c r="AB51" s="31"/>
      <c r="AC51" s="31"/>
      <c r="AD51" s="31"/>
      <c r="AE51" s="31"/>
    </row>
    <row r="53" spans="1:31" s="2" customFormat="1" ht="6.95" customHeight="1">
      <c r="A53" s="31"/>
      <c r="B53" s="48"/>
      <c r="C53" s="49"/>
      <c r="D53" s="49"/>
      <c r="E53" s="49"/>
      <c r="F53" s="49"/>
      <c r="G53" s="49"/>
      <c r="H53" s="49"/>
      <c r="I53" s="49"/>
      <c r="J53" s="49"/>
      <c r="K53" s="49"/>
      <c r="L53" s="41"/>
      <c r="S53" s="31"/>
      <c r="T53" s="31"/>
      <c r="U53" s="31"/>
      <c r="V53" s="31"/>
      <c r="W53" s="31"/>
      <c r="X53" s="31"/>
      <c r="Y53" s="31"/>
      <c r="Z53" s="31"/>
      <c r="AA53" s="31"/>
      <c r="AB53" s="31"/>
      <c r="AC53" s="31"/>
      <c r="AD53" s="31"/>
      <c r="AE53" s="31"/>
    </row>
    <row r="54" spans="1:31" s="2" customFormat="1" ht="24.95" customHeight="1">
      <c r="A54" s="31"/>
      <c r="B54" s="32"/>
      <c r="C54" s="19" t="s">
        <v>168</v>
      </c>
      <c r="D54" s="31"/>
      <c r="E54" s="31"/>
      <c r="F54" s="31"/>
      <c r="G54" s="31"/>
      <c r="H54" s="31"/>
      <c r="I54" s="31"/>
      <c r="J54" s="31"/>
      <c r="K54" s="31"/>
      <c r="L54" s="41"/>
      <c r="S54" s="31"/>
      <c r="T54" s="31"/>
      <c r="U54" s="31"/>
      <c r="V54" s="31"/>
      <c r="W54" s="31"/>
      <c r="X54" s="31"/>
      <c r="Y54" s="31"/>
      <c r="Z54" s="31"/>
      <c r="AA54" s="31"/>
      <c r="AB54" s="31"/>
      <c r="AC54" s="31"/>
      <c r="AD54" s="31"/>
      <c r="AE54" s="31"/>
    </row>
    <row r="55" spans="1:31" s="2" customFormat="1" ht="6.95" customHeight="1">
      <c r="A55" s="31"/>
      <c r="B55" s="32"/>
      <c r="C55" s="31"/>
      <c r="D55" s="31"/>
      <c r="E55" s="31"/>
      <c r="F55" s="31"/>
      <c r="G55" s="31"/>
      <c r="H55" s="31"/>
      <c r="I55" s="31"/>
      <c r="J55" s="31"/>
      <c r="K55" s="31"/>
      <c r="L55" s="41"/>
      <c r="S55" s="31"/>
      <c r="T55" s="31"/>
      <c r="U55" s="31"/>
      <c r="V55" s="31"/>
      <c r="W55" s="31"/>
      <c r="X55" s="31"/>
      <c r="Y55" s="31"/>
      <c r="Z55" s="31"/>
      <c r="AA55" s="31"/>
      <c r="AB55" s="31"/>
      <c r="AC55" s="31"/>
      <c r="AD55" s="31"/>
      <c r="AE55" s="31"/>
    </row>
    <row r="56" spans="1:31" s="2" customFormat="1" ht="12" customHeight="1">
      <c r="A56" s="31"/>
      <c r="B56" s="32"/>
      <c r="C56" s="25" t="s">
        <v>16</v>
      </c>
      <c r="D56" s="31"/>
      <c r="E56" s="31"/>
      <c r="F56" s="31"/>
      <c r="G56" s="31"/>
      <c r="H56" s="31"/>
      <c r="I56" s="31"/>
      <c r="J56" s="31"/>
      <c r="K56" s="31"/>
      <c r="L56" s="41"/>
      <c r="S56" s="31"/>
      <c r="T56" s="31"/>
      <c r="U56" s="31"/>
      <c r="V56" s="31"/>
      <c r="W56" s="31"/>
      <c r="X56" s="31"/>
      <c r="Y56" s="31"/>
      <c r="Z56" s="31"/>
      <c r="AA56" s="31"/>
      <c r="AB56" s="31"/>
      <c r="AC56" s="31"/>
      <c r="AD56" s="31"/>
      <c r="AE56" s="31"/>
    </row>
    <row r="57" spans="1:31" s="2" customFormat="1" ht="16.5" customHeight="1">
      <c r="A57" s="31"/>
      <c r="B57" s="32"/>
      <c r="C57" s="31"/>
      <c r="D57" s="31"/>
      <c r="E57" s="298" t="str">
        <f>E7</f>
        <v>Odkanalizování lokality sídliště Gigant</v>
      </c>
      <c r="F57" s="299"/>
      <c r="G57" s="299"/>
      <c r="H57" s="299"/>
      <c r="I57" s="31"/>
      <c r="J57" s="31"/>
      <c r="K57" s="31"/>
      <c r="L57" s="41"/>
      <c r="S57" s="31"/>
      <c r="T57" s="31"/>
      <c r="U57" s="31"/>
      <c r="V57" s="31"/>
      <c r="W57" s="31"/>
      <c r="X57" s="31"/>
      <c r="Y57" s="31"/>
      <c r="Z57" s="31"/>
      <c r="AA57" s="31"/>
      <c r="AB57" s="31"/>
      <c r="AC57" s="31"/>
      <c r="AD57" s="31"/>
      <c r="AE57" s="31"/>
    </row>
    <row r="58" spans="2:12" s="1" customFormat="1" ht="12" customHeight="1">
      <c r="B58" s="18"/>
      <c r="C58" s="25" t="s">
        <v>162</v>
      </c>
      <c r="L58" s="18"/>
    </row>
    <row r="59" spans="1:31" s="2" customFormat="1" ht="16.5" customHeight="1">
      <c r="A59" s="31"/>
      <c r="B59" s="32"/>
      <c r="C59" s="31"/>
      <c r="D59" s="31"/>
      <c r="E59" s="298" t="s">
        <v>1835</v>
      </c>
      <c r="F59" s="297"/>
      <c r="G59" s="297"/>
      <c r="H59" s="297"/>
      <c r="I59" s="31"/>
      <c r="J59" s="31"/>
      <c r="K59" s="31"/>
      <c r="L59" s="41"/>
      <c r="S59" s="31"/>
      <c r="T59" s="31"/>
      <c r="U59" s="31"/>
      <c r="V59" s="31"/>
      <c r="W59" s="31"/>
      <c r="X59" s="31"/>
      <c r="Y59" s="31"/>
      <c r="Z59" s="31"/>
      <c r="AA59" s="31"/>
      <c r="AB59" s="31"/>
      <c r="AC59" s="31"/>
      <c r="AD59" s="31"/>
      <c r="AE59" s="31"/>
    </row>
    <row r="60" spans="1:31" s="2" customFormat="1" ht="12" customHeight="1">
      <c r="A60" s="31"/>
      <c r="B60" s="32"/>
      <c r="C60" s="25" t="s">
        <v>1836</v>
      </c>
      <c r="D60" s="31"/>
      <c r="E60" s="31"/>
      <c r="F60" s="31"/>
      <c r="G60" s="31"/>
      <c r="H60" s="31"/>
      <c r="I60" s="31"/>
      <c r="J60" s="31"/>
      <c r="K60" s="31"/>
      <c r="L60" s="41"/>
      <c r="S60" s="31"/>
      <c r="T60" s="31"/>
      <c r="U60" s="31"/>
      <c r="V60" s="31"/>
      <c r="W60" s="31"/>
      <c r="X60" s="31"/>
      <c r="Y60" s="31"/>
      <c r="Z60" s="31"/>
      <c r="AA60" s="31"/>
      <c r="AB60" s="31"/>
      <c r="AC60" s="31"/>
      <c r="AD60" s="31"/>
      <c r="AE60" s="31"/>
    </row>
    <row r="61" spans="1:31" s="2" customFormat="1" ht="16.5" customHeight="1">
      <c r="A61" s="31"/>
      <c r="B61" s="32"/>
      <c r="C61" s="31"/>
      <c r="D61" s="31"/>
      <c r="E61" s="294" t="str">
        <f>E11</f>
        <v>2021_2.14.1 - Strojní část technologie ČS</v>
      </c>
      <c r="F61" s="297"/>
      <c r="G61" s="297"/>
      <c r="H61" s="297"/>
      <c r="I61" s="31"/>
      <c r="J61" s="31"/>
      <c r="K61" s="31"/>
      <c r="L61" s="41"/>
      <c r="S61" s="31"/>
      <c r="T61" s="31"/>
      <c r="U61" s="31"/>
      <c r="V61" s="31"/>
      <c r="W61" s="31"/>
      <c r="X61" s="31"/>
      <c r="Y61" s="31"/>
      <c r="Z61" s="31"/>
      <c r="AA61" s="31"/>
      <c r="AB61" s="31"/>
      <c r="AC61" s="31"/>
      <c r="AD61" s="31"/>
      <c r="AE61" s="31"/>
    </row>
    <row r="62" spans="1:31" s="2" customFormat="1" ht="6.95" customHeight="1">
      <c r="A62" s="31"/>
      <c r="B62" s="32"/>
      <c r="C62" s="31"/>
      <c r="D62" s="31"/>
      <c r="E62" s="31"/>
      <c r="F62" s="31"/>
      <c r="G62" s="31"/>
      <c r="H62" s="31"/>
      <c r="I62" s="31"/>
      <c r="J62" s="31"/>
      <c r="K62" s="31"/>
      <c r="L62" s="41"/>
      <c r="S62" s="31"/>
      <c r="T62" s="31"/>
      <c r="U62" s="31"/>
      <c r="V62" s="31"/>
      <c r="W62" s="31"/>
      <c r="X62" s="31"/>
      <c r="Y62" s="31"/>
      <c r="Z62" s="31"/>
      <c r="AA62" s="31"/>
      <c r="AB62" s="31"/>
      <c r="AC62" s="31"/>
      <c r="AD62" s="31"/>
      <c r="AE62" s="31"/>
    </row>
    <row r="63" spans="1:31" s="2" customFormat="1" ht="12" customHeight="1">
      <c r="A63" s="31"/>
      <c r="B63" s="32"/>
      <c r="C63" s="25" t="s">
        <v>22</v>
      </c>
      <c r="D63" s="31"/>
      <c r="E63" s="31"/>
      <c r="F63" s="23" t="str">
        <f>F14</f>
        <v>Gigant</v>
      </c>
      <c r="G63" s="31"/>
      <c r="H63" s="31"/>
      <c r="I63" s="25" t="s">
        <v>24</v>
      </c>
      <c r="J63" s="54" t="str">
        <f>IF(J14="","",J14)</f>
        <v>15. 3. 2021</v>
      </c>
      <c r="K63" s="31"/>
      <c r="L63" s="41"/>
      <c r="S63" s="31"/>
      <c r="T63" s="31"/>
      <c r="U63" s="31"/>
      <c r="V63" s="31"/>
      <c r="W63" s="31"/>
      <c r="X63" s="31"/>
      <c r="Y63" s="31"/>
      <c r="Z63" s="31"/>
      <c r="AA63" s="31"/>
      <c r="AB63" s="31"/>
      <c r="AC63" s="31"/>
      <c r="AD63" s="31"/>
      <c r="AE63" s="31"/>
    </row>
    <row r="64" spans="1:31" s="2" customFormat="1" ht="6.95" customHeight="1">
      <c r="A64" s="31"/>
      <c r="B64" s="32"/>
      <c r="C64" s="31"/>
      <c r="D64" s="31"/>
      <c r="E64" s="31"/>
      <c r="F64" s="31"/>
      <c r="G64" s="31"/>
      <c r="H64" s="31"/>
      <c r="I64" s="31"/>
      <c r="J64" s="31"/>
      <c r="K64" s="31"/>
      <c r="L64" s="41"/>
      <c r="S64" s="31"/>
      <c r="T64" s="31"/>
      <c r="U64" s="31"/>
      <c r="V64" s="31"/>
      <c r="W64" s="31"/>
      <c r="X64" s="31"/>
      <c r="Y64" s="31"/>
      <c r="Z64" s="31"/>
      <c r="AA64" s="31"/>
      <c r="AB64" s="31"/>
      <c r="AC64" s="31"/>
      <c r="AD64" s="31"/>
      <c r="AE64" s="31"/>
    </row>
    <row r="65" spans="1:31" s="2" customFormat="1" ht="25.7" customHeight="1">
      <c r="A65" s="31"/>
      <c r="B65" s="32"/>
      <c r="C65" s="25" t="s">
        <v>30</v>
      </c>
      <c r="D65" s="31"/>
      <c r="E65" s="31"/>
      <c r="F65" s="23" t="str">
        <f>E17</f>
        <v>Město Třeboň</v>
      </c>
      <c r="G65" s="31"/>
      <c r="H65" s="31"/>
      <c r="I65" s="25" t="s">
        <v>36</v>
      </c>
      <c r="J65" s="29" t="str">
        <f>E23</f>
        <v>Vodohospodářský rozvoj a výstavba a.s.</v>
      </c>
      <c r="K65" s="31"/>
      <c r="L65" s="41"/>
      <c r="S65" s="31"/>
      <c r="T65" s="31"/>
      <c r="U65" s="31"/>
      <c r="V65" s="31"/>
      <c r="W65" s="31"/>
      <c r="X65" s="31"/>
      <c r="Y65" s="31"/>
      <c r="Z65" s="31"/>
      <c r="AA65" s="31"/>
      <c r="AB65" s="31"/>
      <c r="AC65" s="31"/>
      <c r="AD65" s="31"/>
      <c r="AE65" s="31"/>
    </row>
    <row r="66" spans="1:31" s="2" customFormat="1" ht="15.2" customHeight="1">
      <c r="A66" s="31"/>
      <c r="B66" s="32"/>
      <c r="C66" s="25" t="s">
        <v>34</v>
      </c>
      <c r="D66" s="31"/>
      <c r="E66" s="31"/>
      <c r="F66" s="23" t="str">
        <f>IF(E20="","",E20)</f>
        <v>Vyplň údaj</v>
      </c>
      <c r="G66" s="31"/>
      <c r="H66" s="31"/>
      <c r="I66" s="25" t="s">
        <v>41</v>
      </c>
      <c r="J66" s="29" t="str">
        <f>E26</f>
        <v>Dvořák</v>
      </c>
      <c r="K66" s="31"/>
      <c r="L66" s="41"/>
      <c r="S66" s="31"/>
      <c r="T66" s="31"/>
      <c r="U66" s="31"/>
      <c r="V66" s="31"/>
      <c r="W66" s="31"/>
      <c r="X66" s="31"/>
      <c r="Y66" s="31"/>
      <c r="Z66" s="31"/>
      <c r="AA66" s="31"/>
      <c r="AB66" s="31"/>
      <c r="AC66" s="31"/>
      <c r="AD66" s="31"/>
      <c r="AE66" s="31"/>
    </row>
    <row r="67" spans="1:31" s="2" customFormat="1" ht="10.35" customHeight="1">
      <c r="A67" s="31"/>
      <c r="B67" s="32"/>
      <c r="C67" s="31"/>
      <c r="D67" s="31"/>
      <c r="E67" s="31"/>
      <c r="F67" s="31"/>
      <c r="G67" s="31"/>
      <c r="H67" s="31"/>
      <c r="I67" s="31"/>
      <c r="J67" s="31"/>
      <c r="K67" s="31"/>
      <c r="L67" s="41"/>
      <c r="S67" s="31"/>
      <c r="T67" s="31"/>
      <c r="U67" s="31"/>
      <c r="V67" s="31"/>
      <c r="W67" s="31"/>
      <c r="X67" s="31"/>
      <c r="Y67" s="31"/>
      <c r="Z67" s="31"/>
      <c r="AA67" s="31"/>
      <c r="AB67" s="31"/>
      <c r="AC67" s="31"/>
      <c r="AD67" s="31"/>
      <c r="AE67" s="31"/>
    </row>
    <row r="68" spans="1:31" s="2" customFormat="1" ht="29.25" customHeight="1">
      <c r="A68" s="31"/>
      <c r="B68" s="32"/>
      <c r="C68" s="113" t="s">
        <v>169</v>
      </c>
      <c r="D68" s="105"/>
      <c r="E68" s="105"/>
      <c r="F68" s="105"/>
      <c r="G68" s="105"/>
      <c r="H68" s="105"/>
      <c r="I68" s="105"/>
      <c r="J68" s="114" t="s">
        <v>170</v>
      </c>
      <c r="K68" s="105"/>
      <c r="L68" s="41"/>
      <c r="S68" s="31"/>
      <c r="T68" s="31"/>
      <c r="U68" s="31"/>
      <c r="V68" s="31"/>
      <c r="W68" s="31"/>
      <c r="X68" s="31"/>
      <c r="Y68" s="31"/>
      <c r="Z68" s="31"/>
      <c r="AA68" s="31"/>
      <c r="AB68" s="31"/>
      <c r="AC68" s="31"/>
      <c r="AD68" s="31"/>
      <c r="AE68" s="31"/>
    </row>
    <row r="69" spans="1:31" s="2" customFormat="1" ht="10.35" customHeight="1">
      <c r="A69" s="31"/>
      <c r="B69" s="32"/>
      <c r="C69" s="31"/>
      <c r="D69" s="31"/>
      <c r="E69" s="31"/>
      <c r="F69" s="31"/>
      <c r="G69" s="31"/>
      <c r="H69" s="31"/>
      <c r="I69" s="31"/>
      <c r="J69" s="31"/>
      <c r="K69" s="31"/>
      <c r="L69" s="41"/>
      <c r="S69" s="31"/>
      <c r="T69" s="31"/>
      <c r="U69" s="31"/>
      <c r="V69" s="31"/>
      <c r="W69" s="31"/>
      <c r="X69" s="31"/>
      <c r="Y69" s="31"/>
      <c r="Z69" s="31"/>
      <c r="AA69" s="31"/>
      <c r="AB69" s="31"/>
      <c r="AC69" s="31"/>
      <c r="AD69" s="31"/>
      <c r="AE69" s="31"/>
    </row>
    <row r="70" spans="1:47" s="2" customFormat="1" ht="22.9" customHeight="1">
      <c r="A70" s="31"/>
      <c r="B70" s="32"/>
      <c r="C70" s="115" t="s">
        <v>171</v>
      </c>
      <c r="D70" s="31"/>
      <c r="E70" s="31"/>
      <c r="F70" s="31"/>
      <c r="G70" s="31"/>
      <c r="H70" s="31"/>
      <c r="I70" s="31"/>
      <c r="J70" s="70">
        <f>J96</f>
        <v>0</v>
      </c>
      <c r="K70" s="31"/>
      <c r="L70" s="41"/>
      <c r="S70" s="31"/>
      <c r="T70" s="31"/>
      <c r="U70" s="31"/>
      <c r="V70" s="31"/>
      <c r="W70" s="31"/>
      <c r="X70" s="31"/>
      <c r="Y70" s="31"/>
      <c r="Z70" s="31"/>
      <c r="AA70" s="31"/>
      <c r="AB70" s="31"/>
      <c r="AC70" s="31"/>
      <c r="AD70" s="31"/>
      <c r="AE70" s="31"/>
      <c r="AU70" s="15" t="s">
        <v>172</v>
      </c>
    </row>
    <row r="71" spans="2:12" s="9" customFormat="1" ht="24.95" customHeight="1">
      <c r="B71" s="116"/>
      <c r="D71" s="117" t="s">
        <v>275</v>
      </c>
      <c r="E71" s="118"/>
      <c r="F71" s="118"/>
      <c r="G71" s="118"/>
      <c r="H71" s="118"/>
      <c r="I71" s="118"/>
      <c r="J71" s="119">
        <f>J97</f>
        <v>0</v>
      </c>
      <c r="L71" s="116"/>
    </row>
    <row r="72" spans="2:12" s="10" customFormat="1" ht="19.9" customHeight="1">
      <c r="B72" s="120"/>
      <c r="D72" s="121" t="s">
        <v>1151</v>
      </c>
      <c r="E72" s="122"/>
      <c r="F72" s="122"/>
      <c r="G72" s="122"/>
      <c r="H72" s="122"/>
      <c r="I72" s="122"/>
      <c r="J72" s="123">
        <f>J98</f>
        <v>0</v>
      </c>
      <c r="L72" s="120"/>
    </row>
    <row r="73" spans="2:12" s="9" customFormat="1" ht="24.95" customHeight="1">
      <c r="B73" s="116"/>
      <c r="D73" s="117" t="s">
        <v>288</v>
      </c>
      <c r="E73" s="118"/>
      <c r="F73" s="118"/>
      <c r="G73" s="118"/>
      <c r="H73" s="118"/>
      <c r="I73" s="118"/>
      <c r="J73" s="119">
        <f>J153</f>
        <v>0</v>
      </c>
      <c r="L73" s="116"/>
    </row>
    <row r="74" spans="2:12" s="10" customFormat="1" ht="19.9" customHeight="1">
      <c r="B74" s="120"/>
      <c r="D74" s="121" t="s">
        <v>1838</v>
      </c>
      <c r="E74" s="122"/>
      <c r="F74" s="122"/>
      <c r="G74" s="122"/>
      <c r="H74" s="122"/>
      <c r="I74" s="122"/>
      <c r="J74" s="123">
        <f>J154</f>
        <v>0</v>
      </c>
      <c r="L74" s="120"/>
    </row>
    <row r="75" spans="1:31" s="2" customFormat="1" ht="21.75" customHeight="1">
      <c r="A75" s="31"/>
      <c r="B75" s="32"/>
      <c r="C75" s="31"/>
      <c r="D75" s="31"/>
      <c r="E75" s="31"/>
      <c r="F75" s="31"/>
      <c r="G75" s="31"/>
      <c r="H75" s="31"/>
      <c r="I75" s="31"/>
      <c r="J75" s="31"/>
      <c r="K75" s="31"/>
      <c r="L75" s="41"/>
      <c r="S75" s="31"/>
      <c r="T75" s="31"/>
      <c r="U75" s="31"/>
      <c r="V75" s="31"/>
      <c r="W75" s="31"/>
      <c r="X75" s="31"/>
      <c r="Y75" s="31"/>
      <c r="Z75" s="31"/>
      <c r="AA75" s="31"/>
      <c r="AB75" s="31"/>
      <c r="AC75" s="31"/>
      <c r="AD75" s="31"/>
      <c r="AE75" s="31"/>
    </row>
    <row r="76" spans="1:31" s="2" customFormat="1" ht="6.9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179</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2:12" s="1" customFormat="1" ht="12" customHeight="1">
      <c r="B85" s="18"/>
      <c r="C85" s="25" t="s">
        <v>162</v>
      </c>
      <c r="L85" s="18"/>
    </row>
    <row r="86" spans="1:31" s="2" customFormat="1" ht="16.5" customHeight="1">
      <c r="A86" s="31"/>
      <c r="B86" s="32"/>
      <c r="C86" s="31"/>
      <c r="D86" s="31"/>
      <c r="E86" s="298" t="s">
        <v>1835</v>
      </c>
      <c r="F86" s="297"/>
      <c r="G86" s="297"/>
      <c r="H86" s="297"/>
      <c r="I86" s="31"/>
      <c r="J86" s="31"/>
      <c r="K86" s="31"/>
      <c r="L86" s="41"/>
      <c r="S86" s="31"/>
      <c r="T86" s="31"/>
      <c r="U86" s="31"/>
      <c r="V86" s="31"/>
      <c r="W86" s="31"/>
      <c r="X86" s="31"/>
      <c r="Y86" s="31"/>
      <c r="Z86" s="31"/>
      <c r="AA86" s="31"/>
      <c r="AB86" s="31"/>
      <c r="AC86" s="31"/>
      <c r="AD86" s="31"/>
      <c r="AE86" s="31"/>
    </row>
    <row r="87" spans="1:31" s="2" customFormat="1" ht="12" customHeight="1">
      <c r="A87" s="31"/>
      <c r="B87" s="32"/>
      <c r="C87" s="25" t="s">
        <v>1836</v>
      </c>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6.5" customHeight="1">
      <c r="A88" s="31"/>
      <c r="B88" s="32"/>
      <c r="C88" s="31"/>
      <c r="D88" s="31"/>
      <c r="E88" s="294" t="str">
        <f>E11</f>
        <v>2021_2.14.1 - Strojní část technologie ČS</v>
      </c>
      <c r="F88" s="297"/>
      <c r="G88" s="297"/>
      <c r="H88" s="297"/>
      <c r="I88" s="31"/>
      <c r="J88" s="31"/>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12" customHeight="1">
      <c r="A90" s="31"/>
      <c r="B90" s="32"/>
      <c r="C90" s="25" t="s">
        <v>22</v>
      </c>
      <c r="D90" s="31"/>
      <c r="E90" s="31"/>
      <c r="F90" s="23" t="str">
        <f>F14</f>
        <v>Gigant</v>
      </c>
      <c r="G90" s="31"/>
      <c r="H90" s="31"/>
      <c r="I90" s="25" t="s">
        <v>24</v>
      </c>
      <c r="J90" s="54" t="str">
        <f>IF(J14="","",J14)</f>
        <v>15. 3. 2021</v>
      </c>
      <c r="K90" s="31"/>
      <c r="L90" s="41"/>
      <c r="S90" s="31"/>
      <c r="T90" s="31"/>
      <c r="U90" s="31"/>
      <c r="V90" s="31"/>
      <c r="W90" s="31"/>
      <c r="X90" s="31"/>
      <c r="Y90" s="31"/>
      <c r="Z90" s="31"/>
      <c r="AA90" s="31"/>
      <c r="AB90" s="31"/>
      <c r="AC90" s="31"/>
      <c r="AD90" s="31"/>
      <c r="AE90" s="31"/>
    </row>
    <row r="91" spans="1:31" s="2" customFormat="1" ht="6.95" customHeight="1">
      <c r="A91" s="31"/>
      <c r="B91" s="32"/>
      <c r="C91" s="31"/>
      <c r="D91" s="31"/>
      <c r="E91" s="31"/>
      <c r="F91" s="31"/>
      <c r="G91" s="31"/>
      <c r="H91" s="31"/>
      <c r="I91" s="31"/>
      <c r="J91" s="31"/>
      <c r="K91" s="31"/>
      <c r="L91" s="41"/>
      <c r="S91" s="31"/>
      <c r="T91" s="31"/>
      <c r="U91" s="31"/>
      <c r="V91" s="31"/>
      <c r="W91" s="31"/>
      <c r="X91" s="31"/>
      <c r="Y91" s="31"/>
      <c r="Z91" s="31"/>
      <c r="AA91" s="31"/>
      <c r="AB91" s="31"/>
      <c r="AC91" s="31"/>
      <c r="AD91" s="31"/>
      <c r="AE91" s="31"/>
    </row>
    <row r="92" spans="1:31" s="2" customFormat="1" ht="25.7" customHeight="1">
      <c r="A92" s="31"/>
      <c r="B92" s="32"/>
      <c r="C92" s="25" t="s">
        <v>30</v>
      </c>
      <c r="D92" s="31"/>
      <c r="E92" s="31"/>
      <c r="F92" s="23" t="str">
        <f>E17</f>
        <v>Město Třeboň</v>
      </c>
      <c r="G92" s="31"/>
      <c r="H92" s="31"/>
      <c r="I92" s="25" t="s">
        <v>36</v>
      </c>
      <c r="J92" s="29" t="str">
        <f>E23</f>
        <v>Vodohospodářský rozvoj a výstavba a.s.</v>
      </c>
      <c r="K92" s="31"/>
      <c r="L92" s="41"/>
      <c r="S92" s="31"/>
      <c r="T92" s="31"/>
      <c r="U92" s="31"/>
      <c r="V92" s="31"/>
      <c r="W92" s="31"/>
      <c r="X92" s="31"/>
      <c r="Y92" s="31"/>
      <c r="Z92" s="31"/>
      <c r="AA92" s="31"/>
      <c r="AB92" s="31"/>
      <c r="AC92" s="31"/>
      <c r="AD92" s="31"/>
      <c r="AE92" s="31"/>
    </row>
    <row r="93" spans="1:31" s="2" customFormat="1" ht="15.2" customHeight="1">
      <c r="A93" s="31"/>
      <c r="B93" s="32"/>
      <c r="C93" s="25" t="s">
        <v>34</v>
      </c>
      <c r="D93" s="31"/>
      <c r="E93" s="31"/>
      <c r="F93" s="23" t="str">
        <f>IF(E20="","",E20)</f>
        <v>Vyplň údaj</v>
      </c>
      <c r="G93" s="31"/>
      <c r="H93" s="31"/>
      <c r="I93" s="25" t="s">
        <v>41</v>
      </c>
      <c r="J93" s="29" t="str">
        <f>E26</f>
        <v>Dvořák</v>
      </c>
      <c r="K93" s="31"/>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31" s="11" customFormat="1" ht="29.25" customHeight="1">
      <c r="A95" s="124"/>
      <c r="B95" s="125"/>
      <c r="C95" s="126" t="s">
        <v>180</v>
      </c>
      <c r="D95" s="127" t="s">
        <v>70</v>
      </c>
      <c r="E95" s="127" t="s">
        <v>66</v>
      </c>
      <c r="F95" s="127" t="s">
        <v>67</v>
      </c>
      <c r="G95" s="127" t="s">
        <v>181</v>
      </c>
      <c r="H95" s="127" t="s">
        <v>182</v>
      </c>
      <c r="I95" s="127" t="s">
        <v>183</v>
      </c>
      <c r="J95" s="128" t="s">
        <v>170</v>
      </c>
      <c r="K95" s="129" t="s">
        <v>184</v>
      </c>
      <c r="L95" s="130"/>
      <c r="M95" s="61" t="s">
        <v>1</v>
      </c>
      <c r="N95" s="62" t="s">
        <v>49</v>
      </c>
      <c r="O95" s="62" t="s">
        <v>185</v>
      </c>
      <c r="P95" s="62" t="s">
        <v>186</v>
      </c>
      <c r="Q95" s="62" t="s">
        <v>187</v>
      </c>
      <c r="R95" s="62" t="s">
        <v>188</v>
      </c>
      <c r="S95" s="62" t="s">
        <v>189</v>
      </c>
      <c r="T95" s="63" t="s">
        <v>190</v>
      </c>
      <c r="U95" s="124"/>
      <c r="V95" s="128" t="s">
        <v>70</v>
      </c>
      <c r="W95" s="128" t="s">
        <v>2211</v>
      </c>
      <c r="X95" s="124"/>
      <c r="Y95" s="124"/>
      <c r="Z95" s="124"/>
      <c r="AA95" s="124"/>
      <c r="AB95" s="124"/>
      <c r="AC95" s="124"/>
      <c r="AD95" s="124"/>
      <c r="AE95" s="124"/>
    </row>
    <row r="96" spans="1:63" s="2" customFormat="1" ht="22.9" customHeight="1">
      <c r="A96" s="184"/>
      <c r="B96" s="212"/>
      <c r="C96" s="191" t="s">
        <v>191</v>
      </c>
      <c r="D96" s="184"/>
      <c r="E96" s="184"/>
      <c r="F96" s="184"/>
      <c r="G96" s="184"/>
      <c r="H96" s="184"/>
      <c r="I96" s="31"/>
      <c r="J96" s="211">
        <f>BK96</f>
        <v>0</v>
      </c>
      <c r="K96" s="184"/>
      <c r="L96" s="212"/>
      <c r="M96" s="216"/>
      <c r="N96" s="217"/>
      <c r="O96" s="218"/>
      <c r="P96" s="219">
        <f>P97+P153</f>
        <v>0</v>
      </c>
      <c r="Q96" s="218"/>
      <c r="R96" s="219">
        <f>R97+R153</f>
        <v>0.7495499999999999</v>
      </c>
      <c r="S96" s="218"/>
      <c r="T96" s="220">
        <f>T97+T153</f>
        <v>0</v>
      </c>
      <c r="U96" s="184"/>
      <c r="V96" s="184"/>
      <c r="W96" s="184"/>
      <c r="X96" s="184"/>
      <c r="Y96" s="184"/>
      <c r="Z96" s="184"/>
      <c r="AA96" s="184"/>
      <c r="AB96" s="184"/>
      <c r="AC96" s="184"/>
      <c r="AD96" s="184"/>
      <c r="AE96" s="184"/>
      <c r="AF96" s="221"/>
      <c r="AG96" s="221"/>
      <c r="AT96" s="15" t="s">
        <v>84</v>
      </c>
      <c r="AU96" s="15" t="s">
        <v>172</v>
      </c>
      <c r="BK96" s="134">
        <f>BK97+BK153</f>
        <v>0</v>
      </c>
    </row>
    <row r="97" spans="1:63" s="12" customFormat="1" ht="25.9" customHeight="1">
      <c r="A97" s="192"/>
      <c r="B97" s="213"/>
      <c r="C97" s="192"/>
      <c r="D97" s="193" t="s">
        <v>84</v>
      </c>
      <c r="E97" s="194" t="s">
        <v>291</v>
      </c>
      <c r="F97" s="194" t="s">
        <v>292</v>
      </c>
      <c r="G97" s="192"/>
      <c r="H97" s="192"/>
      <c r="I97" s="138"/>
      <c r="J97" s="188">
        <f>BK97</f>
        <v>0</v>
      </c>
      <c r="K97" s="192"/>
      <c r="L97" s="213"/>
      <c r="M97" s="222"/>
      <c r="N97" s="223"/>
      <c r="O97" s="223"/>
      <c r="P97" s="224">
        <f>P98</f>
        <v>0</v>
      </c>
      <c r="Q97" s="223"/>
      <c r="R97" s="224">
        <f>R98</f>
        <v>0.6592499999999999</v>
      </c>
      <c r="S97" s="223"/>
      <c r="T97" s="225">
        <f>T98</f>
        <v>0</v>
      </c>
      <c r="U97" s="192"/>
      <c r="V97" s="192"/>
      <c r="W97" s="192"/>
      <c r="X97" s="192"/>
      <c r="Y97" s="192"/>
      <c r="Z97" s="192"/>
      <c r="AA97" s="192"/>
      <c r="AB97" s="192"/>
      <c r="AC97" s="192"/>
      <c r="AD97" s="192"/>
      <c r="AE97" s="192"/>
      <c r="AF97" s="192"/>
      <c r="AG97" s="192"/>
      <c r="AR97" s="136" t="s">
        <v>93</v>
      </c>
      <c r="AT97" s="144" t="s">
        <v>84</v>
      </c>
      <c r="AU97" s="144" t="s">
        <v>85</v>
      </c>
      <c r="AY97" s="136" t="s">
        <v>195</v>
      </c>
      <c r="BK97" s="145">
        <f>BK98</f>
        <v>0</v>
      </c>
    </row>
    <row r="98" spans="1:63" s="12" customFormat="1" ht="22.9" customHeight="1">
      <c r="A98" s="192"/>
      <c r="B98" s="213"/>
      <c r="C98" s="192"/>
      <c r="D98" s="193" t="s">
        <v>84</v>
      </c>
      <c r="E98" s="195" t="s">
        <v>224</v>
      </c>
      <c r="F98" s="195" t="s">
        <v>1243</v>
      </c>
      <c r="G98" s="192"/>
      <c r="H98" s="192"/>
      <c r="I98" s="138"/>
      <c r="J98" s="185">
        <f>BK98</f>
        <v>0</v>
      </c>
      <c r="K98" s="192"/>
      <c r="L98" s="213"/>
      <c r="M98" s="222"/>
      <c r="N98" s="223"/>
      <c r="O98" s="223"/>
      <c r="P98" s="224">
        <f>SUM(P99:P152)</f>
        <v>0</v>
      </c>
      <c r="Q98" s="223"/>
      <c r="R98" s="224">
        <f>SUM(R99:R152)</f>
        <v>0.6592499999999999</v>
      </c>
      <c r="S98" s="223"/>
      <c r="T98" s="225">
        <f>SUM(T99:T152)</f>
        <v>0</v>
      </c>
      <c r="U98" s="192"/>
      <c r="V98" s="192"/>
      <c r="W98" s="192"/>
      <c r="X98" s="192"/>
      <c r="Y98" s="192"/>
      <c r="Z98" s="192"/>
      <c r="AA98" s="192"/>
      <c r="AB98" s="192"/>
      <c r="AC98" s="192"/>
      <c r="AD98" s="192"/>
      <c r="AE98" s="192"/>
      <c r="AF98" s="192"/>
      <c r="AG98" s="192"/>
      <c r="AR98" s="136" t="s">
        <v>93</v>
      </c>
      <c r="AT98" s="144" t="s">
        <v>84</v>
      </c>
      <c r="AU98" s="144" t="s">
        <v>93</v>
      </c>
      <c r="AY98" s="136" t="s">
        <v>195</v>
      </c>
      <c r="BK98" s="145">
        <f>SUM(BK99:BK152)</f>
        <v>0</v>
      </c>
    </row>
    <row r="99" spans="1:65" s="2" customFormat="1" ht="24.2" customHeight="1">
      <c r="A99" s="184"/>
      <c r="B99" s="212"/>
      <c r="C99" s="196" t="s">
        <v>93</v>
      </c>
      <c r="D99" s="196" t="s">
        <v>196</v>
      </c>
      <c r="E99" s="197" t="s">
        <v>1282</v>
      </c>
      <c r="F99" s="198" t="s">
        <v>1283</v>
      </c>
      <c r="G99" s="199" t="s">
        <v>482</v>
      </c>
      <c r="H99" s="200">
        <v>4</v>
      </c>
      <c r="I99" s="149"/>
      <c r="J99" s="183">
        <f>ROUND(I99*H99,2)</f>
        <v>0</v>
      </c>
      <c r="K99" s="226"/>
      <c r="L99" s="212"/>
      <c r="M99" s="227" t="s">
        <v>1</v>
      </c>
      <c r="N99" s="228" t="s">
        <v>50</v>
      </c>
      <c r="O99" s="229"/>
      <c r="P99" s="230">
        <f>O99*H99</f>
        <v>0</v>
      </c>
      <c r="Q99" s="230">
        <v>0.00167</v>
      </c>
      <c r="R99" s="230">
        <f>Q99*H99</f>
        <v>0.00668</v>
      </c>
      <c r="S99" s="230">
        <v>0</v>
      </c>
      <c r="T99" s="231">
        <f>S99*H99</f>
        <v>0</v>
      </c>
      <c r="U99" s="184"/>
      <c r="V99" s="184"/>
      <c r="W99" s="184"/>
      <c r="X99" s="184"/>
      <c r="Y99" s="184"/>
      <c r="Z99" s="184"/>
      <c r="AA99" s="184"/>
      <c r="AB99" s="184"/>
      <c r="AC99" s="184"/>
      <c r="AD99" s="184"/>
      <c r="AE99" s="184"/>
      <c r="AF99" s="221"/>
      <c r="AG99" s="221"/>
      <c r="AR99" s="155" t="s">
        <v>93</v>
      </c>
      <c r="AT99" s="155" t="s">
        <v>196</v>
      </c>
      <c r="AU99" s="155" t="s">
        <v>96</v>
      </c>
      <c r="AY99" s="15" t="s">
        <v>195</v>
      </c>
      <c r="BE99" s="156">
        <f>IF(N99="základní",J99,0)</f>
        <v>0</v>
      </c>
      <c r="BF99" s="156">
        <f>IF(N99="snížená",J99,0)</f>
        <v>0</v>
      </c>
      <c r="BG99" s="156">
        <f>IF(N99="zákl. přenesená",J99,0)</f>
        <v>0</v>
      </c>
      <c r="BH99" s="156">
        <f>IF(N99="sníž. přenesená",J99,0)</f>
        <v>0</v>
      </c>
      <c r="BI99" s="156">
        <f>IF(N99="nulová",J99,0)</f>
        <v>0</v>
      </c>
      <c r="BJ99" s="15" t="s">
        <v>93</v>
      </c>
      <c r="BK99" s="156">
        <f>ROUND(I99*H99,2)</f>
        <v>0</v>
      </c>
      <c r="BL99" s="15" t="s">
        <v>93</v>
      </c>
      <c r="BM99" s="155" t="s">
        <v>1839</v>
      </c>
    </row>
    <row r="100" spans="1:47" s="2" customFormat="1" ht="29.25">
      <c r="A100" s="184"/>
      <c r="B100" s="212"/>
      <c r="C100" s="184"/>
      <c r="D100" s="201" t="s">
        <v>202</v>
      </c>
      <c r="E100" s="184"/>
      <c r="F100" s="202" t="s">
        <v>1840</v>
      </c>
      <c r="G100" s="184"/>
      <c r="H100" s="184"/>
      <c r="I100" s="157"/>
      <c r="J100" s="184"/>
      <c r="K100" s="184"/>
      <c r="L100" s="212"/>
      <c r="M100" s="232"/>
      <c r="N100" s="233"/>
      <c r="O100" s="229"/>
      <c r="P100" s="229"/>
      <c r="Q100" s="229"/>
      <c r="R100" s="229"/>
      <c r="S100" s="229"/>
      <c r="T100" s="234"/>
      <c r="U100" s="184"/>
      <c r="V100" s="184"/>
      <c r="W100" s="184"/>
      <c r="X100" s="184"/>
      <c r="Y100" s="184"/>
      <c r="Z100" s="184"/>
      <c r="AA100" s="184"/>
      <c r="AB100" s="184"/>
      <c r="AC100" s="184"/>
      <c r="AD100" s="184"/>
      <c r="AE100" s="184"/>
      <c r="AF100" s="221"/>
      <c r="AG100" s="221"/>
      <c r="AT100" s="15" t="s">
        <v>202</v>
      </c>
      <c r="AU100" s="15" t="s">
        <v>96</v>
      </c>
    </row>
    <row r="101" spans="1:51" s="13" customFormat="1" ht="12">
      <c r="A101" s="186"/>
      <c r="B101" s="214"/>
      <c r="C101" s="186"/>
      <c r="D101" s="201" t="s">
        <v>257</v>
      </c>
      <c r="E101" s="203" t="s">
        <v>1</v>
      </c>
      <c r="F101" s="204" t="s">
        <v>208</v>
      </c>
      <c r="G101" s="186"/>
      <c r="H101" s="205">
        <v>4</v>
      </c>
      <c r="I101" s="162"/>
      <c r="J101" s="186"/>
      <c r="K101" s="186"/>
      <c r="L101" s="214"/>
      <c r="M101" s="235"/>
      <c r="N101" s="236"/>
      <c r="O101" s="236"/>
      <c r="P101" s="236"/>
      <c r="Q101" s="236"/>
      <c r="R101" s="236"/>
      <c r="S101" s="236"/>
      <c r="T101" s="237"/>
      <c r="U101" s="186"/>
      <c r="V101" s="186"/>
      <c r="W101" s="186"/>
      <c r="X101" s="186"/>
      <c r="Y101" s="186"/>
      <c r="Z101" s="186"/>
      <c r="AA101" s="186"/>
      <c r="AB101" s="186"/>
      <c r="AC101" s="186"/>
      <c r="AD101" s="186"/>
      <c r="AE101" s="186"/>
      <c r="AF101" s="186"/>
      <c r="AG101" s="186"/>
      <c r="AT101" s="161" t="s">
        <v>257</v>
      </c>
      <c r="AU101" s="161" t="s">
        <v>96</v>
      </c>
      <c r="AV101" s="13" t="s">
        <v>96</v>
      </c>
      <c r="AW101" s="13" t="s">
        <v>40</v>
      </c>
      <c r="AX101" s="13" t="s">
        <v>93</v>
      </c>
      <c r="AY101" s="161" t="s">
        <v>195</v>
      </c>
    </row>
    <row r="102" spans="1:65" s="2" customFormat="1" ht="24.2" customHeight="1">
      <c r="A102" s="184"/>
      <c r="B102" s="212"/>
      <c r="C102" s="206" t="s">
        <v>96</v>
      </c>
      <c r="D102" s="206" t="s">
        <v>327</v>
      </c>
      <c r="E102" s="207" t="s">
        <v>1841</v>
      </c>
      <c r="F102" s="208" t="s">
        <v>1842</v>
      </c>
      <c r="G102" s="209" t="s">
        <v>482</v>
      </c>
      <c r="H102" s="210">
        <v>1</v>
      </c>
      <c r="I102" s="170"/>
      <c r="J102" s="187">
        <f>ROUND(I102*H102,2)</f>
        <v>0</v>
      </c>
      <c r="K102" s="238"/>
      <c r="L102" s="239"/>
      <c r="M102" s="240" t="s">
        <v>1</v>
      </c>
      <c r="N102" s="241" t="s">
        <v>50</v>
      </c>
      <c r="O102" s="229"/>
      <c r="P102" s="230">
        <f>O102*H102</f>
        <v>0</v>
      </c>
      <c r="Q102" s="230">
        <v>0.008</v>
      </c>
      <c r="R102" s="230">
        <f>Q102*H102</f>
        <v>0.008</v>
      </c>
      <c r="S102" s="230">
        <v>0</v>
      </c>
      <c r="T102" s="231">
        <f>S102*H102</f>
        <v>0</v>
      </c>
      <c r="U102" s="184"/>
      <c r="V102" s="184"/>
      <c r="W102" s="184"/>
      <c r="X102" s="184"/>
      <c r="Y102" s="184"/>
      <c r="Z102" s="184"/>
      <c r="AA102" s="184"/>
      <c r="AB102" s="184"/>
      <c r="AC102" s="184"/>
      <c r="AD102" s="184"/>
      <c r="AE102" s="184"/>
      <c r="AF102" s="221"/>
      <c r="AG102" s="221"/>
      <c r="AR102" s="155" t="s">
        <v>96</v>
      </c>
      <c r="AT102" s="155" t="s">
        <v>327</v>
      </c>
      <c r="AU102" s="155" t="s">
        <v>96</v>
      </c>
      <c r="AY102" s="15" t="s">
        <v>195</v>
      </c>
      <c r="BE102" s="156">
        <f>IF(N102="základní",J102,0)</f>
        <v>0</v>
      </c>
      <c r="BF102" s="156">
        <f>IF(N102="snížená",J102,0)</f>
        <v>0</v>
      </c>
      <c r="BG102" s="156">
        <f>IF(N102="zákl. přenesená",J102,0)</f>
        <v>0</v>
      </c>
      <c r="BH102" s="156">
        <f>IF(N102="sníž. přenesená",J102,0)</f>
        <v>0</v>
      </c>
      <c r="BI102" s="156">
        <f>IF(N102="nulová",J102,0)</f>
        <v>0</v>
      </c>
      <c r="BJ102" s="15" t="s">
        <v>93</v>
      </c>
      <c r="BK102" s="156">
        <f>ROUND(I102*H102,2)</f>
        <v>0</v>
      </c>
      <c r="BL102" s="15" t="s">
        <v>93</v>
      </c>
      <c r="BM102" s="155" t="s">
        <v>1843</v>
      </c>
    </row>
    <row r="103" spans="1:47" s="2" customFormat="1" ht="19.5">
      <c r="A103" s="184"/>
      <c r="B103" s="212"/>
      <c r="C103" s="184"/>
      <c r="D103" s="201" t="s">
        <v>202</v>
      </c>
      <c r="E103" s="184"/>
      <c r="F103" s="202" t="s">
        <v>1842</v>
      </c>
      <c r="G103" s="184"/>
      <c r="H103" s="184"/>
      <c r="I103" s="157"/>
      <c r="J103" s="184"/>
      <c r="K103" s="184"/>
      <c r="L103" s="212"/>
      <c r="M103" s="232"/>
      <c r="N103" s="233"/>
      <c r="O103" s="229"/>
      <c r="P103" s="229"/>
      <c r="Q103" s="229"/>
      <c r="R103" s="229"/>
      <c r="S103" s="229"/>
      <c r="T103" s="234"/>
      <c r="U103" s="184"/>
      <c r="V103" s="184"/>
      <c r="W103" s="184"/>
      <c r="X103" s="184"/>
      <c r="Y103" s="184"/>
      <c r="Z103" s="184"/>
      <c r="AA103" s="184"/>
      <c r="AB103" s="184"/>
      <c r="AC103" s="184"/>
      <c r="AD103" s="184"/>
      <c r="AE103" s="184"/>
      <c r="AF103" s="221"/>
      <c r="AG103" s="221"/>
      <c r="AT103" s="15" t="s">
        <v>202</v>
      </c>
      <c r="AU103" s="15" t="s">
        <v>96</v>
      </c>
    </row>
    <row r="104" spans="1:65" s="2" customFormat="1" ht="24.2" customHeight="1">
      <c r="A104" s="184"/>
      <c r="B104" s="212"/>
      <c r="C104" s="206" t="s">
        <v>150</v>
      </c>
      <c r="D104" s="206" t="s">
        <v>327</v>
      </c>
      <c r="E104" s="207" t="s">
        <v>1287</v>
      </c>
      <c r="F104" s="208" t="s">
        <v>1288</v>
      </c>
      <c r="G104" s="209" t="s">
        <v>482</v>
      </c>
      <c r="H104" s="210">
        <v>1</v>
      </c>
      <c r="I104" s="170"/>
      <c r="J104" s="187">
        <f>ROUND(I104*H104,2)</f>
        <v>0</v>
      </c>
      <c r="K104" s="238"/>
      <c r="L104" s="239"/>
      <c r="M104" s="240" t="s">
        <v>1</v>
      </c>
      <c r="N104" s="241" t="s">
        <v>50</v>
      </c>
      <c r="O104" s="229"/>
      <c r="P104" s="230">
        <f>O104*H104</f>
        <v>0</v>
      </c>
      <c r="Q104" s="230">
        <v>0.0165</v>
      </c>
      <c r="R104" s="230">
        <f>Q104*H104</f>
        <v>0.0165</v>
      </c>
      <c r="S104" s="230">
        <v>0</v>
      </c>
      <c r="T104" s="231">
        <f>S104*H104</f>
        <v>0</v>
      </c>
      <c r="U104" s="184"/>
      <c r="V104" s="184"/>
      <c r="W104" s="184"/>
      <c r="X104" s="184"/>
      <c r="Y104" s="184"/>
      <c r="Z104" s="184"/>
      <c r="AA104" s="184"/>
      <c r="AB104" s="184"/>
      <c r="AC104" s="184"/>
      <c r="AD104" s="184"/>
      <c r="AE104" s="184"/>
      <c r="AF104" s="221"/>
      <c r="AG104" s="221"/>
      <c r="AR104" s="155" t="s">
        <v>224</v>
      </c>
      <c r="AT104" s="155" t="s">
        <v>327</v>
      </c>
      <c r="AU104" s="155" t="s">
        <v>96</v>
      </c>
      <c r="AY104" s="15" t="s">
        <v>195</v>
      </c>
      <c r="BE104" s="156">
        <f>IF(N104="základní",J104,0)</f>
        <v>0</v>
      </c>
      <c r="BF104" s="156">
        <f>IF(N104="snížená",J104,0)</f>
        <v>0</v>
      </c>
      <c r="BG104" s="156">
        <f>IF(N104="zákl. přenesená",J104,0)</f>
        <v>0</v>
      </c>
      <c r="BH104" s="156">
        <f>IF(N104="sníž. přenesená",J104,0)</f>
        <v>0</v>
      </c>
      <c r="BI104" s="156">
        <f>IF(N104="nulová",J104,0)</f>
        <v>0</v>
      </c>
      <c r="BJ104" s="15" t="s">
        <v>93</v>
      </c>
      <c r="BK104" s="156">
        <f>ROUND(I104*H104,2)</f>
        <v>0</v>
      </c>
      <c r="BL104" s="15" t="s">
        <v>208</v>
      </c>
      <c r="BM104" s="155" t="s">
        <v>1844</v>
      </c>
    </row>
    <row r="105" spans="1:47" s="2" customFormat="1" ht="12">
      <c r="A105" s="184"/>
      <c r="B105" s="212"/>
      <c r="C105" s="184"/>
      <c r="D105" s="201" t="s">
        <v>202</v>
      </c>
      <c r="E105" s="184"/>
      <c r="F105" s="202" t="s">
        <v>1288</v>
      </c>
      <c r="G105" s="184"/>
      <c r="H105" s="184"/>
      <c r="I105" s="157"/>
      <c r="J105" s="184"/>
      <c r="K105" s="184"/>
      <c r="L105" s="212"/>
      <c r="M105" s="232"/>
      <c r="N105" s="233"/>
      <c r="O105" s="229"/>
      <c r="P105" s="229"/>
      <c r="Q105" s="229"/>
      <c r="R105" s="229"/>
      <c r="S105" s="229"/>
      <c r="T105" s="234"/>
      <c r="U105" s="184"/>
      <c r="V105" s="184"/>
      <c r="W105" s="184"/>
      <c r="X105" s="184"/>
      <c r="Y105" s="184"/>
      <c r="Z105" s="184"/>
      <c r="AA105" s="184"/>
      <c r="AB105" s="184"/>
      <c r="AC105" s="184"/>
      <c r="AD105" s="184"/>
      <c r="AE105" s="184"/>
      <c r="AF105" s="221"/>
      <c r="AG105" s="221"/>
      <c r="AT105" s="15" t="s">
        <v>202</v>
      </c>
      <c r="AU105" s="15" t="s">
        <v>96</v>
      </c>
    </row>
    <row r="106" spans="1:51" s="13" customFormat="1" ht="12">
      <c r="A106" s="186"/>
      <c r="B106" s="214"/>
      <c r="C106" s="186"/>
      <c r="D106" s="201" t="s">
        <v>257</v>
      </c>
      <c r="E106" s="203" t="s">
        <v>1</v>
      </c>
      <c r="F106" s="204" t="s">
        <v>93</v>
      </c>
      <c r="G106" s="186"/>
      <c r="H106" s="205">
        <v>1</v>
      </c>
      <c r="I106" s="162"/>
      <c r="J106" s="186"/>
      <c r="K106" s="186"/>
      <c r="L106" s="214"/>
      <c r="M106" s="235"/>
      <c r="N106" s="236"/>
      <c r="O106" s="236"/>
      <c r="P106" s="236"/>
      <c r="Q106" s="236"/>
      <c r="R106" s="236"/>
      <c r="S106" s="236"/>
      <c r="T106" s="237"/>
      <c r="U106" s="186"/>
      <c r="V106" s="186"/>
      <c r="W106" s="186"/>
      <c r="X106" s="186"/>
      <c r="Y106" s="186"/>
      <c r="Z106" s="186"/>
      <c r="AA106" s="186"/>
      <c r="AB106" s="186"/>
      <c r="AC106" s="186"/>
      <c r="AD106" s="186"/>
      <c r="AE106" s="186"/>
      <c r="AF106" s="186"/>
      <c r="AG106" s="186"/>
      <c r="AT106" s="161" t="s">
        <v>257</v>
      </c>
      <c r="AU106" s="161" t="s">
        <v>96</v>
      </c>
      <c r="AV106" s="13" t="s">
        <v>96</v>
      </c>
      <c r="AW106" s="13" t="s">
        <v>40</v>
      </c>
      <c r="AX106" s="13" t="s">
        <v>93</v>
      </c>
      <c r="AY106" s="161" t="s">
        <v>195</v>
      </c>
    </row>
    <row r="107" spans="1:65" s="2" customFormat="1" ht="24.2" customHeight="1">
      <c r="A107" s="184"/>
      <c r="B107" s="212"/>
      <c r="C107" s="206" t="s">
        <v>208</v>
      </c>
      <c r="D107" s="206" t="s">
        <v>327</v>
      </c>
      <c r="E107" s="207" t="s">
        <v>1845</v>
      </c>
      <c r="F107" s="208" t="s">
        <v>1846</v>
      </c>
      <c r="G107" s="209" t="s">
        <v>482</v>
      </c>
      <c r="H107" s="210">
        <v>2</v>
      </c>
      <c r="I107" s="170"/>
      <c r="J107" s="187">
        <f>ROUND(I107*H107,2)</f>
        <v>0</v>
      </c>
      <c r="K107" s="238"/>
      <c r="L107" s="239"/>
      <c r="M107" s="240" t="s">
        <v>1</v>
      </c>
      <c r="N107" s="241" t="s">
        <v>50</v>
      </c>
      <c r="O107" s="229"/>
      <c r="P107" s="230">
        <f>O107*H107</f>
        <v>0</v>
      </c>
      <c r="Q107" s="230">
        <v>0.0157</v>
      </c>
      <c r="R107" s="230">
        <f>Q107*H107</f>
        <v>0.0314</v>
      </c>
      <c r="S107" s="230">
        <v>0</v>
      </c>
      <c r="T107" s="231">
        <f>S107*H107</f>
        <v>0</v>
      </c>
      <c r="U107" s="184"/>
      <c r="V107" s="184"/>
      <c r="W107" s="184"/>
      <c r="X107" s="184"/>
      <c r="Y107" s="184"/>
      <c r="Z107" s="184"/>
      <c r="AA107" s="184"/>
      <c r="AB107" s="184"/>
      <c r="AC107" s="184"/>
      <c r="AD107" s="184"/>
      <c r="AE107" s="184"/>
      <c r="AF107" s="221"/>
      <c r="AG107" s="221"/>
      <c r="AR107" s="155" t="s">
        <v>96</v>
      </c>
      <c r="AT107" s="155" t="s">
        <v>327</v>
      </c>
      <c r="AU107" s="155" t="s">
        <v>96</v>
      </c>
      <c r="AY107" s="15" t="s">
        <v>195</v>
      </c>
      <c r="BE107" s="156">
        <f>IF(N107="základní",J107,0)</f>
        <v>0</v>
      </c>
      <c r="BF107" s="156">
        <f>IF(N107="snížená",J107,0)</f>
        <v>0</v>
      </c>
      <c r="BG107" s="156">
        <f>IF(N107="zákl. přenesená",J107,0)</f>
        <v>0</v>
      </c>
      <c r="BH107" s="156">
        <f>IF(N107="sníž. přenesená",J107,0)</f>
        <v>0</v>
      </c>
      <c r="BI107" s="156">
        <f>IF(N107="nulová",J107,0)</f>
        <v>0</v>
      </c>
      <c r="BJ107" s="15" t="s">
        <v>93</v>
      </c>
      <c r="BK107" s="156">
        <f>ROUND(I107*H107,2)</f>
        <v>0</v>
      </c>
      <c r="BL107" s="15" t="s">
        <v>93</v>
      </c>
      <c r="BM107" s="155" t="s">
        <v>1847</v>
      </c>
    </row>
    <row r="108" spans="1:47" s="2" customFormat="1" ht="19.5">
      <c r="A108" s="184"/>
      <c r="B108" s="212"/>
      <c r="C108" s="184"/>
      <c r="D108" s="201" t="s">
        <v>202</v>
      </c>
      <c r="E108" s="184"/>
      <c r="F108" s="202" t="s">
        <v>1846</v>
      </c>
      <c r="G108" s="184"/>
      <c r="H108" s="184"/>
      <c r="I108" s="157"/>
      <c r="J108" s="184"/>
      <c r="K108" s="184"/>
      <c r="L108" s="212"/>
      <c r="M108" s="232"/>
      <c r="N108" s="233"/>
      <c r="O108" s="229"/>
      <c r="P108" s="229"/>
      <c r="Q108" s="229"/>
      <c r="R108" s="229"/>
      <c r="S108" s="229"/>
      <c r="T108" s="234"/>
      <c r="U108" s="184"/>
      <c r="V108" s="184"/>
      <c r="W108" s="184"/>
      <c r="X108" s="184"/>
      <c r="Y108" s="184"/>
      <c r="Z108" s="184"/>
      <c r="AA108" s="184"/>
      <c r="AB108" s="184"/>
      <c r="AC108" s="184"/>
      <c r="AD108" s="184"/>
      <c r="AE108" s="184"/>
      <c r="AF108" s="221"/>
      <c r="AG108" s="221"/>
      <c r="AT108" s="15" t="s">
        <v>202</v>
      </c>
      <c r="AU108" s="15" t="s">
        <v>96</v>
      </c>
    </row>
    <row r="109" spans="1:65" s="2" customFormat="1" ht="24.2" customHeight="1">
      <c r="A109" s="184"/>
      <c r="B109" s="212"/>
      <c r="C109" s="206" t="s">
        <v>194</v>
      </c>
      <c r="D109" s="206" t="s">
        <v>327</v>
      </c>
      <c r="E109" s="207" t="s">
        <v>1848</v>
      </c>
      <c r="F109" s="208" t="s">
        <v>1849</v>
      </c>
      <c r="G109" s="209" t="s">
        <v>482</v>
      </c>
      <c r="H109" s="210">
        <v>2</v>
      </c>
      <c r="I109" s="170"/>
      <c r="J109" s="187">
        <f>ROUND(I109*H109,2)</f>
        <v>0</v>
      </c>
      <c r="K109" s="238"/>
      <c r="L109" s="239"/>
      <c r="M109" s="240" t="s">
        <v>1</v>
      </c>
      <c r="N109" s="241" t="s">
        <v>50</v>
      </c>
      <c r="O109" s="229"/>
      <c r="P109" s="230">
        <f>O109*H109</f>
        <v>0</v>
      </c>
      <c r="Q109" s="230">
        <v>0.012</v>
      </c>
      <c r="R109" s="230">
        <f>Q109*H109</f>
        <v>0.024</v>
      </c>
      <c r="S109" s="230">
        <v>0</v>
      </c>
      <c r="T109" s="231">
        <f>S109*H109</f>
        <v>0</v>
      </c>
      <c r="U109" s="184"/>
      <c r="V109" s="184"/>
      <c r="W109" s="184"/>
      <c r="X109" s="184"/>
      <c r="Y109" s="184"/>
      <c r="Z109" s="184"/>
      <c r="AA109" s="184"/>
      <c r="AB109" s="184"/>
      <c r="AC109" s="184"/>
      <c r="AD109" s="184"/>
      <c r="AE109" s="184"/>
      <c r="AF109" s="221"/>
      <c r="AG109" s="221"/>
      <c r="AR109" s="155" t="s">
        <v>96</v>
      </c>
      <c r="AT109" s="155" t="s">
        <v>327</v>
      </c>
      <c r="AU109" s="155" t="s">
        <v>96</v>
      </c>
      <c r="AY109" s="15" t="s">
        <v>195</v>
      </c>
      <c r="BE109" s="156">
        <f>IF(N109="základní",J109,0)</f>
        <v>0</v>
      </c>
      <c r="BF109" s="156">
        <f>IF(N109="snížená",J109,0)</f>
        <v>0</v>
      </c>
      <c r="BG109" s="156">
        <f>IF(N109="zákl. přenesená",J109,0)</f>
        <v>0</v>
      </c>
      <c r="BH109" s="156">
        <f>IF(N109="sníž. přenesená",J109,0)</f>
        <v>0</v>
      </c>
      <c r="BI109" s="156">
        <f>IF(N109="nulová",J109,0)</f>
        <v>0</v>
      </c>
      <c r="BJ109" s="15" t="s">
        <v>93</v>
      </c>
      <c r="BK109" s="156">
        <f>ROUND(I109*H109,2)</f>
        <v>0</v>
      </c>
      <c r="BL109" s="15" t="s">
        <v>93</v>
      </c>
      <c r="BM109" s="155" t="s">
        <v>1850</v>
      </c>
    </row>
    <row r="110" spans="1:47" s="2" customFormat="1" ht="19.5">
      <c r="A110" s="184"/>
      <c r="B110" s="212"/>
      <c r="C110" s="184"/>
      <c r="D110" s="201" t="s">
        <v>202</v>
      </c>
      <c r="E110" s="184"/>
      <c r="F110" s="202" t="s">
        <v>1849</v>
      </c>
      <c r="G110" s="184"/>
      <c r="H110" s="184"/>
      <c r="I110" s="157"/>
      <c r="J110" s="184"/>
      <c r="K110" s="184"/>
      <c r="L110" s="212"/>
      <c r="M110" s="232"/>
      <c r="N110" s="233"/>
      <c r="O110" s="229"/>
      <c r="P110" s="229"/>
      <c r="Q110" s="229"/>
      <c r="R110" s="229"/>
      <c r="S110" s="229"/>
      <c r="T110" s="234"/>
      <c r="U110" s="184"/>
      <c r="V110" s="184"/>
      <c r="W110" s="184"/>
      <c r="X110" s="184"/>
      <c r="Y110" s="184"/>
      <c r="Z110" s="184"/>
      <c r="AA110" s="184"/>
      <c r="AB110" s="184"/>
      <c r="AC110" s="184"/>
      <c r="AD110" s="184"/>
      <c r="AE110" s="184"/>
      <c r="AF110" s="221"/>
      <c r="AG110" s="221"/>
      <c r="AT110" s="15" t="s">
        <v>202</v>
      </c>
      <c r="AU110" s="15" t="s">
        <v>96</v>
      </c>
    </row>
    <row r="111" spans="1:65" s="2" customFormat="1" ht="24.2" customHeight="1">
      <c r="A111" s="184"/>
      <c r="B111" s="212"/>
      <c r="C111" s="196" t="s">
        <v>216</v>
      </c>
      <c r="D111" s="196" t="s">
        <v>196</v>
      </c>
      <c r="E111" s="197" t="s">
        <v>1851</v>
      </c>
      <c r="F111" s="198" t="s">
        <v>1314</v>
      </c>
      <c r="G111" s="199" t="s">
        <v>482</v>
      </c>
      <c r="H111" s="200">
        <v>3</v>
      </c>
      <c r="I111" s="149"/>
      <c r="J111" s="183">
        <f>ROUND(I111*H111,2)</f>
        <v>0</v>
      </c>
      <c r="K111" s="226"/>
      <c r="L111" s="212"/>
      <c r="M111" s="227" t="s">
        <v>1</v>
      </c>
      <c r="N111" s="228" t="s">
        <v>50</v>
      </c>
      <c r="O111" s="229"/>
      <c r="P111" s="230">
        <f>O111*H111</f>
        <v>0</v>
      </c>
      <c r="Q111" s="230">
        <v>0.00171</v>
      </c>
      <c r="R111" s="230">
        <f>Q111*H111</f>
        <v>0.00513</v>
      </c>
      <c r="S111" s="230">
        <v>0</v>
      </c>
      <c r="T111" s="231">
        <f>S111*H111</f>
        <v>0</v>
      </c>
      <c r="U111" s="184"/>
      <c r="V111" s="184"/>
      <c r="W111" s="184"/>
      <c r="X111" s="184"/>
      <c r="Y111" s="184"/>
      <c r="Z111" s="184"/>
      <c r="AA111" s="184"/>
      <c r="AB111" s="184"/>
      <c r="AC111" s="184"/>
      <c r="AD111" s="184"/>
      <c r="AE111" s="184"/>
      <c r="AF111" s="221"/>
      <c r="AG111" s="221"/>
      <c r="AR111" s="155" t="s">
        <v>93</v>
      </c>
      <c r="AT111" s="155" t="s">
        <v>196</v>
      </c>
      <c r="AU111" s="155" t="s">
        <v>96</v>
      </c>
      <c r="AY111" s="15" t="s">
        <v>195</v>
      </c>
      <c r="BE111" s="156">
        <f>IF(N111="základní",J111,0)</f>
        <v>0</v>
      </c>
      <c r="BF111" s="156">
        <f>IF(N111="snížená",J111,0)</f>
        <v>0</v>
      </c>
      <c r="BG111" s="156">
        <f>IF(N111="zákl. přenesená",J111,0)</f>
        <v>0</v>
      </c>
      <c r="BH111" s="156">
        <f>IF(N111="sníž. přenesená",J111,0)</f>
        <v>0</v>
      </c>
      <c r="BI111" s="156">
        <f>IF(N111="nulová",J111,0)</f>
        <v>0</v>
      </c>
      <c r="BJ111" s="15" t="s">
        <v>93</v>
      </c>
      <c r="BK111" s="156">
        <f>ROUND(I111*H111,2)</f>
        <v>0</v>
      </c>
      <c r="BL111" s="15" t="s">
        <v>93</v>
      </c>
      <c r="BM111" s="155" t="s">
        <v>1852</v>
      </c>
    </row>
    <row r="112" spans="1:47" s="2" customFormat="1" ht="29.25">
      <c r="A112" s="184"/>
      <c r="B112" s="212"/>
      <c r="C112" s="184"/>
      <c r="D112" s="201" t="s">
        <v>202</v>
      </c>
      <c r="E112" s="184"/>
      <c r="F112" s="202" t="s">
        <v>1316</v>
      </c>
      <c r="G112" s="184"/>
      <c r="H112" s="184"/>
      <c r="I112" s="157"/>
      <c r="J112" s="184"/>
      <c r="K112" s="184"/>
      <c r="L112" s="212"/>
      <c r="M112" s="232"/>
      <c r="N112" s="233"/>
      <c r="O112" s="229"/>
      <c r="P112" s="229"/>
      <c r="Q112" s="229"/>
      <c r="R112" s="229"/>
      <c r="S112" s="229"/>
      <c r="T112" s="234"/>
      <c r="U112" s="184"/>
      <c r="V112" s="184"/>
      <c r="W112" s="184"/>
      <c r="X112" s="184"/>
      <c r="Y112" s="184"/>
      <c r="Z112" s="184"/>
      <c r="AA112" s="184"/>
      <c r="AB112" s="184"/>
      <c r="AC112" s="184"/>
      <c r="AD112" s="184"/>
      <c r="AE112" s="184"/>
      <c r="AF112" s="221"/>
      <c r="AG112" s="221"/>
      <c r="AT112" s="15" t="s">
        <v>202</v>
      </c>
      <c r="AU112" s="15" t="s">
        <v>96</v>
      </c>
    </row>
    <row r="113" spans="1:51" s="13" customFormat="1" ht="12">
      <c r="A113" s="186"/>
      <c r="B113" s="214"/>
      <c r="C113" s="186"/>
      <c r="D113" s="201" t="s">
        <v>257</v>
      </c>
      <c r="E113" s="203" t="s">
        <v>1</v>
      </c>
      <c r="F113" s="204" t="s">
        <v>150</v>
      </c>
      <c r="G113" s="186"/>
      <c r="H113" s="205">
        <v>3</v>
      </c>
      <c r="I113" s="162"/>
      <c r="J113" s="186"/>
      <c r="K113" s="186"/>
      <c r="L113" s="214"/>
      <c r="M113" s="235"/>
      <c r="N113" s="236"/>
      <c r="O113" s="236"/>
      <c r="P113" s="236"/>
      <c r="Q113" s="236"/>
      <c r="R113" s="236"/>
      <c r="S113" s="236"/>
      <c r="T113" s="237"/>
      <c r="U113" s="186"/>
      <c r="V113" s="186"/>
      <c r="W113" s="186"/>
      <c r="X113" s="186"/>
      <c r="Y113" s="186"/>
      <c r="Z113" s="186"/>
      <c r="AA113" s="186"/>
      <c r="AB113" s="186"/>
      <c r="AC113" s="186"/>
      <c r="AD113" s="186"/>
      <c r="AE113" s="186"/>
      <c r="AF113" s="186"/>
      <c r="AG113" s="186"/>
      <c r="AT113" s="161" t="s">
        <v>257</v>
      </c>
      <c r="AU113" s="161" t="s">
        <v>96</v>
      </c>
      <c r="AV113" s="13" t="s">
        <v>96</v>
      </c>
      <c r="AW113" s="13" t="s">
        <v>40</v>
      </c>
      <c r="AX113" s="13" t="s">
        <v>93</v>
      </c>
      <c r="AY113" s="161" t="s">
        <v>195</v>
      </c>
    </row>
    <row r="114" spans="1:65" s="2" customFormat="1" ht="33" customHeight="1">
      <c r="A114" s="184"/>
      <c r="B114" s="212"/>
      <c r="C114" s="206" t="s">
        <v>220</v>
      </c>
      <c r="D114" s="206" t="s">
        <v>327</v>
      </c>
      <c r="E114" s="207" t="s">
        <v>1853</v>
      </c>
      <c r="F114" s="208" t="s">
        <v>1854</v>
      </c>
      <c r="G114" s="209" t="s">
        <v>482</v>
      </c>
      <c r="H114" s="210">
        <v>2</v>
      </c>
      <c r="I114" s="170"/>
      <c r="J114" s="187">
        <f>ROUND(I114*H114,2)</f>
        <v>0</v>
      </c>
      <c r="K114" s="238"/>
      <c r="L114" s="239"/>
      <c r="M114" s="240" t="s">
        <v>1</v>
      </c>
      <c r="N114" s="241" t="s">
        <v>50</v>
      </c>
      <c r="O114" s="229"/>
      <c r="P114" s="230">
        <f>O114*H114</f>
        <v>0</v>
      </c>
      <c r="Q114" s="230">
        <v>0.0159</v>
      </c>
      <c r="R114" s="230">
        <f>Q114*H114</f>
        <v>0.0318</v>
      </c>
      <c r="S114" s="230">
        <v>0</v>
      </c>
      <c r="T114" s="231">
        <f>S114*H114</f>
        <v>0</v>
      </c>
      <c r="U114" s="184"/>
      <c r="V114" s="184"/>
      <c r="W114" s="184"/>
      <c r="X114" s="184"/>
      <c r="Y114" s="184"/>
      <c r="Z114" s="184"/>
      <c r="AA114" s="184"/>
      <c r="AB114" s="184"/>
      <c r="AC114" s="184"/>
      <c r="AD114" s="184"/>
      <c r="AE114" s="184"/>
      <c r="AF114" s="221"/>
      <c r="AG114" s="221"/>
      <c r="AR114" s="155" t="s">
        <v>96</v>
      </c>
      <c r="AT114" s="155" t="s">
        <v>327</v>
      </c>
      <c r="AU114" s="155" t="s">
        <v>96</v>
      </c>
      <c r="AY114" s="15" t="s">
        <v>195</v>
      </c>
      <c r="BE114" s="156">
        <f>IF(N114="základní",J114,0)</f>
        <v>0</v>
      </c>
      <c r="BF114" s="156">
        <f>IF(N114="snížená",J114,0)</f>
        <v>0</v>
      </c>
      <c r="BG114" s="156">
        <f>IF(N114="zákl. přenesená",J114,0)</f>
        <v>0</v>
      </c>
      <c r="BH114" s="156">
        <f>IF(N114="sníž. přenesená",J114,0)</f>
        <v>0</v>
      </c>
      <c r="BI114" s="156">
        <f>IF(N114="nulová",J114,0)</f>
        <v>0</v>
      </c>
      <c r="BJ114" s="15" t="s">
        <v>93</v>
      </c>
      <c r="BK114" s="156">
        <f>ROUND(I114*H114,2)</f>
        <v>0</v>
      </c>
      <c r="BL114" s="15" t="s">
        <v>93</v>
      </c>
      <c r="BM114" s="155" t="s">
        <v>1855</v>
      </c>
    </row>
    <row r="115" spans="1:47" s="2" customFormat="1" ht="19.5">
      <c r="A115" s="184"/>
      <c r="B115" s="212"/>
      <c r="C115" s="184"/>
      <c r="D115" s="201" t="s">
        <v>202</v>
      </c>
      <c r="E115" s="184"/>
      <c r="F115" s="202" t="s">
        <v>1854</v>
      </c>
      <c r="G115" s="184"/>
      <c r="H115" s="184"/>
      <c r="I115" s="157"/>
      <c r="J115" s="184"/>
      <c r="K115" s="184"/>
      <c r="L115" s="212"/>
      <c r="M115" s="232"/>
      <c r="N115" s="233"/>
      <c r="O115" s="229"/>
      <c r="P115" s="229"/>
      <c r="Q115" s="229"/>
      <c r="R115" s="229"/>
      <c r="S115" s="229"/>
      <c r="T115" s="234"/>
      <c r="U115" s="184"/>
      <c r="V115" s="184"/>
      <c r="W115" s="184"/>
      <c r="X115" s="184"/>
      <c r="Y115" s="184"/>
      <c r="Z115" s="184"/>
      <c r="AA115" s="184"/>
      <c r="AB115" s="184"/>
      <c r="AC115" s="184"/>
      <c r="AD115" s="184"/>
      <c r="AE115" s="184"/>
      <c r="AF115" s="221"/>
      <c r="AG115" s="221"/>
      <c r="AT115" s="15" t="s">
        <v>202</v>
      </c>
      <c r="AU115" s="15" t="s">
        <v>96</v>
      </c>
    </row>
    <row r="116" spans="1:65" s="2" customFormat="1" ht="24.2" customHeight="1">
      <c r="A116" s="184"/>
      <c r="B116" s="212"/>
      <c r="C116" s="206" t="s">
        <v>224</v>
      </c>
      <c r="D116" s="206" t="s">
        <v>327</v>
      </c>
      <c r="E116" s="207" t="s">
        <v>1317</v>
      </c>
      <c r="F116" s="208" t="s">
        <v>1318</v>
      </c>
      <c r="G116" s="209" t="s">
        <v>482</v>
      </c>
      <c r="H116" s="210">
        <v>3</v>
      </c>
      <c r="I116" s="170"/>
      <c r="J116" s="187">
        <f>ROUND(I116*H116,2)</f>
        <v>0</v>
      </c>
      <c r="K116" s="238"/>
      <c r="L116" s="239"/>
      <c r="M116" s="240" t="s">
        <v>1</v>
      </c>
      <c r="N116" s="241" t="s">
        <v>50</v>
      </c>
      <c r="O116" s="229"/>
      <c r="P116" s="230">
        <f>O116*H116</f>
        <v>0</v>
      </c>
      <c r="Q116" s="230">
        <v>0.0149</v>
      </c>
      <c r="R116" s="230">
        <f>Q116*H116</f>
        <v>0.044700000000000004</v>
      </c>
      <c r="S116" s="230">
        <v>0</v>
      </c>
      <c r="T116" s="231">
        <f>S116*H116</f>
        <v>0</v>
      </c>
      <c r="U116" s="184"/>
      <c r="V116" s="184"/>
      <c r="W116" s="184"/>
      <c r="X116" s="184"/>
      <c r="Y116" s="184"/>
      <c r="Z116" s="184"/>
      <c r="AA116" s="184"/>
      <c r="AB116" s="184"/>
      <c r="AC116" s="184"/>
      <c r="AD116" s="184"/>
      <c r="AE116" s="184"/>
      <c r="AF116" s="221"/>
      <c r="AG116" s="221"/>
      <c r="AR116" s="155" t="s">
        <v>224</v>
      </c>
      <c r="AT116" s="155" t="s">
        <v>327</v>
      </c>
      <c r="AU116" s="155" t="s">
        <v>96</v>
      </c>
      <c r="AY116" s="15" t="s">
        <v>195</v>
      </c>
      <c r="BE116" s="156">
        <f>IF(N116="základní",J116,0)</f>
        <v>0</v>
      </c>
      <c r="BF116" s="156">
        <f>IF(N116="snížená",J116,0)</f>
        <v>0</v>
      </c>
      <c r="BG116" s="156">
        <f>IF(N116="zákl. přenesená",J116,0)</f>
        <v>0</v>
      </c>
      <c r="BH116" s="156">
        <f>IF(N116="sníž. přenesená",J116,0)</f>
        <v>0</v>
      </c>
      <c r="BI116" s="156">
        <f>IF(N116="nulová",J116,0)</f>
        <v>0</v>
      </c>
      <c r="BJ116" s="15" t="s">
        <v>93</v>
      </c>
      <c r="BK116" s="156">
        <f>ROUND(I116*H116,2)</f>
        <v>0</v>
      </c>
      <c r="BL116" s="15" t="s">
        <v>208</v>
      </c>
      <c r="BM116" s="155" t="s">
        <v>1856</v>
      </c>
    </row>
    <row r="117" spans="1:47" s="2" customFormat="1" ht="19.5">
      <c r="A117" s="184"/>
      <c r="B117" s="212"/>
      <c r="C117" s="184"/>
      <c r="D117" s="201" t="s">
        <v>202</v>
      </c>
      <c r="E117" s="184"/>
      <c r="F117" s="202" t="s">
        <v>1318</v>
      </c>
      <c r="G117" s="184"/>
      <c r="H117" s="184"/>
      <c r="I117" s="157"/>
      <c r="J117" s="184"/>
      <c r="K117" s="184"/>
      <c r="L117" s="212"/>
      <c r="M117" s="232"/>
      <c r="N117" s="233"/>
      <c r="O117" s="229"/>
      <c r="P117" s="229"/>
      <c r="Q117" s="229"/>
      <c r="R117" s="229"/>
      <c r="S117" s="229"/>
      <c r="T117" s="234"/>
      <c r="U117" s="184"/>
      <c r="V117" s="184"/>
      <c r="W117" s="184"/>
      <c r="X117" s="184"/>
      <c r="Y117" s="184"/>
      <c r="Z117" s="184"/>
      <c r="AA117" s="184"/>
      <c r="AB117" s="184"/>
      <c r="AC117" s="184"/>
      <c r="AD117" s="184"/>
      <c r="AE117" s="184"/>
      <c r="AF117" s="221"/>
      <c r="AG117" s="221"/>
      <c r="AT117" s="15" t="s">
        <v>202</v>
      </c>
      <c r="AU117" s="15" t="s">
        <v>96</v>
      </c>
    </row>
    <row r="118" spans="1:51" s="13" customFormat="1" ht="12">
      <c r="A118" s="186"/>
      <c r="B118" s="214"/>
      <c r="C118" s="186"/>
      <c r="D118" s="201" t="s">
        <v>257</v>
      </c>
      <c r="E118" s="203" t="s">
        <v>1</v>
      </c>
      <c r="F118" s="204" t="s">
        <v>150</v>
      </c>
      <c r="G118" s="186"/>
      <c r="H118" s="205">
        <v>3</v>
      </c>
      <c r="I118" s="162"/>
      <c r="J118" s="186"/>
      <c r="K118" s="186"/>
      <c r="L118" s="214"/>
      <c r="M118" s="235"/>
      <c r="N118" s="236"/>
      <c r="O118" s="236"/>
      <c r="P118" s="236"/>
      <c r="Q118" s="236"/>
      <c r="R118" s="236"/>
      <c r="S118" s="236"/>
      <c r="T118" s="237"/>
      <c r="U118" s="186"/>
      <c r="V118" s="186"/>
      <c r="W118" s="186"/>
      <c r="X118" s="186"/>
      <c r="Y118" s="186"/>
      <c r="Z118" s="186"/>
      <c r="AA118" s="186"/>
      <c r="AB118" s="186"/>
      <c r="AC118" s="186"/>
      <c r="AD118" s="186"/>
      <c r="AE118" s="186"/>
      <c r="AF118" s="186"/>
      <c r="AG118" s="186"/>
      <c r="AT118" s="161" t="s">
        <v>257</v>
      </c>
      <c r="AU118" s="161" t="s">
        <v>96</v>
      </c>
      <c r="AV118" s="13" t="s">
        <v>96</v>
      </c>
      <c r="AW118" s="13" t="s">
        <v>40</v>
      </c>
      <c r="AX118" s="13" t="s">
        <v>93</v>
      </c>
      <c r="AY118" s="161" t="s">
        <v>195</v>
      </c>
    </row>
    <row r="119" spans="1:65" s="2" customFormat="1" ht="24.2" customHeight="1">
      <c r="A119" s="184"/>
      <c r="B119" s="212"/>
      <c r="C119" s="196" t="s">
        <v>229</v>
      </c>
      <c r="D119" s="196" t="s">
        <v>196</v>
      </c>
      <c r="E119" s="197" t="s">
        <v>1857</v>
      </c>
      <c r="F119" s="198" t="s">
        <v>1858</v>
      </c>
      <c r="G119" s="199" t="s">
        <v>482</v>
      </c>
      <c r="H119" s="200">
        <v>2</v>
      </c>
      <c r="I119" s="149"/>
      <c r="J119" s="183">
        <f>ROUND(I119*H119,2)</f>
        <v>0</v>
      </c>
      <c r="K119" s="226"/>
      <c r="L119" s="212"/>
      <c r="M119" s="227" t="s">
        <v>1</v>
      </c>
      <c r="N119" s="228" t="s">
        <v>50</v>
      </c>
      <c r="O119" s="229"/>
      <c r="P119" s="230">
        <f>O119*H119</f>
        <v>0</v>
      </c>
      <c r="Q119" s="230">
        <v>0.00074</v>
      </c>
      <c r="R119" s="230">
        <f>Q119*H119</f>
        <v>0.00148</v>
      </c>
      <c r="S119" s="230">
        <v>0</v>
      </c>
      <c r="T119" s="231">
        <f>S119*H119</f>
        <v>0</v>
      </c>
      <c r="U119" s="184"/>
      <c r="V119" s="184"/>
      <c r="W119" s="184"/>
      <c r="X119" s="184"/>
      <c r="Y119" s="184"/>
      <c r="Z119" s="184"/>
      <c r="AA119" s="184"/>
      <c r="AB119" s="184"/>
      <c r="AC119" s="184"/>
      <c r="AD119" s="184"/>
      <c r="AE119" s="184"/>
      <c r="AF119" s="221"/>
      <c r="AG119" s="221"/>
      <c r="AR119" s="155" t="s">
        <v>93</v>
      </c>
      <c r="AT119" s="155" t="s">
        <v>196</v>
      </c>
      <c r="AU119" s="155" t="s">
        <v>96</v>
      </c>
      <c r="AY119" s="15" t="s">
        <v>195</v>
      </c>
      <c r="BE119" s="156">
        <f>IF(N119="základní",J119,0)</f>
        <v>0</v>
      </c>
      <c r="BF119" s="156">
        <f>IF(N119="snížená",J119,0)</f>
        <v>0</v>
      </c>
      <c r="BG119" s="156">
        <f>IF(N119="zákl. přenesená",J119,0)</f>
        <v>0</v>
      </c>
      <c r="BH119" s="156">
        <f>IF(N119="sníž. přenesená",J119,0)</f>
        <v>0</v>
      </c>
      <c r="BI119" s="156">
        <f>IF(N119="nulová",J119,0)</f>
        <v>0</v>
      </c>
      <c r="BJ119" s="15" t="s">
        <v>93</v>
      </c>
      <c r="BK119" s="156">
        <f>ROUND(I119*H119,2)</f>
        <v>0</v>
      </c>
      <c r="BL119" s="15" t="s">
        <v>93</v>
      </c>
      <c r="BM119" s="155" t="s">
        <v>1859</v>
      </c>
    </row>
    <row r="120" spans="1:47" s="2" customFormat="1" ht="19.5">
      <c r="A120" s="184"/>
      <c r="B120" s="212"/>
      <c r="C120" s="184"/>
      <c r="D120" s="201" t="s">
        <v>202</v>
      </c>
      <c r="E120" s="184"/>
      <c r="F120" s="202" t="s">
        <v>1860</v>
      </c>
      <c r="G120" s="184"/>
      <c r="H120" s="184"/>
      <c r="I120" s="157"/>
      <c r="J120" s="184"/>
      <c r="K120" s="184"/>
      <c r="L120" s="212"/>
      <c r="M120" s="232"/>
      <c r="N120" s="233"/>
      <c r="O120" s="229"/>
      <c r="P120" s="229"/>
      <c r="Q120" s="229"/>
      <c r="R120" s="229"/>
      <c r="S120" s="229"/>
      <c r="T120" s="234"/>
      <c r="U120" s="184"/>
      <c r="V120" s="184"/>
      <c r="W120" s="184"/>
      <c r="X120" s="184"/>
      <c r="Y120" s="184"/>
      <c r="Z120" s="184"/>
      <c r="AA120" s="184"/>
      <c r="AB120" s="184"/>
      <c r="AC120" s="184"/>
      <c r="AD120" s="184"/>
      <c r="AE120" s="184"/>
      <c r="AF120" s="221"/>
      <c r="AG120" s="221"/>
      <c r="AT120" s="15" t="s">
        <v>202</v>
      </c>
      <c r="AU120" s="15" t="s">
        <v>96</v>
      </c>
    </row>
    <row r="121" spans="1:65" s="2" customFormat="1" ht="24.2" customHeight="1">
      <c r="A121" s="184"/>
      <c r="B121" s="212"/>
      <c r="C121" s="206" t="s">
        <v>234</v>
      </c>
      <c r="D121" s="206" t="s">
        <v>327</v>
      </c>
      <c r="E121" s="207" t="s">
        <v>1861</v>
      </c>
      <c r="F121" s="208" t="s">
        <v>1862</v>
      </c>
      <c r="G121" s="209" t="s">
        <v>482</v>
      </c>
      <c r="H121" s="210">
        <v>2</v>
      </c>
      <c r="I121" s="170"/>
      <c r="J121" s="187">
        <f>ROUND(I121*H121,2)</f>
        <v>0</v>
      </c>
      <c r="K121" s="238"/>
      <c r="L121" s="239"/>
      <c r="M121" s="240" t="s">
        <v>1</v>
      </c>
      <c r="N121" s="241" t="s">
        <v>50</v>
      </c>
      <c r="O121" s="229"/>
      <c r="P121" s="230">
        <f>O121*H121</f>
        <v>0</v>
      </c>
      <c r="Q121" s="230">
        <v>0.014</v>
      </c>
      <c r="R121" s="230">
        <f>Q121*H121</f>
        <v>0.028</v>
      </c>
      <c r="S121" s="230">
        <v>0</v>
      </c>
      <c r="T121" s="231">
        <f>S121*H121</f>
        <v>0</v>
      </c>
      <c r="U121" s="184"/>
      <c r="V121" s="184"/>
      <c r="W121" s="184"/>
      <c r="X121" s="184"/>
      <c r="Y121" s="184"/>
      <c r="Z121" s="184"/>
      <c r="AA121" s="184"/>
      <c r="AB121" s="184"/>
      <c r="AC121" s="184"/>
      <c r="AD121" s="184"/>
      <c r="AE121" s="184"/>
      <c r="AF121" s="221"/>
      <c r="AG121" s="221"/>
      <c r="AR121" s="155" t="s">
        <v>96</v>
      </c>
      <c r="AT121" s="155" t="s">
        <v>327</v>
      </c>
      <c r="AU121" s="155" t="s">
        <v>96</v>
      </c>
      <c r="AY121" s="15" t="s">
        <v>195</v>
      </c>
      <c r="BE121" s="156">
        <f>IF(N121="základní",J121,0)</f>
        <v>0</v>
      </c>
      <c r="BF121" s="156">
        <f>IF(N121="snížená",J121,0)</f>
        <v>0</v>
      </c>
      <c r="BG121" s="156">
        <f>IF(N121="zákl. přenesená",J121,0)</f>
        <v>0</v>
      </c>
      <c r="BH121" s="156">
        <f>IF(N121="sníž. přenesená",J121,0)</f>
        <v>0</v>
      </c>
      <c r="BI121" s="156">
        <f>IF(N121="nulová",J121,0)</f>
        <v>0</v>
      </c>
      <c r="BJ121" s="15" t="s">
        <v>93</v>
      </c>
      <c r="BK121" s="156">
        <f>ROUND(I121*H121,2)</f>
        <v>0</v>
      </c>
      <c r="BL121" s="15" t="s">
        <v>93</v>
      </c>
      <c r="BM121" s="155" t="s">
        <v>1863</v>
      </c>
    </row>
    <row r="122" spans="1:47" s="2" customFormat="1" ht="19.5">
      <c r="A122" s="184"/>
      <c r="B122" s="212"/>
      <c r="C122" s="184"/>
      <c r="D122" s="201" t="s">
        <v>202</v>
      </c>
      <c r="E122" s="184"/>
      <c r="F122" s="202" t="s">
        <v>1862</v>
      </c>
      <c r="G122" s="184"/>
      <c r="H122" s="184"/>
      <c r="I122" s="157"/>
      <c r="J122" s="184"/>
      <c r="K122" s="184"/>
      <c r="L122" s="212"/>
      <c r="M122" s="232"/>
      <c r="N122" s="233"/>
      <c r="O122" s="229"/>
      <c r="P122" s="229"/>
      <c r="Q122" s="229"/>
      <c r="R122" s="229"/>
      <c r="S122" s="229"/>
      <c r="T122" s="234"/>
      <c r="U122" s="184"/>
      <c r="V122" s="184"/>
      <c r="W122" s="184"/>
      <c r="X122" s="184"/>
      <c r="Y122" s="184"/>
      <c r="Z122" s="184"/>
      <c r="AA122" s="184"/>
      <c r="AB122" s="184"/>
      <c r="AC122" s="184"/>
      <c r="AD122" s="184"/>
      <c r="AE122" s="184"/>
      <c r="AF122" s="221"/>
      <c r="AG122" s="221"/>
      <c r="AT122" s="15" t="s">
        <v>202</v>
      </c>
      <c r="AU122" s="15" t="s">
        <v>96</v>
      </c>
    </row>
    <row r="123" spans="1:65" s="2" customFormat="1" ht="16.5" customHeight="1">
      <c r="A123" s="184"/>
      <c r="B123" s="212"/>
      <c r="C123" s="196" t="s">
        <v>239</v>
      </c>
      <c r="D123" s="196" t="s">
        <v>196</v>
      </c>
      <c r="E123" s="197" t="s">
        <v>1864</v>
      </c>
      <c r="F123" s="198" t="s">
        <v>1865</v>
      </c>
      <c r="G123" s="199" t="s">
        <v>482</v>
      </c>
      <c r="H123" s="200">
        <v>2</v>
      </c>
      <c r="I123" s="149"/>
      <c r="J123" s="183">
        <f>ROUND(I123*H123,2)</f>
        <v>0</v>
      </c>
      <c r="K123" s="226"/>
      <c r="L123" s="212"/>
      <c r="M123" s="227" t="s">
        <v>1</v>
      </c>
      <c r="N123" s="228" t="s">
        <v>50</v>
      </c>
      <c r="O123" s="229"/>
      <c r="P123" s="230">
        <f>O123*H123</f>
        <v>0</v>
      </c>
      <c r="Q123" s="230">
        <v>0.00074</v>
      </c>
      <c r="R123" s="230">
        <f>Q123*H123</f>
        <v>0.00148</v>
      </c>
      <c r="S123" s="230">
        <v>0</v>
      </c>
      <c r="T123" s="231">
        <f>S123*H123</f>
        <v>0</v>
      </c>
      <c r="U123" s="184"/>
      <c r="V123" s="184"/>
      <c r="W123" s="184"/>
      <c r="X123" s="184"/>
      <c r="Y123" s="184"/>
      <c r="Z123" s="184"/>
      <c r="AA123" s="184"/>
      <c r="AB123" s="184"/>
      <c r="AC123" s="184"/>
      <c r="AD123" s="184"/>
      <c r="AE123" s="184"/>
      <c r="AF123" s="221"/>
      <c r="AG123" s="221"/>
      <c r="AR123" s="155" t="s">
        <v>93</v>
      </c>
      <c r="AT123" s="155" t="s">
        <v>196</v>
      </c>
      <c r="AU123" s="155" t="s">
        <v>96</v>
      </c>
      <c r="AY123" s="15" t="s">
        <v>195</v>
      </c>
      <c r="BE123" s="156">
        <f>IF(N123="základní",J123,0)</f>
        <v>0</v>
      </c>
      <c r="BF123" s="156">
        <f>IF(N123="snížená",J123,0)</f>
        <v>0</v>
      </c>
      <c r="BG123" s="156">
        <f>IF(N123="zákl. přenesená",J123,0)</f>
        <v>0</v>
      </c>
      <c r="BH123" s="156">
        <f>IF(N123="sníž. přenesená",J123,0)</f>
        <v>0</v>
      </c>
      <c r="BI123" s="156">
        <f>IF(N123="nulová",J123,0)</f>
        <v>0</v>
      </c>
      <c r="BJ123" s="15" t="s">
        <v>93</v>
      </c>
      <c r="BK123" s="156">
        <f>ROUND(I123*H123,2)</f>
        <v>0</v>
      </c>
      <c r="BL123" s="15" t="s">
        <v>93</v>
      </c>
      <c r="BM123" s="155" t="s">
        <v>1866</v>
      </c>
    </row>
    <row r="124" spans="1:47" s="2" customFormat="1" ht="12">
      <c r="A124" s="184"/>
      <c r="B124" s="212"/>
      <c r="C124" s="184"/>
      <c r="D124" s="201" t="s">
        <v>202</v>
      </c>
      <c r="E124" s="184"/>
      <c r="F124" s="202" t="s">
        <v>1867</v>
      </c>
      <c r="G124" s="184"/>
      <c r="H124" s="184"/>
      <c r="I124" s="157"/>
      <c r="J124" s="184"/>
      <c r="K124" s="184"/>
      <c r="L124" s="212"/>
      <c r="M124" s="232"/>
      <c r="N124" s="233"/>
      <c r="O124" s="229"/>
      <c r="P124" s="229"/>
      <c r="Q124" s="229"/>
      <c r="R124" s="229"/>
      <c r="S124" s="229"/>
      <c r="T124" s="234"/>
      <c r="U124" s="184"/>
      <c r="V124" s="184"/>
      <c r="W124" s="184"/>
      <c r="X124" s="184"/>
      <c r="Y124" s="184"/>
      <c r="Z124" s="184"/>
      <c r="AA124" s="184"/>
      <c r="AB124" s="184"/>
      <c r="AC124" s="184"/>
      <c r="AD124" s="184"/>
      <c r="AE124" s="184"/>
      <c r="AF124" s="221"/>
      <c r="AG124" s="221"/>
      <c r="AT124" s="15" t="s">
        <v>202</v>
      </c>
      <c r="AU124" s="15" t="s">
        <v>96</v>
      </c>
    </row>
    <row r="125" spans="1:65" s="2" customFormat="1" ht="21.75" customHeight="1">
      <c r="A125" s="184"/>
      <c r="B125" s="212"/>
      <c r="C125" s="206" t="s">
        <v>245</v>
      </c>
      <c r="D125" s="206" t="s">
        <v>327</v>
      </c>
      <c r="E125" s="207" t="s">
        <v>1868</v>
      </c>
      <c r="F125" s="208" t="s">
        <v>1869</v>
      </c>
      <c r="G125" s="209" t="s">
        <v>482</v>
      </c>
      <c r="H125" s="210">
        <v>2</v>
      </c>
      <c r="I125" s="170"/>
      <c r="J125" s="187">
        <f>ROUND(I125*H125,2)</f>
        <v>0</v>
      </c>
      <c r="K125" s="238"/>
      <c r="L125" s="239"/>
      <c r="M125" s="240" t="s">
        <v>1</v>
      </c>
      <c r="N125" s="241" t="s">
        <v>50</v>
      </c>
      <c r="O125" s="229"/>
      <c r="P125" s="230">
        <f>O125*H125</f>
        <v>0</v>
      </c>
      <c r="Q125" s="230">
        <v>0.01656</v>
      </c>
      <c r="R125" s="230">
        <f>Q125*H125</f>
        <v>0.03312</v>
      </c>
      <c r="S125" s="230">
        <v>0</v>
      </c>
      <c r="T125" s="231">
        <f>S125*H125</f>
        <v>0</v>
      </c>
      <c r="U125" s="184"/>
      <c r="V125" s="184"/>
      <c r="W125" s="184"/>
      <c r="X125" s="184"/>
      <c r="Y125" s="184"/>
      <c r="Z125" s="184"/>
      <c r="AA125" s="184"/>
      <c r="AB125" s="184"/>
      <c r="AC125" s="184"/>
      <c r="AD125" s="184"/>
      <c r="AE125" s="184"/>
      <c r="AF125" s="221"/>
      <c r="AG125" s="221"/>
      <c r="AR125" s="155" t="s">
        <v>96</v>
      </c>
      <c r="AT125" s="155" t="s">
        <v>327</v>
      </c>
      <c r="AU125" s="155" t="s">
        <v>96</v>
      </c>
      <c r="AY125" s="15" t="s">
        <v>195</v>
      </c>
      <c r="BE125" s="156">
        <f>IF(N125="základní",J125,0)</f>
        <v>0</v>
      </c>
      <c r="BF125" s="156">
        <f>IF(N125="snížená",J125,0)</f>
        <v>0</v>
      </c>
      <c r="BG125" s="156">
        <f>IF(N125="zákl. přenesená",J125,0)</f>
        <v>0</v>
      </c>
      <c r="BH125" s="156">
        <f>IF(N125="sníž. přenesená",J125,0)</f>
        <v>0</v>
      </c>
      <c r="BI125" s="156">
        <f>IF(N125="nulová",J125,0)</f>
        <v>0</v>
      </c>
      <c r="BJ125" s="15" t="s">
        <v>93</v>
      </c>
      <c r="BK125" s="156">
        <f>ROUND(I125*H125,2)</f>
        <v>0</v>
      </c>
      <c r="BL125" s="15" t="s">
        <v>93</v>
      </c>
      <c r="BM125" s="155" t="s">
        <v>1870</v>
      </c>
    </row>
    <row r="126" spans="1:47" s="2" customFormat="1" ht="12">
      <c r="A126" s="184"/>
      <c r="B126" s="212"/>
      <c r="C126" s="184"/>
      <c r="D126" s="201" t="s">
        <v>202</v>
      </c>
      <c r="E126" s="184"/>
      <c r="F126" s="202" t="s">
        <v>1869</v>
      </c>
      <c r="G126" s="184"/>
      <c r="H126" s="184"/>
      <c r="I126" s="157"/>
      <c r="J126" s="184"/>
      <c r="K126" s="184"/>
      <c r="L126" s="212"/>
      <c r="M126" s="232"/>
      <c r="N126" s="233"/>
      <c r="O126" s="229"/>
      <c r="P126" s="229"/>
      <c r="Q126" s="229"/>
      <c r="R126" s="229"/>
      <c r="S126" s="229"/>
      <c r="T126" s="234"/>
      <c r="U126" s="184"/>
      <c r="V126" s="184"/>
      <c r="W126" s="184"/>
      <c r="X126" s="184"/>
      <c r="Y126" s="184"/>
      <c r="Z126" s="184"/>
      <c r="AA126" s="184"/>
      <c r="AB126" s="184"/>
      <c r="AC126" s="184"/>
      <c r="AD126" s="184"/>
      <c r="AE126" s="184"/>
      <c r="AF126" s="221"/>
      <c r="AG126" s="221"/>
      <c r="AT126" s="15" t="s">
        <v>202</v>
      </c>
      <c r="AU126" s="15" t="s">
        <v>96</v>
      </c>
    </row>
    <row r="127" spans="1:65" s="2" customFormat="1" ht="21.75" customHeight="1">
      <c r="A127" s="184"/>
      <c r="B127" s="212"/>
      <c r="C127" s="196" t="s">
        <v>253</v>
      </c>
      <c r="D127" s="196" t="s">
        <v>196</v>
      </c>
      <c r="E127" s="197" t="s">
        <v>1349</v>
      </c>
      <c r="F127" s="198" t="s">
        <v>1350</v>
      </c>
      <c r="G127" s="199" t="s">
        <v>482</v>
      </c>
      <c r="H127" s="200">
        <v>1</v>
      </c>
      <c r="I127" s="149"/>
      <c r="J127" s="183">
        <f>ROUND(I127*H127,2)</f>
        <v>0</v>
      </c>
      <c r="K127" s="226"/>
      <c r="L127" s="212"/>
      <c r="M127" s="227" t="s">
        <v>1</v>
      </c>
      <c r="N127" s="228" t="s">
        <v>50</v>
      </c>
      <c r="O127" s="229"/>
      <c r="P127" s="230">
        <f>O127*H127</f>
        <v>0</v>
      </c>
      <c r="Q127" s="230">
        <v>0.00162</v>
      </c>
      <c r="R127" s="230">
        <f>Q127*H127</f>
        <v>0.00162</v>
      </c>
      <c r="S127" s="230">
        <v>0</v>
      </c>
      <c r="T127" s="231">
        <f>S127*H127</f>
        <v>0</v>
      </c>
      <c r="U127" s="184"/>
      <c r="V127" s="184"/>
      <c r="W127" s="184"/>
      <c r="X127" s="184"/>
      <c r="Y127" s="184"/>
      <c r="Z127" s="184"/>
      <c r="AA127" s="184"/>
      <c r="AB127" s="184"/>
      <c r="AC127" s="184"/>
      <c r="AD127" s="184"/>
      <c r="AE127" s="184"/>
      <c r="AF127" s="221"/>
      <c r="AG127" s="221"/>
      <c r="AR127" s="155" t="s">
        <v>93</v>
      </c>
      <c r="AT127" s="155" t="s">
        <v>196</v>
      </c>
      <c r="AU127" s="155" t="s">
        <v>96</v>
      </c>
      <c r="AY127" s="15" t="s">
        <v>195</v>
      </c>
      <c r="BE127" s="156">
        <f>IF(N127="základní",J127,0)</f>
        <v>0</v>
      </c>
      <c r="BF127" s="156">
        <f>IF(N127="snížená",J127,0)</f>
        <v>0</v>
      </c>
      <c r="BG127" s="156">
        <f>IF(N127="zákl. přenesená",J127,0)</f>
        <v>0</v>
      </c>
      <c r="BH127" s="156">
        <f>IF(N127="sníž. přenesená",J127,0)</f>
        <v>0</v>
      </c>
      <c r="BI127" s="156">
        <f>IF(N127="nulová",J127,0)</f>
        <v>0</v>
      </c>
      <c r="BJ127" s="15" t="s">
        <v>93</v>
      </c>
      <c r="BK127" s="156">
        <f>ROUND(I127*H127,2)</f>
        <v>0</v>
      </c>
      <c r="BL127" s="15" t="s">
        <v>93</v>
      </c>
      <c r="BM127" s="155" t="s">
        <v>1871</v>
      </c>
    </row>
    <row r="128" spans="1:47" s="2" customFormat="1" ht="29.25">
      <c r="A128" s="184"/>
      <c r="B128" s="212"/>
      <c r="C128" s="184"/>
      <c r="D128" s="201" t="s">
        <v>202</v>
      </c>
      <c r="E128" s="184"/>
      <c r="F128" s="202" t="s">
        <v>1352</v>
      </c>
      <c r="G128" s="184"/>
      <c r="H128" s="184"/>
      <c r="I128" s="157"/>
      <c r="J128" s="184"/>
      <c r="K128" s="184"/>
      <c r="L128" s="212"/>
      <c r="M128" s="232"/>
      <c r="N128" s="233"/>
      <c r="O128" s="229"/>
      <c r="P128" s="229"/>
      <c r="Q128" s="229"/>
      <c r="R128" s="229"/>
      <c r="S128" s="229"/>
      <c r="T128" s="234"/>
      <c r="U128" s="184"/>
      <c r="V128" s="184"/>
      <c r="W128" s="184"/>
      <c r="X128" s="184"/>
      <c r="Y128" s="184"/>
      <c r="Z128" s="184"/>
      <c r="AA128" s="184"/>
      <c r="AB128" s="184"/>
      <c r="AC128" s="184"/>
      <c r="AD128" s="184"/>
      <c r="AE128" s="184"/>
      <c r="AF128" s="221"/>
      <c r="AG128" s="221"/>
      <c r="AT128" s="15" t="s">
        <v>202</v>
      </c>
      <c r="AU128" s="15" t="s">
        <v>96</v>
      </c>
    </row>
    <row r="129" spans="1:65" s="2" customFormat="1" ht="24.2" customHeight="1">
      <c r="A129" s="184"/>
      <c r="B129" s="212"/>
      <c r="C129" s="206" t="s">
        <v>260</v>
      </c>
      <c r="D129" s="206" t="s">
        <v>327</v>
      </c>
      <c r="E129" s="207" t="s">
        <v>1572</v>
      </c>
      <c r="F129" s="208" t="s">
        <v>1573</v>
      </c>
      <c r="G129" s="209" t="s">
        <v>482</v>
      </c>
      <c r="H129" s="210">
        <v>1</v>
      </c>
      <c r="I129" s="170"/>
      <c r="J129" s="187">
        <f>ROUND(I129*H129,2)</f>
        <v>0</v>
      </c>
      <c r="K129" s="238"/>
      <c r="L129" s="239"/>
      <c r="M129" s="240" t="s">
        <v>1</v>
      </c>
      <c r="N129" s="241" t="s">
        <v>50</v>
      </c>
      <c r="O129" s="229"/>
      <c r="P129" s="230">
        <f>O129*H129</f>
        <v>0</v>
      </c>
      <c r="Q129" s="230">
        <v>0.018</v>
      </c>
      <c r="R129" s="230">
        <f>Q129*H129</f>
        <v>0.018</v>
      </c>
      <c r="S129" s="230">
        <v>0</v>
      </c>
      <c r="T129" s="231">
        <f>S129*H129</f>
        <v>0</v>
      </c>
      <c r="U129" s="184"/>
      <c r="V129" s="184"/>
      <c r="W129" s="184"/>
      <c r="X129" s="184"/>
      <c r="Y129" s="184"/>
      <c r="Z129" s="184"/>
      <c r="AA129" s="184"/>
      <c r="AB129" s="184"/>
      <c r="AC129" s="184"/>
      <c r="AD129" s="184"/>
      <c r="AE129" s="184"/>
      <c r="AF129" s="221"/>
      <c r="AG129" s="221"/>
      <c r="AR129" s="155" t="s">
        <v>96</v>
      </c>
      <c r="AT129" s="155" t="s">
        <v>327</v>
      </c>
      <c r="AU129" s="155" t="s">
        <v>96</v>
      </c>
      <c r="AY129" s="15" t="s">
        <v>195</v>
      </c>
      <c r="BE129" s="156">
        <f>IF(N129="základní",J129,0)</f>
        <v>0</v>
      </c>
      <c r="BF129" s="156">
        <f>IF(N129="snížená",J129,0)</f>
        <v>0</v>
      </c>
      <c r="BG129" s="156">
        <f>IF(N129="zákl. přenesená",J129,0)</f>
        <v>0</v>
      </c>
      <c r="BH129" s="156">
        <f>IF(N129="sníž. přenesená",J129,0)</f>
        <v>0</v>
      </c>
      <c r="BI129" s="156">
        <f>IF(N129="nulová",J129,0)</f>
        <v>0</v>
      </c>
      <c r="BJ129" s="15" t="s">
        <v>93</v>
      </c>
      <c r="BK129" s="156">
        <f>ROUND(I129*H129,2)</f>
        <v>0</v>
      </c>
      <c r="BL129" s="15" t="s">
        <v>93</v>
      </c>
      <c r="BM129" s="155" t="s">
        <v>1872</v>
      </c>
    </row>
    <row r="130" spans="1:47" s="2" customFormat="1" ht="19.5">
      <c r="A130" s="184"/>
      <c r="B130" s="212"/>
      <c r="C130" s="184"/>
      <c r="D130" s="201" t="s">
        <v>202</v>
      </c>
      <c r="E130" s="184"/>
      <c r="F130" s="202" t="s">
        <v>1573</v>
      </c>
      <c r="G130" s="184"/>
      <c r="H130" s="184"/>
      <c r="I130" s="157"/>
      <c r="J130" s="184"/>
      <c r="K130" s="184"/>
      <c r="L130" s="212"/>
      <c r="M130" s="232"/>
      <c r="N130" s="233"/>
      <c r="O130" s="229"/>
      <c r="P130" s="229"/>
      <c r="Q130" s="229"/>
      <c r="R130" s="229"/>
      <c r="S130" s="229"/>
      <c r="T130" s="234"/>
      <c r="U130" s="184"/>
      <c r="V130" s="184"/>
      <c r="W130" s="184"/>
      <c r="X130" s="184"/>
      <c r="Y130" s="184"/>
      <c r="Z130" s="184"/>
      <c r="AA130" s="184"/>
      <c r="AB130" s="184"/>
      <c r="AC130" s="184"/>
      <c r="AD130" s="184"/>
      <c r="AE130" s="184"/>
      <c r="AF130" s="221"/>
      <c r="AG130" s="221"/>
      <c r="AT130" s="15" t="s">
        <v>202</v>
      </c>
      <c r="AU130" s="15" t="s">
        <v>96</v>
      </c>
    </row>
    <row r="131" spans="1:65" s="2" customFormat="1" ht="33" customHeight="1">
      <c r="A131" s="184"/>
      <c r="B131" s="212"/>
      <c r="C131" s="196" t="s">
        <v>8</v>
      </c>
      <c r="D131" s="196" t="s">
        <v>196</v>
      </c>
      <c r="E131" s="197" t="s">
        <v>1873</v>
      </c>
      <c r="F131" s="198" t="s">
        <v>1874</v>
      </c>
      <c r="G131" s="199" t="s">
        <v>248</v>
      </c>
      <c r="H131" s="200">
        <v>1</v>
      </c>
      <c r="I131" s="149"/>
      <c r="J131" s="183">
        <f>ROUND(I131*H131,2)</f>
        <v>0</v>
      </c>
      <c r="K131" s="226"/>
      <c r="L131" s="212"/>
      <c r="M131" s="227" t="s">
        <v>1</v>
      </c>
      <c r="N131" s="228" t="s">
        <v>50</v>
      </c>
      <c r="O131" s="229"/>
      <c r="P131" s="230">
        <f>O131*H131</f>
        <v>0</v>
      </c>
      <c r="Q131" s="230">
        <v>0.0008</v>
      </c>
      <c r="R131" s="230">
        <f>Q131*H131</f>
        <v>0.0008</v>
      </c>
      <c r="S131" s="230">
        <v>0</v>
      </c>
      <c r="T131" s="231">
        <f>S131*H131</f>
        <v>0</v>
      </c>
      <c r="U131" s="184"/>
      <c r="V131" s="184"/>
      <c r="W131" s="184"/>
      <c r="X131" s="184"/>
      <c r="Y131" s="184"/>
      <c r="Z131" s="184"/>
      <c r="AA131" s="184"/>
      <c r="AB131" s="184"/>
      <c r="AC131" s="184"/>
      <c r="AD131" s="184"/>
      <c r="AE131" s="184"/>
      <c r="AF131" s="221"/>
      <c r="AG131" s="221"/>
      <c r="AR131" s="155" t="s">
        <v>93</v>
      </c>
      <c r="AT131" s="155" t="s">
        <v>196</v>
      </c>
      <c r="AU131" s="155" t="s">
        <v>96</v>
      </c>
      <c r="AY131" s="15" t="s">
        <v>195</v>
      </c>
      <c r="BE131" s="156">
        <f>IF(N131="základní",J131,0)</f>
        <v>0</v>
      </c>
      <c r="BF131" s="156">
        <f>IF(N131="snížená",J131,0)</f>
        <v>0</v>
      </c>
      <c r="BG131" s="156">
        <f>IF(N131="zákl. přenesená",J131,0)</f>
        <v>0</v>
      </c>
      <c r="BH131" s="156">
        <f>IF(N131="sníž. přenesená",J131,0)</f>
        <v>0</v>
      </c>
      <c r="BI131" s="156">
        <f>IF(N131="nulová",J131,0)</f>
        <v>0</v>
      </c>
      <c r="BJ131" s="15" t="s">
        <v>93</v>
      </c>
      <c r="BK131" s="156">
        <f>ROUND(I131*H131,2)</f>
        <v>0</v>
      </c>
      <c r="BL131" s="15" t="s">
        <v>93</v>
      </c>
      <c r="BM131" s="155" t="s">
        <v>1875</v>
      </c>
    </row>
    <row r="132" spans="1:47" s="2" customFormat="1" ht="19.5">
      <c r="A132" s="184"/>
      <c r="B132" s="212"/>
      <c r="C132" s="184"/>
      <c r="D132" s="201" t="s">
        <v>202</v>
      </c>
      <c r="E132" s="184"/>
      <c r="F132" s="202" t="s">
        <v>1874</v>
      </c>
      <c r="G132" s="184"/>
      <c r="H132" s="184"/>
      <c r="I132" s="157"/>
      <c r="J132" s="184"/>
      <c r="K132" s="184"/>
      <c r="L132" s="212"/>
      <c r="M132" s="232"/>
      <c r="N132" s="233"/>
      <c r="O132" s="229"/>
      <c r="P132" s="229"/>
      <c r="Q132" s="229"/>
      <c r="R132" s="229"/>
      <c r="S132" s="229"/>
      <c r="T132" s="234"/>
      <c r="U132" s="184"/>
      <c r="V132" s="184"/>
      <c r="W132" s="184"/>
      <c r="X132" s="184"/>
      <c r="Y132" s="184"/>
      <c r="Z132" s="184"/>
      <c r="AA132" s="184"/>
      <c r="AB132" s="184"/>
      <c r="AC132" s="184"/>
      <c r="AD132" s="184"/>
      <c r="AE132" s="184"/>
      <c r="AF132" s="221"/>
      <c r="AG132" s="221"/>
      <c r="AT132" s="15" t="s">
        <v>202</v>
      </c>
      <c r="AU132" s="15" t="s">
        <v>96</v>
      </c>
    </row>
    <row r="133" spans="1:51" s="13" customFormat="1" ht="12">
      <c r="A133" s="186"/>
      <c r="B133" s="214"/>
      <c r="C133" s="186"/>
      <c r="D133" s="201" t="s">
        <v>257</v>
      </c>
      <c r="E133" s="203" t="s">
        <v>1</v>
      </c>
      <c r="F133" s="204" t="s">
        <v>93</v>
      </c>
      <c r="G133" s="186"/>
      <c r="H133" s="205">
        <v>1</v>
      </c>
      <c r="I133" s="162"/>
      <c r="J133" s="186"/>
      <c r="K133" s="186"/>
      <c r="L133" s="214"/>
      <c r="M133" s="235"/>
      <c r="N133" s="236"/>
      <c r="O133" s="236"/>
      <c r="P133" s="236"/>
      <c r="Q133" s="236"/>
      <c r="R133" s="236"/>
      <c r="S133" s="236"/>
      <c r="T133" s="237"/>
      <c r="U133" s="186"/>
      <c r="V133" s="186"/>
      <c r="W133" s="186"/>
      <c r="X133" s="186"/>
      <c r="Y133" s="186"/>
      <c r="Z133" s="186"/>
      <c r="AA133" s="186"/>
      <c r="AB133" s="186"/>
      <c r="AC133" s="186"/>
      <c r="AD133" s="186"/>
      <c r="AE133" s="186"/>
      <c r="AF133" s="186"/>
      <c r="AG133" s="186"/>
      <c r="AT133" s="161" t="s">
        <v>257</v>
      </c>
      <c r="AU133" s="161" t="s">
        <v>96</v>
      </c>
      <c r="AV133" s="13" t="s">
        <v>96</v>
      </c>
      <c r="AW133" s="13" t="s">
        <v>40</v>
      </c>
      <c r="AX133" s="13" t="s">
        <v>93</v>
      </c>
      <c r="AY133" s="161" t="s">
        <v>195</v>
      </c>
    </row>
    <row r="134" spans="1:65" s="2" customFormat="1" ht="16.5" customHeight="1">
      <c r="A134" s="184"/>
      <c r="B134" s="212"/>
      <c r="C134" s="206" t="s">
        <v>269</v>
      </c>
      <c r="D134" s="206" t="s">
        <v>327</v>
      </c>
      <c r="E134" s="207" t="s">
        <v>1876</v>
      </c>
      <c r="F134" s="208" t="s">
        <v>1877</v>
      </c>
      <c r="G134" s="209" t="s">
        <v>248</v>
      </c>
      <c r="H134" s="210">
        <v>1</v>
      </c>
      <c r="I134" s="170"/>
      <c r="J134" s="187">
        <f>ROUND(I134*H134,2)</f>
        <v>0</v>
      </c>
      <c r="K134" s="238"/>
      <c r="L134" s="239"/>
      <c r="M134" s="240" t="s">
        <v>1</v>
      </c>
      <c r="N134" s="241" t="s">
        <v>50</v>
      </c>
      <c r="O134" s="229"/>
      <c r="P134" s="230">
        <f>O134*H134</f>
        <v>0</v>
      </c>
      <c r="Q134" s="230">
        <v>0.00425</v>
      </c>
      <c r="R134" s="230">
        <f>Q134*H134</f>
        <v>0.00425</v>
      </c>
      <c r="S134" s="230">
        <v>0</v>
      </c>
      <c r="T134" s="231">
        <f>S134*H134</f>
        <v>0</v>
      </c>
      <c r="U134" s="184"/>
      <c r="V134" s="184"/>
      <c r="W134" s="184"/>
      <c r="X134" s="184"/>
      <c r="Y134" s="184"/>
      <c r="Z134" s="184"/>
      <c r="AA134" s="184"/>
      <c r="AB134" s="184"/>
      <c r="AC134" s="184"/>
      <c r="AD134" s="184"/>
      <c r="AE134" s="184"/>
      <c r="AF134" s="221"/>
      <c r="AG134" s="221"/>
      <c r="AR134" s="155" t="s">
        <v>224</v>
      </c>
      <c r="AT134" s="155" t="s">
        <v>327</v>
      </c>
      <c r="AU134" s="155" t="s">
        <v>96</v>
      </c>
      <c r="AY134" s="15" t="s">
        <v>195</v>
      </c>
      <c r="BE134" s="156">
        <f>IF(N134="základní",J134,0)</f>
        <v>0</v>
      </c>
      <c r="BF134" s="156">
        <f>IF(N134="snížená",J134,0)</f>
        <v>0</v>
      </c>
      <c r="BG134" s="156">
        <f>IF(N134="zákl. přenesená",J134,0)</f>
        <v>0</v>
      </c>
      <c r="BH134" s="156">
        <f>IF(N134="sníž. přenesená",J134,0)</f>
        <v>0</v>
      </c>
      <c r="BI134" s="156">
        <f>IF(N134="nulová",J134,0)</f>
        <v>0</v>
      </c>
      <c r="BJ134" s="15" t="s">
        <v>93</v>
      </c>
      <c r="BK134" s="156">
        <f>ROUND(I134*H134,2)</f>
        <v>0</v>
      </c>
      <c r="BL134" s="15" t="s">
        <v>208</v>
      </c>
      <c r="BM134" s="155" t="s">
        <v>1878</v>
      </c>
    </row>
    <row r="135" spans="1:47" s="2" customFormat="1" ht="12">
      <c r="A135" s="184"/>
      <c r="B135" s="212"/>
      <c r="C135" s="184"/>
      <c r="D135" s="201" t="s">
        <v>202</v>
      </c>
      <c r="E135" s="184"/>
      <c r="F135" s="202" t="s">
        <v>1600</v>
      </c>
      <c r="G135" s="184"/>
      <c r="H135" s="184"/>
      <c r="I135" s="157"/>
      <c r="J135" s="184"/>
      <c r="K135" s="184"/>
      <c r="L135" s="212"/>
      <c r="M135" s="232"/>
      <c r="N135" s="233"/>
      <c r="O135" s="229"/>
      <c r="P135" s="229"/>
      <c r="Q135" s="229"/>
      <c r="R135" s="229"/>
      <c r="S135" s="229"/>
      <c r="T135" s="234"/>
      <c r="U135" s="184"/>
      <c r="V135" s="184"/>
      <c r="W135" s="184"/>
      <c r="X135" s="184"/>
      <c r="Y135" s="184"/>
      <c r="Z135" s="184"/>
      <c r="AA135" s="184"/>
      <c r="AB135" s="184"/>
      <c r="AC135" s="184"/>
      <c r="AD135" s="184"/>
      <c r="AE135" s="184"/>
      <c r="AF135" s="221"/>
      <c r="AG135" s="221"/>
      <c r="AT135" s="15" t="s">
        <v>202</v>
      </c>
      <c r="AU135" s="15" t="s">
        <v>96</v>
      </c>
    </row>
    <row r="136" spans="1:51" s="13" customFormat="1" ht="12">
      <c r="A136" s="186"/>
      <c r="B136" s="214"/>
      <c r="C136" s="186"/>
      <c r="D136" s="201" t="s">
        <v>257</v>
      </c>
      <c r="E136" s="203" t="s">
        <v>1</v>
      </c>
      <c r="F136" s="204" t="s">
        <v>93</v>
      </c>
      <c r="G136" s="186"/>
      <c r="H136" s="205">
        <v>1</v>
      </c>
      <c r="I136" s="162"/>
      <c r="J136" s="186"/>
      <c r="K136" s="186"/>
      <c r="L136" s="214"/>
      <c r="M136" s="235"/>
      <c r="N136" s="236"/>
      <c r="O136" s="236"/>
      <c r="P136" s="236"/>
      <c r="Q136" s="236"/>
      <c r="R136" s="236"/>
      <c r="S136" s="236"/>
      <c r="T136" s="237"/>
      <c r="U136" s="186"/>
      <c r="V136" s="186"/>
      <c r="W136" s="186"/>
      <c r="X136" s="186"/>
      <c r="Y136" s="186"/>
      <c r="Z136" s="186"/>
      <c r="AA136" s="186"/>
      <c r="AB136" s="186"/>
      <c r="AC136" s="186"/>
      <c r="AD136" s="186"/>
      <c r="AE136" s="186"/>
      <c r="AF136" s="186"/>
      <c r="AG136" s="186"/>
      <c r="AT136" s="161" t="s">
        <v>257</v>
      </c>
      <c r="AU136" s="161" t="s">
        <v>96</v>
      </c>
      <c r="AV136" s="13" t="s">
        <v>96</v>
      </c>
      <c r="AW136" s="13" t="s">
        <v>40</v>
      </c>
      <c r="AX136" s="13" t="s">
        <v>93</v>
      </c>
      <c r="AY136" s="161" t="s">
        <v>195</v>
      </c>
    </row>
    <row r="137" spans="1:65" s="2" customFormat="1" ht="16.5" customHeight="1">
      <c r="A137" s="184"/>
      <c r="B137" s="212"/>
      <c r="C137" s="196" t="s">
        <v>383</v>
      </c>
      <c r="D137" s="196" t="s">
        <v>196</v>
      </c>
      <c r="E137" s="197" t="s">
        <v>1368</v>
      </c>
      <c r="F137" s="198" t="s">
        <v>1369</v>
      </c>
      <c r="G137" s="199" t="s">
        <v>482</v>
      </c>
      <c r="H137" s="200">
        <v>1</v>
      </c>
      <c r="I137" s="149"/>
      <c r="J137" s="183">
        <f>ROUND(I137*H137,2)</f>
        <v>0</v>
      </c>
      <c r="K137" s="226"/>
      <c r="L137" s="212"/>
      <c r="M137" s="227" t="s">
        <v>1</v>
      </c>
      <c r="N137" s="228" t="s">
        <v>50</v>
      </c>
      <c r="O137" s="229"/>
      <c r="P137" s="230">
        <f>O137*H137</f>
        <v>0</v>
      </c>
      <c r="Q137" s="230">
        <v>0.00136</v>
      </c>
      <c r="R137" s="230">
        <f>Q137*H137</f>
        <v>0.00136</v>
      </c>
      <c r="S137" s="230">
        <v>0</v>
      </c>
      <c r="T137" s="231">
        <f>S137*H137</f>
        <v>0</v>
      </c>
      <c r="U137" s="184"/>
      <c r="V137" s="184"/>
      <c r="W137" s="184"/>
      <c r="X137" s="184"/>
      <c r="Y137" s="184"/>
      <c r="Z137" s="184"/>
      <c r="AA137" s="184"/>
      <c r="AB137" s="184"/>
      <c r="AC137" s="184"/>
      <c r="AD137" s="184"/>
      <c r="AE137" s="184"/>
      <c r="AF137" s="221"/>
      <c r="AG137" s="221"/>
      <c r="AR137" s="155" t="s">
        <v>93</v>
      </c>
      <c r="AT137" s="155" t="s">
        <v>196</v>
      </c>
      <c r="AU137" s="155" t="s">
        <v>96</v>
      </c>
      <c r="AY137" s="15" t="s">
        <v>195</v>
      </c>
      <c r="BE137" s="156">
        <f>IF(N137="základní",J137,0)</f>
        <v>0</v>
      </c>
      <c r="BF137" s="156">
        <f>IF(N137="snížená",J137,0)</f>
        <v>0</v>
      </c>
      <c r="BG137" s="156">
        <f>IF(N137="zákl. přenesená",J137,0)</f>
        <v>0</v>
      </c>
      <c r="BH137" s="156">
        <f>IF(N137="sníž. přenesená",J137,0)</f>
        <v>0</v>
      </c>
      <c r="BI137" s="156">
        <f>IF(N137="nulová",J137,0)</f>
        <v>0</v>
      </c>
      <c r="BJ137" s="15" t="s">
        <v>93</v>
      </c>
      <c r="BK137" s="156">
        <f>ROUND(I137*H137,2)</f>
        <v>0</v>
      </c>
      <c r="BL137" s="15" t="s">
        <v>93</v>
      </c>
      <c r="BM137" s="155" t="s">
        <v>1879</v>
      </c>
    </row>
    <row r="138" spans="1:47" s="2" customFormat="1" ht="19.5">
      <c r="A138" s="184"/>
      <c r="B138" s="212"/>
      <c r="C138" s="184"/>
      <c r="D138" s="201" t="s">
        <v>202</v>
      </c>
      <c r="E138" s="184"/>
      <c r="F138" s="202" t="s">
        <v>1880</v>
      </c>
      <c r="G138" s="184"/>
      <c r="H138" s="184"/>
      <c r="I138" s="157"/>
      <c r="J138" s="184"/>
      <c r="K138" s="184"/>
      <c r="L138" s="212"/>
      <c r="M138" s="232"/>
      <c r="N138" s="233"/>
      <c r="O138" s="229"/>
      <c r="P138" s="229"/>
      <c r="Q138" s="229"/>
      <c r="R138" s="229"/>
      <c r="S138" s="229"/>
      <c r="T138" s="234"/>
      <c r="U138" s="184"/>
      <c r="V138" s="184"/>
      <c r="W138" s="184"/>
      <c r="X138" s="184"/>
      <c r="Y138" s="184"/>
      <c r="Z138" s="184"/>
      <c r="AA138" s="184"/>
      <c r="AB138" s="184"/>
      <c r="AC138" s="184"/>
      <c r="AD138" s="184"/>
      <c r="AE138" s="184"/>
      <c r="AF138" s="221"/>
      <c r="AG138" s="221"/>
      <c r="AT138" s="15" t="s">
        <v>202</v>
      </c>
      <c r="AU138" s="15" t="s">
        <v>96</v>
      </c>
    </row>
    <row r="139" spans="1:65" s="2" customFormat="1" ht="24.2" customHeight="1">
      <c r="A139" s="184"/>
      <c r="B139" s="212"/>
      <c r="C139" s="206" t="s">
        <v>388</v>
      </c>
      <c r="D139" s="206" t="s">
        <v>327</v>
      </c>
      <c r="E139" s="207" t="s">
        <v>1881</v>
      </c>
      <c r="F139" s="208" t="s">
        <v>1882</v>
      </c>
      <c r="G139" s="209" t="s">
        <v>482</v>
      </c>
      <c r="H139" s="210">
        <v>1</v>
      </c>
      <c r="I139" s="170"/>
      <c r="J139" s="187">
        <f>ROUND(I139*H139,2)</f>
        <v>0</v>
      </c>
      <c r="K139" s="238"/>
      <c r="L139" s="239"/>
      <c r="M139" s="240" t="s">
        <v>1</v>
      </c>
      <c r="N139" s="241" t="s">
        <v>50</v>
      </c>
      <c r="O139" s="229"/>
      <c r="P139" s="230">
        <f>O139*H139</f>
        <v>0</v>
      </c>
      <c r="Q139" s="230">
        <v>0.01587</v>
      </c>
      <c r="R139" s="230">
        <f>Q139*H139</f>
        <v>0.01587</v>
      </c>
      <c r="S139" s="230">
        <v>0</v>
      </c>
      <c r="T139" s="231">
        <f>S139*H139</f>
        <v>0</v>
      </c>
      <c r="U139" s="184"/>
      <c r="V139" s="184"/>
      <c r="W139" s="184"/>
      <c r="X139" s="184"/>
      <c r="Y139" s="184"/>
      <c r="Z139" s="184"/>
      <c r="AA139" s="184"/>
      <c r="AB139" s="184"/>
      <c r="AC139" s="184"/>
      <c r="AD139" s="184"/>
      <c r="AE139" s="184"/>
      <c r="AF139" s="221"/>
      <c r="AG139" s="221"/>
      <c r="AR139" s="155" t="s">
        <v>96</v>
      </c>
      <c r="AT139" s="155" t="s">
        <v>327</v>
      </c>
      <c r="AU139" s="155" t="s">
        <v>96</v>
      </c>
      <c r="AY139" s="15" t="s">
        <v>195</v>
      </c>
      <c r="BE139" s="156">
        <f>IF(N139="základní",J139,0)</f>
        <v>0</v>
      </c>
      <c r="BF139" s="156">
        <f>IF(N139="snížená",J139,0)</f>
        <v>0</v>
      </c>
      <c r="BG139" s="156">
        <f>IF(N139="zákl. přenesená",J139,0)</f>
        <v>0</v>
      </c>
      <c r="BH139" s="156">
        <f>IF(N139="sníž. přenesená",J139,0)</f>
        <v>0</v>
      </c>
      <c r="BI139" s="156">
        <f>IF(N139="nulová",J139,0)</f>
        <v>0</v>
      </c>
      <c r="BJ139" s="15" t="s">
        <v>93</v>
      </c>
      <c r="BK139" s="156">
        <f>ROUND(I139*H139,2)</f>
        <v>0</v>
      </c>
      <c r="BL139" s="15" t="s">
        <v>93</v>
      </c>
      <c r="BM139" s="155" t="s">
        <v>1883</v>
      </c>
    </row>
    <row r="140" spans="1:47" s="2" customFormat="1" ht="12">
      <c r="A140" s="184"/>
      <c r="B140" s="212"/>
      <c r="C140" s="184"/>
      <c r="D140" s="201" t="s">
        <v>202</v>
      </c>
      <c r="E140" s="184"/>
      <c r="F140" s="202" t="s">
        <v>1882</v>
      </c>
      <c r="G140" s="184"/>
      <c r="H140" s="184"/>
      <c r="I140" s="157"/>
      <c r="J140" s="184"/>
      <c r="K140" s="184"/>
      <c r="L140" s="212"/>
      <c r="M140" s="232"/>
      <c r="N140" s="233"/>
      <c r="O140" s="229"/>
      <c r="P140" s="229"/>
      <c r="Q140" s="229"/>
      <c r="R140" s="229"/>
      <c r="S140" s="229"/>
      <c r="T140" s="234"/>
      <c r="U140" s="184"/>
      <c r="V140" s="184"/>
      <c r="W140" s="184"/>
      <c r="X140" s="184"/>
      <c r="Y140" s="184"/>
      <c r="Z140" s="184"/>
      <c r="AA140" s="184"/>
      <c r="AB140" s="184"/>
      <c r="AC140" s="184"/>
      <c r="AD140" s="184"/>
      <c r="AE140" s="184"/>
      <c r="AF140" s="221"/>
      <c r="AG140" s="221"/>
      <c r="AT140" s="15" t="s">
        <v>202</v>
      </c>
      <c r="AU140" s="15" t="s">
        <v>96</v>
      </c>
    </row>
    <row r="141" spans="1:65" s="2" customFormat="1" ht="16.5" customHeight="1">
      <c r="A141" s="184"/>
      <c r="B141" s="212"/>
      <c r="C141" s="196" t="s">
        <v>395</v>
      </c>
      <c r="D141" s="196" t="s">
        <v>196</v>
      </c>
      <c r="E141" s="197" t="s">
        <v>1884</v>
      </c>
      <c r="F141" s="198" t="s">
        <v>1885</v>
      </c>
      <c r="G141" s="199" t="s">
        <v>482</v>
      </c>
      <c r="H141" s="200">
        <v>1</v>
      </c>
      <c r="I141" s="149"/>
      <c r="J141" s="183">
        <f>ROUND(I141*H141,2)</f>
        <v>0</v>
      </c>
      <c r="K141" s="226"/>
      <c r="L141" s="212"/>
      <c r="M141" s="227" t="s">
        <v>1</v>
      </c>
      <c r="N141" s="228" t="s">
        <v>50</v>
      </c>
      <c r="O141" s="229"/>
      <c r="P141" s="230">
        <f>O141*H141</f>
        <v>0</v>
      </c>
      <c r="Q141" s="230">
        <v>0.0051</v>
      </c>
      <c r="R141" s="230">
        <f>Q141*H141</f>
        <v>0.0051</v>
      </c>
      <c r="S141" s="230">
        <v>0</v>
      </c>
      <c r="T141" s="231">
        <f>S141*H141</f>
        <v>0</v>
      </c>
      <c r="U141" s="184"/>
      <c r="V141" s="184"/>
      <c r="W141" s="184"/>
      <c r="X141" s="184"/>
      <c r="Y141" s="184"/>
      <c r="Z141" s="184"/>
      <c r="AA141" s="184"/>
      <c r="AB141" s="184"/>
      <c r="AC141" s="184"/>
      <c r="AD141" s="184"/>
      <c r="AE141" s="184"/>
      <c r="AF141" s="221"/>
      <c r="AG141" s="221"/>
      <c r="AR141" s="155" t="s">
        <v>93</v>
      </c>
      <c r="AT141" s="155" t="s">
        <v>196</v>
      </c>
      <c r="AU141" s="155" t="s">
        <v>96</v>
      </c>
      <c r="AY141" s="15" t="s">
        <v>195</v>
      </c>
      <c r="BE141" s="156">
        <f>IF(N141="základní",J141,0)</f>
        <v>0</v>
      </c>
      <c r="BF141" s="156">
        <f>IF(N141="snížená",J141,0)</f>
        <v>0</v>
      </c>
      <c r="BG141" s="156">
        <f>IF(N141="zákl. přenesená",J141,0)</f>
        <v>0</v>
      </c>
      <c r="BH141" s="156">
        <f>IF(N141="sníž. přenesená",J141,0)</f>
        <v>0</v>
      </c>
      <c r="BI141" s="156">
        <f>IF(N141="nulová",J141,0)</f>
        <v>0</v>
      </c>
      <c r="BJ141" s="15" t="s">
        <v>93</v>
      </c>
      <c r="BK141" s="156">
        <f>ROUND(I141*H141,2)</f>
        <v>0</v>
      </c>
      <c r="BL141" s="15" t="s">
        <v>93</v>
      </c>
      <c r="BM141" s="155" t="s">
        <v>1886</v>
      </c>
    </row>
    <row r="142" spans="1:47" s="2" customFormat="1" ht="12">
      <c r="A142" s="184"/>
      <c r="B142" s="212"/>
      <c r="C142" s="184"/>
      <c r="D142" s="201" t="s">
        <v>202</v>
      </c>
      <c r="E142" s="184"/>
      <c r="F142" s="202" t="s">
        <v>1887</v>
      </c>
      <c r="G142" s="184"/>
      <c r="H142" s="184"/>
      <c r="I142" s="157"/>
      <c r="J142" s="184"/>
      <c r="K142" s="184"/>
      <c r="L142" s="212"/>
      <c r="M142" s="232"/>
      <c r="N142" s="233"/>
      <c r="O142" s="229"/>
      <c r="P142" s="229"/>
      <c r="Q142" s="229"/>
      <c r="R142" s="229"/>
      <c r="S142" s="229"/>
      <c r="T142" s="234"/>
      <c r="U142" s="184"/>
      <c r="V142" s="184"/>
      <c r="W142" s="184"/>
      <c r="X142" s="184"/>
      <c r="Y142" s="184"/>
      <c r="Z142" s="184"/>
      <c r="AA142" s="184"/>
      <c r="AB142" s="184"/>
      <c r="AC142" s="184"/>
      <c r="AD142" s="184"/>
      <c r="AE142" s="184"/>
      <c r="AF142" s="221"/>
      <c r="AG142" s="221"/>
      <c r="AT142" s="15" t="s">
        <v>202</v>
      </c>
      <c r="AU142" s="15" t="s">
        <v>96</v>
      </c>
    </row>
    <row r="143" spans="1:65" s="2" customFormat="1" ht="21.75" customHeight="1">
      <c r="A143" s="184"/>
      <c r="B143" s="212"/>
      <c r="C143" s="206" t="s">
        <v>402</v>
      </c>
      <c r="D143" s="206" t="s">
        <v>327</v>
      </c>
      <c r="E143" s="207" t="s">
        <v>1888</v>
      </c>
      <c r="F143" s="208" t="s">
        <v>1889</v>
      </c>
      <c r="G143" s="209" t="s">
        <v>482</v>
      </c>
      <c r="H143" s="210">
        <v>1</v>
      </c>
      <c r="I143" s="170"/>
      <c r="J143" s="187">
        <f>ROUND(I143*H143,2)</f>
        <v>0</v>
      </c>
      <c r="K143" s="238"/>
      <c r="L143" s="239"/>
      <c r="M143" s="240" t="s">
        <v>1</v>
      </c>
      <c r="N143" s="241" t="s">
        <v>50</v>
      </c>
      <c r="O143" s="229"/>
      <c r="P143" s="230">
        <f>O143*H143</f>
        <v>0</v>
      </c>
      <c r="Q143" s="230">
        <v>0.016</v>
      </c>
      <c r="R143" s="230">
        <f>Q143*H143</f>
        <v>0.016</v>
      </c>
      <c r="S143" s="230">
        <v>0</v>
      </c>
      <c r="T143" s="231">
        <f>S143*H143</f>
        <v>0</v>
      </c>
      <c r="U143" s="184"/>
      <c r="V143" s="184"/>
      <c r="W143" s="184"/>
      <c r="X143" s="184"/>
      <c r="Y143" s="184"/>
      <c r="Z143" s="184"/>
      <c r="AA143" s="184"/>
      <c r="AB143" s="184"/>
      <c r="AC143" s="184"/>
      <c r="AD143" s="184"/>
      <c r="AE143" s="184"/>
      <c r="AF143" s="221"/>
      <c r="AG143" s="221"/>
      <c r="AR143" s="155" t="s">
        <v>96</v>
      </c>
      <c r="AT143" s="155" t="s">
        <v>327</v>
      </c>
      <c r="AU143" s="155" t="s">
        <v>96</v>
      </c>
      <c r="AY143" s="15" t="s">
        <v>195</v>
      </c>
      <c r="BE143" s="156">
        <f>IF(N143="základní",J143,0)</f>
        <v>0</v>
      </c>
      <c r="BF143" s="156">
        <f>IF(N143="snížená",J143,0)</f>
        <v>0</v>
      </c>
      <c r="BG143" s="156">
        <f>IF(N143="zákl. přenesená",J143,0)</f>
        <v>0</v>
      </c>
      <c r="BH143" s="156">
        <f>IF(N143="sníž. přenesená",J143,0)</f>
        <v>0</v>
      </c>
      <c r="BI143" s="156">
        <f>IF(N143="nulová",J143,0)</f>
        <v>0</v>
      </c>
      <c r="BJ143" s="15" t="s">
        <v>93</v>
      </c>
      <c r="BK143" s="156">
        <f>ROUND(I143*H143,2)</f>
        <v>0</v>
      </c>
      <c r="BL143" s="15" t="s">
        <v>93</v>
      </c>
      <c r="BM143" s="155" t="s">
        <v>1890</v>
      </c>
    </row>
    <row r="144" spans="1:47" s="2" customFormat="1" ht="12">
      <c r="A144" s="184"/>
      <c r="B144" s="212"/>
      <c r="C144" s="184"/>
      <c r="D144" s="201" t="s">
        <v>202</v>
      </c>
      <c r="E144" s="184"/>
      <c r="F144" s="202" t="s">
        <v>1889</v>
      </c>
      <c r="G144" s="184"/>
      <c r="H144" s="184"/>
      <c r="I144" s="157"/>
      <c r="J144" s="184"/>
      <c r="K144" s="184"/>
      <c r="L144" s="212"/>
      <c r="M144" s="232"/>
      <c r="N144" s="233"/>
      <c r="O144" s="229"/>
      <c r="P144" s="229"/>
      <c r="Q144" s="229"/>
      <c r="R144" s="229"/>
      <c r="S144" s="229"/>
      <c r="T144" s="234"/>
      <c r="U144" s="184"/>
      <c r="V144" s="184"/>
      <c r="W144" s="184"/>
      <c r="X144" s="184"/>
      <c r="Y144" s="184"/>
      <c r="Z144" s="184"/>
      <c r="AA144" s="184"/>
      <c r="AB144" s="184"/>
      <c r="AC144" s="184"/>
      <c r="AD144" s="184"/>
      <c r="AE144" s="184"/>
      <c r="AF144" s="221"/>
      <c r="AG144" s="221"/>
      <c r="AT144" s="15" t="s">
        <v>202</v>
      </c>
      <c r="AU144" s="15" t="s">
        <v>96</v>
      </c>
    </row>
    <row r="145" spans="1:65" s="2" customFormat="1" ht="16.5" customHeight="1">
      <c r="A145" s="184"/>
      <c r="B145" s="212"/>
      <c r="C145" s="196" t="s">
        <v>7</v>
      </c>
      <c r="D145" s="196" t="s">
        <v>196</v>
      </c>
      <c r="E145" s="197" t="s">
        <v>1891</v>
      </c>
      <c r="F145" s="198" t="s">
        <v>1892</v>
      </c>
      <c r="G145" s="199" t="s">
        <v>482</v>
      </c>
      <c r="H145" s="200">
        <v>1</v>
      </c>
      <c r="I145" s="149"/>
      <c r="J145" s="183">
        <f>ROUND(I145*H145,2)</f>
        <v>0</v>
      </c>
      <c r="K145" s="226"/>
      <c r="L145" s="212"/>
      <c r="M145" s="227" t="s">
        <v>1</v>
      </c>
      <c r="N145" s="228" t="s">
        <v>50</v>
      </c>
      <c r="O145" s="229"/>
      <c r="P145" s="230">
        <f>O145*H145</f>
        <v>0</v>
      </c>
      <c r="Q145" s="230">
        <v>0.32906</v>
      </c>
      <c r="R145" s="230">
        <f>Q145*H145</f>
        <v>0.32906</v>
      </c>
      <c r="S145" s="230">
        <v>0</v>
      </c>
      <c r="T145" s="231">
        <f>S145*H145</f>
        <v>0</v>
      </c>
      <c r="U145" s="184"/>
      <c r="V145" s="184"/>
      <c r="W145" s="184"/>
      <c r="X145" s="184"/>
      <c r="Y145" s="184"/>
      <c r="Z145" s="184"/>
      <c r="AA145" s="184"/>
      <c r="AB145" s="184"/>
      <c r="AC145" s="184"/>
      <c r="AD145" s="184"/>
      <c r="AE145" s="184"/>
      <c r="AF145" s="221"/>
      <c r="AG145" s="221"/>
      <c r="AR145" s="155" t="s">
        <v>93</v>
      </c>
      <c r="AT145" s="155" t="s">
        <v>196</v>
      </c>
      <c r="AU145" s="155" t="s">
        <v>96</v>
      </c>
      <c r="AY145" s="15" t="s">
        <v>195</v>
      </c>
      <c r="BE145" s="156">
        <f>IF(N145="základní",J145,0)</f>
        <v>0</v>
      </c>
      <c r="BF145" s="156">
        <f>IF(N145="snížená",J145,0)</f>
        <v>0</v>
      </c>
      <c r="BG145" s="156">
        <f>IF(N145="zákl. přenesená",J145,0)</f>
        <v>0</v>
      </c>
      <c r="BH145" s="156">
        <f>IF(N145="sníž. přenesená",J145,0)</f>
        <v>0</v>
      </c>
      <c r="BI145" s="156">
        <f>IF(N145="nulová",J145,0)</f>
        <v>0</v>
      </c>
      <c r="BJ145" s="15" t="s">
        <v>93</v>
      </c>
      <c r="BK145" s="156">
        <f>ROUND(I145*H145,2)</f>
        <v>0</v>
      </c>
      <c r="BL145" s="15" t="s">
        <v>93</v>
      </c>
      <c r="BM145" s="155" t="s">
        <v>1893</v>
      </c>
    </row>
    <row r="146" spans="1:47" s="2" customFormat="1" ht="12">
      <c r="A146" s="184"/>
      <c r="B146" s="212"/>
      <c r="C146" s="184"/>
      <c r="D146" s="201" t="s">
        <v>202</v>
      </c>
      <c r="E146" s="184"/>
      <c r="F146" s="202" t="s">
        <v>1892</v>
      </c>
      <c r="G146" s="184"/>
      <c r="H146" s="184"/>
      <c r="I146" s="157"/>
      <c r="J146" s="184"/>
      <c r="K146" s="184"/>
      <c r="L146" s="212"/>
      <c r="M146" s="232"/>
      <c r="N146" s="233"/>
      <c r="O146" s="229"/>
      <c r="P146" s="229"/>
      <c r="Q146" s="229"/>
      <c r="R146" s="229"/>
      <c r="S146" s="229"/>
      <c r="T146" s="234"/>
      <c r="U146" s="184"/>
      <c r="V146" s="184"/>
      <c r="W146" s="184"/>
      <c r="X146" s="184"/>
      <c r="Y146" s="184"/>
      <c r="Z146" s="184"/>
      <c r="AA146" s="184"/>
      <c r="AB146" s="184"/>
      <c r="AC146" s="184"/>
      <c r="AD146" s="184"/>
      <c r="AE146" s="184"/>
      <c r="AF146" s="221"/>
      <c r="AG146" s="221"/>
      <c r="AT146" s="15" t="s">
        <v>202</v>
      </c>
      <c r="AU146" s="15" t="s">
        <v>96</v>
      </c>
    </row>
    <row r="147" spans="1:65" s="2" customFormat="1" ht="16.5" customHeight="1">
      <c r="A147" s="184"/>
      <c r="B147" s="212"/>
      <c r="C147" s="206" t="s">
        <v>414</v>
      </c>
      <c r="D147" s="206" t="s">
        <v>327</v>
      </c>
      <c r="E147" s="207" t="s">
        <v>1894</v>
      </c>
      <c r="F147" s="208" t="s">
        <v>1895</v>
      </c>
      <c r="G147" s="209" t="s">
        <v>482</v>
      </c>
      <c r="H147" s="210">
        <v>1</v>
      </c>
      <c r="I147" s="170"/>
      <c r="J147" s="187">
        <f>ROUND(I147*H147,2)</f>
        <v>0</v>
      </c>
      <c r="K147" s="238"/>
      <c r="L147" s="239"/>
      <c r="M147" s="240" t="s">
        <v>1</v>
      </c>
      <c r="N147" s="241" t="s">
        <v>50</v>
      </c>
      <c r="O147" s="229"/>
      <c r="P147" s="230">
        <f>O147*H147</f>
        <v>0</v>
      </c>
      <c r="Q147" s="230">
        <v>0.0295</v>
      </c>
      <c r="R147" s="230">
        <f>Q147*H147</f>
        <v>0.0295</v>
      </c>
      <c r="S147" s="230">
        <v>0</v>
      </c>
      <c r="T147" s="231">
        <f>S147*H147</f>
        <v>0</v>
      </c>
      <c r="U147" s="184"/>
      <c r="V147" s="184"/>
      <c r="W147" s="184"/>
      <c r="X147" s="184"/>
      <c r="Y147" s="184"/>
      <c r="Z147" s="184"/>
      <c r="AA147" s="184"/>
      <c r="AB147" s="184"/>
      <c r="AC147" s="184"/>
      <c r="AD147" s="184"/>
      <c r="AE147" s="184"/>
      <c r="AF147" s="221"/>
      <c r="AG147" s="221"/>
      <c r="AR147" s="155" t="s">
        <v>96</v>
      </c>
      <c r="AT147" s="155" t="s">
        <v>327</v>
      </c>
      <c r="AU147" s="155" t="s">
        <v>96</v>
      </c>
      <c r="AY147" s="15" t="s">
        <v>195</v>
      </c>
      <c r="BE147" s="156">
        <f>IF(N147="základní",J147,0)</f>
        <v>0</v>
      </c>
      <c r="BF147" s="156">
        <f>IF(N147="snížená",J147,0)</f>
        <v>0</v>
      </c>
      <c r="BG147" s="156">
        <f>IF(N147="zákl. přenesená",J147,0)</f>
        <v>0</v>
      </c>
      <c r="BH147" s="156">
        <f>IF(N147="sníž. přenesená",J147,0)</f>
        <v>0</v>
      </c>
      <c r="BI147" s="156">
        <f>IF(N147="nulová",J147,0)</f>
        <v>0</v>
      </c>
      <c r="BJ147" s="15" t="s">
        <v>93</v>
      </c>
      <c r="BK147" s="156">
        <f>ROUND(I147*H147,2)</f>
        <v>0</v>
      </c>
      <c r="BL147" s="15" t="s">
        <v>93</v>
      </c>
      <c r="BM147" s="155" t="s">
        <v>1896</v>
      </c>
    </row>
    <row r="148" spans="1:47" s="2" customFormat="1" ht="12">
      <c r="A148" s="184"/>
      <c r="B148" s="212"/>
      <c r="C148" s="184"/>
      <c r="D148" s="201" t="s">
        <v>202</v>
      </c>
      <c r="E148" s="184"/>
      <c r="F148" s="202" t="s">
        <v>1895</v>
      </c>
      <c r="G148" s="184"/>
      <c r="H148" s="184"/>
      <c r="I148" s="157"/>
      <c r="J148" s="184"/>
      <c r="K148" s="184"/>
      <c r="L148" s="212"/>
      <c r="M148" s="232"/>
      <c r="N148" s="233"/>
      <c r="O148" s="229"/>
      <c r="P148" s="229"/>
      <c r="Q148" s="229"/>
      <c r="R148" s="229"/>
      <c r="S148" s="229"/>
      <c r="T148" s="234"/>
      <c r="U148" s="184"/>
      <c r="V148" s="184"/>
      <c r="W148" s="184"/>
      <c r="X148" s="184"/>
      <c r="Y148" s="184"/>
      <c r="Z148" s="184"/>
      <c r="AA148" s="184"/>
      <c r="AB148" s="184"/>
      <c r="AC148" s="184"/>
      <c r="AD148" s="184"/>
      <c r="AE148" s="184"/>
      <c r="AF148" s="221"/>
      <c r="AG148" s="221"/>
      <c r="AT148" s="15" t="s">
        <v>202</v>
      </c>
      <c r="AU148" s="15" t="s">
        <v>96</v>
      </c>
    </row>
    <row r="149" spans="1:65" s="2" customFormat="1" ht="16.5" customHeight="1">
      <c r="A149" s="184"/>
      <c r="B149" s="212"/>
      <c r="C149" s="206" t="s">
        <v>420</v>
      </c>
      <c r="D149" s="206" t="s">
        <v>327</v>
      </c>
      <c r="E149" s="207" t="s">
        <v>1897</v>
      </c>
      <c r="F149" s="208" t="s">
        <v>1898</v>
      </c>
      <c r="G149" s="209" t="s">
        <v>482</v>
      </c>
      <c r="H149" s="210">
        <v>1</v>
      </c>
      <c r="I149" s="170"/>
      <c r="J149" s="187">
        <f>ROUND(I149*H149,2)</f>
        <v>0</v>
      </c>
      <c r="K149" s="238"/>
      <c r="L149" s="239"/>
      <c r="M149" s="240" t="s">
        <v>1</v>
      </c>
      <c r="N149" s="241" t="s">
        <v>50</v>
      </c>
      <c r="O149" s="229"/>
      <c r="P149" s="230">
        <f>O149*H149</f>
        <v>0</v>
      </c>
      <c r="Q149" s="230">
        <v>0.0019</v>
      </c>
      <c r="R149" s="230">
        <f>Q149*H149</f>
        <v>0.0019</v>
      </c>
      <c r="S149" s="230">
        <v>0</v>
      </c>
      <c r="T149" s="231">
        <f>S149*H149</f>
        <v>0</v>
      </c>
      <c r="U149" s="184"/>
      <c r="V149" s="184"/>
      <c r="W149" s="184"/>
      <c r="X149" s="184"/>
      <c r="Y149" s="184"/>
      <c r="Z149" s="184"/>
      <c r="AA149" s="184"/>
      <c r="AB149" s="184"/>
      <c r="AC149" s="184"/>
      <c r="AD149" s="184"/>
      <c r="AE149" s="184"/>
      <c r="AF149" s="221"/>
      <c r="AG149" s="221"/>
      <c r="AR149" s="155" t="s">
        <v>96</v>
      </c>
      <c r="AT149" s="155" t="s">
        <v>327</v>
      </c>
      <c r="AU149" s="155" t="s">
        <v>96</v>
      </c>
      <c r="AY149" s="15" t="s">
        <v>195</v>
      </c>
      <c r="BE149" s="156">
        <f>IF(N149="základní",J149,0)</f>
        <v>0</v>
      </c>
      <c r="BF149" s="156">
        <f>IF(N149="snížená",J149,0)</f>
        <v>0</v>
      </c>
      <c r="BG149" s="156">
        <f>IF(N149="zákl. přenesená",J149,0)</f>
        <v>0</v>
      </c>
      <c r="BH149" s="156">
        <f>IF(N149="sníž. přenesená",J149,0)</f>
        <v>0</v>
      </c>
      <c r="BI149" s="156">
        <f>IF(N149="nulová",J149,0)</f>
        <v>0</v>
      </c>
      <c r="BJ149" s="15" t="s">
        <v>93</v>
      </c>
      <c r="BK149" s="156">
        <f>ROUND(I149*H149,2)</f>
        <v>0</v>
      </c>
      <c r="BL149" s="15" t="s">
        <v>93</v>
      </c>
      <c r="BM149" s="155" t="s">
        <v>1899</v>
      </c>
    </row>
    <row r="150" spans="1:47" s="2" customFormat="1" ht="12">
      <c r="A150" s="184"/>
      <c r="B150" s="212"/>
      <c r="C150" s="184"/>
      <c r="D150" s="201" t="s">
        <v>202</v>
      </c>
      <c r="E150" s="184"/>
      <c r="F150" s="202" t="s">
        <v>1900</v>
      </c>
      <c r="G150" s="184"/>
      <c r="H150" s="184"/>
      <c r="I150" s="157"/>
      <c r="J150" s="184"/>
      <c r="K150" s="184"/>
      <c r="L150" s="212"/>
      <c r="M150" s="232"/>
      <c r="N150" s="233"/>
      <c r="O150" s="229"/>
      <c r="P150" s="229"/>
      <c r="Q150" s="229"/>
      <c r="R150" s="229"/>
      <c r="S150" s="229"/>
      <c r="T150" s="234"/>
      <c r="U150" s="184"/>
      <c r="V150" s="184"/>
      <c r="W150" s="184"/>
      <c r="X150" s="184"/>
      <c r="Y150" s="184"/>
      <c r="Z150" s="184"/>
      <c r="AA150" s="184"/>
      <c r="AB150" s="184"/>
      <c r="AC150" s="184"/>
      <c r="AD150" s="184"/>
      <c r="AE150" s="184"/>
      <c r="AF150" s="221"/>
      <c r="AG150" s="221"/>
      <c r="AT150" s="15" t="s">
        <v>202</v>
      </c>
      <c r="AU150" s="15" t="s">
        <v>96</v>
      </c>
    </row>
    <row r="151" spans="1:65" s="2" customFormat="1" ht="21.75" customHeight="1">
      <c r="A151" s="184"/>
      <c r="B151" s="212"/>
      <c r="C151" s="206" t="s">
        <v>426</v>
      </c>
      <c r="D151" s="206" t="s">
        <v>327</v>
      </c>
      <c r="E151" s="207" t="s">
        <v>1901</v>
      </c>
      <c r="F151" s="208" t="s">
        <v>1902</v>
      </c>
      <c r="G151" s="209" t="s">
        <v>482</v>
      </c>
      <c r="H151" s="210">
        <v>1</v>
      </c>
      <c r="I151" s="170"/>
      <c r="J151" s="187">
        <f>ROUND(I151*H151,2)</f>
        <v>0</v>
      </c>
      <c r="K151" s="238"/>
      <c r="L151" s="239"/>
      <c r="M151" s="240" t="s">
        <v>1</v>
      </c>
      <c r="N151" s="241" t="s">
        <v>50</v>
      </c>
      <c r="O151" s="229"/>
      <c r="P151" s="230">
        <f>O151*H151</f>
        <v>0</v>
      </c>
      <c r="Q151" s="230">
        <v>0.0035</v>
      </c>
      <c r="R151" s="230">
        <f>Q151*H151</f>
        <v>0.0035</v>
      </c>
      <c r="S151" s="230">
        <v>0</v>
      </c>
      <c r="T151" s="231">
        <f>S151*H151</f>
        <v>0</v>
      </c>
      <c r="U151" s="184"/>
      <c r="V151" s="184"/>
      <c r="W151" s="184"/>
      <c r="X151" s="184"/>
      <c r="Y151" s="184"/>
      <c r="Z151" s="184"/>
      <c r="AA151" s="184"/>
      <c r="AB151" s="184"/>
      <c r="AC151" s="184"/>
      <c r="AD151" s="184"/>
      <c r="AE151" s="184"/>
      <c r="AF151" s="221"/>
      <c r="AG151" s="221"/>
      <c r="AR151" s="155" t="s">
        <v>96</v>
      </c>
      <c r="AT151" s="155" t="s">
        <v>327</v>
      </c>
      <c r="AU151" s="155" t="s">
        <v>96</v>
      </c>
      <c r="AY151" s="15" t="s">
        <v>195</v>
      </c>
      <c r="BE151" s="156">
        <f>IF(N151="základní",J151,0)</f>
        <v>0</v>
      </c>
      <c r="BF151" s="156">
        <f>IF(N151="snížená",J151,0)</f>
        <v>0</v>
      </c>
      <c r="BG151" s="156">
        <f>IF(N151="zákl. přenesená",J151,0)</f>
        <v>0</v>
      </c>
      <c r="BH151" s="156">
        <f>IF(N151="sníž. přenesená",J151,0)</f>
        <v>0</v>
      </c>
      <c r="BI151" s="156">
        <f>IF(N151="nulová",J151,0)</f>
        <v>0</v>
      </c>
      <c r="BJ151" s="15" t="s">
        <v>93</v>
      </c>
      <c r="BK151" s="156">
        <f>ROUND(I151*H151,2)</f>
        <v>0</v>
      </c>
      <c r="BL151" s="15" t="s">
        <v>93</v>
      </c>
      <c r="BM151" s="155" t="s">
        <v>1903</v>
      </c>
    </row>
    <row r="152" spans="1:47" s="2" customFormat="1" ht="12">
      <c r="A152" s="184"/>
      <c r="B152" s="212"/>
      <c r="C152" s="184"/>
      <c r="D152" s="201" t="s">
        <v>202</v>
      </c>
      <c r="E152" s="184"/>
      <c r="F152" s="202" t="s">
        <v>1902</v>
      </c>
      <c r="G152" s="184"/>
      <c r="H152" s="184"/>
      <c r="I152" s="157"/>
      <c r="J152" s="184"/>
      <c r="K152" s="184"/>
      <c r="L152" s="212"/>
      <c r="M152" s="232"/>
      <c r="N152" s="233"/>
      <c r="O152" s="229"/>
      <c r="P152" s="229"/>
      <c r="Q152" s="229"/>
      <c r="R152" s="229"/>
      <c r="S152" s="229"/>
      <c r="T152" s="234"/>
      <c r="U152" s="184"/>
      <c r="V152" s="184"/>
      <c r="W152" s="184"/>
      <c r="X152" s="184"/>
      <c r="Y152" s="184"/>
      <c r="Z152" s="184"/>
      <c r="AA152" s="184"/>
      <c r="AB152" s="184"/>
      <c r="AC152" s="184"/>
      <c r="AD152" s="184"/>
      <c r="AE152" s="184"/>
      <c r="AF152" s="221"/>
      <c r="AG152" s="221"/>
      <c r="AT152" s="15" t="s">
        <v>202</v>
      </c>
      <c r="AU152" s="15" t="s">
        <v>96</v>
      </c>
    </row>
    <row r="153" spans="1:63" s="12" customFormat="1" ht="25.9" customHeight="1">
      <c r="A153" s="192"/>
      <c r="B153" s="213"/>
      <c r="C153" s="192"/>
      <c r="D153" s="193" t="s">
        <v>84</v>
      </c>
      <c r="E153" s="194" t="s">
        <v>327</v>
      </c>
      <c r="F153" s="194" t="s">
        <v>765</v>
      </c>
      <c r="G153" s="192"/>
      <c r="H153" s="192"/>
      <c r="I153" s="138"/>
      <c r="J153" s="188">
        <f>BK153</f>
        <v>0</v>
      </c>
      <c r="K153" s="192"/>
      <c r="L153" s="213"/>
      <c r="M153" s="222"/>
      <c r="N153" s="223"/>
      <c r="O153" s="223"/>
      <c r="P153" s="224">
        <f>P154</f>
        <v>0</v>
      </c>
      <c r="Q153" s="223"/>
      <c r="R153" s="224">
        <f>R154</f>
        <v>0.09029999999999999</v>
      </c>
      <c r="S153" s="223"/>
      <c r="T153" s="225">
        <f>T154</f>
        <v>0</v>
      </c>
      <c r="U153" s="192"/>
      <c r="V153" s="192"/>
      <c r="W153" s="192"/>
      <c r="X153" s="192"/>
      <c r="Y153" s="192"/>
      <c r="Z153" s="192"/>
      <c r="AA153" s="192"/>
      <c r="AB153" s="192"/>
      <c r="AC153" s="192"/>
      <c r="AD153" s="192"/>
      <c r="AE153" s="192"/>
      <c r="AF153" s="192"/>
      <c r="AG153" s="192"/>
      <c r="AR153" s="136" t="s">
        <v>150</v>
      </c>
      <c r="AT153" s="144" t="s">
        <v>84</v>
      </c>
      <c r="AU153" s="144" t="s">
        <v>85</v>
      </c>
      <c r="AY153" s="136" t="s">
        <v>195</v>
      </c>
      <c r="BK153" s="145">
        <f>BK154</f>
        <v>0</v>
      </c>
    </row>
    <row r="154" spans="1:63" s="12" customFormat="1" ht="22.9" customHeight="1">
      <c r="A154" s="192"/>
      <c r="B154" s="213"/>
      <c r="C154" s="192"/>
      <c r="D154" s="193" t="s">
        <v>84</v>
      </c>
      <c r="E154" s="195" t="s">
        <v>1904</v>
      </c>
      <c r="F154" s="195" t="s">
        <v>1905</v>
      </c>
      <c r="G154" s="192"/>
      <c r="H154" s="192"/>
      <c r="I154" s="138"/>
      <c r="J154" s="185">
        <f>BK154</f>
        <v>0</v>
      </c>
      <c r="K154" s="192"/>
      <c r="L154" s="213"/>
      <c r="M154" s="222"/>
      <c r="N154" s="223"/>
      <c r="O154" s="223"/>
      <c r="P154" s="224">
        <f>SUM(P155:P164)</f>
        <v>0</v>
      </c>
      <c r="Q154" s="223"/>
      <c r="R154" s="224">
        <f>SUM(R155:R164)</f>
        <v>0.09029999999999999</v>
      </c>
      <c r="S154" s="223"/>
      <c r="T154" s="225">
        <f>SUM(T155:T164)</f>
        <v>0</v>
      </c>
      <c r="U154" s="192"/>
      <c r="V154" s="192"/>
      <c r="W154" s="192"/>
      <c r="X154" s="192"/>
      <c r="Y154" s="192"/>
      <c r="Z154" s="192"/>
      <c r="AA154" s="192"/>
      <c r="AB154" s="192"/>
      <c r="AC154" s="192"/>
      <c r="AD154" s="192"/>
      <c r="AE154" s="192"/>
      <c r="AF154" s="192"/>
      <c r="AG154" s="192"/>
      <c r="AR154" s="136" t="s">
        <v>150</v>
      </c>
      <c r="AT154" s="144" t="s">
        <v>84</v>
      </c>
      <c r="AU154" s="144" t="s">
        <v>93</v>
      </c>
      <c r="AY154" s="136" t="s">
        <v>195</v>
      </c>
      <c r="BK154" s="145">
        <f>SUM(BK155:BK164)</f>
        <v>0</v>
      </c>
    </row>
    <row r="155" spans="1:65" s="2" customFormat="1" ht="16.5" customHeight="1">
      <c r="A155" s="184"/>
      <c r="B155" s="212"/>
      <c r="C155" s="196" t="s">
        <v>432</v>
      </c>
      <c r="D155" s="196" t="s">
        <v>196</v>
      </c>
      <c r="E155" s="197" t="s">
        <v>1906</v>
      </c>
      <c r="F155" s="198" t="s">
        <v>1907</v>
      </c>
      <c r="G155" s="199" t="s">
        <v>482</v>
      </c>
      <c r="H155" s="200">
        <v>2</v>
      </c>
      <c r="I155" s="149"/>
      <c r="J155" s="183">
        <f>ROUND(I155*H155,2)</f>
        <v>0</v>
      </c>
      <c r="K155" s="226"/>
      <c r="L155" s="212"/>
      <c r="M155" s="227" t="s">
        <v>1</v>
      </c>
      <c r="N155" s="228" t="s">
        <v>50</v>
      </c>
      <c r="O155" s="229"/>
      <c r="P155" s="230">
        <f>O155*H155</f>
        <v>0</v>
      </c>
      <c r="Q155" s="230">
        <v>0.00025</v>
      </c>
      <c r="R155" s="230">
        <f>Q155*H155</f>
        <v>0.0005</v>
      </c>
      <c r="S155" s="230">
        <v>0</v>
      </c>
      <c r="T155" s="231">
        <f>S155*H155</f>
        <v>0</v>
      </c>
      <c r="U155" s="184"/>
      <c r="V155" s="184"/>
      <c r="W155" s="184"/>
      <c r="X155" s="184"/>
      <c r="Y155" s="184"/>
      <c r="Z155" s="184"/>
      <c r="AA155" s="184"/>
      <c r="AB155" s="184"/>
      <c r="AC155" s="184"/>
      <c r="AD155" s="184"/>
      <c r="AE155" s="184"/>
      <c r="AF155" s="221"/>
      <c r="AG155" s="221"/>
      <c r="AR155" s="155" t="s">
        <v>93</v>
      </c>
      <c r="AT155" s="155" t="s">
        <v>196</v>
      </c>
      <c r="AU155" s="155" t="s">
        <v>96</v>
      </c>
      <c r="AY155" s="15" t="s">
        <v>195</v>
      </c>
      <c r="BE155" s="156">
        <f>IF(N155="základní",J155,0)</f>
        <v>0</v>
      </c>
      <c r="BF155" s="156">
        <f>IF(N155="snížená",J155,0)</f>
        <v>0</v>
      </c>
      <c r="BG155" s="156">
        <f>IF(N155="zákl. přenesená",J155,0)</f>
        <v>0</v>
      </c>
      <c r="BH155" s="156">
        <f>IF(N155="sníž. přenesená",J155,0)</f>
        <v>0</v>
      </c>
      <c r="BI155" s="156">
        <f>IF(N155="nulová",J155,0)</f>
        <v>0</v>
      </c>
      <c r="BJ155" s="15" t="s">
        <v>93</v>
      </c>
      <c r="BK155" s="156">
        <f>ROUND(I155*H155,2)</f>
        <v>0</v>
      </c>
      <c r="BL155" s="15" t="s">
        <v>93</v>
      </c>
      <c r="BM155" s="155" t="s">
        <v>1908</v>
      </c>
    </row>
    <row r="156" spans="1:47" s="2" customFormat="1" ht="12">
      <c r="A156" s="184"/>
      <c r="B156" s="212"/>
      <c r="C156" s="184"/>
      <c r="D156" s="201" t="s">
        <v>202</v>
      </c>
      <c r="E156" s="184"/>
      <c r="F156" s="202" t="s">
        <v>1909</v>
      </c>
      <c r="G156" s="184"/>
      <c r="H156" s="184"/>
      <c r="I156" s="157"/>
      <c r="J156" s="184"/>
      <c r="K156" s="184"/>
      <c r="L156" s="212"/>
      <c r="M156" s="232"/>
      <c r="N156" s="233"/>
      <c r="O156" s="229"/>
      <c r="P156" s="229"/>
      <c r="Q156" s="229"/>
      <c r="R156" s="229"/>
      <c r="S156" s="229"/>
      <c r="T156" s="234"/>
      <c r="U156" s="184"/>
      <c r="V156" s="184"/>
      <c r="W156" s="184"/>
      <c r="X156" s="184"/>
      <c r="Y156" s="184"/>
      <c r="Z156" s="184"/>
      <c r="AA156" s="184"/>
      <c r="AB156" s="184"/>
      <c r="AC156" s="184"/>
      <c r="AD156" s="184"/>
      <c r="AE156" s="184"/>
      <c r="AF156" s="221"/>
      <c r="AG156" s="221"/>
      <c r="AT156" s="15" t="s">
        <v>202</v>
      </c>
      <c r="AU156" s="15" t="s">
        <v>96</v>
      </c>
    </row>
    <row r="157" spans="1:65" s="2" customFormat="1" ht="24.2" customHeight="1">
      <c r="A157" s="184"/>
      <c r="B157" s="212"/>
      <c r="C157" s="206" t="s">
        <v>438</v>
      </c>
      <c r="D157" s="206" t="s">
        <v>327</v>
      </c>
      <c r="E157" s="207" t="s">
        <v>1910</v>
      </c>
      <c r="F157" s="208" t="s">
        <v>1911</v>
      </c>
      <c r="G157" s="209" t="s">
        <v>248</v>
      </c>
      <c r="H157" s="210">
        <v>1</v>
      </c>
      <c r="I157" s="170"/>
      <c r="J157" s="187">
        <f>ROUND(I157*H157,2)</f>
        <v>0</v>
      </c>
      <c r="K157" s="238"/>
      <c r="L157" s="239"/>
      <c r="M157" s="240" t="s">
        <v>1</v>
      </c>
      <c r="N157" s="241" t="s">
        <v>50</v>
      </c>
      <c r="O157" s="229"/>
      <c r="P157" s="230">
        <f>O157*H157</f>
        <v>0</v>
      </c>
      <c r="Q157" s="230">
        <v>0.0027</v>
      </c>
      <c r="R157" s="230">
        <f>Q157*H157</f>
        <v>0.0027</v>
      </c>
      <c r="S157" s="230">
        <v>0</v>
      </c>
      <c r="T157" s="231">
        <f>S157*H157</f>
        <v>0</v>
      </c>
      <c r="U157" s="184"/>
      <c r="V157" s="184"/>
      <c r="W157" s="184"/>
      <c r="X157" s="184"/>
      <c r="Y157" s="184"/>
      <c r="Z157" s="184"/>
      <c r="AA157" s="184"/>
      <c r="AB157" s="184"/>
      <c r="AC157" s="184"/>
      <c r="AD157" s="184"/>
      <c r="AE157" s="184"/>
      <c r="AF157" s="221"/>
      <c r="AG157" s="221"/>
      <c r="AR157" s="155" t="s">
        <v>96</v>
      </c>
      <c r="AT157" s="155" t="s">
        <v>327</v>
      </c>
      <c r="AU157" s="155" t="s">
        <v>96</v>
      </c>
      <c r="AY157" s="15" t="s">
        <v>195</v>
      </c>
      <c r="BE157" s="156">
        <f>IF(N157="základní",J157,0)</f>
        <v>0</v>
      </c>
      <c r="BF157" s="156">
        <f>IF(N157="snížená",J157,0)</f>
        <v>0</v>
      </c>
      <c r="BG157" s="156">
        <f>IF(N157="zákl. přenesená",J157,0)</f>
        <v>0</v>
      </c>
      <c r="BH157" s="156">
        <f>IF(N157="sníž. přenesená",J157,0)</f>
        <v>0</v>
      </c>
      <c r="BI157" s="156">
        <f>IF(N157="nulová",J157,0)</f>
        <v>0</v>
      </c>
      <c r="BJ157" s="15" t="s">
        <v>93</v>
      </c>
      <c r="BK157" s="156">
        <f>ROUND(I157*H157,2)</f>
        <v>0</v>
      </c>
      <c r="BL157" s="15" t="s">
        <v>93</v>
      </c>
      <c r="BM157" s="155" t="s">
        <v>1912</v>
      </c>
    </row>
    <row r="158" spans="1:47" s="2" customFormat="1" ht="19.5">
      <c r="A158" s="184"/>
      <c r="B158" s="212"/>
      <c r="C158" s="184"/>
      <c r="D158" s="201" t="s">
        <v>202</v>
      </c>
      <c r="E158" s="184"/>
      <c r="F158" s="202" t="s">
        <v>1911</v>
      </c>
      <c r="G158" s="184"/>
      <c r="H158" s="184"/>
      <c r="I158" s="157"/>
      <c r="J158" s="184"/>
      <c r="K158" s="184"/>
      <c r="L158" s="212"/>
      <c r="M158" s="232"/>
      <c r="N158" s="233"/>
      <c r="O158" s="229"/>
      <c r="P158" s="229"/>
      <c r="Q158" s="229"/>
      <c r="R158" s="229"/>
      <c r="S158" s="229"/>
      <c r="T158" s="234"/>
      <c r="U158" s="184"/>
      <c r="V158" s="184"/>
      <c r="W158" s="184"/>
      <c r="X158" s="184"/>
      <c r="Y158" s="184"/>
      <c r="Z158" s="184"/>
      <c r="AA158" s="184"/>
      <c r="AB158" s="184"/>
      <c r="AC158" s="184"/>
      <c r="AD158" s="184"/>
      <c r="AE158" s="184"/>
      <c r="AF158" s="221"/>
      <c r="AG158" s="221"/>
      <c r="AT158" s="15" t="s">
        <v>202</v>
      </c>
      <c r="AU158" s="15" t="s">
        <v>96</v>
      </c>
    </row>
    <row r="159" spans="1:51" s="13" customFormat="1" ht="12">
      <c r="A159" s="186"/>
      <c r="B159" s="214"/>
      <c r="C159" s="186"/>
      <c r="D159" s="201" t="s">
        <v>257</v>
      </c>
      <c r="E159" s="203" t="s">
        <v>1</v>
      </c>
      <c r="F159" s="204" t="s">
        <v>93</v>
      </c>
      <c r="G159" s="186"/>
      <c r="H159" s="205">
        <v>1</v>
      </c>
      <c r="I159" s="162"/>
      <c r="J159" s="186"/>
      <c r="K159" s="186"/>
      <c r="L159" s="214"/>
      <c r="M159" s="235"/>
      <c r="N159" s="236"/>
      <c r="O159" s="236"/>
      <c r="P159" s="236"/>
      <c r="Q159" s="236"/>
      <c r="R159" s="236"/>
      <c r="S159" s="236"/>
      <c r="T159" s="237"/>
      <c r="U159" s="186"/>
      <c r="V159" s="186"/>
      <c r="W159" s="186"/>
      <c r="X159" s="186"/>
      <c r="Y159" s="186"/>
      <c r="Z159" s="186"/>
      <c r="AA159" s="186"/>
      <c r="AB159" s="186"/>
      <c r="AC159" s="186"/>
      <c r="AD159" s="186"/>
      <c r="AE159" s="186"/>
      <c r="AF159" s="186"/>
      <c r="AG159" s="186"/>
      <c r="AT159" s="161" t="s">
        <v>257</v>
      </c>
      <c r="AU159" s="161" t="s">
        <v>96</v>
      </c>
      <c r="AV159" s="13" t="s">
        <v>96</v>
      </c>
      <c r="AW159" s="13" t="s">
        <v>40</v>
      </c>
      <c r="AX159" s="13" t="s">
        <v>93</v>
      </c>
      <c r="AY159" s="161" t="s">
        <v>195</v>
      </c>
    </row>
    <row r="160" spans="1:65" s="2" customFormat="1" ht="16.5" customHeight="1">
      <c r="A160" s="184"/>
      <c r="B160" s="212"/>
      <c r="C160" s="206" t="s">
        <v>447</v>
      </c>
      <c r="D160" s="206" t="s">
        <v>327</v>
      </c>
      <c r="E160" s="207" t="s">
        <v>1913</v>
      </c>
      <c r="F160" s="208" t="s">
        <v>1914</v>
      </c>
      <c r="G160" s="209" t="s">
        <v>482</v>
      </c>
      <c r="H160" s="210">
        <v>1</v>
      </c>
      <c r="I160" s="170"/>
      <c r="J160" s="187">
        <f>ROUND(I160*H160,2)</f>
        <v>0</v>
      </c>
      <c r="K160" s="238"/>
      <c r="L160" s="239"/>
      <c r="M160" s="240" t="s">
        <v>1</v>
      </c>
      <c r="N160" s="241" t="s">
        <v>50</v>
      </c>
      <c r="O160" s="229"/>
      <c r="P160" s="230">
        <f>O160*H160</f>
        <v>0</v>
      </c>
      <c r="Q160" s="230">
        <v>0.0011</v>
      </c>
      <c r="R160" s="230">
        <f>Q160*H160</f>
        <v>0.0011</v>
      </c>
      <c r="S160" s="230">
        <v>0</v>
      </c>
      <c r="T160" s="231">
        <f>S160*H160</f>
        <v>0</v>
      </c>
      <c r="U160" s="184"/>
      <c r="V160" s="184"/>
      <c r="W160" s="184"/>
      <c r="X160" s="184"/>
      <c r="Y160" s="184"/>
      <c r="Z160" s="184"/>
      <c r="AA160" s="184"/>
      <c r="AB160" s="184"/>
      <c r="AC160" s="184"/>
      <c r="AD160" s="184"/>
      <c r="AE160" s="184"/>
      <c r="AF160" s="221"/>
      <c r="AG160" s="221"/>
      <c r="AR160" s="155" t="s">
        <v>539</v>
      </c>
      <c r="AT160" s="155" t="s">
        <v>327</v>
      </c>
      <c r="AU160" s="155" t="s">
        <v>96</v>
      </c>
      <c r="AY160" s="15" t="s">
        <v>195</v>
      </c>
      <c r="BE160" s="156">
        <f>IF(N160="základní",J160,0)</f>
        <v>0</v>
      </c>
      <c r="BF160" s="156">
        <f>IF(N160="snížená",J160,0)</f>
        <v>0</v>
      </c>
      <c r="BG160" s="156">
        <f>IF(N160="zákl. přenesená",J160,0)</f>
        <v>0</v>
      </c>
      <c r="BH160" s="156">
        <f>IF(N160="sníž. přenesená",J160,0)</f>
        <v>0</v>
      </c>
      <c r="BI160" s="156">
        <f>IF(N160="nulová",J160,0)</f>
        <v>0</v>
      </c>
      <c r="BJ160" s="15" t="s">
        <v>93</v>
      </c>
      <c r="BK160" s="156">
        <f>ROUND(I160*H160,2)</f>
        <v>0</v>
      </c>
      <c r="BL160" s="15" t="s">
        <v>539</v>
      </c>
      <c r="BM160" s="155" t="s">
        <v>1915</v>
      </c>
    </row>
    <row r="161" spans="1:47" s="2" customFormat="1" ht="12">
      <c r="A161" s="184"/>
      <c r="B161" s="212"/>
      <c r="C161" s="184"/>
      <c r="D161" s="201" t="s">
        <v>202</v>
      </c>
      <c r="E161" s="184"/>
      <c r="F161" s="202" t="s">
        <v>1916</v>
      </c>
      <c r="G161" s="184"/>
      <c r="H161" s="184"/>
      <c r="I161" s="157"/>
      <c r="J161" s="184"/>
      <c r="K161" s="184"/>
      <c r="L161" s="212"/>
      <c r="M161" s="232"/>
      <c r="N161" s="233"/>
      <c r="O161" s="229"/>
      <c r="P161" s="229"/>
      <c r="Q161" s="229"/>
      <c r="R161" s="229"/>
      <c r="S161" s="229"/>
      <c r="T161" s="234"/>
      <c r="U161" s="184"/>
      <c r="V161" s="184"/>
      <c r="W161" s="184"/>
      <c r="X161" s="184"/>
      <c r="Y161" s="184"/>
      <c r="Z161" s="184"/>
      <c r="AA161" s="184"/>
      <c r="AB161" s="184"/>
      <c r="AC161" s="184"/>
      <c r="AD161" s="184"/>
      <c r="AE161" s="184"/>
      <c r="AF161" s="221"/>
      <c r="AG161" s="221"/>
      <c r="AT161" s="15" t="s">
        <v>202</v>
      </c>
      <c r="AU161" s="15" t="s">
        <v>96</v>
      </c>
    </row>
    <row r="162" spans="1:65" s="2" customFormat="1" ht="33" customHeight="1">
      <c r="A162" s="184"/>
      <c r="B162" s="212"/>
      <c r="C162" s="206" t="s">
        <v>455</v>
      </c>
      <c r="D162" s="206" t="s">
        <v>327</v>
      </c>
      <c r="E162" s="207" t="s">
        <v>1917</v>
      </c>
      <c r="F162" s="208" t="s">
        <v>1918</v>
      </c>
      <c r="G162" s="209" t="s">
        <v>482</v>
      </c>
      <c r="H162" s="210">
        <v>2</v>
      </c>
      <c r="I162" s="170"/>
      <c r="J162" s="187">
        <f>ROUND(I162*H162,2)</f>
        <v>0</v>
      </c>
      <c r="K162" s="238"/>
      <c r="L162" s="239"/>
      <c r="M162" s="240" t="s">
        <v>1</v>
      </c>
      <c r="N162" s="241" t="s">
        <v>50</v>
      </c>
      <c r="O162" s="229"/>
      <c r="P162" s="230">
        <f>O162*H162</f>
        <v>0</v>
      </c>
      <c r="Q162" s="230">
        <v>0.043</v>
      </c>
      <c r="R162" s="230">
        <f>Q162*H162</f>
        <v>0.086</v>
      </c>
      <c r="S162" s="230">
        <v>0</v>
      </c>
      <c r="T162" s="231">
        <f>S162*H162</f>
        <v>0</v>
      </c>
      <c r="U162" s="184"/>
      <c r="V162" s="182" t="s">
        <v>2212</v>
      </c>
      <c r="W162" s="182" t="s">
        <v>2213</v>
      </c>
      <c r="X162" s="184"/>
      <c r="Y162" s="184"/>
      <c r="Z162" s="184"/>
      <c r="AA162" s="184"/>
      <c r="AB162" s="184"/>
      <c r="AC162" s="184"/>
      <c r="AD162" s="184"/>
      <c r="AE162" s="184"/>
      <c r="AF162" s="221"/>
      <c r="AG162" s="221"/>
      <c r="AR162" s="155" t="s">
        <v>96</v>
      </c>
      <c r="AT162" s="155" t="s">
        <v>327</v>
      </c>
      <c r="AU162" s="155" t="s">
        <v>96</v>
      </c>
      <c r="AY162" s="15" t="s">
        <v>195</v>
      </c>
      <c r="BE162" s="156">
        <f>IF(N162="základní",J162,0)</f>
        <v>0</v>
      </c>
      <c r="BF162" s="156">
        <f>IF(N162="snížená",J162,0)</f>
        <v>0</v>
      </c>
      <c r="BG162" s="156">
        <f>IF(N162="zákl. přenesená",J162,0)</f>
        <v>0</v>
      </c>
      <c r="BH162" s="156">
        <f>IF(N162="sníž. přenesená",J162,0)</f>
        <v>0</v>
      </c>
      <c r="BI162" s="156">
        <f>IF(N162="nulová",J162,0)</f>
        <v>0</v>
      </c>
      <c r="BJ162" s="15" t="s">
        <v>93</v>
      </c>
      <c r="BK162" s="156">
        <f>ROUND(I162*H162,2)</f>
        <v>0</v>
      </c>
      <c r="BL162" s="15" t="s">
        <v>93</v>
      </c>
      <c r="BM162" s="155" t="s">
        <v>1919</v>
      </c>
    </row>
    <row r="163" spans="1:47" s="2" customFormat="1" ht="78">
      <c r="A163" s="184"/>
      <c r="B163" s="212"/>
      <c r="C163" s="184"/>
      <c r="D163" s="201" t="s">
        <v>202</v>
      </c>
      <c r="E163" s="184"/>
      <c r="F163" s="202" t="s">
        <v>1920</v>
      </c>
      <c r="G163" s="184"/>
      <c r="H163" s="184"/>
      <c r="I163" s="157"/>
      <c r="J163" s="184"/>
      <c r="K163" s="184"/>
      <c r="L163" s="212"/>
      <c r="M163" s="232"/>
      <c r="N163" s="233"/>
      <c r="O163" s="229"/>
      <c r="P163" s="229"/>
      <c r="Q163" s="229"/>
      <c r="R163" s="229"/>
      <c r="S163" s="229"/>
      <c r="T163" s="234"/>
      <c r="U163" s="184"/>
      <c r="V163" s="184"/>
      <c r="W163" s="184"/>
      <c r="X163" s="184"/>
      <c r="Y163" s="184"/>
      <c r="Z163" s="184"/>
      <c r="AA163" s="184"/>
      <c r="AB163" s="184"/>
      <c r="AC163" s="184"/>
      <c r="AD163" s="184"/>
      <c r="AE163" s="184"/>
      <c r="AF163" s="221"/>
      <c r="AG163" s="221"/>
      <c r="AT163" s="15" t="s">
        <v>202</v>
      </c>
      <c r="AU163" s="15" t="s">
        <v>96</v>
      </c>
    </row>
    <row r="164" spans="1:51" s="13" customFormat="1" ht="12">
      <c r="A164" s="186"/>
      <c r="B164" s="214"/>
      <c r="C164" s="186"/>
      <c r="D164" s="201" t="s">
        <v>257</v>
      </c>
      <c r="E164" s="203" t="s">
        <v>1</v>
      </c>
      <c r="F164" s="204" t="s">
        <v>96</v>
      </c>
      <c r="G164" s="186"/>
      <c r="H164" s="205">
        <v>2</v>
      </c>
      <c r="I164" s="162"/>
      <c r="J164" s="186"/>
      <c r="K164" s="186"/>
      <c r="L164" s="214"/>
      <c r="M164" s="242"/>
      <c r="N164" s="243"/>
      <c r="O164" s="243"/>
      <c r="P164" s="243"/>
      <c r="Q164" s="243"/>
      <c r="R164" s="243"/>
      <c r="S164" s="243"/>
      <c r="T164" s="244"/>
      <c r="U164" s="186"/>
      <c r="V164" s="186"/>
      <c r="W164" s="186"/>
      <c r="X164" s="186"/>
      <c r="Y164" s="186"/>
      <c r="Z164" s="186"/>
      <c r="AA164" s="186"/>
      <c r="AB164" s="186"/>
      <c r="AC164" s="186"/>
      <c r="AD164" s="186"/>
      <c r="AE164" s="186"/>
      <c r="AF164" s="186"/>
      <c r="AG164" s="186"/>
      <c r="AT164" s="161" t="s">
        <v>257</v>
      </c>
      <c r="AU164" s="161" t="s">
        <v>96</v>
      </c>
      <c r="AV164" s="13" t="s">
        <v>96</v>
      </c>
      <c r="AW164" s="13" t="s">
        <v>40</v>
      </c>
      <c r="AX164" s="13" t="s">
        <v>93</v>
      </c>
      <c r="AY164" s="161" t="s">
        <v>195</v>
      </c>
    </row>
    <row r="165" spans="1:33" s="2" customFormat="1" ht="6.95" customHeight="1">
      <c r="A165" s="184"/>
      <c r="B165" s="215"/>
      <c r="C165" s="189"/>
      <c r="D165" s="189"/>
      <c r="E165" s="189"/>
      <c r="F165" s="189"/>
      <c r="G165" s="189"/>
      <c r="H165" s="189"/>
      <c r="I165" s="47"/>
      <c r="J165" s="189"/>
      <c r="K165" s="189"/>
      <c r="L165" s="212"/>
      <c r="M165" s="184"/>
      <c r="N165" s="221"/>
      <c r="O165" s="184"/>
      <c r="P165" s="184"/>
      <c r="Q165" s="184"/>
      <c r="R165" s="184"/>
      <c r="S165" s="184"/>
      <c r="T165" s="184"/>
      <c r="U165" s="184"/>
      <c r="V165" s="184"/>
      <c r="W165" s="184"/>
      <c r="X165" s="184"/>
      <c r="Y165" s="184"/>
      <c r="Z165" s="184"/>
      <c r="AA165" s="184"/>
      <c r="AB165" s="184"/>
      <c r="AC165" s="184"/>
      <c r="AD165" s="184"/>
      <c r="AE165" s="184"/>
      <c r="AF165" s="221"/>
      <c r="AG165" s="221"/>
    </row>
    <row r="166" spans="1:33" ht="12">
      <c r="A166" s="190"/>
      <c r="B166" s="190"/>
      <c r="C166" s="190"/>
      <c r="D166" s="190"/>
      <c r="E166" s="190"/>
      <c r="F166" s="190"/>
      <c r="G166" s="190"/>
      <c r="H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row>
    <row r="167" spans="1:33" ht="12">
      <c r="A167" s="190"/>
      <c r="B167" s="190"/>
      <c r="C167" s="190"/>
      <c r="D167" s="190"/>
      <c r="E167" s="190"/>
      <c r="F167" s="190"/>
      <c r="G167" s="190"/>
      <c r="H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row>
    <row r="168" spans="1:33" ht="12">
      <c r="A168" s="190"/>
      <c r="B168" s="190"/>
      <c r="C168" s="190"/>
      <c r="D168" s="190"/>
      <c r="E168" s="190"/>
      <c r="F168" s="190"/>
      <c r="G168" s="190"/>
      <c r="H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row>
    <row r="169" spans="1:33" ht="12">
      <c r="A169" s="190"/>
      <c r="B169" s="190"/>
      <c r="C169" s="190"/>
      <c r="D169" s="190"/>
      <c r="E169" s="190"/>
      <c r="F169" s="190"/>
      <c r="G169" s="190"/>
      <c r="H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row>
    <row r="170" spans="1:33" ht="12">
      <c r="A170" s="190"/>
      <c r="B170" s="190"/>
      <c r="C170" s="190"/>
      <c r="D170" s="190"/>
      <c r="E170" s="190"/>
      <c r="F170" s="190"/>
      <c r="G170" s="190"/>
      <c r="H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row>
    <row r="171" spans="1:33" ht="12">
      <c r="A171" s="190"/>
      <c r="B171" s="190"/>
      <c r="C171" s="190"/>
      <c r="D171" s="190"/>
      <c r="E171" s="190"/>
      <c r="F171" s="190"/>
      <c r="G171" s="190"/>
      <c r="H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row>
    <row r="172" spans="1:33" ht="12">
      <c r="A172" s="190"/>
      <c r="B172" s="190"/>
      <c r="C172" s="190"/>
      <c r="D172" s="190"/>
      <c r="E172" s="190"/>
      <c r="F172" s="190"/>
      <c r="G172" s="190"/>
      <c r="H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row>
    <row r="173" spans="1:33" ht="12">
      <c r="A173" s="190"/>
      <c r="B173" s="190"/>
      <c r="C173" s="190"/>
      <c r="D173" s="190"/>
      <c r="E173" s="190"/>
      <c r="F173" s="190"/>
      <c r="G173" s="190"/>
      <c r="H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row>
    <row r="174" spans="1:33" ht="12">
      <c r="A174" s="190"/>
      <c r="B174" s="190"/>
      <c r="C174" s="190"/>
      <c r="D174" s="190"/>
      <c r="E174" s="190"/>
      <c r="F174" s="190"/>
      <c r="G174" s="190"/>
      <c r="H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row>
    <row r="175" spans="1:33" ht="12">
      <c r="A175" s="190"/>
      <c r="B175" s="190"/>
      <c r="C175" s="190"/>
      <c r="D175" s="190"/>
      <c r="E175" s="190"/>
      <c r="F175" s="190"/>
      <c r="G175" s="190"/>
      <c r="H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row>
    <row r="176" spans="1:33" ht="12">
      <c r="A176" s="190"/>
      <c r="B176" s="190"/>
      <c r="C176" s="190"/>
      <c r="D176" s="190"/>
      <c r="E176" s="190"/>
      <c r="F176" s="190"/>
      <c r="G176" s="190"/>
      <c r="H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row>
    <row r="177" spans="1:33" ht="12">
      <c r="A177" s="190"/>
      <c r="B177" s="190"/>
      <c r="C177" s="190"/>
      <c r="D177" s="190"/>
      <c r="E177" s="190"/>
      <c r="F177" s="190"/>
      <c r="G177" s="190"/>
      <c r="H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row>
    <row r="178" spans="1:33" ht="12">
      <c r="A178" s="190"/>
      <c r="B178" s="190"/>
      <c r="C178" s="190"/>
      <c r="D178" s="190"/>
      <c r="E178" s="190"/>
      <c r="F178" s="190"/>
      <c r="G178" s="190"/>
      <c r="H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row>
    <row r="179" spans="1:33" ht="12">
      <c r="A179" s="190"/>
      <c r="B179" s="190"/>
      <c r="C179" s="190"/>
      <c r="D179" s="190"/>
      <c r="E179" s="190"/>
      <c r="F179" s="190"/>
      <c r="G179" s="190"/>
      <c r="H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row>
    <row r="180" spans="1:33" ht="12">
      <c r="A180" s="190"/>
      <c r="B180" s="190"/>
      <c r="C180" s="190"/>
      <c r="D180" s="190"/>
      <c r="E180" s="190"/>
      <c r="F180" s="190"/>
      <c r="G180" s="190"/>
      <c r="H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row>
    <row r="181" spans="1:33" ht="12">
      <c r="A181" s="190"/>
      <c r="B181" s="190"/>
      <c r="C181" s="190"/>
      <c r="D181" s="190"/>
      <c r="E181" s="190"/>
      <c r="F181" s="190"/>
      <c r="G181" s="190"/>
      <c r="H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row>
    <row r="182" spans="1:33" ht="12">
      <c r="A182" s="190"/>
      <c r="B182" s="190"/>
      <c r="C182" s="190"/>
      <c r="D182" s="190"/>
      <c r="E182" s="190"/>
      <c r="F182" s="190"/>
      <c r="G182" s="190"/>
      <c r="H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row>
    <row r="183" spans="1:33" ht="12">
      <c r="A183" s="190"/>
      <c r="B183" s="190"/>
      <c r="C183" s="190"/>
      <c r="D183" s="190"/>
      <c r="E183" s="190"/>
      <c r="F183" s="190"/>
      <c r="G183" s="190"/>
      <c r="H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row>
    <row r="184" spans="1:33" ht="12">
      <c r="A184" s="190"/>
      <c r="B184" s="190"/>
      <c r="C184" s="190"/>
      <c r="D184" s="190"/>
      <c r="E184" s="190"/>
      <c r="F184" s="190"/>
      <c r="G184" s="190"/>
      <c r="H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row>
    <row r="185" spans="1:33" ht="12">
      <c r="A185" s="190"/>
      <c r="B185" s="190"/>
      <c r="C185" s="190"/>
      <c r="D185" s="190"/>
      <c r="E185" s="190"/>
      <c r="F185" s="190"/>
      <c r="G185" s="190"/>
      <c r="H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row>
    <row r="186" spans="1:33" ht="12">
      <c r="A186" s="190"/>
      <c r="B186" s="190"/>
      <c r="C186" s="190"/>
      <c r="D186" s="190"/>
      <c r="E186" s="190"/>
      <c r="F186" s="190"/>
      <c r="G186" s="190"/>
      <c r="H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row>
    <row r="187" spans="1:33" ht="12">
      <c r="A187" s="190"/>
      <c r="B187" s="190"/>
      <c r="C187" s="190"/>
      <c r="D187" s="190"/>
      <c r="E187" s="190"/>
      <c r="F187" s="190"/>
      <c r="G187" s="190"/>
      <c r="H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row>
    <row r="188" spans="1:33" ht="12">
      <c r="A188" s="190"/>
      <c r="B188" s="190"/>
      <c r="C188" s="190"/>
      <c r="D188" s="190"/>
      <c r="E188" s="190"/>
      <c r="F188" s="190"/>
      <c r="G188" s="190"/>
      <c r="H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row>
    <row r="189" spans="1:33" ht="12">
      <c r="A189" s="190"/>
      <c r="B189" s="190"/>
      <c r="C189" s="190"/>
      <c r="D189" s="190"/>
      <c r="E189" s="190"/>
      <c r="F189" s="190"/>
      <c r="G189" s="190"/>
      <c r="H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row>
    <row r="190" spans="1:33" ht="12">
      <c r="A190" s="190"/>
      <c r="B190" s="190"/>
      <c r="C190" s="190"/>
      <c r="D190" s="190"/>
      <c r="E190" s="190"/>
      <c r="F190" s="190"/>
      <c r="G190" s="190"/>
      <c r="H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row>
    <row r="191" spans="1:33" ht="12">
      <c r="A191" s="190"/>
      <c r="B191" s="190"/>
      <c r="C191" s="190"/>
      <c r="D191" s="190"/>
      <c r="E191" s="190"/>
      <c r="F191" s="190"/>
      <c r="G191" s="190"/>
      <c r="H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row>
    <row r="192" spans="1:33" ht="12">
      <c r="A192" s="190"/>
      <c r="B192" s="190"/>
      <c r="C192" s="190"/>
      <c r="D192" s="190"/>
      <c r="E192" s="190"/>
      <c r="F192" s="190"/>
      <c r="G192" s="190"/>
      <c r="H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row>
    <row r="193" spans="1:33" ht="12">
      <c r="A193" s="190"/>
      <c r="B193" s="190"/>
      <c r="C193" s="190"/>
      <c r="D193" s="190"/>
      <c r="E193" s="190"/>
      <c r="F193" s="190"/>
      <c r="G193" s="190"/>
      <c r="H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row>
    <row r="194" spans="1:33" ht="12">
      <c r="A194" s="190"/>
      <c r="B194" s="190"/>
      <c r="C194" s="190"/>
      <c r="D194" s="190"/>
      <c r="E194" s="190"/>
      <c r="F194" s="190"/>
      <c r="G194" s="190"/>
      <c r="H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row>
    <row r="195" spans="1:33" ht="12">
      <c r="A195" s="190"/>
      <c r="B195" s="190"/>
      <c r="C195" s="190"/>
      <c r="D195" s="190"/>
      <c r="E195" s="190"/>
      <c r="F195" s="190"/>
      <c r="G195" s="190"/>
      <c r="H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row>
    <row r="196" spans="1:33" ht="12">
      <c r="A196" s="190"/>
      <c r="B196" s="190"/>
      <c r="C196" s="190"/>
      <c r="D196" s="190"/>
      <c r="E196" s="190"/>
      <c r="F196" s="190"/>
      <c r="G196" s="190"/>
      <c r="H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row>
    <row r="197" spans="1:33" ht="12">
      <c r="A197" s="190"/>
      <c r="B197" s="190"/>
      <c r="C197" s="190"/>
      <c r="D197" s="190"/>
      <c r="E197" s="190"/>
      <c r="F197" s="190"/>
      <c r="G197" s="190"/>
      <c r="H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row>
    <row r="198" spans="1:33" ht="12">
      <c r="A198" s="190"/>
      <c r="B198" s="190"/>
      <c r="C198" s="190"/>
      <c r="D198" s="190"/>
      <c r="E198" s="190"/>
      <c r="F198" s="190"/>
      <c r="G198" s="190"/>
      <c r="H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row>
    <row r="199" spans="1:33" ht="12">
      <c r="A199" s="190"/>
      <c r="B199" s="190"/>
      <c r="C199" s="190"/>
      <c r="D199" s="190"/>
      <c r="E199" s="190"/>
      <c r="F199" s="190"/>
      <c r="G199" s="190"/>
      <c r="H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row>
    <row r="200" spans="1:8" ht="12">
      <c r="A200" s="190"/>
      <c r="B200" s="190"/>
      <c r="C200" s="190"/>
      <c r="D200" s="190"/>
      <c r="E200" s="190"/>
      <c r="F200" s="190"/>
      <c r="G200" s="190"/>
      <c r="H200" s="190"/>
    </row>
    <row r="201" spans="1:8" ht="12">
      <c r="A201" s="190"/>
      <c r="B201" s="190"/>
      <c r="C201" s="190"/>
      <c r="D201" s="190"/>
      <c r="E201" s="190"/>
      <c r="F201" s="190"/>
      <c r="G201" s="190"/>
      <c r="H201" s="190"/>
    </row>
    <row r="202" spans="1:8" ht="12">
      <c r="A202" s="190"/>
      <c r="B202" s="190"/>
      <c r="C202" s="190"/>
      <c r="D202" s="190"/>
      <c r="E202" s="190"/>
      <c r="F202" s="190"/>
      <c r="G202" s="190"/>
      <c r="H202" s="190"/>
    </row>
    <row r="203" spans="1:8" ht="12">
      <c r="A203" s="190"/>
      <c r="B203" s="190"/>
      <c r="C203" s="190"/>
      <c r="D203" s="190"/>
      <c r="E203" s="190"/>
      <c r="F203" s="190"/>
      <c r="G203" s="190"/>
      <c r="H203" s="190"/>
    </row>
    <row r="204" spans="1:8" ht="12">
      <c r="A204" s="190"/>
      <c r="B204" s="190"/>
      <c r="C204" s="190"/>
      <c r="D204" s="190"/>
      <c r="E204" s="190"/>
      <c r="F204" s="190"/>
      <c r="G204" s="190"/>
      <c r="H204" s="190"/>
    </row>
    <row r="205" spans="1:8" ht="12">
      <c r="A205" s="190"/>
      <c r="B205" s="190"/>
      <c r="C205" s="190"/>
      <c r="D205" s="190"/>
      <c r="E205" s="190"/>
      <c r="F205" s="190"/>
      <c r="G205" s="190"/>
      <c r="H205" s="190"/>
    </row>
    <row r="206" spans="1:8" ht="12">
      <c r="A206" s="190"/>
      <c r="B206" s="190"/>
      <c r="C206" s="190"/>
      <c r="D206" s="190"/>
      <c r="E206" s="190"/>
      <c r="F206" s="190"/>
      <c r="G206" s="190"/>
      <c r="H206" s="190"/>
    </row>
    <row r="207" spans="1:8" ht="12">
      <c r="A207" s="190"/>
      <c r="B207" s="190"/>
      <c r="C207" s="190"/>
      <c r="D207" s="190"/>
      <c r="E207" s="190"/>
      <c r="F207" s="190"/>
      <c r="G207" s="190"/>
      <c r="H207" s="190"/>
    </row>
    <row r="208" spans="1:8" ht="12">
      <c r="A208" s="190"/>
      <c r="B208" s="190"/>
      <c r="C208" s="190"/>
      <c r="D208" s="190"/>
      <c r="E208" s="190"/>
      <c r="F208" s="190"/>
      <c r="G208" s="190"/>
      <c r="H208" s="190"/>
    </row>
    <row r="209" spans="1:8" ht="12">
      <c r="A209" s="190"/>
      <c r="B209" s="190"/>
      <c r="C209" s="190"/>
      <c r="D209" s="190"/>
      <c r="E209" s="190"/>
      <c r="F209" s="190"/>
      <c r="G209" s="190"/>
      <c r="H209" s="190"/>
    </row>
    <row r="210" spans="1:8" ht="12">
      <c r="A210" s="190"/>
      <c r="B210" s="190"/>
      <c r="C210" s="190"/>
      <c r="D210" s="190"/>
      <c r="E210" s="190"/>
      <c r="F210" s="190"/>
      <c r="G210" s="190"/>
      <c r="H210" s="190"/>
    </row>
    <row r="211" spans="1:8" ht="12">
      <c r="A211" s="190"/>
      <c r="B211" s="190"/>
      <c r="C211" s="190"/>
      <c r="D211" s="190"/>
      <c r="E211" s="190"/>
      <c r="F211" s="190"/>
      <c r="G211" s="190"/>
      <c r="H211" s="190"/>
    </row>
    <row r="212" spans="1:8" ht="12">
      <c r="A212" s="190"/>
      <c r="B212" s="190"/>
      <c r="C212" s="190"/>
      <c r="D212" s="190"/>
      <c r="E212" s="190"/>
      <c r="F212" s="190"/>
      <c r="G212" s="190"/>
      <c r="H212" s="190"/>
    </row>
  </sheetData>
  <sheetProtection sheet="1" objects="1" scenarios="1"/>
  <autoFilter ref="C95:K164"/>
  <mergeCells count="11">
    <mergeCell ref="E88:H88"/>
    <mergeCell ref="L2:V2"/>
    <mergeCell ref="E57:H57"/>
    <mergeCell ref="E59:H59"/>
    <mergeCell ref="E61:H61"/>
    <mergeCell ref="E84:H84"/>
    <mergeCell ref="E86:H86"/>
    <mergeCell ref="E7:H7"/>
    <mergeCell ref="E9:H9"/>
    <mergeCell ref="E11:H11"/>
    <mergeCell ref="E20:H20"/>
  </mergeCells>
  <printOptions/>
  <pageMargins left="0.3937007874015748" right="0.3937007874015748" top="0.3937007874015748" bottom="0.3937007874015748" header="0" footer="0"/>
  <pageSetup fitToHeight="0" fitToWidth="1" horizontalDpi="600" verticalDpi="600" orientation="landscape" paperSize="9" r:id="rId2"/>
  <headerFooter>
    <oddFooter>&amp;CStrana &amp;P z &amp;N</oddFooter>
  </headerFooter>
  <rowBreaks count="2" manualBreakCount="2">
    <brk id="51" max="16383" man="1"/>
    <brk id="78" max="16383"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K125"/>
  <sheetViews>
    <sheetView showGridLines="0" workbookViewId="0" topLeftCell="A106">
      <selection activeCell="G123" sqref="G12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149</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2:12" s="1" customFormat="1" ht="12" customHeight="1">
      <c r="B8" s="18"/>
      <c r="D8" s="25" t="s">
        <v>162</v>
      </c>
      <c r="L8" s="18"/>
    </row>
    <row r="9" spans="1:31" s="2" customFormat="1" ht="16.5" customHeight="1">
      <c r="A9" s="31"/>
      <c r="B9" s="32"/>
      <c r="C9" s="31"/>
      <c r="D9" s="31"/>
      <c r="E9" s="298" t="s">
        <v>1835</v>
      </c>
      <c r="F9" s="297"/>
      <c r="G9" s="297"/>
      <c r="H9" s="297"/>
      <c r="I9" s="31"/>
      <c r="J9" s="31"/>
      <c r="K9" s="31"/>
      <c r="L9" s="41"/>
      <c r="S9" s="31"/>
      <c r="T9" s="31"/>
      <c r="U9" s="31"/>
      <c r="V9" s="31"/>
      <c r="W9" s="31"/>
      <c r="X9" s="31"/>
      <c r="Y9" s="31"/>
      <c r="Z9" s="31"/>
      <c r="AA9" s="31"/>
      <c r="AB9" s="31"/>
      <c r="AC9" s="31"/>
      <c r="AD9" s="31"/>
      <c r="AE9" s="31"/>
    </row>
    <row r="10" spans="1:31" s="2" customFormat="1" ht="12" customHeight="1">
      <c r="A10" s="31"/>
      <c r="B10" s="32"/>
      <c r="C10" s="31"/>
      <c r="D10" s="25" t="s">
        <v>1836</v>
      </c>
      <c r="E10" s="31"/>
      <c r="F10" s="31"/>
      <c r="G10" s="31"/>
      <c r="H10" s="31"/>
      <c r="I10" s="31"/>
      <c r="J10" s="31"/>
      <c r="K10" s="31"/>
      <c r="L10" s="41"/>
      <c r="S10" s="31"/>
      <c r="T10" s="31"/>
      <c r="U10" s="31"/>
      <c r="V10" s="31"/>
      <c r="W10" s="31"/>
      <c r="X10" s="31"/>
      <c r="Y10" s="31"/>
      <c r="Z10" s="31"/>
      <c r="AA10" s="31"/>
      <c r="AB10" s="31"/>
      <c r="AC10" s="31"/>
      <c r="AD10" s="31"/>
      <c r="AE10" s="31"/>
    </row>
    <row r="11" spans="1:31" s="2" customFormat="1" ht="16.5" customHeight="1">
      <c r="A11" s="31"/>
      <c r="B11" s="32"/>
      <c r="C11" s="31"/>
      <c r="D11" s="31"/>
      <c r="E11" s="294" t="s">
        <v>1921</v>
      </c>
      <c r="F11" s="297"/>
      <c r="G11" s="297"/>
      <c r="H11" s="297"/>
      <c r="I11" s="31"/>
      <c r="J11" s="31"/>
      <c r="K11" s="31"/>
      <c r="L11" s="41"/>
      <c r="S11" s="31"/>
      <c r="T11" s="31"/>
      <c r="U11" s="31"/>
      <c r="V11" s="31"/>
      <c r="W11" s="31"/>
      <c r="X11" s="31"/>
      <c r="Y11" s="31"/>
      <c r="Z11" s="31"/>
      <c r="AA11" s="31"/>
      <c r="AB11" s="31"/>
      <c r="AC11" s="31"/>
      <c r="AD11" s="31"/>
      <c r="AE11" s="31"/>
    </row>
    <row r="12" spans="1:31" s="2" customFormat="1" ht="12">
      <c r="A12" s="31"/>
      <c r="B12" s="32"/>
      <c r="C12" s="31"/>
      <c r="D12" s="31"/>
      <c r="E12" s="31"/>
      <c r="F12" s="31"/>
      <c r="G12" s="31"/>
      <c r="H12" s="31"/>
      <c r="I12" s="31"/>
      <c r="J12" s="31"/>
      <c r="K12" s="31"/>
      <c r="L12" s="41"/>
      <c r="S12" s="31"/>
      <c r="T12" s="31"/>
      <c r="U12" s="31"/>
      <c r="V12" s="31"/>
      <c r="W12" s="31"/>
      <c r="X12" s="31"/>
      <c r="Y12" s="31"/>
      <c r="Z12" s="31"/>
      <c r="AA12" s="31"/>
      <c r="AB12" s="31"/>
      <c r="AC12" s="31"/>
      <c r="AD12" s="31"/>
      <c r="AE12" s="31"/>
    </row>
    <row r="13" spans="1:31" s="2" customFormat="1" ht="12" customHeight="1">
      <c r="A13" s="31"/>
      <c r="B13" s="32"/>
      <c r="C13" s="31"/>
      <c r="D13" s="25" t="s">
        <v>18</v>
      </c>
      <c r="E13" s="31"/>
      <c r="F13" s="23" t="s">
        <v>128</v>
      </c>
      <c r="G13" s="31"/>
      <c r="H13" s="31"/>
      <c r="I13" s="25" t="s">
        <v>20</v>
      </c>
      <c r="J13" s="23" t="s">
        <v>1</v>
      </c>
      <c r="K13" s="31"/>
      <c r="L13" s="41"/>
      <c r="S13" s="31"/>
      <c r="T13" s="31"/>
      <c r="U13" s="31"/>
      <c r="V13" s="31"/>
      <c r="W13" s="31"/>
      <c r="X13" s="31"/>
      <c r="Y13" s="31"/>
      <c r="Z13" s="31"/>
      <c r="AA13" s="31"/>
      <c r="AB13" s="31"/>
      <c r="AC13" s="31"/>
      <c r="AD13" s="31"/>
      <c r="AE13" s="31"/>
    </row>
    <row r="14" spans="1:31" s="2" customFormat="1" ht="12" customHeight="1">
      <c r="A14" s="31"/>
      <c r="B14" s="32"/>
      <c r="C14" s="31"/>
      <c r="D14" s="25" t="s">
        <v>22</v>
      </c>
      <c r="E14" s="31"/>
      <c r="F14" s="23" t="s">
        <v>1150</v>
      </c>
      <c r="G14" s="31"/>
      <c r="H14" s="31"/>
      <c r="I14" s="25" t="s">
        <v>24</v>
      </c>
      <c r="J14" s="54" t="str">
        <f>'Rekapitulace stavby'!AN8</f>
        <v>15. 3. 2021</v>
      </c>
      <c r="K14" s="31"/>
      <c r="L14" s="41"/>
      <c r="S14" s="31"/>
      <c r="T14" s="31"/>
      <c r="U14" s="31"/>
      <c r="V14" s="31"/>
      <c r="W14" s="31"/>
      <c r="X14" s="31"/>
      <c r="Y14" s="31"/>
      <c r="Z14" s="31"/>
      <c r="AA14" s="31"/>
      <c r="AB14" s="31"/>
      <c r="AC14" s="31"/>
      <c r="AD14" s="31"/>
      <c r="AE14" s="31"/>
    </row>
    <row r="15" spans="1:31" s="2" customFormat="1" ht="10.9" customHeight="1">
      <c r="A15" s="31"/>
      <c r="B15" s="32"/>
      <c r="C15" s="31"/>
      <c r="D15" s="31"/>
      <c r="E15" s="31"/>
      <c r="F15" s="31"/>
      <c r="G15" s="31"/>
      <c r="H15" s="31"/>
      <c r="I15" s="31"/>
      <c r="J15" s="31"/>
      <c r="K15" s="31"/>
      <c r="L15" s="41"/>
      <c r="S15" s="31"/>
      <c r="T15" s="31"/>
      <c r="U15" s="31"/>
      <c r="V15" s="31"/>
      <c r="W15" s="31"/>
      <c r="X15" s="31"/>
      <c r="Y15" s="31"/>
      <c r="Z15" s="31"/>
      <c r="AA15" s="31"/>
      <c r="AB15" s="31"/>
      <c r="AC15" s="31"/>
      <c r="AD15" s="31"/>
      <c r="AE15" s="31"/>
    </row>
    <row r="16" spans="1:31" s="2" customFormat="1" ht="12" customHeight="1">
      <c r="A16" s="31"/>
      <c r="B16" s="32"/>
      <c r="C16" s="31"/>
      <c r="D16" s="25" t="s">
        <v>30</v>
      </c>
      <c r="E16" s="31"/>
      <c r="F16" s="31"/>
      <c r="G16" s="31"/>
      <c r="H16" s="31"/>
      <c r="I16" s="25" t="s">
        <v>31</v>
      </c>
      <c r="J16" s="23" t="s">
        <v>1</v>
      </c>
      <c r="K16" s="31"/>
      <c r="L16" s="41"/>
      <c r="S16" s="31"/>
      <c r="T16" s="31"/>
      <c r="U16" s="31"/>
      <c r="V16" s="31"/>
      <c r="W16" s="31"/>
      <c r="X16" s="31"/>
      <c r="Y16" s="31"/>
      <c r="Z16" s="31"/>
      <c r="AA16" s="31"/>
      <c r="AB16" s="31"/>
      <c r="AC16" s="31"/>
      <c r="AD16" s="31"/>
      <c r="AE16" s="31"/>
    </row>
    <row r="17" spans="1:31" s="2" customFormat="1" ht="18" customHeight="1">
      <c r="A17" s="31"/>
      <c r="B17" s="32"/>
      <c r="C17" s="31"/>
      <c r="D17" s="31"/>
      <c r="E17" s="23" t="s">
        <v>32</v>
      </c>
      <c r="F17" s="31"/>
      <c r="G17" s="31"/>
      <c r="H17" s="31"/>
      <c r="I17" s="25" t="s">
        <v>33</v>
      </c>
      <c r="J17" s="23" t="s">
        <v>1</v>
      </c>
      <c r="K17" s="31"/>
      <c r="L17" s="41"/>
      <c r="S17" s="31"/>
      <c r="T17" s="31"/>
      <c r="U17" s="31"/>
      <c r="V17" s="31"/>
      <c r="W17" s="31"/>
      <c r="X17" s="31"/>
      <c r="Y17" s="31"/>
      <c r="Z17" s="31"/>
      <c r="AA17" s="31"/>
      <c r="AB17" s="31"/>
      <c r="AC17" s="31"/>
      <c r="AD17" s="31"/>
      <c r="AE17" s="31"/>
    </row>
    <row r="18" spans="1:31" s="2" customFormat="1" ht="6.95" customHeight="1">
      <c r="A18" s="31"/>
      <c r="B18" s="32"/>
      <c r="C18" s="31"/>
      <c r="D18" s="31"/>
      <c r="E18" s="31"/>
      <c r="F18" s="31"/>
      <c r="G18" s="31"/>
      <c r="H18" s="31"/>
      <c r="I18" s="31"/>
      <c r="J18" s="31"/>
      <c r="K18" s="31"/>
      <c r="L18" s="41"/>
      <c r="S18" s="31"/>
      <c r="T18" s="31"/>
      <c r="U18" s="31"/>
      <c r="V18" s="31"/>
      <c r="W18" s="31"/>
      <c r="X18" s="31"/>
      <c r="Y18" s="31"/>
      <c r="Z18" s="31"/>
      <c r="AA18" s="31"/>
      <c r="AB18" s="31"/>
      <c r="AC18" s="31"/>
      <c r="AD18" s="31"/>
      <c r="AE18" s="31"/>
    </row>
    <row r="19" spans="1:31" s="2" customFormat="1" ht="12" customHeight="1">
      <c r="A19" s="31"/>
      <c r="B19" s="32"/>
      <c r="C19" s="31"/>
      <c r="D19" s="25" t="s">
        <v>34</v>
      </c>
      <c r="E19" s="31"/>
      <c r="F19" s="31"/>
      <c r="G19" s="31"/>
      <c r="H19" s="31"/>
      <c r="I19" s="25" t="s">
        <v>31</v>
      </c>
      <c r="J19" s="26" t="str">
        <f>'Rekapitulace stavby'!AN13</f>
        <v>Vyplň údaj</v>
      </c>
      <c r="K19" s="31"/>
      <c r="L19" s="41"/>
      <c r="S19" s="31"/>
      <c r="T19" s="31"/>
      <c r="U19" s="31"/>
      <c r="V19" s="31"/>
      <c r="W19" s="31"/>
      <c r="X19" s="31"/>
      <c r="Y19" s="31"/>
      <c r="Z19" s="31"/>
      <c r="AA19" s="31"/>
      <c r="AB19" s="31"/>
      <c r="AC19" s="31"/>
      <c r="AD19" s="31"/>
      <c r="AE19" s="31"/>
    </row>
    <row r="20" spans="1:31" s="2" customFormat="1" ht="18" customHeight="1">
      <c r="A20" s="31"/>
      <c r="B20" s="32"/>
      <c r="C20" s="31"/>
      <c r="D20" s="31"/>
      <c r="E20" s="300" t="str">
        <f>'Rekapitulace stavby'!E14</f>
        <v>Vyplň údaj</v>
      </c>
      <c r="F20" s="285"/>
      <c r="G20" s="285"/>
      <c r="H20" s="285"/>
      <c r="I20" s="25" t="s">
        <v>33</v>
      </c>
      <c r="J20" s="26" t="str">
        <f>'Rekapitulace stavby'!AN14</f>
        <v>Vyplň údaj</v>
      </c>
      <c r="K20" s="31"/>
      <c r="L20" s="41"/>
      <c r="S20" s="31"/>
      <c r="T20" s="31"/>
      <c r="U20" s="31"/>
      <c r="V20" s="31"/>
      <c r="W20" s="31"/>
      <c r="X20" s="31"/>
      <c r="Y20" s="31"/>
      <c r="Z20" s="31"/>
      <c r="AA20" s="31"/>
      <c r="AB20" s="31"/>
      <c r="AC20" s="31"/>
      <c r="AD20" s="31"/>
      <c r="AE20" s="31"/>
    </row>
    <row r="21" spans="1:31" s="2" customFormat="1" ht="6.95" customHeight="1">
      <c r="A21" s="31"/>
      <c r="B21" s="32"/>
      <c r="C21" s="31"/>
      <c r="D21" s="31"/>
      <c r="E21" s="31"/>
      <c r="F21" s="31"/>
      <c r="G21" s="31"/>
      <c r="H21" s="31"/>
      <c r="I21" s="31"/>
      <c r="J21" s="31"/>
      <c r="K21" s="31"/>
      <c r="L21" s="41"/>
      <c r="S21" s="31"/>
      <c r="T21" s="31"/>
      <c r="U21" s="31"/>
      <c r="V21" s="31"/>
      <c r="W21" s="31"/>
      <c r="X21" s="31"/>
      <c r="Y21" s="31"/>
      <c r="Z21" s="31"/>
      <c r="AA21" s="31"/>
      <c r="AB21" s="31"/>
      <c r="AC21" s="31"/>
      <c r="AD21" s="31"/>
      <c r="AE21" s="31"/>
    </row>
    <row r="22" spans="1:31" s="2" customFormat="1" ht="12" customHeight="1">
      <c r="A22" s="31"/>
      <c r="B22" s="32"/>
      <c r="C22" s="31"/>
      <c r="D22" s="25" t="s">
        <v>36</v>
      </c>
      <c r="E22" s="31"/>
      <c r="F22" s="31"/>
      <c r="G22" s="31"/>
      <c r="H22" s="31"/>
      <c r="I22" s="25" t="s">
        <v>31</v>
      </c>
      <c r="J22" s="23" t="s">
        <v>1</v>
      </c>
      <c r="K22" s="31"/>
      <c r="L22" s="41"/>
      <c r="S22" s="31"/>
      <c r="T22" s="31"/>
      <c r="U22" s="31"/>
      <c r="V22" s="31"/>
      <c r="W22" s="31"/>
      <c r="X22" s="31"/>
      <c r="Y22" s="31"/>
      <c r="Z22" s="31"/>
      <c r="AA22" s="31"/>
      <c r="AB22" s="31"/>
      <c r="AC22" s="31"/>
      <c r="AD22" s="31"/>
      <c r="AE22" s="31"/>
    </row>
    <row r="23" spans="1:31" s="2" customFormat="1" ht="18" customHeight="1">
      <c r="A23" s="31"/>
      <c r="B23" s="32"/>
      <c r="C23" s="31"/>
      <c r="D23" s="31"/>
      <c r="E23" s="23" t="s">
        <v>38</v>
      </c>
      <c r="F23" s="31"/>
      <c r="G23" s="31"/>
      <c r="H23" s="31"/>
      <c r="I23" s="25" t="s">
        <v>33</v>
      </c>
      <c r="J23" s="23" t="s">
        <v>1</v>
      </c>
      <c r="K23" s="31"/>
      <c r="L23" s="41"/>
      <c r="S23" s="31"/>
      <c r="T23" s="31"/>
      <c r="U23" s="31"/>
      <c r="V23" s="31"/>
      <c r="W23" s="31"/>
      <c r="X23" s="31"/>
      <c r="Y23" s="31"/>
      <c r="Z23" s="31"/>
      <c r="AA23" s="31"/>
      <c r="AB23" s="31"/>
      <c r="AC23" s="31"/>
      <c r="AD23" s="31"/>
      <c r="AE23" s="31"/>
    </row>
    <row r="24" spans="1:31" s="2" customFormat="1" ht="6.95" customHeight="1">
      <c r="A24" s="31"/>
      <c r="B24" s="32"/>
      <c r="C24" s="31"/>
      <c r="D24" s="31"/>
      <c r="E24" s="31"/>
      <c r="F24" s="31"/>
      <c r="G24" s="31"/>
      <c r="H24" s="31"/>
      <c r="I24" s="31"/>
      <c r="J24" s="31"/>
      <c r="K24" s="31"/>
      <c r="L24" s="41"/>
      <c r="S24" s="31"/>
      <c r="T24" s="31"/>
      <c r="U24" s="31"/>
      <c r="V24" s="31"/>
      <c r="W24" s="31"/>
      <c r="X24" s="31"/>
      <c r="Y24" s="31"/>
      <c r="Z24" s="31"/>
      <c r="AA24" s="31"/>
      <c r="AB24" s="31"/>
      <c r="AC24" s="31"/>
      <c r="AD24" s="31"/>
      <c r="AE24" s="31"/>
    </row>
    <row r="25" spans="1:31" s="2" customFormat="1" ht="12" customHeight="1">
      <c r="A25" s="31"/>
      <c r="B25" s="32"/>
      <c r="C25" s="31"/>
      <c r="D25" s="25" t="s">
        <v>41</v>
      </c>
      <c r="E25" s="31"/>
      <c r="F25" s="31"/>
      <c r="G25" s="31"/>
      <c r="H25" s="31"/>
      <c r="I25" s="25" t="s">
        <v>31</v>
      </c>
      <c r="J25" s="23" t="s">
        <v>1</v>
      </c>
      <c r="K25" s="31"/>
      <c r="L25" s="41"/>
      <c r="S25" s="31"/>
      <c r="T25" s="31"/>
      <c r="U25" s="31"/>
      <c r="V25" s="31"/>
      <c r="W25" s="31"/>
      <c r="X25" s="31"/>
      <c r="Y25" s="31"/>
      <c r="Z25" s="31"/>
      <c r="AA25" s="31"/>
      <c r="AB25" s="31"/>
      <c r="AC25" s="31"/>
      <c r="AD25" s="31"/>
      <c r="AE25" s="31"/>
    </row>
    <row r="26" spans="1:31" s="2" customFormat="1" ht="18" customHeight="1">
      <c r="A26" s="31"/>
      <c r="B26" s="32"/>
      <c r="C26" s="31"/>
      <c r="D26" s="31"/>
      <c r="E26" s="23" t="s">
        <v>42</v>
      </c>
      <c r="F26" s="31"/>
      <c r="G26" s="31"/>
      <c r="H26" s="31"/>
      <c r="I26" s="25" t="s">
        <v>33</v>
      </c>
      <c r="J26" s="23" t="s">
        <v>1</v>
      </c>
      <c r="K26" s="31"/>
      <c r="L26" s="41"/>
      <c r="S26" s="31"/>
      <c r="T26" s="31"/>
      <c r="U26" s="31"/>
      <c r="V26" s="31"/>
      <c r="W26" s="31"/>
      <c r="X26" s="31"/>
      <c r="Y26" s="31"/>
      <c r="Z26" s="31"/>
      <c r="AA26" s="31"/>
      <c r="AB26" s="31"/>
      <c r="AC26" s="31"/>
      <c r="AD26" s="31"/>
      <c r="AE26" s="31"/>
    </row>
    <row r="27" spans="1:31" s="2" customFormat="1" ht="6.95" customHeight="1">
      <c r="A27" s="31"/>
      <c r="B27" s="32"/>
      <c r="C27" s="31"/>
      <c r="D27" s="31"/>
      <c r="E27" s="31"/>
      <c r="F27" s="31"/>
      <c r="G27" s="31"/>
      <c r="H27" s="31"/>
      <c r="I27" s="31"/>
      <c r="J27" s="31"/>
      <c r="K27" s="31"/>
      <c r="L27" s="41"/>
      <c r="S27" s="31"/>
      <c r="T27" s="31"/>
      <c r="U27" s="31"/>
      <c r="V27" s="31"/>
      <c r="W27" s="31"/>
      <c r="X27" s="31"/>
      <c r="Y27" s="31"/>
      <c r="Z27" s="31"/>
      <c r="AA27" s="31"/>
      <c r="AB27" s="31"/>
      <c r="AC27" s="31"/>
      <c r="AD27" s="31"/>
      <c r="AE27" s="31"/>
    </row>
    <row r="28" spans="1:31" s="2" customFormat="1" ht="12" customHeight="1">
      <c r="A28" s="31"/>
      <c r="B28" s="32"/>
      <c r="C28" s="31"/>
      <c r="D28" s="25" t="s">
        <v>43</v>
      </c>
      <c r="E28" s="31"/>
      <c r="F28" s="31"/>
      <c r="G28" s="31"/>
      <c r="H28" s="31"/>
      <c r="I28" s="31"/>
      <c r="J28" s="31"/>
      <c r="K28" s="31"/>
      <c r="L28" s="41"/>
      <c r="S28" s="31"/>
      <c r="T28" s="31"/>
      <c r="U28" s="31"/>
      <c r="V28" s="31"/>
      <c r="W28" s="31"/>
      <c r="X28" s="31"/>
      <c r="Y28" s="31"/>
      <c r="Z28" s="31"/>
      <c r="AA28" s="31"/>
      <c r="AB28" s="31"/>
      <c r="AC28" s="31"/>
      <c r="AD28" s="31"/>
      <c r="AE28" s="31"/>
    </row>
    <row r="29" spans="1:31" s="8" customFormat="1" ht="16.5" customHeight="1">
      <c r="A29" s="98"/>
      <c r="B29" s="99"/>
      <c r="C29" s="98"/>
      <c r="D29" s="98"/>
      <c r="E29" s="289" t="s">
        <v>1</v>
      </c>
      <c r="F29" s="289"/>
      <c r="G29" s="289"/>
      <c r="H29" s="289"/>
      <c r="I29" s="98"/>
      <c r="J29" s="98"/>
      <c r="K29" s="98"/>
      <c r="L29" s="100"/>
      <c r="S29" s="98"/>
      <c r="T29" s="98"/>
      <c r="U29" s="98"/>
      <c r="V29" s="98"/>
      <c r="W29" s="98"/>
      <c r="X29" s="98"/>
      <c r="Y29" s="98"/>
      <c r="Z29" s="98"/>
      <c r="AA29" s="98"/>
      <c r="AB29" s="98"/>
      <c r="AC29" s="98"/>
      <c r="AD29" s="98"/>
      <c r="AE29" s="98"/>
    </row>
    <row r="30" spans="1:31" s="2" customFormat="1" ht="6.95" customHeight="1">
      <c r="A30" s="31"/>
      <c r="B30" s="32"/>
      <c r="C30" s="31"/>
      <c r="D30" s="31"/>
      <c r="E30" s="31"/>
      <c r="F30" s="31"/>
      <c r="G30" s="31"/>
      <c r="H30" s="31"/>
      <c r="I30" s="31"/>
      <c r="J30" s="31"/>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25.35" customHeight="1">
      <c r="A32" s="31"/>
      <c r="B32" s="32"/>
      <c r="C32" s="31"/>
      <c r="D32" s="101" t="s">
        <v>45</v>
      </c>
      <c r="E32" s="31"/>
      <c r="F32" s="31"/>
      <c r="G32" s="31"/>
      <c r="H32" s="31"/>
      <c r="I32" s="31"/>
      <c r="J32" s="70">
        <f>ROUND(J122,2)</f>
        <v>0</v>
      </c>
      <c r="K32" s="31"/>
      <c r="L32" s="41"/>
      <c r="S32" s="31"/>
      <c r="T32" s="31"/>
      <c r="U32" s="31"/>
      <c r="V32" s="31"/>
      <c r="W32" s="31"/>
      <c r="X32" s="31"/>
      <c r="Y32" s="31"/>
      <c r="Z32" s="31"/>
      <c r="AA32" s="31"/>
      <c r="AB32" s="31"/>
      <c r="AC32" s="31"/>
      <c r="AD32" s="31"/>
      <c r="AE32" s="31"/>
    </row>
    <row r="33" spans="1:31" s="2" customFormat="1" ht="6.95" customHeight="1">
      <c r="A33" s="31"/>
      <c r="B33" s="32"/>
      <c r="C33" s="31"/>
      <c r="D33" s="65"/>
      <c r="E33" s="65"/>
      <c r="F33" s="65"/>
      <c r="G33" s="65"/>
      <c r="H33" s="65"/>
      <c r="I33" s="65"/>
      <c r="J33" s="65"/>
      <c r="K33" s="65"/>
      <c r="L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47</v>
      </c>
      <c r="G34" s="31"/>
      <c r="H34" s="31"/>
      <c r="I34" s="35" t="s">
        <v>46</v>
      </c>
      <c r="J34" s="35" t="s">
        <v>48</v>
      </c>
      <c r="K34" s="31"/>
      <c r="L34" s="41"/>
      <c r="S34" s="31"/>
      <c r="T34" s="31"/>
      <c r="U34" s="31"/>
      <c r="V34" s="31"/>
      <c r="W34" s="31"/>
      <c r="X34" s="31"/>
      <c r="Y34" s="31"/>
      <c r="Z34" s="31"/>
      <c r="AA34" s="31"/>
      <c r="AB34" s="31"/>
      <c r="AC34" s="31"/>
      <c r="AD34" s="31"/>
      <c r="AE34" s="31"/>
    </row>
    <row r="35" spans="1:31" s="2" customFormat="1" ht="14.45" customHeight="1">
      <c r="A35" s="31"/>
      <c r="B35" s="32"/>
      <c r="C35" s="31"/>
      <c r="D35" s="102" t="s">
        <v>49</v>
      </c>
      <c r="E35" s="25" t="s">
        <v>50</v>
      </c>
      <c r="F35" s="103">
        <f>ROUND((SUM(BE122:BE124)),2)</f>
        <v>0</v>
      </c>
      <c r="G35" s="31"/>
      <c r="H35" s="31"/>
      <c r="I35" s="104">
        <v>0.21</v>
      </c>
      <c r="J35" s="103">
        <f>ROUND(((SUM(BE122:BE124))*I35),2)</f>
        <v>0</v>
      </c>
      <c r="K35" s="31"/>
      <c r="L35" s="41"/>
      <c r="S35" s="31"/>
      <c r="T35" s="31"/>
      <c r="U35" s="31"/>
      <c r="V35" s="31"/>
      <c r="W35" s="31"/>
      <c r="X35" s="31"/>
      <c r="Y35" s="31"/>
      <c r="Z35" s="31"/>
      <c r="AA35" s="31"/>
      <c r="AB35" s="31"/>
      <c r="AC35" s="31"/>
      <c r="AD35" s="31"/>
      <c r="AE35" s="31"/>
    </row>
    <row r="36" spans="1:31" s="2" customFormat="1" ht="14.45" customHeight="1">
      <c r="A36" s="31"/>
      <c r="B36" s="32"/>
      <c r="C36" s="31"/>
      <c r="D36" s="31"/>
      <c r="E36" s="25" t="s">
        <v>51</v>
      </c>
      <c r="F36" s="103">
        <f>ROUND((SUM(BF122:BF124)),2)</f>
        <v>0</v>
      </c>
      <c r="G36" s="31"/>
      <c r="H36" s="31"/>
      <c r="I36" s="104">
        <v>0.15</v>
      </c>
      <c r="J36" s="103">
        <f>ROUND(((SUM(BF122:BF124))*I36),2)</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52</v>
      </c>
      <c r="F37" s="103">
        <f>ROUND((SUM(BG122:BG124)),2)</f>
        <v>0</v>
      </c>
      <c r="G37" s="31"/>
      <c r="H37" s="31"/>
      <c r="I37" s="104">
        <v>0.21</v>
      </c>
      <c r="J37" s="103">
        <f>0</f>
        <v>0</v>
      </c>
      <c r="K37" s="31"/>
      <c r="L37" s="41"/>
      <c r="S37" s="31"/>
      <c r="T37" s="31"/>
      <c r="U37" s="31"/>
      <c r="V37" s="31"/>
      <c r="W37" s="31"/>
      <c r="X37" s="31"/>
      <c r="Y37" s="31"/>
      <c r="Z37" s="31"/>
      <c r="AA37" s="31"/>
      <c r="AB37" s="31"/>
      <c r="AC37" s="31"/>
      <c r="AD37" s="31"/>
      <c r="AE37" s="31"/>
    </row>
    <row r="38" spans="1:31" s="2" customFormat="1" ht="14.45" customHeight="1" hidden="1">
      <c r="A38" s="31"/>
      <c r="B38" s="32"/>
      <c r="C38" s="31"/>
      <c r="D38" s="31"/>
      <c r="E38" s="25" t="s">
        <v>53</v>
      </c>
      <c r="F38" s="103">
        <f>ROUND((SUM(BH122:BH124)),2)</f>
        <v>0</v>
      </c>
      <c r="G38" s="31"/>
      <c r="H38" s="31"/>
      <c r="I38" s="104">
        <v>0.15</v>
      </c>
      <c r="J38" s="103">
        <f>0</f>
        <v>0</v>
      </c>
      <c r="K38" s="31"/>
      <c r="L38" s="41"/>
      <c r="S38" s="31"/>
      <c r="T38" s="31"/>
      <c r="U38" s="31"/>
      <c r="V38" s="31"/>
      <c r="W38" s="31"/>
      <c r="X38" s="31"/>
      <c r="Y38" s="31"/>
      <c r="Z38" s="31"/>
      <c r="AA38" s="31"/>
      <c r="AB38" s="31"/>
      <c r="AC38" s="31"/>
      <c r="AD38" s="31"/>
      <c r="AE38" s="31"/>
    </row>
    <row r="39" spans="1:31" s="2" customFormat="1" ht="14.45" customHeight="1" hidden="1">
      <c r="A39" s="31"/>
      <c r="B39" s="32"/>
      <c r="C39" s="31"/>
      <c r="D39" s="31"/>
      <c r="E39" s="25" t="s">
        <v>54</v>
      </c>
      <c r="F39" s="103">
        <f>ROUND((SUM(BI122:BI124)),2)</f>
        <v>0</v>
      </c>
      <c r="G39" s="31"/>
      <c r="H39" s="31"/>
      <c r="I39" s="104">
        <v>0</v>
      </c>
      <c r="J39" s="103">
        <f>0</f>
        <v>0</v>
      </c>
      <c r="K39" s="31"/>
      <c r="L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1:31" s="2" customFormat="1" ht="25.35" customHeight="1">
      <c r="A41" s="31"/>
      <c r="B41" s="32"/>
      <c r="C41" s="105"/>
      <c r="D41" s="106" t="s">
        <v>55</v>
      </c>
      <c r="E41" s="59"/>
      <c r="F41" s="59"/>
      <c r="G41" s="107" t="s">
        <v>56</v>
      </c>
      <c r="H41" s="108" t="s">
        <v>57</v>
      </c>
      <c r="I41" s="59"/>
      <c r="J41" s="109">
        <f>SUM(J32:J39)</f>
        <v>0</v>
      </c>
      <c r="K41" s="110"/>
      <c r="L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1"/>
      <c r="S42" s="31"/>
      <c r="T42" s="31"/>
      <c r="U42" s="31"/>
      <c r="V42" s="31"/>
      <c r="W42" s="31"/>
      <c r="X42" s="31"/>
      <c r="Y42" s="31"/>
      <c r="Z42" s="31"/>
      <c r="AA42" s="31"/>
      <c r="AB42" s="31"/>
      <c r="AC42" s="31"/>
      <c r="AD42" s="31"/>
      <c r="AE42" s="31"/>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1"/>
      <c r="D50" s="42" t="s">
        <v>58</v>
      </c>
      <c r="E50" s="43"/>
      <c r="F50" s="43"/>
      <c r="G50" s="42" t="s">
        <v>59</v>
      </c>
      <c r="H50" s="43"/>
      <c r="I50" s="43"/>
      <c r="J50" s="43"/>
      <c r="K50" s="43"/>
      <c r="L50" s="4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1"/>
      <c r="B61" s="32"/>
      <c r="C61" s="31"/>
      <c r="D61" s="44" t="s">
        <v>60</v>
      </c>
      <c r="E61" s="34"/>
      <c r="F61" s="111" t="s">
        <v>61</v>
      </c>
      <c r="G61" s="44" t="s">
        <v>60</v>
      </c>
      <c r="H61" s="34"/>
      <c r="I61" s="34"/>
      <c r="J61" s="112" t="s">
        <v>61</v>
      </c>
      <c r="K61" s="34"/>
      <c r="L61" s="41"/>
      <c r="S61" s="31"/>
      <c r="T61" s="31"/>
      <c r="U61" s="31"/>
      <c r="V61" s="31"/>
      <c r="W61" s="31"/>
      <c r="X61" s="31"/>
      <c r="Y61" s="31"/>
      <c r="Z61" s="31"/>
      <c r="AA61" s="31"/>
      <c r="AB61" s="31"/>
      <c r="AC61" s="31"/>
      <c r="AD61" s="31"/>
      <c r="AE61" s="31"/>
    </row>
    <row r="62" spans="2:12" ht="12">
      <c r="B62" s="18"/>
      <c r="L62" s="18"/>
    </row>
    <row r="63" spans="2:12" ht="12">
      <c r="B63" s="18"/>
      <c r="L63" s="18"/>
    </row>
    <row r="64" spans="2:12" ht="12">
      <c r="B64" s="18"/>
      <c r="L64" s="18"/>
    </row>
    <row r="65" spans="1:31" s="2" customFormat="1" ht="12.75">
      <c r="A65" s="31"/>
      <c r="B65" s="32"/>
      <c r="C65" s="31"/>
      <c r="D65" s="42" t="s">
        <v>62</v>
      </c>
      <c r="E65" s="45"/>
      <c r="F65" s="45"/>
      <c r="G65" s="42" t="s">
        <v>63</v>
      </c>
      <c r="H65" s="45"/>
      <c r="I65" s="45"/>
      <c r="J65" s="45"/>
      <c r="K65" s="45"/>
      <c r="L65" s="41"/>
      <c r="S65" s="31"/>
      <c r="T65" s="31"/>
      <c r="U65" s="31"/>
      <c r="V65" s="31"/>
      <c r="W65" s="31"/>
      <c r="X65" s="31"/>
      <c r="Y65" s="31"/>
      <c r="Z65" s="31"/>
      <c r="AA65" s="31"/>
      <c r="AB65" s="31"/>
      <c r="AC65" s="31"/>
      <c r="AD65" s="31"/>
      <c r="AE65" s="31"/>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1"/>
      <c r="B76" s="32"/>
      <c r="C76" s="31"/>
      <c r="D76" s="44" t="s">
        <v>60</v>
      </c>
      <c r="E76" s="34"/>
      <c r="F76" s="111" t="s">
        <v>61</v>
      </c>
      <c r="G76" s="44" t="s">
        <v>60</v>
      </c>
      <c r="H76" s="34"/>
      <c r="I76" s="34"/>
      <c r="J76" s="112" t="s">
        <v>61</v>
      </c>
      <c r="K76" s="34"/>
      <c r="L76" s="41"/>
      <c r="S76" s="31"/>
      <c r="T76" s="31"/>
      <c r="U76" s="31"/>
      <c r="V76" s="31"/>
      <c r="W76" s="31"/>
      <c r="X76" s="31"/>
      <c r="Y76" s="31"/>
      <c r="Z76" s="31"/>
      <c r="AA76" s="31"/>
      <c r="AB76" s="31"/>
      <c r="AC76" s="31"/>
      <c r="AD76" s="31"/>
      <c r="AE76" s="31"/>
    </row>
    <row r="77" spans="1:31" s="2" customFormat="1" ht="14.45" customHeight="1">
      <c r="A77" s="31"/>
      <c r="B77" s="46"/>
      <c r="C77" s="47"/>
      <c r="D77" s="47"/>
      <c r="E77" s="47"/>
      <c r="F77" s="47"/>
      <c r="G77" s="47"/>
      <c r="H77" s="47"/>
      <c r="I77" s="47"/>
      <c r="J77" s="47"/>
      <c r="K77" s="47"/>
      <c r="L77" s="41"/>
      <c r="S77" s="31"/>
      <c r="T77" s="31"/>
      <c r="U77" s="31"/>
      <c r="V77" s="31"/>
      <c r="W77" s="31"/>
      <c r="X77" s="31"/>
      <c r="Y77" s="31"/>
      <c r="Z77" s="31"/>
      <c r="AA77" s="31"/>
      <c r="AB77" s="31"/>
      <c r="AC77" s="31"/>
      <c r="AD77" s="31"/>
      <c r="AE77" s="31"/>
    </row>
    <row r="81" spans="1:31" s="2" customFormat="1" ht="6.95" customHeight="1">
      <c r="A81" s="31"/>
      <c r="B81" s="48"/>
      <c r="C81" s="49"/>
      <c r="D81" s="49"/>
      <c r="E81" s="49"/>
      <c r="F81" s="49"/>
      <c r="G81" s="49"/>
      <c r="H81" s="49"/>
      <c r="I81" s="49"/>
      <c r="J81" s="49"/>
      <c r="K81" s="49"/>
      <c r="L81" s="41"/>
      <c r="S81" s="31"/>
      <c r="T81" s="31"/>
      <c r="U81" s="31"/>
      <c r="V81" s="31"/>
      <c r="W81" s="31"/>
      <c r="X81" s="31"/>
      <c r="Y81" s="31"/>
      <c r="Z81" s="31"/>
      <c r="AA81" s="31"/>
      <c r="AB81" s="31"/>
      <c r="AC81" s="31"/>
      <c r="AD81" s="31"/>
      <c r="AE81" s="31"/>
    </row>
    <row r="82" spans="1:31" s="2" customFormat="1" ht="24.95" customHeight="1">
      <c r="A82" s="31"/>
      <c r="B82" s="32"/>
      <c r="C82" s="19" t="s">
        <v>168</v>
      </c>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6.95" customHeight="1">
      <c r="A83" s="31"/>
      <c r="B83" s="32"/>
      <c r="C83" s="31"/>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2" customHeight="1">
      <c r="A84" s="31"/>
      <c r="B84" s="32"/>
      <c r="C84" s="25" t="s">
        <v>16</v>
      </c>
      <c r="D84" s="31"/>
      <c r="E84" s="31"/>
      <c r="F84" s="31"/>
      <c r="G84" s="31"/>
      <c r="H84" s="31"/>
      <c r="I84" s="31"/>
      <c r="J84" s="31"/>
      <c r="K84" s="31"/>
      <c r="L84" s="41"/>
      <c r="S84" s="31"/>
      <c r="T84" s="31"/>
      <c r="U84" s="31"/>
      <c r="V84" s="31"/>
      <c r="W84" s="31"/>
      <c r="X84" s="31"/>
      <c r="Y84" s="31"/>
      <c r="Z84" s="31"/>
      <c r="AA84" s="31"/>
      <c r="AB84" s="31"/>
      <c r="AC84" s="31"/>
      <c r="AD84" s="31"/>
      <c r="AE84" s="31"/>
    </row>
    <row r="85" spans="1:31" s="2" customFormat="1" ht="16.5" customHeight="1">
      <c r="A85" s="31"/>
      <c r="B85" s="32"/>
      <c r="C85" s="31"/>
      <c r="D85" s="31"/>
      <c r="E85" s="298" t="str">
        <f>E7</f>
        <v>Odkanalizování lokality sídliště Gigant</v>
      </c>
      <c r="F85" s="299"/>
      <c r="G85" s="299"/>
      <c r="H85" s="299"/>
      <c r="I85" s="31"/>
      <c r="J85" s="31"/>
      <c r="K85" s="31"/>
      <c r="L85" s="41"/>
      <c r="S85" s="31"/>
      <c r="T85" s="31"/>
      <c r="U85" s="31"/>
      <c r="V85" s="31"/>
      <c r="W85" s="31"/>
      <c r="X85" s="31"/>
      <c r="Y85" s="31"/>
      <c r="Z85" s="31"/>
      <c r="AA85" s="31"/>
      <c r="AB85" s="31"/>
      <c r="AC85" s="31"/>
      <c r="AD85" s="31"/>
      <c r="AE85" s="31"/>
    </row>
    <row r="86" spans="2:12" s="1" customFormat="1" ht="12" customHeight="1">
      <c r="B86" s="18"/>
      <c r="C86" s="25" t="s">
        <v>162</v>
      </c>
      <c r="L86" s="18"/>
    </row>
    <row r="87" spans="1:31" s="2" customFormat="1" ht="16.5" customHeight="1">
      <c r="A87" s="31"/>
      <c r="B87" s="32"/>
      <c r="C87" s="31"/>
      <c r="D87" s="31"/>
      <c r="E87" s="298" t="s">
        <v>1835</v>
      </c>
      <c r="F87" s="297"/>
      <c r="G87" s="297"/>
      <c r="H87" s="297"/>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1836</v>
      </c>
      <c r="D88" s="31"/>
      <c r="E88" s="31"/>
      <c r="F88" s="31"/>
      <c r="G88" s="31"/>
      <c r="H88" s="31"/>
      <c r="I88" s="31"/>
      <c r="J88" s="31"/>
      <c r="K88" s="31"/>
      <c r="L88" s="41"/>
      <c r="S88" s="31"/>
      <c r="T88" s="31"/>
      <c r="U88" s="31"/>
      <c r="V88" s="31"/>
      <c r="W88" s="31"/>
      <c r="X88" s="31"/>
      <c r="Y88" s="31"/>
      <c r="Z88" s="31"/>
      <c r="AA88" s="31"/>
      <c r="AB88" s="31"/>
      <c r="AC88" s="31"/>
      <c r="AD88" s="31"/>
      <c r="AE88" s="31"/>
    </row>
    <row r="89" spans="1:31" s="2" customFormat="1" ht="16.5" customHeight="1">
      <c r="A89" s="31"/>
      <c r="B89" s="32"/>
      <c r="C89" s="31"/>
      <c r="D89" s="31"/>
      <c r="E89" s="294" t="str">
        <f>E11</f>
        <v>2021_2.14.2 - PS 01.1 Elektro část technologie ČS</v>
      </c>
      <c r="F89" s="297"/>
      <c r="G89" s="297"/>
      <c r="H89" s="297"/>
      <c r="I89" s="31"/>
      <c r="J89" s="31"/>
      <c r="K89" s="31"/>
      <c r="L89" s="41"/>
      <c r="S89" s="31"/>
      <c r="T89" s="31"/>
      <c r="U89" s="31"/>
      <c r="V89" s="31"/>
      <c r="W89" s="31"/>
      <c r="X89" s="31"/>
      <c r="Y89" s="31"/>
      <c r="Z89" s="31"/>
      <c r="AA89" s="31"/>
      <c r="AB89" s="31"/>
      <c r="AC89" s="31"/>
      <c r="AD89" s="31"/>
      <c r="AE89" s="31"/>
    </row>
    <row r="90" spans="1:31" s="2" customFormat="1" ht="6.95" customHeight="1">
      <c r="A90" s="31"/>
      <c r="B90" s="32"/>
      <c r="C90" s="31"/>
      <c r="D90" s="31"/>
      <c r="E90" s="31"/>
      <c r="F90" s="31"/>
      <c r="G90" s="31"/>
      <c r="H90" s="31"/>
      <c r="I90" s="31"/>
      <c r="J90" s="31"/>
      <c r="K90" s="31"/>
      <c r="L90" s="41"/>
      <c r="S90" s="31"/>
      <c r="T90" s="31"/>
      <c r="U90" s="31"/>
      <c r="V90" s="31"/>
      <c r="W90" s="31"/>
      <c r="X90" s="31"/>
      <c r="Y90" s="31"/>
      <c r="Z90" s="31"/>
      <c r="AA90" s="31"/>
      <c r="AB90" s="31"/>
      <c r="AC90" s="31"/>
      <c r="AD90" s="31"/>
      <c r="AE90" s="31"/>
    </row>
    <row r="91" spans="1:31" s="2" customFormat="1" ht="12" customHeight="1">
      <c r="A91" s="31"/>
      <c r="B91" s="32"/>
      <c r="C91" s="25" t="s">
        <v>22</v>
      </c>
      <c r="D91" s="31"/>
      <c r="E91" s="31"/>
      <c r="F91" s="23" t="str">
        <f>F14</f>
        <v>Gigant</v>
      </c>
      <c r="G91" s="31"/>
      <c r="H91" s="31"/>
      <c r="I91" s="25" t="s">
        <v>24</v>
      </c>
      <c r="J91" s="54" t="str">
        <f>IF(J14="","",J14)</f>
        <v>15. 3. 2021</v>
      </c>
      <c r="K91" s="31"/>
      <c r="L91" s="41"/>
      <c r="S91" s="31"/>
      <c r="T91" s="31"/>
      <c r="U91" s="31"/>
      <c r="V91" s="31"/>
      <c r="W91" s="31"/>
      <c r="X91" s="31"/>
      <c r="Y91" s="31"/>
      <c r="Z91" s="31"/>
      <c r="AA91" s="31"/>
      <c r="AB91" s="31"/>
      <c r="AC91" s="31"/>
      <c r="AD91" s="31"/>
      <c r="AE91" s="31"/>
    </row>
    <row r="92" spans="1:31" s="2" customFormat="1" ht="6.9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5.7" customHeight="1">
      <c r="A93" s="31"/>
      <c r="B93" s="32"/>
      <c r="C93" s="25" t="s">
        <v>30</v>
      </c>
      <c r="D93" s="31"/>
      <c r="E93" s="31"/>
      <c r="F93" s="23" t="str">
        <f>E17</f>
        <v>Město Třeboň</v>
      </c>
      <c r="G93" s="31"/>
      <c r="H93" s="31"/>
      <c r="I93" s="25" t="s">
        <v>36</v>
      </c>
      <c r="J93" s="29" t="str">
        <f>E23</f>
        <v>Vodohospodářský rozvoj a výstavba a.s.</v>
      </c>
      <c r="K93" s="31"/>
      <c r="L93" s="41"/>
      <c r="S93" s="31"/>
      <c r="T93" s="31"/>
      <c r="U93" s="31"/>
      <c r="V93" s="31"/>
      <c r="W93" s="31"/>
      <c r="X93" s="31"/>
      <c r="Y93" s="31"/>
      <c r="Z93" s="31"/>
      <c r="AA93" s="31"/>
      <c r="AB93" s="31"/>
      <c r="AC93" s="31"/>
      <c r="AD93" s="31"/>
      <c r="AE93" s="31"/>
    </row>
    <row r="94" spans="1:31" s="2" customFormat="1" ht="15.2" customHeight="1">
      <c r="A94" s="31"/>
      <c r="B94" s="32"/>
      <c r="C94" s="25" t="s">
        <v>34</v>
      </c>
      <c r="D94" s="31"/>
      <c r="E94" s="31"/>
      <c r="F94" s="23" t="str">
        <f>IF(E20="","",E20)</f>
        <v>Vyplň údaj</v>
      </c>
      <c r="G94" s="31"/>
      <c r="H94" s="31"/>
      <c r="I94" s="25" t="s">
        <v>41</v>
      </c>
      <c r="J94" s="29" t="str">
        <f>E26</f>
        <v>Dvořák</v>
      </c>
      <c r="K94" s="31"/>
      <c r="L94" s="41"/>
      <c r="S94" s="31"/>
      <c r="T94" s="31"/>
      <c r="U94" s="31"/>
      <c r="V94" s="31"/>
      <c r="W94" s="31"/>
      <c r="X94" s="31"/>
      <c r="Y94" s="31"/>
      <c r="Z94" s="31"/>
      <c r="AA94" s="31"/>
      <c r="AB94" s="31"/>
      <c r="AC94" s="31"/>
      <c r="AD94" s="31"/>
      <c r="AE94" s="31"/>
    </row>
    <row r="95" spans="1:31" s="2" customFormat="1" ht="10.35" customHeight="1">
      <c r="A95" s="31"/>
      <c r="B95" s="32"/>
      <c r="C95" s="31"/>
      <c r="D95" s="31"/>
      <c r="E95" s="31"/>
      <c r="F95" s="31"/>
      <c r="G95" s="31"/>
      <c r="H95" s="31"/>
      <c r="I95" s="31"/>
      <c r="J95" s="31"/>
      <c r="K95" s="31"/>
      <c r="L95" s="41"/>
      <c r="S95" s="31"/>
      <c r="T95" s="31"/>
      <c r="U95" s="31"/>
      <c r="V95" s="31"/>
      <c r="W95" s="31"/>
      <c r="X95" s="31"/>
      <c r="Y95" s="31"/>
      <c r="Z95" s="31"/>
      <c r="AA95" s="31"/>
      <c r="AB95" s="31"/>
      <c r="AC95" s="31"/>
      <c r="AD95" s="31"/>
      <c r="AE95" s="31"/>
    </row>
    <row r="96" spans="1:31" s="2" customFormat="1" ht="29.25" customHeight="1">
      <c r="A96" s="31"/>
      <c r="B96" s="32"/>
      <c r="C96" s="113" t="s">
        <v>169</v>
      </c>
      <c r="D96" s="105"/>
      <c r="E96" s="105"/>
      <c r="F96" s="105"/>
      <c r="G96" s="105"/>
      <c r="H96" s="105"/>
      <c r="I96" s="105"/>
      <c r="J96" s="114" t="s">
        <v>170</v>
      </c>
      <c r="K96" s="105"/>
      <c r="L96" s="41"/>
      <c r="S96" s="31"/>
      <c r="T96" s="31"/>
      <c r="U96" s="31"/>
      <c r="V96" s="31"/>
      <c r="W96" s="31"/>
      <c r="X96" s="31"/>
      <c r="Y96" s="31"/>
      <c r="Z96" s="31"/>
      <c r="AA96" s="31"/>
      <c r="AB96" s="31"/>
      <c r="AC96" s="31"/>
      <c r="AD96" s="31"/>
      <c r="AE96" s="31"/>
    </row>
    <row r="97" spans="1:31" s="2" customFormat="1" ht="10.35" customHeight="1">
      <c r="A97" s="31"/>
      <c r="B97" s="32"/>
      <c r="C97" s="31"/>
      <c r="D97" s="31"/>
      <c r="E97" s="31"/>
      <c r="F97" s="31"/>
      <c r="G97" s="31"/>
      <c r="H97" s="31"/>
      <c r="I97" s="31"/>
      <c r="J97" s="31"/>
      <c r="K97" s="31"/>
      <c r="L97" s="41"/>
      <c r="S97" s="31"/>
      <c r="T97" s="31"/>
      <c r="U97" s="31"/>
      <c r="V97" s="31"/>
      <c r="W97" s="31"/>
      <c r="X97" s="31"/>
      <c r="Y97" s="31"/>
      <c r="Z97" s="31"/>
      <c r="AA97" s="31"/>
      <c r="AB97" s="31"/>
      <c r="AC97" s="31"/>
      <c r="AD97" s="31"/>
      <c r="AE97" s="31"/>
    </row>
    <row r="98" spans="1:47" s="2" customFormat="1" ht="22.9" customHeight="1">
      <c r="A98" s="31"/>
      <c r="B98" s="32"/>
      <c r="C98" s="115" t="s">
        <v>171</v>
      </c>
      <c r="D98" s="31"/>
      <c r="E98" s="31"/>
      <c r="F98" s="31"/>
      <c r="G98" s="31"/>
      <c r="H98" s="31"/>
      <c r="I98" s="31"/>
      <c r="J98" s="70">
        <f>J122</f>
        <v>0</v>
      </c>
      <c r="K98" s="31"/>
      <c r="L98" s="41"/>
      <c r="S98" s="31"/>
      <c r="T98" s="31"/>
      <c r="U98" s="31"/>
      <c r="V98" s="31"/>
      <c r="W98" s="31"/>
      <c r="X98" s="31"/>
      <c r="Y98" s="31"/>
      <c r="Z98" s="31"/>
      <c r="AA98" s="31"/>
      <c r="AB98" s="31"/>
      <c r="AC98" s="31"/>
      <c r="AD98" s="31"/>
      <c r="AE98" s="31"/>
      <c r="AU98" s="15" t="s">
        <v>172</v>
      </c>
    </row>
    <row r="99" spans="2:12" s="9" customFormat="1" ht="24.95" customHeight="1">
      <c r="B99" s="116"/>
      <c r="D99" s="117" t="s">
        <v>288</v>
      </c>
      <c r="E99" s="118"/>
      <c r="F99" s="118"/>
      <c r="G99" s="118"/>
      <c r="H99" s="118"/>
      <c r="I99" s="118"/>
      <c r="J99" s="119">
        <f>J123</f>
        <v>0</v>
      </c>
      <c r="L99" s="116"/>
    </row>
    <row r="100" spans="2:12" s="10" customFormat="1" ht="19.9" customHeight="1">
      <c r="B100" s="120"/>
      <c r="D100" s="121" t="s">
        <v>1922</v>
      </c>
      <c r="E100" s="122"/>
      <c r="F100" s="122"/>
      <c r="G100" s="122"/>
      <c r="H100" s="122"/>
      <c r="I100" s="122"/>
      <c r="J100" s="123">
        <f>J124</f>
        <v>0</v>
      </c>
      <c r="L100" s="120"/>
    </row>
    <row r="101" spans="1:31" s="2" customFormat="1" ht="21.75" customHeight="1">
      <c r="A101" s="31"/>
      <c r="B101" s="32"/>
      <c r="C101" s="31"/>
      <c r="D101" s="31"/>
      <c r="E101" s="31"/>
      <c r="F101" s="31"/>
      <c r="G101" s="31"/>
      <c r="H101" s="31"/>
      <c r="I101" s="31"/>
      <c r="J101" s="31"/>
      <c r="K101" s="31"/>
      <c r="L101" s="41"/>
      <c r="S101" s="31"/>
      <c r="T101" s="31"/>
      <c r="U101" s="31"/>
      <c r="V101" s="31"/>
      <c r="W101" s="31"/>
      <c r="X101" s="31"/>
      <c r="Y101" s="31"/>
      <c r="Z101" s="31"/>
      <c r="AA101" s="31"/>
      <c r="AB101" s="31"/>
      <c r="AC101" s="31"/>
      <c r="AD101" s="31"/>
      <c r="AE101" s="31"/>
    </row>
    <row r="102" spans="1:31" s="2" customFormat="1" ht="6.95" customHeight="1">
      <c r="A102" s="31"/>
      <c r="B102" s="46"/>
      <c r="C102" s="47"/>
      <c r="D102" s="47"/>
      <c r="E102" s="47"/>
      <c r="F102" s="47"/>
      <c r="G102" s="47"/>
      <c r="H102" s="47"/>
      <c r="I102" s="47"/>
      <c r="J102" s="47"/>
      <c r="K102" s="47"/>
      <c r="L102" s="41"/>
      <c r="S102" s="31"/>
      <c r="T102" s="31"/>
      <c r="U102" s="31"/>
      <c r="V102" s="31"/>
      <c r="W102" s="31"/>
      <c r="X102" s="31"/>
      <c r="Y102" s="31"/>
      <c r="Z102" s="31"/>
      <c r="AA102" s="31"/>
      <c r="AB102" s="31"/>
      <c r="AC102" s="31"/>
      <c r="AD102" s="31"/>
      <c r="AE102" s="31"/>
    </row>
    <row r="106" spans="1:31" s="2" customFormat="1" ht="6.95" customHeight="1">
      <c r="A106" s="31"/>
      <c r="B106" s="48"/>
      <c r="C106" s="49"/>
      <c r="D106" s="49"/>
      <c r="E106" s="49"/>
      <c r="F106" s="49"/>
      <c r="G106" s="49"/>
      <c r="H106" s="49"/>
      <c r="I106" s="49"/>
      <c r="J106" s="49"/>
      <c r="K106" s="49"/>
      <c r="L106" s="41"/>
      <c r="S106" s="31"/>
      <c r="T106" s="31"/>
      <c r="U106" s="31"/>
      <c r="V106" s="31"/>
      <c r="W106" s="31"/>
      <c r="X106" s="31"/>
      <c r="Y106" s="31"/>
      <c r="Z106" s="31"/>
      <c r="AA106" s="31"/>
      <c r="AB106" s="31"/>
      <c r="AC106" s="31"/>
      <c r="AD106" s="31"/>
      <c r="AE106" s="31"/>
    </row>
    <row r="107" spans="1:31" s="2" customFormat="1" ht="24.95" customHeight="1">
      <c r="A107" s="31"/>
      <c r="B107" s="32"/>
      <c r="C107" s="19" t="s">
        <v>179</v>
      </c>
      <c r="D107" s="31"/>
      <c r="E107" s="31"/>
      <c r="F107" s="31"/>
      <c r="G107" s="31"/>
      <c r="H107" s="31"/>
      <c r="I107" s="31"/>
      <c r="J107" s="31"/>
      <c r="K107" s="31"/>
      <c r="L107" s="41"/>
      <c r="S107" s="31"/>
      <c r="T107" s="31"/>
      <c r="U107" s="31"/>
      <c r="V107" s="31"/>
      <c r="W107" s="31"/>
      <c r="X107" s="31"/>
      <c r="Y107" s="31"/>
      <c r="Z107" s="31"/>
      <c r="AA107" s="31"/>
      <c r="AB107" s="31"/>
      <c r="AC107" s="31"/>
      <c r="AD107" s="31"/>
      <c r="AE107" s="31"/>
    </row>
    <row r="108" spans="1:31" s="2" customFormat="1" ht="6.95" customHeight="1">
      <c r="A108" s="31"/>
      <c r="B108" s="32"/>
      <c r="C108" s="31"/>
      <c r="D108" s="31"/>
      <c r="E108" s="31"/>
      <c r="F108" s="31"/>
      <c r="G108" s="31"/>
      <c r="H108" s="31"/>
      <c r="I108" s="31"/>
      <c r="J108" s="31"/>
      <c r="K108" s="31"/>
      <c r="L108" s="41"/>
      <c r="S108" s="31"/>
      <c r="T108" s="31"/>
      <c r="U108" s="31"/>
      <c r="V108" s="31"/>
      <c r="W108" s="31"/>
      <c r="X108" s="31"/>
      <c r="Y108" s="31"/>
      <c r="Z108" s="31"/>
      <c r="AA108" s="31"/>
      <c r="AB108" s="31"/>
      <c r="AC108" s="31"/>
      <c r="AD108" s="31"/>
      <c r="AE108" s="31"/>
    </row>
    <row r="109" spans="1:31" s="2" customFormat="1" ht="12" customHeight="1">
      <c r="A109" s="31"/>
      <c r="B109" s="32"/>
      <c r="C109" s="25" t="s">
        <v>16</v>
      </c>
      <c r="D109" s="31"/>
      <c r="E109" s="31"/>
      <c r="F109" s="31"/>
      <c r="G109" s="31"/>
      <c r="H109" s="31"/>
      <c r="I109" s="31"/>
      <c r="J109" s="31"/>
      <c r="K109" s="31"/>
      <c r="L109" s="41"/>
      <c r="S109" s="31"/>
      <c r="T109" s="31"/>
      <c r="U109" s="31"/>
      <c r="V109" s="31"/>
      <c r="W109" s="31"/>
      <c r="X109" s="31"/>
      <c r="Y109" s="31"/>
      <c r="Z109" s="31"/>
      <c r="AA109" s="31"/>
      <c r="AB109" s="31"/>
      <c r="AC109" s="31"/>
      <c r="AD109" s="31"/>
      <c r="AE109" s="31"/>
    </row>
    <row r="110" spans="1:31" s="2" customFormat="1" ht="16.5" customHeight="1">
      <c r="A110" s="31"/>
      <c r="B110" s="32"/>
      <c r="C110" s="31"/>
      <c r="D110" s="31"/>
      <c r="E110" s="298" t="str">
        <f>E7</f>
        <v>Odkanalizování lokality sídliště Gigant</v>
      </c>
      <c r="F110" s="299"/>
      <c r="G110" s="299"/>
      <c r="H110" s="299"/>
      <c r="I110" s="31"/>
      <c r="J110" s="31"/>
      <c r="K110" s="31"/>
      <c r="L110" s="41"/>
      <c r="S110" s="31"/>
      <c r="T110" s="31"/>
      <c r="U110" s="31"/>
      <c r="V110" s="31"/>
      <c r="W110" s="31"/>
      <c r="X110" s="31"/>
      <c r="Y110" s="31"/>
      <c r="Z110" s="31"/>
      <c r="AA110" s="31"/>
      <c r="AB110" s="31"/>
      <c r="AC110" s="31"/>
      <c r="AD110" s="31"/>
      <c r="AE110" s="31"/>
    </row>
    <row r="111" spans="2:12" s="1" customFormat="1" ht="12" customHeight="1">
      <c r="B111" s="18"/>
      <c r="C111" s="25" t="s">
        <v>162</v>
      </c>
      <c r="L111" s="18"/>
    </row>
    <row r="112" spans="1:31" s="2" customFormat="1" ht="16.5" customHeight="1">
      <c r="A112" s="31"/>
      <c r="B112" s="32"/>
      <c r="C112" s="31"/>
      <c r="D112" s="31"/>
      <c r="E112" s="298" t="s">
        <v>1835</v>
      </c>
      <c r="F112" s="297"/>
      <c r="G112" s="297"/>
      <c r="H112" s="297"/>
      <c r="I112" s="31"/>
      <c r="J112" s="31"/>
      <c r="K112" s="31"/>
      <c r="L112" s="41"/>
      <c r="S112" s="31"/>
      <c r="T112" s="31"/>
      <c r="U112" s="31"/>
      <c r="V112" s="31"/>
      <c r="W112" s="31"/>
      <c r="X112" s="31"/>
      <c r="Y112" s="31"/>
      <c r="Z112" s="31"/>
      <c r="AA112" s="31"/>
      <c r="AB112" s="31"/>
      <c r="AC112" s="31"/>
      <c r="AD112" s="31"/>
      <c r="AE112" s="31"/>
    </row>
    <row r="113" spans="1:31" s="2" customFormat="1" ht="12" customHeight="1">
      <c r="A113" s="31"/>
      <c r="B113" s="32"/>
      <c r="C113" s="25" t="s">
        <v>1836</v>
      </c>
      <c r="D113" s="31"/>
      <c r="E113" s="31"/>
      <c r="F113" s="31"/>
      <c r="G113" s="31"/>
      <c r="H113" s="31"/>
      <c r="I113" s="31"/>
      <c r="J113" s="31"/>
      <c r="K113" s="31"/>
      <c r="L113" s="41"/>
      <c r="S113" s="31"/>
      <c r="T113" s="31"/>
      <c r="U113" s="31"/>
      <c r="V113" s="31"/>
      <c r="W113" s="31"/>
      <c r="X113" s="31"/>
      <c r="Y113" s="31"/>
      <c r="Z113" s="31"/>
      <c r="AA113" s="31"/>
      <c r="AB113" s="31"/>
      <c r="AC113" s="31"/>
      <c r="AD113" s="31"/>
      <c r="AE113" s="31"/>
    </row>
    <row r="114" spans="1:31" s="2" customFormat="1" ht="16.5" customHeight="1">
      <c r="A114" s="31"/>
      <c r="B114" s="32"/>
      <c r="C114" s="31"/>
      <c r="D114" s="31"/>
      <c r="E114" s="294" t="str">
        <f>E11</f>
        <v>2021_2.14.2 - PS 01.1 Elektro část technologie ČS</v>
      </c>
      <c r="F114" s="297"/>
      <c r="G114" s="297"/>
      <c r="H114" s="297"/>
      <c r="I114" s="31"/>
      <c r="J114" s="31"/>
      <c r="K114" s="31"/>
      <c r="L114" s="41"/>
      <c r="S114" s="31"/>
      <c r="T114" s="31"/>
      <c r="U114" s="31"/>
      <c r="V114" s="31"/>
      <c r="W114" s="31"/>
      <c r="X114" s="31"/>
      <c r="Y114" s="31"/>
      <c r="Z114" s="31"/>
      <c r="AA114" s="31"/>
      <c r="AB114" s="31"/>
      <c r="AC114" s="31"/>
      <c r="AD114" s="31"/>
      <c r="AE114" s="31"/>
    </row>
    <row r="115" spans="1:31" s="2" customFormat="1" ht="6.95" customHeight="1">
      <c r="A115" s="31"/>
      <c r="B115" s="32"/>
      <c r="C115" s="31"/>
      <c r="D115" s="31"/>
      <c r="E115" s="31"/>
      <c r="F115" s="31"/>
      <c r="G115" s="31"/>
      <c r="H115" s="31"/>
      <c r="I115" s="31"/>
      <c r="J115" s="31"/>
      <c r="K115" s="31"/>
      <c r="L115" s="41"/>
      <c r="S115" s="31"/>
      <c r="T115" s="31"/>
      <c r="U115" s="31"/>
      <c r="V115" s="31"/>
      <c r="W115" s="31"/>
      <c r="X115" s="31"/>
      <c r="Y115" s="31"/>
      <c r="Z115" s="31"/>
      <c r="AA115" s="31"/>
      <c r="AB115" s="31"/>
      <c r="AC115" s="31"/>
      <c r="AD115" s="31"/>
      <c r="AE115" s="31"/>
    </row>
    <row r="116" spans="1:31" s="2" customFormat="1" ht="12" customHeight="1">
      <c r="A116" s="31"/>
      <c r="B116" s="32"/>
      <c r="C116" s="25" t="s">
        <v>22</v>
      </c>
      <c r="D116" s="31"/>
      <c r="E116" s="31"/>
      <c r="F116" s="23" t="str">
        <f>F14</f>
        <v>Gigant</v>
      </c>
      <c r="G116" s="31"/>
      <c r="H116" s="31"/>
      <c r="I116" s="25" t="s">
        <v>24</v>
      </c>
      <c r="J116" s="54" t="str">
        <f>IF(J14="","",J14)</f>
        <v>15. 3. 2021</v>
      </c>
      <c r="K116" s="31"/>
      <c r="L116" s="41"/>
      <c r="S116" s="31"/>
      <c r="T116" s="31"/>
      <c r="U116" s="31"/>
      <c r="V116" s="31"/>
      <c r="W116" s="31"/>
      <c r="X116" s="31"/>
      <c r="Y116" s="31"/>
      <c r="Z116" s="31"/>
      <c r="AA116" s="31"/>
      <c r="AB116" s="31"/>
      <c r="AC116" s="31"/>
      <c r="AD116" s="31"/>
      <c r="AE116" s="31"/>
    </row>
    <row r="117" spans="1:31" s="2" customFormat="1" ht="6.95" customHeight="1">
      <c r="A117" s="31"/>
      <c r="B117" s="32"/>
      <c r="C117" s="31"/>
      <c r="D117" s="31"/>
      <c r="E117" s="31"/>
      <c r="F117" s="31"/>
      <c r="G117" s="31"/>
      <c r="H117" s="31"/>
      <c r="I117" s="31"/>
      <c r="J117" s="31"/>
      <c r="K117" s="31"/>
      <c r="L117" s="41"/>
      <c r="S117" s="31"/>
      <c r="T117" s="31"/>
      <c r="U117" s="31"/>
      <c r="V117" s="31"/>
      <c r="W117" s="31"/>
      <c r="X117" s="31"/>
      <c r="Y117" s="31"/>
      <c r="Z117" s="31"/>
      <c r="AA117" s="31"/>
      <c r="AB117" s="31"/>
      <c r="AC117" s="31"/>
      <c r="AD117" s="31"/>
      <c r="AE117" s="31"/>
    </row>
    <row r="118" spans="1:31" s="2" customFormat="1" ht="25.7" customHeight="1">
      <c r="A118" s="31"/>
      <c r="B118" s="32"/>
      <c r="C118" s="25" t="s">
        <v>30</v>
      </c>
      <c r="D118" s="31"/>
      <c r="E118" s="31"/>
      <c r="F118" s="23" t="str">
        <f>E17</f>
        <v>Město Třeboň</v>
      </c>
      <c r="G118" s="31"/>
      <c r="H118" s="31"/>
      <c r="I118" s="25" t="s">
        <v>36</v>
      </c>
      <c r="J118" s="29" t="str">
        <f>E23</f>
        <v>Vodohospodářský rozvoj a výstavba a.s.</v>
      </c>
      <c r="K118" s="31"/>
      <c r="L118" s="41"/>
      <c r="S118" s="31"/>
      <c r="T118" s="31"/>
      <c r="U118" s="31"/>
      <c r="V118" s="31"/>
      <c r="W118" s="31"/>
      <c r="X118" s="31"/>
      <c r="Y118" s="31"/>
      <c r="Z118" s="31"/>
      <c r="AA118" s="31"/>
      <c r="AB118" s="31"/>
      <c r="AC118" s="31"/>
      <c r="AD118" s="31"/>
      <c r="AE118" s="31"/>
    </row>
    <row r="119" spans="1:31" s="2" customFormat="1" ht="15.2" customHeight="1">
      <c r="A119" s="31"/>
      <c r="B119" s="32"/>
      <c r="C119" s="25" t="s">
        <v>34</v>
      </c>
      <c r="D119" s="31"/>
      <c r="E119" s="31"/>
      <c r="F119" s="23" t="str">
        <f>IF(E20="","",E20)</f>
        <v>Vyplň údaj</v>
      </c>
      <c r="G119" s="31"/>
      <c r="H119" s="31"/>
      <c r="I119" s="25" t="s">
        <v>41</v>
      </c>
      <c r="J119" s="29" t="str">
        <f>E26</f>
        <v>Dvořák</v>
      </c>
      <c r="K119" s="31"/>
      <c r="L119" s="41"/>
      <c r="S119" s="31"/>
      <c r="T119" s="31"/>
      <c r="U119" s="31"/>
      <c r="V119" s="31"/>
      <c r="W119" s="31"/>
      <c r="X119" s="31"/>
      <c r="Y119" s="31"/>
      <c r="Z119" s="31"/>
      <c r="AA119" s="31"/>
      <c r="AB119" s="31"/>
      <c r="AC119" s="31"/>
      <c r="AD119" s="31"/>
      <c r="AE119" s="31"/>
    </row>
    <row r="120" spans="1:31" s="2" customFormat="1" ht="10.35" customHeight="1">
      <c r="A120" s="31"/>
      <c r="B120" s="32"/>
      <c r="C120" s="31"/>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11" customFormat="1" ht="29.25" customHeight="1">
      <c r="A121" s="124"/>
      <c r="B121" s="125"/>
      <c r="C121" s="126" t="s">
        <v>180</v>
      </c>
      <c r="D121" s="127" t="s">
        <v>70</v>
      </c>
      <c r="E121" s="127" t="s">
        <v>66</v>
      </c>
      <c r="F121" s="127" t="s">
        <v>67</v>
      </c>
      <c r="G121" s="127" t="s">
        <v>181</v>
      </c>
      <c r="H121" s="127" t="s">
        <v>182</v>
      </c>
      <c r="I121" s="127" t="s">
        <v>183</v>
      </c>
      <c r="J121" s="128" t="s">
        <v>170</v>
      </c>
      <c r="K121" s="129" t="s">
        <v>184</v>
      </c>
      <c r="L121" s="130"/>
      <c r="M121" s="61" t="s">
        <v>1</v>
      </c>
      <c r="N121" s="62" t="s">
        <v>49</v>
      </c>
      <c r="O121" s="62" t="s">
        <v>185</v>
      </c>
      <c r="P121" s="62" t="s">
        <v>186</v>
      </c>
      <c r="Q121" s="62" t="s">
        <v>187</v>
      </c>
      <c r="R121" s="62" t="s">
        <v>188</v>
      </c>
      <c r="S121" s="62" t="s">
        <v>189</v>
      </c>
      <c r="T121" s="63" t="s">
        <v>190</v>
      </c>
      <c r="U121" s="124"/>
      <c r="V121" s="124"/>
      <c r="W121" s="124"/>
      <c r="X121" s="124"/>
      <c r="Y121" s="124"/>
      <c r="Z121" s="124"/>
      <c r="AA121" s="124"/>
      <c r="AB121" s="124"/>
      <c r="AC121" s="124"/>
      <c r="AD121" s="124"/>
      <c r="AE121" s="124"/>
    </row>
    <row r="122" spans="1:63" s="2" customFormat="1" ht="22.9" customHeight="1">
      <c r="A122" s="31"/>
      <c r="B122" s="32"/>
      <c r="C122" s="68" t="s">
        <v>191</v>
      </c>
      <c r="D122" s="31"/>
      <c r="E122" s="31"/>
      <c r="F122" s="31"/>
      <c r="G122" s="31"/>
      <c r="H122" s="31"/>
      <c r="I122" s="31"/>
      <c r="J122" s="131">
        <f>BK122</f>
        <v>0</v>
      </c>
      <c r="K122" s="31"/>
      <c r="L122" s="32"/>
      <c r="M122" s="64"/>
      <c r="N122" s="55"/>
      <c r="O122" s="65"/>
      <c r="P122" s="132">
        <f>P123</f>
        <v>0</v>
      </c>
      <c r="Q122" s="65"/>
      <c r="R122" s="132">
        <f>R123</f>
        <v>0</v>
      </c>
      <c r="S122" s="65"/>
      <c r="T122" s="133">
        <f>T123</f>
        <v>0</v>
      </c>
      <c r="U122" s="31"/>
      <c r="V122" s="31"/>
      <c r="W122" s="31"/>
      <c r="X122" s="31"/>
      <c r="Y122" s="31"/>
      <c r="Z122" s="31"/>
      <c r="AA122" s="31"/>
      <c r="AB122" s="31"/>
      <c r="AC122" s="31"/>
      <c r="AD122" s="31"/>
      <c r="AE122" s="31"/>
      <c r="AT122" s="15" t="s">
        <v>84</v>
      </c>
      <c r="AU122" s="15" t="s">
        <v>172</v>
      </c>
      <c r="BK122" s="134">
        <f>BK123</f>
        <v>0</v>
      </c>
    </row>
    <row r="123" spans="2:63" s="12" customFormat="1" ht="25.9" customHeight="1">
      <c r="B123" s="135"/>
      <c r="D123" s="136" t="s">
        <v>84</v>
      </c>
      <c r="E123" s="137" t="s">
        <v>327</v>
      </c>
      <c r="F123" s="137" t="s">
        <v>765</v>
      </c>
      <c r="I123" s="138"/>
      <c r="J123" s="139">
        <f>BK123</f>
        <v>0</v>
      </c>
      <c r="L123" s="135"/>
      <c r="M123" s="140"/>
      <c r="N123" s="141"/>
      <c r="O123" s="141"/>
      <c r="P123" s="142">
        <f>P124</f>
        <v>0</v>
      </c>
      <c r="Q123" s="141"/>
      <c r="R123" s="142">
        <f>R124</f>
        <v>0</v>
      </c>
      <c r="S123" s="141"/>
      <c r="T123" s="143">
        <f>T124</f>
        <v>0</v>
      </c>
      <c r="AR123" s="136" t="s">
        <v>150</v>
      </c>
      <c r="AT123" s="144" t="s">
        <v>84</v>
      </c>
      <c r="AU123" s="144" t="s">
        <v>85</v>
      </c>
      <c r="AY123" s="136" t="s">
        <v>195</v>
      </c>
      <c r="BK123" s="145">
        <f>BK124</f>
        <v>0</v>
      </c>
    </row>
    <row r="124" spans="2:63" s="12" customFormat="1" ht="22.9" customHeight="1">
      <c r="B124" s="135"/>
      <c r="D124" s="136" t="s">
        <v>84</v>
      </c>
      <c r="E124" s="146" t="s">
        <v>1923</v>
      </c>
      <c r="F124" s="146" t="s">
        <v>1924</v>
      </c>
      <c r="I124" s="138"/>
      <c r="J124" s="147">
        <f>BK124</f>
        <v>0</v>
      </c>
      <c r="L124" s="135"/>
      <c r="M124" s="178"/>
      <c r="N124" s="179"/>
      <c r="O124" s="179"/>
      <c r="P124" s="180">
        <v>0</v>
      </c>
      <c r="Q124" s="179"/>
      <c r="R124" s="180">
        <v>0</v>
      </c>
      <c r="S124" s="179"/>
      <c r="T124" s="181">
        <v>0</v>
      </c>
      <c r="AR124" s="136" t="s">
        <v>150</v>
      </c>
      <c r="AT124" s="144" t="s">
        <v>84</v>
      </c>
      <c r="AU124" s="144" t="s">
        <v>93</v>
      </c>
      <c r="AY124" s="136" t="s">
        <v>195</v>
      </c>
      <c r="BK124" s="145">
        <v>0</v>
      </c>
    </row>
    <row r="125" spans="1:31" s="2" customFormat="1" ht="6.95" customHeight="1">
      <c r="A125" s="31"/>
      <c r="B125" s="46"/>
      <c r="C125" s="47"/>
      <c r="D125" s="47"/>
      <c r="E125" s="47"/>
      <c r="F125" s="47"/>
      <c r="G125" s="47"/>
      <c r="H125" s="47"/>
      <c r="I125" s="47"/>
      <c r="J125" s="47"/>
      <c r="K125" s="47"/>
      <c r="L125" s="32"/>
      <c r="M125" s="31"/>
      <c r="O125" s="31"/>
      <c r="P125" s="31"/>
      <c r="Q125" s="31"/>
      <c r="R125" s="31"/>
      <c r="S125" s="31"/>
      <c r="T125" s="31"/>
      <c r="U125" s="31"/>
      <c r="V125" s="31"/>
      <c r="W125" s="31"/>
      <c r="X125" s="31"/>
      <c r="Y125" s="31"/>
      <c r="Z125" s="31"/>
      <c r="AA125" s="31"/>
      <c r="AB125" s="31"/>
      <c r="AC125" s="31"/>
      <c r="AD125" s="31"/>
      <c r="AE125" s="31"/>
    </row>
  </sheetData>
  <sheetProtection sheet="1" objects="1" scenarios="1"/>
  <autoFilter ref="C121:K124"/>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3"/>
  <sheetViews>
    <sheetView showGridLines="0" workbookViewId="0" topLeftCell="A183">
      <selection activeCell="J131" sqref="J131:Y20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154</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2:12" ht="12.75">
      <c r="B8" s="18"/>
      <c r="D8" s="25" t="s">
        <v>162</v>
      </c>
      <c r="L8" s="18"/>
    </row>
    <row r="9" spans="2:12" s="1" customFormat="1" ht="16.5" customHeight="1">
      <c r="B9" s="18"/>
      <c r="E9" s="298" t="s">
        <v>1835</v>
      </c>
      <c r="F9" s="272"/>
      <c r="G9" s="272"/>
      <c r="H9" s="272"/>
      <c r="L9" s="18"/>
    </row>
    <row r="10" spans="2:12" s="1" customFormat="1" ht="12" customHeight="1">
      <c r="B10" s="18"/>
      <c r="D10" s="25" t="s">
        <v>1836</v>
      </c>
      <c r="L10" s="18"/>
    </row>
    <row r="11" spans="1:31" s="2" customFormat="1" ht="16.5" customHeight="1">
      <c r="A11" s="31"/>
      <c r="B11" s="32"/>
      <c r="C11" s="31"/>
      <c r="D11" s="31"/>
      <c r="E11" s="301" t="s">
        <v>1921</v>
      </c>
      <c r="F11" s="297"/>
      <c r="G11" s="297"/>
      <c r="H11" s="297"/>
      <c r="I11" s="31"/>
      <c r="J11" s="31"/>
      <c r="K11" s="31"/>
      <c r="L11" s="41"/>
      <c r="S11" s="31"/>
      <c r="T11" s="31"/>
      <c r="U11" s="31"/>
      <c r="V11" s="31"/>
      <c r="W11" s="31"/>
      <c r="X11" s="31"/>
      <c r="Y11" s="31"/>
      <c r="Z11" s="31"/>
      <c r="AA11" s="31"/>
      <c r="AB11" s="31"/>
      <c r="AC11" s="31"/>
      <c r="AD11" s="31"/>
      <c r="AE11" s="31"/>
    </row>
    <row r="12" spans="1:31" s="2" customFormat="1" ht="12" customHeight="1">
      <c r="A12" s="31"/>
      <c r="B12" s="32"/>
      <c r="C12" s="31"/>
      <c r="D12" s="25" t="s">
        <v>1925</v>
      </c>
      <c r="E12" s="31"/>
      <c r="F12" s="31"/>
      <c r="G12" s="31"/>
      <c r="H12" s="31"/>
      <c r="I12" s="31"/>
      <c r="J12" s="31"/>
      <c r="K12" s="31"/>
      <c r="L12" s="41"/>
      <c r="S12" s="31"/>
      <c r="T12" s="31"/>
      <c r="U12" s="31"/>
      <c r="V12" s="31"/>
      <c r="W12" s="31"/>
      <c r="X12" s="31"/>
      <c r="Y12" s="31"/>
      <c r="Z12" s="31"/>
      <c r="AA12" s="31"/>
      <c r="AB12" s="31"/>
      <c r="AC12" s="31"/>
      <c r="AD12" s="31"/>
      <c r="AE12" s="31"/>
    </row>
    <row r="13" spans="1:31" s="2" customFormat="1" ht="16.5" customHeight="1">
      <c r="A13" s="31"/>
      <c r="B13" s="32"/>
      <c r="C13" s="31"/>
      <c r="D13" s="31"/>
      <c r="E13" s="294" t="s">
        <v>1926</v>
      </c>
      <c r="F13" s="297"/>
      <c r="G13" s="297"/>
      <c r="H13" s="297"/>
      <c r="I13" s="31"/>
      <c r="J13" s="31"/>
      <c r="K13" s="31"/>
      <c r="L13" s="41"/>
      <c r="S13" s="31"/>
      <c r="T13" s="31"/>
      <c r="U13" s="31"/>
      <c r="V13" s="31"/>
      <c r="W13" s="31"/>
      <c r="X13" s="31"/>
      <c r="Y13" s="31"/>
      <c r="Z13" s="31"/>
      <c r="AA13" s="31"/>
      <c r="AB13" s="31"/>
      <c r="AC13" s="31"/>
      <c r="AD13" s="31"/>
      <c r="AE13" s="31"/>
    </row>
    <row r="14" spans="1:31" s="2" customFormat="1" ht="12">
      <c r="A14" s="31"/>
      <c r="B14" s="32"/>
      <c r="C14" s="31"/>
      <c r="D14" s="31"/>
      <c r="E14" s="31"/>
      <c r="F14" s="31"/>
      <c r="G14" s="31"/>
      <c r="H14" s="31"/>
      <c r="I14" s="31"/>
      <c r="J14" s="31"/>
      <c r="K14" s="31"/>
      <c r="L14" s="41"/>
      <c r="S14" s="31"/>
      <c r="T14" s="31"/>
      <c r="U14" s="31"/>
      <c r="V14" s="31"/>
      <c r="W14" s="31"/>
      <c r="X14" s="31"/>
      <c r="Y14" s="31"/>
      <c r="Z14" s="31"/>
      <c r="AA14" s="31"/>
      <c r="AB14" s="31"/>
      <c r="AC14" s="31"/>
      <c r="AD14" s="31"/>
      <c r="AE14" s="31"/>
    </row>
    <row r="15" spans="1:31" s="2" customFormat="1" ht="12" customHeight="1">
      <c r="A15" s="31"/>
      <c r="B15" s="32"/>
      <c r="C15" s="31"/>
      <c r="D15" s="25" t="s">
        <v>18</v>
      </c>
      <c r="E15" s="31"/>
      <c r="F15" s="23" t="s">
        <v>128</v>
      </c>
      <c r="G15" s="31"/>
      <c r="H15" s="31"/>
      <c r="I15" s="25" t="s">
        <v>20</v>
      </c>
      <c r="J15" s="23" t="s">
        <v>1927</v>
      </c>
      <c r="K15" s="31"/>
      <c r="L15" s="41"/>
      <c r="S15" s="31"/>
      <c r="T15" s="31"/>
      <c r="U15" s="31"/>
      <c r="V15" s="31"/>
      <c r="W15" s="31"/>
      <c r="X15" s="31"/>
      <c r="Y15" s="31"/>
      <c r="Z15" s="31"/>
      <c r="AA15" s="31"/>
      <c r="AB15" s="31"/>
      <c r="AC15" s="31"/>
      <c r="AD15" s="31"/>
      <c r="AE15" s="31"/>
    </row>
    <row r="16" spans="1:31" s="2" customFormat="1" ht="12" customHeight="1">
      <c r="A16" s="31"/>
      <c r="B16" s="32"/>
      <c r="C16" s="31"/>
      <c r="D16" s="25" t="s">
        <v>22</v>
      </c>
      <c r="E16" s="31"/>
      <c r="F16" s="23" t="s">
        <v>1150</v>
      </c>
      <c r="G16" s="31"/>
      <c r="H16" s="31"/>
      <c r="I16" s="25" t="s">
        <v>24</v>
      </c>
      <c r="J16" s="54" t="str">
        <f>'Rekapitulace stavby'!AN8</f>
        <v>15. 3. 2021</v>
      </c>
      <c r="K16" s="31"/>
      <c r="L16" s="41"/>
      <c r="S16" s="31"/>
      <c r="T16" s="31"/>
      <c r="U16" s="31"/>
      <c r="V16" s="31"/>
      <c r="W16" s="31"/>
      <c r="X16" s="31"/>
      <c r="Y16" s="31"/>
      <c r="Z16" s="31"/>
      <c r="AA16" s="31"/>
      <c r="AB16" s="31"/>
      <c r="AC16" s="31"/>
      <c r="AD16" s="31"/>
      <c r="AE16" s="31"/>
    </row>
    <row r="17" spans="1:31" s="2" customFormat="1" ht="21.75" customHeight="1">
      <c r="A17" s="31"/>
      <c r="B17" s="32"/>
      <c r="C17" s="31"/>
      <c r="D17" s="22" t="s">
        <v>26</v>
      </c>
      <c r="E17" s="31"/>
      <c r="F17" s="27" t="s">
        <v>1928</v>
      </c>
      <c r="G17" s="31"/>
      <c r="H17" s="31"/>
      <c r="I17" s="22" t="s">
        <v>28</v>
      </c>
      <c r="J17" s="27" t="s">
        <v>1929</v>
      </c>
      <c r="K17" s="31"/>
      <c r="L17" s="41"/>
      <c r="S17" s="31"/>
      <c r="T17" s="31"/>
      <c r="U17" s="31"/>
      <c r="V17" s="31"/>
      <c r="W17" s="31"/>
      <c r="X17" s="31"/>
      <c r="Y17" s="31"/>
      <c r="Z17" s="31"/>
      <c r="AA17" s="31"/>
      <c r="AB17" s="31"/>
      <c r="AC17" s="31"/>
      <c r="AD17" s="31"/>
      <c r="AE17" s="31"/>
    </row>
    <row r="18" spans="1:31" s="2" customFormat="1" ht="12" customHeight="1">
      <c r="A18" s="31"/>
      <c r="B18" s="32"/>
      <c r="C18" s="31"/>
      <c r="D18" s="25" t="s">
        <v>30</v>
      </c>
      <c r="E18" s="31"/>
      <c r="F18" s="31"/>
      <c r="G18" s="31"/>
      <c r="H18" s="31"/>
      <c r="I18" s="25" t="s">
        <v>31</v>
      </c>
      <c r="J18" s="23" t="s">
        <v>1</v>
      </c>
      <c r="K18" s="31"/>
      <c r="L18" s="41"/>
      <c r="S18" s="31"/>
      <c r="T18" s="31"/>
      <c r="U18" s="31"/>
      <c r="V18" s="31"/>
      <c r="W18" s="31"/>
      <c r="X18" s="31"/>
      <c r="Y18" s="31"/>
      <c r="Z18" s="31"/>
      <c r="AA18" s="31"/>
      <c r="AB18" s="31"/>
      <c r="AC18" s="31"/>
      <c r="AD18" s="31"/>
      <c r="AE18" s="31"/>
    </row>
    <row r="19" spans="1:31" s="2" customFormat="1" ht="18" customHeight="1">
      <c r="A19" s="31"/>
      <c r="B19" s="32"/>
      <c r="C19" s="31"/>
      <c r="D19" s="31"/>
      <c r="E19" s="23" t="s">
        <v>32</v>
      </c>
      <c r="F19" s="31"/>
      <c r="G19" s="31"/>
      <c r="H19" s="31"/>
      <c r="I19" s="25" t="s">
        <v>33</v>
      </c>
      <c r="J19" s="23" t="s">
        <v>1</v>
      </c>
      <c r="K19" s="31"/>
      <c r="L19" s="41"/>
      <c r="S19" s="31"/>
      <c r="T19" s="31"/>
      <c r="U19" s="31"/>
      <c r="V19" s="31"/>
      <c r="W19" s="31"/>
      <c r="X19" s="31"/>
      <c r="Y19" s="31"/>
      <c r="Z19" s="31"/>
      <c r="AA19" s="31"/>
      <c r="AB19" s="31"/>
      <c r="AC19" s="31"/>
      <c r="AD19" s="31"/>
      <c r="AE19" s="31"/>
    </row>
    <row r="20" spans="1:31" s="2" customFormat="1" ht="6.95" customHeight="1">
      <c r="A20" s="31"/>
      <c r="B20" s="32"/>
      <c r="C20" s="31"/>
      <c r="D20" s="31"/>
      <c r="E20" s="31"/>
      <c r="F20" s="31"/>
      <c r="G20" s="31"/>
      <c r="H20" s="31"/>
      <c r="I20" s="31"/>
      <c r="J20" s="31"/>
      <c r="K20" s="31"/>
      <c r="L20" s="41"/>
      <c r="S20" s="31"/>
      <c r="T20" s="31"/>
      <c r="U20" s="31"/>
      <c r="V20" s="31"/>
      <c r="W20" s="31"/>
      <c r="X20" s="31"/>
      <c r="Y20" s="31"/>
      <c r="Z20" s="31"/>
      <c r="AA20" s="31"/>
      <c r="AB20" s="31"/>
      <c r="AC20" s="31"/>
      <c r="AD20" s="31"/>
      <c r="AE20" s="31"/>
    </row>
    <row r="21" spans="1:31" s="2" customFormat="1" ht="12" customHeight="1">
      <c r="A21" s="31"/>
      <c r="B21" s="32"/>
      <c r="C21" s="31"/>
      <c r="D21" s="25" t="s">
        <v>34</v>
      </c>
      <c r="E21" s="31"/>
      <c r="F21" s="31"/>
      <c r="G21" s="31"/>
      <c r="H21" s="31"/>
      <c r="I21" s="25" t="s">
        <v>31</v>
      </c>
      <c r="J21" s="26" t="str">
        <f>'Rekapitulace stavby'!AN13</f>
        <v>Vyplň údaj</v>
      </c>
      <c r="K21" s="31"/>
      <c r="L21" s="41"/>
      <c r="S21" s="31"/>
      <c r="T21" s="31"/>
      <c r="U21" s="31"/>
      <c r="V21" s="31"/>
      <c r="W21" s="31"/>
      <c r="X21" s="31"/>
      <c r="Y21" s="31"/>
      <c r="Z21" s="31"/>
      <c r="AA21" s="31"/>
      <c r="AB21" s="31"/>
      <c r="AC21" s="31"/>
      <c r="AD21" s="31"/>
      <c r="AE21" s="31"/>
    </row>
    <row r="22" spans="1:31" s="2" customFormat="1" ht="18" customHeight="1">
      <c r="A22" s="31"/>
      <c r="B22" s="32"/>
      <c r="C22" s="31"/>
      <c r="D22" s="31"/>
      <c r="E22" s="300" t="str">
        <f>'Rekapitulace stavby'!E14</f>
        <v>Vyplň údaj</v>
      </c>
      <c r="F22" s="285"/>
      <c r="G22" s="285"/>
      <c r="H22" s="285"/>
      <c r="I22" s="25" t="s">
        <v>33</v>
      </c>
      <c r="J22" s="26" t="str">
        <f>'Rekapitulace stavby'!AN14</f>
        <v>Vyplň údaj</v>
      </c>
      <c r="K22" s="31"/>
      <c r="L22" s="41"/>
      <c r="S22" s="31"/>
      <c r="T22" s="31"/>
      <c r="U22" s="31"/>
      <c r="V22" s="31"/>
      <c r="W22" s="31"/>
      <c r="X22" s="31"/>
      <c r="Y22" s="31"/>
      <c r="Z22" s="31"/>
      <c r="AA22" s="31"/>
      <c r="AB22" s="31"/>
      <c r="AC22" s="31"/>
      <c r="AD22" s="31"/>
      <c r="AE22" s="31"/>
    </row>
    <row r="23" spans="1:31" s="2" customFormat="1" ht="6.95" customHeight="1">
      <c r="A23" s="31"/>
      <c r="B23" s="32"/>
      <c r="C23" s="31"/>
      <c r="D23" s="31"/>
      <c r="E23" s="31"/>
      <c r="F23" s="31"/>
      <c r="G23" s="31"/>
      <c r="H23" s="31"/>
      <c r="I23" s="31"/>
      <c r="J23" s="31"/>
      <c r="K23" s="31"/>
      <c r="L23" s="41"/>
      <c r="S23" s="31"/>
      <c r="T23" s="31"/>
      <c r="U23" s="31"/>
      <c r="V23" s="31"/>
      <c r="W23" s="31"/>
      <c r="X23" s="31"/>
      <c r="Y23" s="31"/>
      <c r="Z23" s="31"/>
      <c r="AA23" s="31"/>
      <c r="AB23" s="31"/>
      <c r="AC23" s="31"/>
      <c r="AD23" s="31"/>
      <c r="AE23" s="31"/>
    </row>
    <row r="24" spans="1:31" s="2" customFormat="1" ht="12" customHeight="1">
      <c r="A24" s="31"/>
      <c r="B24" s="32"/>
      <c r="C24" s="31"/>
      <c r="D24" s="25" t="s">
        <v>36</v>
      </c>
      <c r="E24" s="31"/>
      <c r="F24" s="31"/>
      <c r="G24" s="31"/>
      <c r="H24" s="31"/>
      <c r="I24" s="25" t="s">
        <v>31</v>
      </c>
      <c r="J24" s="23" t="s">
        <v>1</v>
      </c>
      <c r="K24" s="31"/>
      <c r="L24" s="41"/>
      <c r="S24" s="31"/>
      <c r="T24" s="31"/>
      <c r="U24" s="31"/>
      <c r="V24" s="31"/>
      <c r="W24" s="31"/>
      <c r="X24" s="31"/>
      <c r="Y24" s="31"/>
      <c r="Z24" s="31"/>
      <c r="AA24" s="31"/>
      <c r="AB24" s="31"/>
      <c r="AC24" s="31"/>
      <c r="AD24" s="31"/>
      <c r="AE24" s="31"/>
    </row>
    <row r="25" spans="1:31" s="2" customFormat="1" ht="18" customHeight="1">
      <c r="A25" s="31"/>
      <c r="B25" s="32"/>
      <c r="C25" s="31"/>
      <c r="D25" s="31"/>
      <c r="E25" s="23" t="s">
        <v>38</v>
      </c>
      <c r="F25" s="31"/>
      <c r="G25" s="31"/>
      <c r="H25" s="31"/>
      <c r="I25" s="25" t="s">
        <v>33</v>
      </c>
      <c r="J25" s="23" t="s">
        <v>1</v>
      </c>
      <c r="K25" s="31"/>
      <c r="L25" s="41"/>
      <c r="S25" s="31"/>
      <c r="T25" s="31"/>
      <c r="U25" s="31"/>
      <c r="V25" s="31"/>
      <c r="W25" s="31"/>
      <c r="X25" s="31"/>
      <c r="Y25" s="31"/>
      <c r="Z25" s="31"/>
      <c r="AA25" s="31"/>
      <c r="AB25" s="31"/>
      <c r="AC25" s="31"/>
      <c r="AD25" s="31"/>
      <c r="AE25" s="31"/>
    </row>
    <row r="26" spans="1:31" s="2" customFormat="1" ht="6.95" customHeight="1">
      <c r="A26" s="31"/>
      <c r="B26" s="32"/>
      <c r="C26" s="31"/>
      <c r="D26" s="31"/>
      <c r="E26" s="31"/>
      <c r="F26" s="31"/>
      <c r="G26" s="31"/>
      <c r="H26" s="31"/>
      <c r="I26" s="31"/>
      <c r="J26" s="31"/>
      <c r="K26" s="31"/>
      <c r="L26" s="41"/>
      <c r="S26" s="31"/>
      <c r="T26" s="31"/>
      <c r="U26" s="31"/>
      <c r="V26" s="31"/>
      <c r="W26" s="31"/>
      <c r="X26" s="31"/>
      <c r="Y26" s="31"/>
      <c r="Z26" s="31"/>
      <c r="AA26" s="31"/>
      <c r="AB26" s="31"/>
      <c r="AC26" s="31"/>
      <c r="AD26" s="31"/>
      <c r="AE26" s="31"/>
    </row>
    <row r="27" spans="1:31" s="2" customFormat="1" ht="12" customHeight="1">
      <c r="A27" s="31"/>
      <c r="B27" s="32"/>
      <c r="C27" s="31"/>
      <c r="D27" s="25" t="s">
        <v>41</v>
      </c>
      <c r="E27" s="31"/>
      <c r="F27" s="31"/>
      <c r="G27" s="31"/>
      <c r="H27" s="31"/>
      <c r="I27" s="25" t="s">
        <v>31</v>
      </c>
      <c r="J27" s="23" t="s">
        <v>1</v>
      </c>
      <c r="K27" s="31"/>
      <c r="L27" s="41"/>
      <c r="S27" s="31"/>
      <c r="T27" s="31"/>
      <c r="U27" s="31"/>
      <c r="V27" s="31"/>
      <c r="W27" s="31"/>
      <c r="X27" s="31"/>
      <c r="Y27" s="31"/>
      <c r="Z27" s="31"/>
      <c r="AA27" s="31"/>
      <c r="AB27" s="31"/>
      <c r="AC27" s="31"/>
      <c r="AD27" s="31"/>
      <c r="AE27" s="31"/>
    </row>
    <row r="28" spans="1:31" s="2" customFormat="1" ht="18" customHeight="1">
      <c r="A28" s="31"/>
      <c r="B28" s="32"/>
      <c r="C28" s="31"/>
      <c r="D28" s="31"/>
      <c r="E28" s="23" t="s">
        <v>42</v>
      </c>
      <c r="F28" s="31"/>
      <c r="G28" s="31"/>
      <c r="H28" s="31"/>
      <c r="I28" s="25" t="s">
        <v>33</v>
      </c>
      <c r="J28" s="23" t="s">
        <v>1</v>
      </c>
      <c r="K28" s="31"/>
      <c r="L28" s="41"/>
      <c r="S28" s="31"/>
      <c r="T28" s="31"/>
      <c r="U28" s="31"/>
      <c r="V28" s="31"/>
      <c r="W28" s="31"/>
      <c r="X28" s="31"/>
      <c r="Y28" s="31"/>
      <c r="Z28" s="31"/>
      <c r="AA28" s="31"/>
      <c r="AB28" s="31"/>
      <c r="AC28" s="31"/>
      <c r="AD28" s="31"/>
      <c r="AE28" s="31"/>
    </row>
    <row r="29" spans="1:31" s="2" customFormat="1" ht="6.95" customHeight="1">
      <c r="A29" s="31"/>
      <c r="B29" s="32"/>
      <c r="C29" s="31"/>
      <c r="D29" s="31"/>
      <c r="E29" s="31"/>
      <c r="F29" s="31"/>
      <c r="G29" s="31"/>
      <c r="H29" s="31"/>
      <c r="I29" s="31"/>
      <c r="J29" s="31"/>
      <c r="K29" s="31"/>
      <c r="L29" s="41"/>
      <c r="S29" s="31"/>
      <c r="T29" s="31"/>
      <c r="U29" s="31"/>
      <c r="V29" s="31"/>
      <c r="W29" s="31"/>
      <c r="X29" s="31"/>
      <c r="Y29" s="31"/>
      <c r="Z29" s="31"/>
      <c r="AA29" s="31"/>
      <c r="AB29" s="31"/>
      <c r="AC29" s="31"/>
      <c r="AD29" s="31"/>
      <c r="AE29" s="31"/>
    </row>
    <row r="30" spans="1:31" s="2" customFormat="1" ht="12" customHeight="1">
      <c r="A30" s="31"/>
      <c r="B30" s="32"/>
      <c r="C30" s="31"/>
      <c r="D30" s="25" t="s">
        <v>43</v>
      </c>
      <c r="E30" s="31"/>
      <c r="F30" s="31"/>
      <c r="G30" s="31"/>
      <c r="H30" s="31"/>
      <c r="I30" s="31"/>
      <c r="J30" s="31"/>
      <c r="K30" s="31"/>
      <c r="L30" s="41"/>
      <c r="S30" s="31"/>
      <c r="T30" s="31"/>
      <c r="U30" s="31"/>
      <c r="V30" s="31"/>
      <c r="W30" s="31"/>
      <c r="X30" s="31"/>
      <c r="Y30" s="31"/>
      <c r="Z30" s="31"/>
      <c r="AA30" s="31"/>
      <c r="AB30" s="31"/>
      <c r="AC30" s="31"/>
      <c r="AD30" s="31"/>
      <c r="AE30" s="31"/>
    </row>
    <row r="31" spans="1:31" s="8" customFormat="1" ht="16.5" customHeight="1">
      <c r="A31" s="98"/>
      <c r="B31" s="99"/>
      <c r="C31" s="98"/>
      <c r="D31" s="98"/>
      <c r="E31" s="289" t="s">
        <v>1</v>
      </c>
      <c r="F31" s="289"/>
      <c r="G31" s="289"/>
      <c r="H31" s="289"/>
      <c r="I31" s="98"/>
      <c r="J31" s="98"/>
      <c r="K31" s="98"/>
      <c r="L31" s="100"/>
      <c r="S31" s="98"/>
      <c r="T31" s="98"/>
      <c r="U31" s="98"/>
      <c r="V31" s="98"/>
      <c r="W31" s="98"/>
      <c r="X31" s="98"/>
      <c r="Y31" s="98"/>
      <c r="Z31" s="98"/>
      <c r="AA31" s="98"/>
      <c r="AB31" s="98"/>
      <c r="AC31" s="98"/>
      <c r="AD31" s="98"/>
      <c r="AE31" s="98"/>
    </row>
    <row r="32" spans="1:31" s="2" customFormat="1" ht="6.95" customHeight="1">
      <c r="A32" s="31"/>
      <c r="B32" s="32"/>
      <c r="C32" s="31"/>
      <c r="D32" s="31"/>
      <c r="E32" s="31"/>
      <c r="F32" s="31"/>
      <c r="G32" s="31"/>
      <c r="H32" s="31"/>
      <c r="I32" s="31"/>
      <c r="J32" s="31"/>
      <c r="K32" s="31"/>
      <c r="L32" s="41"/>
      <c r="S32" s="31"/>
      <c r="T32" s="31"/>
      <c r="U32" s="31"/>
      <c r="V32" s="31"/>
      <c r="W32" s="31"/>
      <c r="X32" s="31"/>
      <c r="Y32" s="31"/>
      <c r="Z32" s="31"/>
      <c r="AA32" s="31"/>
      <c r="AB32" s="31"/>
      <c r="AC32" s="31"/>
      <c r="AD32" s="31"/>
      <c r="AE32" s="31"/>
    </row>
    <row r="33" spans="1:31" s="2" customFormat="1" ht="6.95" customHeight="1">
      <c r="A33" s="31"/>
      <c r="B33" s="32"/>
      <c r="C33" s="31"/>
      <c r="D33" s="65"/>
      <c r="E33" s="65"/>
      <c r="F33" s="65"/>
      <c r="G33" s="65"/>
      <c r="H33" s="65"/>
      <c r="I33" s="65"/>
      <c r="J33" s="65"/>
      <c r="K33" s="65"/>
      <c r="L33" s="41"/>
      <c r="S33" s="31"/>
      <c r="T33" s="31"/>
      <c r="U33" s="31"/>
      <c r="V33" s="31"/>
      <c r="W33" s="31"/>
      <c r="X33" s="31"/>
      <c r="Y33" s="31"/>
      <c r="Z33" s="31"/>
      <c r="AA33" s="31"/>
      <c r="AB33" s="31"/>
      <c r="AC33" s="31"/>
      <c r="AD33" s="31"/>
      <c r="AE33" s="31"/>
    </row>
    <row r="34" spans="1:31" s="2" customFormat="1" ht="25.35" customHeight="1">
      <c r="A34" s="31"/>
      <c r="B34" s="32"/>
      <c r="C34" s="31"/>
      <c r="D34" s="101" t="s">
        <v>45</v>
      </c>
      <c r="E34" s="31"/>
      <c r="F34" s="31"/>
      <c r="G34" s="31"/>
      <c r="H34" s="31"/>
      <c r="I34" s="31"/>
      <c r="J34" s="70">
        <f>ROUND(J131,2)</f>
        <v>0</v>
      </c>
      <c r="K34" s="31"/>
      <c r="L34" s="41"/>
      <c r="S34" s="31"/>
      <c r="T34" s="31"/>
      <c r="U34" s="31"/>
      <c r="V34" s="31"/>
      <c r="W34" s="31"/>
      <c r="X34" s="31"/>
      <c r="Y34" s="31"/>
      <c r="Z34" s="31"/>
      <c r="AA34" s="31"/>
      <c r="AB34" s="31"/>
      <c r="AC34" s="31"/>
      <c r="AD34" s="31"/>
      <c r="AE34" s="31"/>
    </row>
    <row r="35" spans="1:31" s="2" customFormat="1" ht="6.95" customHeight="1">
      <c r="A35" s="31"/>
      <c r="B35" s="32"/>
      <c r="C35" s="31"/>
      <c r="D35" s="65"/>
      <c r="E35" s="65"/>
      <c r="F35" s="65"/>
      <c r="G35" s="65"/>
      <c r="H35" s="65"/>
      <c r="I35" s="65"/>
      <c r="J35" s="65"/>
      <c r="K35" s="65"/>
      <c r="L35" s="41"/>
      <c r="S35" s="31"/>
      <c r="T35" s="31"/>
      <c r="U35" s="31"/>
      <c r="V35" s="31"/>
      <c r="W35" s="31"/>
      <c r="X35" s="31"/>
      <c r="Y35" s="31"/>
      <c r="Z35" s="31"/>
      <c r="AA35" s="31"/>
      <c r="AB35" s="31"/>
      <c r="AC35" s="31"/>
      <c r="AD35" s="31"/>
      <c r="AE35" s="31"/>
    </row>
    <row r="36" spans="1:31" s="2" customFormat="1" ht="14.45" customHeight="1">
      <c r="A36" s="31"/>
      <c r="B36" s="32"/>
      <c r="C36" s="31"/>
      <c r="D36" s="31"/>
      <c r="E36" s="31"/>
      <c r="F36" s="35" t="s">
        <v>47</v>
      </c>
      <c r="G36" s="31"/>
      <c r="H36" s="31"/>
      <c r="I36" s="35" t="s">
        <v>46</v>
      </c>
      <c r="J36" s="35" t="s">
        <v>48</v>
      </c>
      <c r="K36" s="31"/>
      <c r="L36" s="41"/>
      <c r="S36" s="31"/>
      <c r="T36" s="31"/>
      <c r="U36" s="31"/>
      <c r="V36" s="31"/>
      <c r="W36" s="31"/>
      <c r="X36" s="31"/>
      <c r="Y36" s="31"/>
      <c r="Z36" s="31"/>
      <c r="AA36" s="31"/>
      <c r="AB36" s="31"/>
      <c r="AC36" s="31"/>
      <c r="AD36" s="31"/>
      <c r="AE36" s="31"/>
    </row>
    <row r="37" spans="1:31" s="2" customFormat="1" ht="14.45" customHeight="1">
      <c r="A37" s="31"/>
      <c r="B37" s="32"/>
      <c r="C37" s="31"/>
      <c r="D37" s="102" t="s">
        <v>49</v>
      </c>
      <c r="E37" s="25" t="s">
        <v>50</v>
      </c>
      <c r="F37" s="103">
        <f>ROUND((SUM(BE131:BE197)),2)</f>
        <v>0</v>
      </c>
      <c r="G37" s="31"/>
      <c r="H37" s="31"/>
      <c r="I37" s="104">
        <v>0.21</v>
      </c>
      <c r="J37" s="103">
        <f>ROUND(((SUM(BE131:BE197))*I37),2)</f>
        <v>0</v>
      </c>
      <c r="K37" s="31"/>
      <c r="L37" s="41"/>
      <c r="S37" s="31"/>
      <c r="T37" s="31"/>
      <c r="U37" s="31"/>
      <c r="V37" s="31"/>
      <c r="W37" s="31"/>
      <c r="X37" s="31"/>
      <c r="Y37" s="31"/>
      <c r="Z37" s="31"/>
      <c r="AA37" s="31"/>
      <c r="AB37" s="31"/>
      <c r="AC37" s="31"/>
      <c r="AD37" s="31"/>
      <c r="AE37" s="31"/>
    </row>
    <row r="38" spans="1:31" s="2" customFormat="1" ht="14.45" customHeight="1">
      <c r="A38" s="31"/>
      <c r="B38" s="32"/>
      <c r="C38" s="31"/>
      <c r="D38" s="31"/>
      <c r="E38" s="25" t="s">
        <v>51</v>
      </c>
      <c r="F38" s="103">
        <f>ROUND((SUM(BF131:BF197)),2)</f>
        <v>0</v>
      </c>
      <c r="G38" s="31"/>
      <c r="H38" s="31"/>
      <c r="I38" s="104">
        <v>0.15</v>
      </c>
      <c r="J38" s="103">
        <f>ROUND(((SUM(BF131:BF197))*I38),2)</f>
        <v>0</v>
      </c>
      <c r="K38" s="31"/>
      <c r="L38" s="41"/>
      <c r="S38" s="31"/>
      <c r="T38" s="31"/>
      <c r="U38" s="31"/>
      <c r="V38" s="31"/>
      <c r="W38" s="31"/>
      <c r="X38" s="31"/>
      <c r="Y38" s="31"/>
      <c r="Z38" s="31"/>
      <c r="AA38" s="31"/>
      <c r="AB38" s="31"/>
      <c r="AC38" s="31"/>
      <c r="AD38" s="31"/>
      <c r="AE38" s="31"/>
    </row>
    <row r="39" spans="1:31" s="2" customFormat="1" ht="14.45" customHeight="1" hidden="1">
      <c r="A39" s="31"/>
      <c r="B39" s="32"/>
      <c r="C39" s="31"/>
      <c r="D39" s="31"/>
      <c r="E39" s="25" t="s">
        <v>52</v>
      </c>
      <c r="F39" s="103">
        <f>ROUND((SUM(BG131:BG197)),2)</f>
        <v>0</v>
      </c>
      <c r="G39" s="31"/>
      <c r="H39" s="31"/>
      <c r="I39" s="104">
        <v>0.21</v>
      </c>
      <c r="J39" s="103">
        <f>0</f>
        <v>0</v>
      </c>
      <c r="K39" s="31"/>
      <c r="L39" s="41"/>
      <c r="S39" s="31"/>
      <c r="T39" s="31"/>
      <c r="U39" s="31"/>
      <c r="V39" s="31"/>
      <c r="W39" s="31"/>
      <c r="X39" s="31"/>
      <c r="Y39" s="31"/>
      <c r="Z39" s="31"/>
      <c r="AA39" s="31"/>
      <c r="AB39" s="31"/>
      <c r="AC39" s="31"/>
      <c r="AD39" s="31"/>
      <c r="AE39" s="31"/>
    </row>
    <row r="40" spans="1:31" s="2" customFormat="1" ht="14.45" customHeight="1" hidden="1">
      <c r="A40" s="31"/>
      <c r="B40" s="32"/>
      <c r="C40" s="31"/>
      <c r="D40" s="31"/>
      <c r="E40" s="25" t="s">
        <v>53</v>
      </c>
      <c r="F40" s="103">
        <f>ROUND((SUM(BH131:BH197)),2)</f>
        <v>0</v>
      </c>
      <c r="G40" s="31"/>
      <c r="H40" s="31"/>
      <c r="I40" s="104">
        <v>0.15</v>
      </c>
      <c r="J40" s="103">
        <f>0</f>
        <v>0</v>
      </c>
      <c r="K40" s="31"/>
      <c r="L40" s="41"/>
      <c r="S40" s="31"/>
      <c r="T40" s="31"/>
      <c r="U40" s="31"/>
      <c r="V40" s="31"/>
      <c r="W40" s="31"/>
      <c r="X40" s="31"/>
      <c r="Y40" s="31"/>
      <c r="Z40" s="31"/>
      <c r="AA40" s="31"/>
      <c r="AB40" s="31"/>
      <c r="AC40" s="31"/>
      <c r="AD40" s="31"/>
      <c r="AE40" s="31"/>
    </row>
    <row r="41" spans="1:31" s="2" customFormat="1" ht="14.45" customHeight="1" hidden="1">
      <c r="A41" s="31"/>
      <c r="B41" s="32"/>
      <c r="C41" s="31"/>
      <c r="D41" s="31"/>
      <c r="E41" s="25" t="s">
        <v>54</v>
      </c>
      <c r="F41" s="103">
        <f>ROUND((SUM(BI131:BI197)),2)</f>
        <v>0</v>
      </c>
      <c r="G41" s="31"/>
      <c r="H41" s="31"/>
      <c r="I41" s="104">
        <v>0</v>
      </c>
      <c r="J41" s="103">
        <f>0</f>
        <v>0</v>
      </c>
      <c r="K41" s="31"/>
      <c r="L41" s="41"/>
      <c r="S41" s="31"/>
      <c r="T41" s="31"/>
      <c r="U41" s="31"/>
      <c r="V41" s="31"/>
      <c r="W41" s="31"/>
      <c r="X41" s="31"/>
      <c r="Y41" s="31"/>
      <c r="Z41" s="31"/>
      <c r="AA41" s="31"/>
      <c r="AB41" s="31"/>
      <c r="AC41" s="31"/>
      <c r="AD41" s="31"/>
      <c r="AE41" s="31"/>
    </row>
    <row r="42" spans="1:31" s="2" customFormat="1" ht="6.95" customHeight="1">
      <c r="A42" s="31"/>
      <c r="B42" s="32"/>
      <c r="C42" s="31"/>
      <c r="D42" s="31"/>
      <c r="E42" s="31"/>
      <c r="F42" s="31"/>
      <c r="G42" s="31"/>
      <c r="H42" s="31"/>
      <c r="I42" s="31"/>
      <c r="J42" s="31"/>
      <c r="K42" s="31"/>
      <c r="L42" s="41"/>
      <c r="S42" s="31"/>
      <c r="T42" s="31"/>
      <c r="U42" s="31"/>
      <c r="V42" s="31"/>
      <c r="W42" s="31"/>
      <c r="X42" s="31"/>
      <c r="Y42" s="31"/>
      <c r="Z42" s="31"/>
      <c r="AA42" s="31"/>
      <c r="AB42" s="31"/>
      <c r="AC42" s="31"/>
      <c r="AD42" s="31"/>
      <c r="AE42" s="31"/>
    </row>
    <row r="43" spans="1:31" s="2" customFormat="1" ht="25.35" customHeight="1">
      <c r="A43" s="31"/>
      <c r="B43" s="32"/>
      <c r="C43" s="105"/>
      <c r="D43" s="106" t="s">
        <v>55</v>
      </c>
      <c r="E43" s="59"/>
      <c r="F43" s="59"/>
      <c r="G43" s="107" t="s">
        <v>56</v>
      </c>
      <c r="H43" s="108" t="s">
        <v>57</v>
      </c>
      <c r="I43" s="59"/>
      <c r="J43" s="109">
        <f>SUM(J34:J41)</f>
        <v>0</v>
      </c>
      <c r="K43" s="110"/>
      <c r="L43" s="41"/>
      <c r="S43" s="31"/>
      <c r="T43" s="31"/>
      <c r="U43" s="31"/>
      <c r="V43" s="31"/>
      <c r="W43" s="31"/>
      <c r="X43" s="31"/>
      <c r="Y43" s="31"/>
      <c r="Z43" s="31"/>
      <c r="AA43" s="31"/>
      <c r="AB43" s="31"/>
      <c r="AC43" s="31"/>
      <c r="AD43" s="31"/>
      <c r="AE43" s="31"/>
    </row>
    <row r="44" spans="1:31" s="2" customFormat="1" ht="14.45" customHeight="1">
      <c r="A44" s="31"/>
      <c r="B44" s="32"/>
      <c r="C44" s="31"/>
      <c r="D44" s="31"/>
      <c r="E44" s="31"/>
      <c r="F44" s="31"/>
      <c r="G44" s="31"/>
      <c r="H44" s="31"/>
      <c r="I44" s="31"/>
      <c r="J44" s="31"/>
      <c r="K44" s="31"/>
      <c r="L44" s="41"/>
      <c r="S44" s="31"/>
      <c r="T44" s="31"/>
      <c r="U44" s="31"/>
      <c r="V44" s="31"/>
      <c r="W44" s="31"/>
      <c r="X44" s="31"/>
      <c r="Y44" s="31"/>
      <c r="Z44" s="31"/>
      <c r="AA44" s="31"/>
      <c r="AB44" s="31"/>
      <c r="AC44" s="31"/>
      <c r="AD44" s="31"/>
      <c r="AE44" s="31"/>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2:12" s="1" customFormat="1" ht="12" customHeight="1">
      <c r="B85" s="18"/>
      <c r="C85" s="25" t="s">
        <v>162</v>
      </c>
      <c r="L85" s="18"/>
    </row>
    <row r="86" spans="2:12" s="1" customFormat="1" ht="16.5" customHeight="1">
      <c r="B86" s="18"/>
      <c r="E86" s="298" t="s">
        <v>1835</v>
      </c>
      <c r="F86" s="272"/>
      <c r="G86" s="272"/>
      <c r="H86" s="272"/>
      <c r="L86" s="18"/>
    </row>
    <row r="87" spans="2:12" s="1" customFormat="1" ht="12" customHeight="1">
      <c r="B87" s="18"/>
      <c r="C87" s="25" t="s">
        <v>1836</v>
      </c>
      <c r="L87" s="18"/>
    </row>
    <row r="88" spans="1:31" s="2" customFormat="1" ht="16.5" customHeight="1">
      <c r="A88" s="31"/>
      <c r="B88" s="32"/>
      <c r="C88" s="31"/>
      <c r="D88" s="31"/>
      <c r="E88" s="301" t="s">
        <v>1921</v>
      </c>
      <c r="F88" s="297"/>
      <c r="G88" s="297"/>
      <c r="H88" s="297"/>
      <c r="I88" s="31"/>
      <c r="J88" s="31"/>
      <c r="K88" s="31"/>
      <c r="L88" s="41"/>
      <c r="S88" s="31"/>
      <c r="T88" s="31"/>
      <c r="U88" s="31"/>
      <c r="V88" s="31"/>
      <c r="W88" s="31"/>
      <c r="X88" s="31"/>
      <c r="Y88" s="31"/>
      <c r="Z88" s="31"/>
      <c r="AA88" s="31"/>
      <c r="AB88" s="31"/>
      <c r="AC88" s="31"/>
      <c r="AD88" s="31"/>
      <c r="AE88" s="31"/>
    </row>
    <row r="89" spans="1:31" s="2" customFormat="1" ht="12" customHeight="1">
      <c r="A89" s="31"/>
      <c r="B89" s="32"/>
      <c r="C89" s="25" t="s">
        <v>1925</v>
      </c>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16.5" customHeight="1">
      <c r="A90" s="31"/>
      <c r="B90" s="32"/>
      <c r="C90" s="31"/>
      <c r="D90" s="31"/>
      <c r="E90" s="294" t="str">
        <f>E13</f>
        <v>2021_2.14.2.1. - Přípojka nn</v>
      </c>
      <c r="F90" s="297"/>
      <c r="G90" s="297"/>
      <c r="H90" s="297"/>
      <c r="I90" s="31"/>
      <c r="J90" s="31"/>
      <c r="K90" s="31"/>
      <c r="L90" s="41"/>
      <c r="S90" s="31"/>
      <c r="T90" s="31"/>
      <c r="U90" s="31"/>
      <c r="V90" s="31"/>
      <c r="W90" s="31"/>
      <c r="X90" s="31"/>
      <c r="Y90" s="31"/>
      <c r="Z90" s="31"/>
      <c r="AA90" s="31"/>
      <c r="AB90" s="31"/>
      <c r="AC90" s="31"/>
      <c r="AD90" s="31"/>
      <c r="AE90" s="31"/>
    </row>
    <row r="91" spans="1:31" s="2" customFormat="1" ht="6.95" customHeight="1">
      <c r="A91" s="31"/>
      <c r="B91" s="32"/>
      <c r="C91" s="31"/>
      <c r="D91" s="31"/>
      <c r="E91" s="31"/>
      <c r="F91" s="31"/>
      <c r="G91" s="31"/>
      <c r="H91" s="31"/>
      <c r="I91" s="31"/>
      <c r="J91" s="31"/>
      <c r="K91" s="31"/>
      <c r="L91" s="41"/>
      <c r="S91" s="31"/>
      <c r="T91" s="31"/>
      <c r="U91" s="31"/>
      <c r="V91" s="31"/>
      <c r="W91" s="31"/>
      <c r="X91" s="31"/>
      <c r="Y91" s="31"/>
      <c r="Z91" s="31"/>
      <c r="AA91" s="31"/>
      <c r="AB91" s="31"/>
      <c r="AC91" s="31"/>
      <c r="AD91" s="31"/>
      <c r="AE91" s="31"/>
    </row>
    <row r="92" spans="1:31" s="2" customFormat="1" ht="12" customHeight="1">
      <c r="A92" s="31"/>
      <c r="B92" s="32"/>
      <c r="C92" s="25" t="s">
        <v>22</v>
      </c>
      <c r="D92" s="31"/>
      <c r="E92" s="31"/>
      <c r="F92" s="23" t="str">
        <f>F16</f>
        <v>Gigant</v>
      </c>
      <c r="G92" s="31"/>
      <c r="H92" s="31"/>
      <c r="I92" s="25" t="s">
        <v>24</v>
      </c>
      <c r="J92" s="54" t="str">
        <f>IF(J16="","",J16)</f>
        <v>15. 3. 2021</v>
      </c>
      <c r="K92" s="31"/>
      <c r="L92" s="41"/>
      <c r="S92" s="31"/>
      <c r="T92" s="31"/>
      <c r="U92" s="31"/>
      <c r="V92" s="31"/>
      <c r="W92" s="31"/>
      <c r="X92" s="31"/>
      <c r="Y92" s="31"/>
      <c r="Z92" s="31"/>
      <c r="AA92" s="31"/>
      <c r="AB92" s="31"/>
      <c r="AC92" s="31"/>
      <c r="AD92" s="31"/>
      <c r="AE92" s="31"/>
    </row>
    <row r="93" spans="1:31" s="2" customFormat="1" ht="6.95" customHeight="1">
      <c r="A93" s="31"/>
      <c r="B93" s="32"/>
      <c r="C93" s="31"/>
      <c r="D93" s="31"/>
      <c r="E93" s="31"/>
      <c r="F93" s="31"/>
      <c r="G93" s="31"/>
      <c r="H93" s="31"/>
      <c r="I93" s="31"/>
      <c r="J93" s="31"/>
      <c r="K93" s="31"/>
      <c r="L93" s="41"/>
      <c r="S93" s="31"/>
      <c r="T93" s="31"/>
      <c r="U93" s="31"/>
      <c r="V93" s="31"/>
      <c r="W93" s="31"/>
      <c r="X93" s="31"/>
      <c r="Y93" s="31"/>
      <c r="Z93" s="31"/>
      <c r="AA93" s="31"/>
      <c r="AB93" s="31"/>
      <c r="AC93" s="31"/>
      <c r="AD93" s="31"/>
      <c r="AE93" s="31"/>
    </row>
    <row r="94" spans="1:31" s="2" customFormat="1" ht="25.7" customHeight="1">
      <c r="A94" s="31"/>
      <c r="B94" s="32"/>
      <c r="C94" s="25" t="s">
        <v>30</v>
      </c>
      <c r="D94" s="31"/>
      <c r="E94" s="31"/>
      <c r="F94" s="23" t="str">
        <f>E19</f>
        <v>Město Třeboň</v>
      </c>
      <c r="G94" s="31"/>
      <c r="H94" s="31"/>
      <c r="I94" s="25" t="s">
        <v>36</v>
      </c>
      <c r="J94" s="29" t="str">
        <f>E25</f>
        <v>Vodohospodářský rozvoj a výstavba a.s.</v>
      </c>
      <c r="K94" s="31"/>
      <c r="L94" s="41"/>
      <c r="S94" s="31"/>
      <c r="T94" s="31"/>
      <c r="U94" s="31"/>
      <c r="V94" s="31"/>
      <c r="W94" s="31"/>
      <c r="X94" s="31"/>
      <c r="Y94" s="31"/>
      <c r="Z94" s="31"/>
      <c r="AA94" s="31"/>
      <c r="AB94" s="31"/>
      <c r="AC94" s="31"/>
      <c r="AD94" s="31"/>
      <c r="AE94" s="31"/>
    </row>
    <row r="95" spans="1:31" s="2" customFormat="1" ht="15.2" customHeight="1">
      <c r="A95" s="31"/>
      <c r="B95" s="32"/>
      <c r="C95" s="25" t="s">
        <v>34</v>
      </c>
      <c r="D95" s="31"/>
      <c r="E95" s="31"/>
      <c r="F95" s="23" t="str">
        <f>IF(E22="","",E22)</f>
        <v>Vyplň údaj</v>
      </c>
      <c r="G95" s="31"/>
      <c r="H95" s="31"/>
      <c r="I95" s="25" t="s">
        <v>41</v>
      </c>
      <c r="J95" s="29" t="str">
        <f>E28</f>
        <v>Dvořák</v>
      </c>
      <c r="K95" s="31"/>
      <c r="L95" s="41"/>
      <c r="S95" s="31"/>
      <c r="T95" s="31"/>
      <c r="U95" s="31"/>
      <c r="V95" s="31"/>
      <c r="W95" s="31"/>
      <c r="X95" s="31"/>
      <c r="Y95" s="31"/>
      <c r="Z95" s="31"/>
      <c r="AA95" s="31"/>
      <c r="AB95" s="31"/>
      <c r="AC95" s="31"/>
      <c r="AD95" s="31"/>
      <c r="AE95" s="31"/>
    </row>
    <row r="96" spans="1:31" s="2" customFormat="1" ht="10.35" customHeight="1">
      <c r="A96" s="31"/>
      <c r="B96" s="32"/>
      <c r="C96" s="31"/>
      <c r="D96" s="31"/>
      <c r="E96" s="31"/>
      <c r="F96" s="31"/>
      <c r="G96" s="31"/>
      <c r="H96" s="31"/>
      <c r="I96" s="31"/>
      <c r="J96" s="31"/>
      <c r="K96" s="31"/>
      <c r="L96" s="41"/>
      <c r="S96" s="31"/>
      <c r="T96" s="31"/>
      <c r="U96" s="31"/>
      <c r="V96" s="31"/>
      <c r="W96" s="31"/>
      <c r="X96" s="31"/>
      <c r="Y96" s="31"/>
      <c r="Z96" s="31"/>
      <c r="AA96" s="31"/>
      <c r="AB96" s="31"/>
      <c r="AC96" s="31"/>
      <c r="AD96" s="31"/>
      <c r="AE96" s="31"/>
    </row>
    <row r="97" spans="1:31" s="2" customFormat="1" ht="29.25" customHeight="1">
      <c r="A97" s="31"/>
      <c r="B97" s="32"/>
      <c r="C97" s="113" t="s">
        <v>169</v>
      </c>
      <c r="D97" s="105"/>
      <c r="E97" s="105"/>
      <c r="F97" s="105"/>
      <c r="G97" s="105"/>
      <c r="H97" s="105"/>
      <c r="I97" s="105"/>
      <c r="J97" s="114" t="s">
        <v>170</v>
      </c>
      <c r="K97" s="105"/>
      <c r="L97" s="41"/>
      <c r="S97" s="31"/>
      <c r="T97" s="31"/>
      <c r="U97" s="31"/>
      <c r="V97" s="31"/>
      <c r="W97" s="31"/>
      <c r="X97" s="31"/>
      <c r="Y97" s="31"/>
      <c r="Z97" s="31"/>
      <c r="AA97" s="31"/>
      <c r="AB97" s="31"/>
      <c r="AC97" s="31"/>
      <c r="AD97" s="31"/>
      <c r="AE97" s="31"/>
    </row>
    <row r="98" spans="1:31" s="2" customFormat="1" ht="10.35" customHeight="1">
      <c r="A98" s="31"/>
      <c r="B98" s="32"/>
      <c r="C98" s="31"/>
      <c r="D98" s="31"/>
      <c r="E98" s="31"/>
      <c r="F98" s="31"/>
      <c r="G98" s="31"/>
      <c r="H98" s="31"/>
      <c r="I98" s="31"/>
      <c r="J98" s="31"/>
      <c r="K98" s="31"/>
      <c r="L98" s="41"/>
      <c r="S98" s="31"/>
      <c r="T98" s="31"/>
      <c r="U98" s="31"/>
      <c r="V98" s="31"/>
      <c r="W98" s="31"/>
      <c r="X98" s="31"/>
      <c r="Y98" s="31"/>
      <c r="Z98" s="31"/>
      <c r="AA98" s="31"/>
      <c r="AB98" s="31"/>
      <c r="AC98" s="31"/>
      <c r="AD98" s="31"/>
      <c r="AE98" s="31"/>
    </row>
    <row r="99" spans="1:47" s="2" customFormat="1" ht="22.9" customHeight="1">
      <c r="A99" s="31"/>
      <c r="B99" s="32"/>
      <c r="C99" s="115" t="s">
        <v>171</v>
      </c>
      <c r="D99" s="31"/>
      <c r="E99" s="31"/>
      <c r="F99" s="31"/>
      <c r="G99" s="31"/>
      <c r="H99" s="31"/>
      <c r="I99" s="31"/>
      <c r="J99" s="70">
        <f>J131</f>
        <v>0</v>
      </c>
      <c r="K99" s="31"/>
      <c r="L99" s="41"/>
      <c r="S99" s="31"/>
      <c r="T99" s="31"/>
      <c r="U99" s="31"/>
      <c r="V99" s="31"/>
      <c r="W99" s="31"/>
      <c r="X99" s="31"/>
      <c r="Y99" s="31"/>
      <c r="Z99" s="31"/>
      <c r="AA99" s="31"/>
      <c r="AB99" s="31"/>
      <c r="AC99" s="31"/>
      <c r="AD99" s="31"/>
      <c r="AE99" s="31"/>
      <c r="AU99" s="15" t="s">
        <v>172</v>
      </c>
    </row>
    <row r="100" spans="2:12" s="9" customFormat="1" ht="24.95" customHeight="1">
      <c r="B100" s="116"/>
      <c r="D100" s="117" t="s">
        <v>275</v>
      </c>
      <c r="E100" s="118"/>
      <c r="F100" s="118"/>
      <c r="G100" s="118"/>
      <c r="H100" s="118"/>
      <c r="I100" s="118"/>
      <c r="J100" s="119">
        <f>J132</f>
        <v>0</v>
      </c>
      <c r="L100" s="116"/>
    </row>
    <row r="101" spans="2:12" s="10" customFormat="1" ht="19.9" customHeight="1">
      <c r="B101" s="120"/>
      <c r="D101" s="121" t="s">
        <v>276</v>
      </c>
      <c r="E101" s="122"/>
      <c r="F101" s="122"/>
      <c r="G101" s="122"/>
      <c r="H101" s="122"/>
      <c r="I101" s="122"/>
      <c r="J101" s="123">
        <f>J133</f>
        <v>0</v>
      </c>
      <c r="L101" s="120"/>
    </row>
    <row r="102" spans="2:12" s="10" customFormat="1" ht="19.9" customHeight="1">
      <c r="B102" s="120"/>
      <c r="D102" s="121" t="s">
        <v>279</v>
      </c>
      <c r="E102" s="122"/>
      <c r="F102" s="122"/>
      <c r="G102" s="122"/>
      <c r="H102" s="122"/>
      <c r="I102" s="122"/>
      <c r="J102" s="123">
        <f>J167</f>
        <v>0</v>
      </c>
      <c r="L102" s="120"/>
    </row>
    <row r="103" spans="2:12" s="10" customFormat="1" ht="19.9" customHeight="1">
      <c r="B103" s="120"/>
      <c r="D103" s="121" t="s">
        <v>280</v>
      </c>
      <c r="E103" s="122"/>
      <c r="F103" s="122"/>
      <c r="G103" s="122"/>
      <c r="H103" s="122"/>
      <c r="I103" s="122"/>
      <c r="J103" s="123">
        <f>J183</f>
        <v>0</v>
      </c>
      <c r="L103" s="120"/>
    </row>
    <row r="104" spans="2:12" s="10" customFormat="1" ht="19.9" customHeight="1">
      <c r="B104" s="120"/>
      <c r="D104" s="121" t="s">
        <v>1930</v>
      </c>
      <c r="E104" s="122"/>
      <c r="F104" s="122"/>
      <c r="G104" s="122"/>
      <c r="H104" s="122"/>
      <c r="I104" s="122"/>
      <c r="J104" s="123">
        <f>J184</f>
        <v>0</v>
      </c>
      <c r="L104" s="120"/>
    </row>
    <row r="105" spans="2:12" s="10" customFormat="1" ht="14.85" customHeight="1">
      <c r="B105" s="120"/>
      <c r="D105" s="121" t="s">
        <v>284</v>
      </c>
      <c r="E105" s="122"/>
      <c r="F105" s="122"/>
      <c r="G105" s="122"/>
      <c r="H105" s="122"/>
      <c r="I105" s="122"/>
      <c r="J105" s="123">
        <f>J185</f>
        <v>0</v>
      </c>
      <c r="L105" s="120"/>
    </row>
    <row r="106" spans="2:12" s="9" customFormat="1" ht="24.95" customHeight="1">
      <c r="B106" s="116"/>
      <c r="D106" s="117" t="s">
        <v>286</v>
      </c>
      <c r="E106" s="118"/>
      <c r="F106" s="118"/>
      <c r="G106" s="118"/>
      <c r="H106" s="118"/>
      <c r="I106" s="118"/>
      <c r="J106" s="119">
        <f>J186</f>
        <v>0</v>
      </c>
      <c r="L106" s="116"/>
    </row>
    <row r="107" spans="2:12" s="10" customFormat="1" ht="19.9" customHeight="1">
      <c r="B107" s="120"/>
      <c r="D107" s="121" t="s">
        <v>1931</v>
      </c>
      <c r="E107" s="122"/>
      <c r="F107" s="122"/>
      <c r="G107" s="122"/>
      <c r="H107" s="122"/>
      <c r="I107" s="122"/>
      <c r="J107" s="123">
        <f>J187</f>
        <v>0</v>
      </c>
      <c r="L107" s="120"/>
    </row>
    <row r="108" spans="1:31" s="2" customFormat="1" ht="21.75" customHeight="1">
      <c r="A108" s="31"/>
      <c r="B108" s="32"/>
      <c r="C108" s="31"/>
      <c r="D108" s="31"/>
      <c r="E108" s="31"/>
      <c r="F108" s="31"/>
      <c r="G108" s="31"/>
      <c r="H108" s="31"/>
      <c r="I108" s="31"/>
      <c r="J108" s="31"/>
      <c r="K108" s="31"/>
      <c r="L108" s="41"/>
      <c r="S108" s="31"/>
      <c r="T108" s="31"/>
      <c r="U108" s="31"/>
      <c r="V108" s="31"/>
      <c r="W108" s="31"/>
      <c r="X108" s="31"/>
      <c r="Y108" s="31"/>
      <c r="Z108" s="31"/>
      <c r="AA108" s="31"/>
      <c r="AB108" s="31"/>
      <c r="AC108" s="31"/>
      <c r="AD108" s="31"/>
      <c r="AE108" s="31"/>
    </row>
    <row r="109" spans="1:31" s="2" customFormat="1" ht="6.95" customHeight="1">
      <c r="A109" s="31"/>
      <c r="B109" s="46"/>
      <c r="C109" s="47"/>
      <c r="D109" s="47"/>
      <c r="E109" s="47"/>
      <c r="F109" s="47"/>
      <c r="G109" s="47"/>
      <c r="H109" s="47"/>
      <c r="I109" s="47"/>
      <c r="J109" s="47"/>
      <c r="K109" s="47"/>
      <c r="L109" s="41"/>
      <c r="S109" s="31"/>
      <c r="T109" s="31"/>
      <c r="U109" s="31"/>
      <c r="V109" s="31"/>
      <c r="W109" s="31"/>
      <c r="X109" s="31"/>
      <c r="Y109" s="31"/>
      <c r="Z109" s="31"/>
      <c r="AA109" s="31"/>
      <c r="AB109" s="31"/>
      <c r="AC109" s="31"/>
      <c r="AD109" s="31"/>
      <c r="AE109" s="31"/>
    </row>
    <row r="113" spans="1:31" s="2" customFormat="1" ht="6.95" customHeight="1">
      <c r="A113" s="31"/>
      <c r="B113" s="48"/>
      <c r="C113" s="49"/>
      <c r="D113" s="49"/>
      <c r="E113" s="49"/>
      <c r="F113" s="49"/>
      <c r="G113" s="49"/>
      <c r="H113" s="49"/>
      <c r="I113" s="49"/>
      <c r="J113" s="49"/>
      <c r="K113" s="49"/>
      <c r="L113" s="41"/>
      <c r="S113" s="31"/>
      <c r="T113" s="31"/>
      <c r="U113" s="31"/>
      <c r="V113" s="31"/>
      <c r="W113" s="31"/>
      <c r="X113" s="31"/>
      <c r="Y113" s="31"/>
      <c r="Z113" s="31"/>
      <c r="AA113" s="31"/>
      <c r="AB113" s="31"/>
      <c r="AC113" s="31"/>
      <c r="AD113" s="31"/>
      <c r="AE113" s="31"/>
    </row>
    <row r="114" spans="1:31" s="2" customFormat="1" ht="24.95" customHeight="1">
      <c r="A114" s="31"/>
      <c r="B114" s="32"/>
      <c r="C114" s="19" t="s">
        <v>179</v>
      </c>
      <c r="D114" s="31"/>
      <c r="E114" s="31"/>
      <c r="F114" s="31"/>
      <c r="G114" s="31"/>
      <c r="H114" s="31"/>
      <c r="I114" s="31"/>
      <c r="J114" s="31"/>
      <c r="K114" s="31"/>
      <c r="L114" s="41"/>
      <c r="S114" s="31"/>
      <c r="T114" s="31"/>
      <c r="U114" s="31"/>
      <c r="V114" s="31"/>
      <c r="W114" s="31"/>
      <c r="X114" s="31"/>
      <c r="Y114" s="31"/>
      <c r="Z114" s="31"/>
      <c r="AA114" s="31"/>
      <c r="AB114" s="31"/>
      <c r="AC114" s="31"/>
      <c r="AD114" s="31"/>
      <c r="AE114" s="31"/>
    </row>
    <row r="115" spans="1:31" s="2" customFormat="1" ht="6.95" customHeight="1">
      <c r="A115" s="31"/>
      <c r="B115" s="32"/>
      <c r="C115" s="31"/>
      <c r="D115" s="31"/>
      <c r="E115" s="31"/>
      <c r="F115" s="31"/>
      <c r="G115" s="31"/>
      <c r="H115" s="31"/>
      <c r="I115" s="31"/>
      <c r="J115" s="31"/>
      <c r="K115" s="31"/>
      <c r="L115" s="41"/>
      <c r="S115" s="31"/>
      <c r="T115" s="31"/>
      <c r="U115" s="31"/>
      <c r="V115" s="31"/>
      <c r="W115" s="31"/>
      <c r="X115" s="31"/>
      <c r="Y115" s="31"/>
      <c r="Z115" s="31"/>
      <c r="AA115" s="31"/>
      <c r="AB115" s="31"/>
      <c r="AC115" s="31"/>
      <c r="AD115" s="31"/>
      <c r="AE115" s="31"/>
    </row>
    <row r="116" spans="1:31" s="2" customFormat="1" ht="12" customHeight="1">
      <c r="A116" s="31"/>
      <c r="B116" s="32"/>
      <c r="C116" s="25" t="s">
        <v>16</v>
      </c>
      <c r="D116" s="31"/>
      <c r="E116" s="31"/>
      <c r="F116" s="31"/>
      <c r="G116" s="31"/>
      <c r="H116" s="31"/>
      <c r="I116" s="31"/>
      <c r="J116" s="31"/>
      <c r="K116" s="31"/>
      <c r="L116" s="41"/>
      <c r="S116" s="31"/>
      <c r="T116" s="31"/>
      <c r="U116" s="31"/>
      <c r="V116" s="31"/>
      <c r="W116" s="31"/>
      <c r="X116" s="31"/>
      <c r="Y116" s="31"/>
      <c r="Z116" s="31"/>
      <c r="AA116" s="31"/>
      <c r="AB116" s="31"/>
      <c r="AC116" s="31"/>
      <c r="AD116" s="31"/>
      <c r="AE116" s="31"/>
    </row>
    <row r="117" spans="1:31" s="2" customFormat="1" ht="16.5" customHeight="1">
      <c r="A117" s="31"/>
      <c r="B117" s="32"/>
      <c r="C117" s="31"/>
      <c r="D117" s="31"/>
      <c r="E117" s="298" t="str">
        <f>E7</f>
        <v>Odkanalizování lokality sídliště Gigant</v>
      </c>
      <c r="F117" s="299"/>
      <c r="G117" s="299"/>
      <c r="H117" s="299"/>
      <c r="I117" s="31"/>
      <c r="J117" s="31"/>
      <c r="K117" s="31"/>
      <c r="L117" s="41"/>
      <c r="S117" s="31"/>
      <c r="T117" s="31"/>
      <c r="U117" s="31"/>
      <c r="V117" s="31"/>
      <c r="W117" s="31"/>
      <c r="X117" s="31"/>
      <c r="Y117" s="31"/>
      <c r="Z117" s="31"/>
      <c r="AA117" s="31"/>
      <c r="AB117" s="31"/>
      <c r="AC117" s="31"/>
      <c r="AD117" s="31"/>
      <c r="AE117" s="31"/>
    </row>
    <row r="118" spans="2:12" s="1" customFormat="1" ht="12" customHeight="1">
      <c r="B118" s="18"/>
      <c r="C118" s="25" t="s">
        <v>162</v>
      </c>
      <c r="L118" s="18"/>
    </row>
    <row r="119" spans="2:12" s="1" customFormat="1" ht="16.5" customHeight="1">
      <c r="B119" s="18"/>
      <c r="E119" s="298" t="s">
        <v>1835</v>
      </c>
      <c r="F119" s="272"/>
      <c r="G119" s="272"/>
      <c r="H119" s="272"/>
      <c r="L119" s="18"/>
    </row>
    <row r="120" spans="2:12" s="1" customFormat="1" ht="12" customHeight="1">
      <c r="B120" s="18"/>
      <c r="C120" s="25" t="s">
        <v>1836</v>
      </c>
      <c r="L120" s="18"/>
    </row>
    <row r="121" spans="1:31" s="2" customFormat="1" ht="16.5" customHeight="1">
      <c r="A121" s="31"/>
      <c r="B121" s="32"/>
      <c r="C121" s="31"/>
      <c r="D121" s="31"/>
      <c r="E121" s="301" t="s">
        <v>1921</v>
      </c>
      <c r="F121" s="297"/>
      <c r="G121" s="297"/>
      <c r="H121" s="297"/>
      <c r="I121" s="31"/>
      <c r="J121" s="31"/>
      <c r="K121" s="31"/>
      <c r="L121" s="41"/>
      <c r="S121" s="31"/>
      <c r="T121" s="31"/>
      <c r="U121" s="31"/>
      <c r="V121" s="31"/>
      <c r="W121" s="31"/>
      <c r="X121" s="31"/>
      <c r="Y121" s="31"/>
      <c r="Z121" s="31"/>
      <c r="AA121" s="31"/>
      <c r="AB121" s="31"/>
      <c r="AC121" s="31"/>
      <c r="AD121" s="31"/>
      <c r="AE121" s="31"/>
    </row>
    <row r="122" spans="1:31" s="2" customFormat="1" ht="12" customHeight="1">
      <c r="A122" s="31"/>
      <c r="B122" s="32"/>
      <c r="C122" s="25" t="s">
        <v>1925</v>
      </c>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6.5" customHeight="1">
      <c r="A123" s="31"/>
      <c r="B123" s="32"/>
      <c r="C123" s="31"/>
      <c r="D123" s="31"/>
      <c r="E123" s="294" t="str">
        <f>E13</f>
        <v>2021_2.14.2.1. - Přípojka nn</v>
      </c>
      <c r="F123" s="297"/>
      <c r="G123" s="297"/>
      <c r="H123" s="297"/>
      <c r="I123" s="31"/>
      <c r="J123" s="31"/>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12" customHeight="1">
      <c r="A125" s="31"/>
      <c r="B125" s="32"/>
      <c r="C125" s="25" t="s">
        <v>22</v>
      </c>
      <c r="D125" s="31"/>
      <c r="E125" s="31"/>
      <c r="F125" s="23" t="str">
        <f>F16</f>
        <v>Gigant</v>
      </c>
      <c r="G125" s="31"/>
      <c r="H125" s="31"/>
      <c r="I125" s="25" t="s">
        <v>24</v>
      </c>
      <c r="J125" s="54" t="str">
        <f>IF(J16="","",J16)</f>
        <v>15. 3. 2021</v>
      </c>
      <c r="K125" s="31"/>
      <c r="L125" s="41"/>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1"/>
      <c r="S126" s="31"/>
      <c r="T126" s="31"/>
      <c r="U126" s="31"/>
      <c r="V126" s="31"/>
      <c r="W126" s="31"/>
      <c r="X126" s="31"/>
      <c r="Y126" s="31"/>
      <c r="Z126" s="31"/>
      <c r="AA126" s="31"/>
      <c r="AB126" s="31"/>
      <c r="AC126" s="31"/>
      <c r="AD126" s="31"/>
      <c r="AE126" s="31"/>
    </row>
    <row r="127" spans="1:31" s="2" customFormat="1" ht="25.7" customHeight="1">
      <c r="A127" s="31"/>
      <c r="B127" s="32"/>
      <c r="C127" s="25" t="s">
        <v>30</v>
      </c>
      <c r="D127" s="31"/>
      <c r="E127" s="31"/>
      <c r="F127" s="23" t="str">
        <f>E19</f>
        <v>Město Třeboň</v>
      </c>
      <c r="G127" s="31"/>
      <c r="H127" s="31"/>
      <c r="I127" s="25" t="s">
        <v>36</v>
      </c>
      <c r="J127" s="29" t="str">
        <f>E25</f>
        <v>Vodohospodářský rozvoj a výstavba a.s.</v>
      </c>
      <c r="K127" s="31"/>
      <c r="L127" s="41"/>
      <c r="S127" s="31"/>
      <c r="T127" s="31"/>
      <c r="U127" s="31"/>
      <c r="V127" s="31"/>
      <c r="W127" s="31"/>
      <c r="X127" s="31"/>
      <c r="Y127" s="31"/>
      <c r="Z127" s="31"/>
      <c r="AA127" s="31"/>
      <c r="AB127" s="31"/>
      <c r="AC127" s="31"/>
      <c r="AD127" s="31"/>
      <c r="AE127" s="31"/>
    </row>
    <row r="128" spans="1:31" s="2" customFormat="1" ht="15.2" customHeight="1">
      <c r="A128" s="31"/>
      <c r="B128" s="32"/>
      <c r="C128" s="25" t="s">
        <v>34</v>
      </c>
      <c r="D128" s="31"/>
      <c r="E128" s="31"/>
      <c r="F128" s="23" t="str">
        <f>IF(E22="","",E22)</f>
        <v>Vyplň údaj</v>
      </c>
      <c r="G128" s="31"/>
      <c r="H128" s="31"/>
      <c r="I128" s="25" t="s">
        <v>41</v>
      </c>
      <c r="J128" s="29" t="str">
        <f>E28</f>
        <v>Dvořák</v>
      </c>
      <c r="K128" s="31"/>
      <c r="L128" s="41"/>
      <c r="S128" s="31"/>
      <c r="T128" s="31"/>
      <c r="U128" s="31"/>
      <c r="V128" s="31"/>
      <c r="W128" s="31"/>
      <c r="X128" s="31"/>
      <c r="Y128" s="31"/>
      <c r="Z128" s="31"/>
      <c r="AA128" s="31"/>
      <c r="AB128" s="31"/>
      <c r="AC128" s="31"/>
      <c r="AD128" s="31"/>
      <c r="AE128" s="31"/>
    </row>
    <row r="129" spans="1:31" s="2" customFormat="1" ht="10.35" customHeight="1">
      <c r="A129" s="31"/>
      <c r="B129" s="32"/>
      <c r="C129" s="31"/>
      <c r="D129" s="31"/>
      <c r="E129" s="31"/>
      <c r="F129" s="31"/>
      <c r="G129" s="31"/>
      <c r="H129" s="31"/>
      <c r="I129" s="31"/>
      <c r="J129" s="31"/>
      <c r="K129" s="31"/>
      <c r="L129" s="41"/>
      <c r="S129" s="31"/>
      <c r="T129" s="31"/>
      <c r="U129" s="31"/>
      <c r="V129" s="31"/>
      <c r="W129" s="31"/>
      <c r="X129" s="31"/>
      <c r="Y129" s="31"/>
      <c r="Z129" s="31"/>
      <c r="AA129" s="31"/>
      <c r="AB129" s="31"/>
      <c r="AC129" s="31"/>
      <c r="AD129" s="31"/>
      <c r="AE129" s="31"/>
    </row>
    <row r="130" spans="1:31" s="11" customFormat="1" ht="29.25" customHeight="1">
      <c r="A130" s="124"/>
      <c r="B130" s="125"/>
      <c r="C130" s="126" t="s">
        <v>180</v>
      </c>
      <c r="D130" s="127" t="s">
        <v>70</v>
      </c>
      <c r="E130" s="127" t="s">
        <v>66</v>
      </c>
      <c r="F130" s="127" t="s">
        <v>67</v>
      </c>
      <c r="G130" s="127" t="s">
        <v>181</v>
      </c>
      <c r="H130" s="127" t="s">
        <v>182</v>
      </c>
      <c r="I130" s="127" t="s">
        <v>183</v>
      </c>
      <c r="J130" s="128" t="s">
        <v>170</v>
      </c>
      <c r="K130" s="129" t="s">
        <v>184</v>
      </c>
      <c r="L130" s="130"/>
      <c r="M130" s="61" t="s">
        <v>1</v>
      </c>
      <c r="N130" s="62" t="s">
        <v>49</v>
      </c>
      <c r="O130" s="62" t="s">
        <v>185</v>
      </c>
      <c r="P130" s="62" t="s">
        <v>186</v>
      </c>
      <c r="Q130" s="62" t="s">
        <v>187</v>
      </c>
      <c r="R130" s="62" t="s">
        <v>188</v>
      </c>
      <c r="S130" s="62" t="s">
        <v>189</v>
      </c>
      <c r="T130" s="63" t="s">
        <v>190</v>
      </c>
      <c r="U130" s="124"/>
      <c r="V130" s="124"/>
      <c r="W130" s="124"/>
      <c r="X130" s="124"/>
      <c r="Y130" s="124"/>
      <c r="Z130" s="124"/>
      <c r="AA130" s="124"/>
      <c r="AB130" s="124"/>
      <c r="AC130" s="124"/>
      <c r="AD130" s="124"/>
      <c r="AE130" s="124"/>
    </row>
    <row r="131" spans="1:63" s="2" customFormat="1" ht="22.9" customHeight="1">
      <c r="A131" s="184"/>
      <c r="B131" s="212"/>
      <c r="C131" s="191" t="s">
        <v>191</v>
      </c>
      <c r="D131" s="184"/>
      <c r="E131" s="184"/>
      <c r="F131" s="184"/>
      <c r="G131" s="184"/>
      <c r="H131" s="184"/>
      <c r="I131" s="31"/>
      <c r="J131" s="211">
        <f>BK131</f>
        <v>0</v>
      </c>
      <c r="K131" s="184"/>
      <c r="L131" s="212"/>
      <c r="M131" s="216"/>
      <c r="N131" s="217"/>
      <c r="O131" s="218"/>
      <c r="P131" s="219">
        <f>P132+P186</f>
        <v>0</v>
      </c>
      <c r="Q131" s="218"/>
      <c r="R131" s="219">
        <f>R132+R186</f>
        <v>1.9820680000000002</v>
      </c>
      <c r="S131" s="218"/>
      <c r="T131" s="220">
        <f>T132+T186</f>
        <v>0</v>
      </c>
      <c r="U131" s="184"/>
      <c r="V131" s="184"/>
      <c r="W131" s="184"/>
      <c r="X131" s="184"/>
      <c r="Y131" s="184"/>
      <c r="Z131" s="31"/>
      <c r="AA131" s="31"/>
      <c r="AB131" s="31"/>
      <c r="AC131" s="31"/>
      <c r="AD131" s="31"/>
      <c r="AE131" s="31"/>
      <c r="AT131" s="15" t="s">
        <v>84</v>
      </c>
      <c r="AU131" s="15" t="s">
        <v>172</v>
      </c>
      <c r="BK131" s="134">
        <f>BK132+BK186</f>
        <v>0</v>
      </c>
    </row>
    <row r="132" spans="1:63" s="12" customFormat="1" ht="25.9" customHeight="1">
      <c r="A132" s="192"/>
      <c r="B132" s="213"/>
      <c r="C132" s="192"/>
      <c r="D132" s="193" t="s">
        <v>84</v>
      </c>
      <c r="E132" s="194" t="s">
        <v>291</v>
      </c>
      <c r="F132" s="194" t="s">
        <v>292</v>
      </c>
      <c r="G132" s="192"/>
      <c r="H132" s="192"/>
      <c r="I132" s="138"/>
      <c r="J132" s="188">
        <f>BK132</f>
        <v>0</v>
      </c>
      <c r="K132" s="192"/>
      <c r="L132" s="213"/>
      <c r="M132" s="222"/>
      <c r="N132" s="223"/>
      <c r="O132" s="223"/>
      <c r="P132" s="224">
        <f>P133+P167+P183+P184</f>
        <v>0</v>
      </c>
      <c r="Q132" s="223"/>
      <c r="R132" s="224">
        <f>R133+R167+R183+R184</f>
        <v>1.975918</v>
      </c>
      <c r="S132" s="223"/>
      <c r="T132" s="225">
        <f>T133+T167+T183+T184</f>
        <v>0</v>
      </c>
      <c r="U132" s="192"/>
      <c r="V132" s="192"/>
      <c r="W132" s="192"/>
      <c r="X132" s="192"/>
      <c r="Y132" s="192"/>
      <c r="AR132" s="136" t="s">
        <v>93</v>
      </c>
      <c r="AT132" s="144" t="s">
        <v>84</v>
      </c>
      <c r="AU132" s="144" t="s">
        <v>85</v>
      </c>
      <c r="AY132" s="136" t="s">
        <v>195</v>
      </c>
      <c r="BK132" s="145">
        <f>BK133+BK167+BK183+BK184</f>
        <v>0</v>
      </c>
    </row>
    <row r="133" spans="1:63" s="12" customFormat="1" ht="22.9" customHeight="1">
      <c r="A133" s="192"/>
      <c r="B133" s="213"/>
      <c r="C133" s="192"/>
      <c r="D133" s="193" t="s">
        <v>84</v>
      </c>
      <c r="E133" s="195" t="s">
        <v>93</v>
      </c>
      <c r="F133" s="195" t="s">
        <v>293</v>
      </c>
      <c r="G133" s="192"/>
      <c r="H133" s="192"/>
      <c r="I133" s="138"/>
      <c r="J133" s="185">
        <f>BK133</f>
        <v>0</v>
      </c>
      <c r="K133" s="192"/>
      <c r="L133" s="213"/>
      <c r="M133" s="222"/>
      <c r="N133" s="223"/>
      <c r="O133" s="223"/>
      <c r="P133" s="224">
        <f>SUM(P134:P166)</f>
        <v>0</v>
      </c>
      <c r="Q133" s="223"/>
      <c r="R133" s="224">
        <f>SUM(R134:R166)</f>
        <v>1.000063</v>
      </c>
      <c r="S133" s="223"/>
      <c r="T133" s="225">
        <f>SUM(T134:T166)</f>
        <v>0</v>
      </c>
      <c r="U133" s="192"/>
      <c r="V133" s="192"/>
      <c r="W133" s="192"/>
      <c r="X133" s="192"/>
      <c r="Y133" s="192"/>
      <c r="AR133" s="136" t="s">
        <v>93</v>
      </c>
      <c r="AT133" s="144" t="s">
        <v>84</v>
      </c>
      <c r="AU133" s="144" t="s">
        <v>93</v>
      </c>
      <c r="AY133" s="136" t="s">
        <v>195</v>
      </c>
      <c r="BK133" s="145">
        <f>SUM(BK134:BK166)</f>
        <v>0</v>
      </c>
    </row>
    <row r="134" spans="1:65" s="2" customFormat="1" ht="24.2" customHeight="1">
      <c r="A134" s="184"/>
      <c r="B134" s="212"/>
      <c r="C134" s="196" t="s">
        <v>93</v>
      </c>
      <c r="D134" s="196" t="s">
        <v>196</v>
      </c>
      <c r="E134" s="197" t="s">
        <v>351</v>
      </c>
      <c r="F134" s="198" t="s">
        <v>352</v>
      </c>
      <c r="G134" s="199" t="s">
        <v>296</v>
      </c>
      <c r="H134" s="200">
        <v>2.5</v>
      </c>
      <c r="I134" s="149"/>
      <c r="J134" s="183">
        <f>ROUND(I134*H134,2)</f>
        <v>0</v>
      </c>
      <c r="K134" s="226"/>
      <c r="L134" s="212"/>
      <c r="M134" s="227" t="s">
        <v>1</v>
      </c>
      <c r="N134" s="228" t="s">
        <v>50</v>
      </c>
      <c r="O134" s="229"/>
      <c r="P134" s="230">
        <f>O134*H134</f>
        <v>0</v>
      </c>
      <c r="Q134" s="230">
        <v>0</v>
      </c>
      <c r="R134" s="230">
        <f>Q134*H134</f>
        <v>0</v>
      </c>
      <c r="S134" s="230">
        <v>0</v>
      </c>
      <c r="T134" s="231">
        <f>S134*H134</f>
        <v>0</v>
      </c>
      <c r="U134" s="184"/>
      <c r="V134" s="184"/>
      <c r="W134" s="184"/>
      <c r="X134" s="184"/>
      <c r="Y134" s="184"/>
      <c r="Z134" s="31"/>
      <c r="AA134" s="31"/>
      <c r="AB134" s="31"/>
      <c r="AC134" s="31"/>
      <c r="AD134" s="31"/>
      <c r="AE134" s="31"/>
      <c r="AR134" s="155" t="s">
        <v>93</v>
      </c>
      <c r="AT134" s="155" t="s">
        <v>196</v>
      </c>
      <c r="AU134" s="155" t="s">
        <v>96</v>
      </c>
      <c r="AY134" s="15" t="s">
        <v>195</v>
      </c>
      <c r="BE134" s="156">
        <f>IF(N134="základní",J134,0)</f>
        <v>0</v>
      </c>
      <c r="BF134" s="156">
        <f>IF(N134="snížená",J134,0)</f>
        <v>0</v>
      </c>
      <c r="BG134" s="156">
        <f>IF(N134="zákl. přenesená",J134,0)</f>
        <v>0</v>
      </c>
      <c r="BH134" s="156">
        <f>IF(N134="sníž. přenesená",J134,0)</f>
        <v>0</v>
      </c>
      <c r="BI134" s="156">
        <f>IF(N134="nulová",J134,0)</f>
        <v>0</v>
      </c>
      <c r="BJ134" s="15" t="s">
        <v>93</v>
      </c>
      <c r="BK134" s="156">
        <f>ROUND(I134*H134,2)</f>
        <v>0</v>
      </c>
      <c r="BL134" s="15" t="s">
        <v>93</v>
      </c>
      <c r="BM134" s="155" t="s">
        <v>1932</v>
      </c>
    </row>
    <row r="135" spans="1:47" s="2" customFormat="1" ht="19.5">
      <c r="A135" s="184"/>
      <c r="B135" s="212"/>
      <c r="C135" s="184"/>
      <c r="D135" s="201" t="s">
        <v>202</v>
      </c>
      <c r="E135" s="184"/>
      <c r="F135" s="202" t="s">
        <v>354</v>
      </c>
      <c r="G135" s="184"/>
      <c r="H135" s="184"/>
      <c r="I135" s="157"/>
      <c r="J135" s="184"/>
      <c r="K135" s="184"/>
      <c r="L135" s="212"/>
      <c r="M135" s="232"/>
      <c r="N135" s="233"/>
      <c r="O135" s="229"/>
      <c r="P135" s="229"/>
      <c r="Q135" s="229"/>
      <c r="R135" s="229"/>
      <c r="S135" s="229"/>
      <c r="T135" s="234"/>
      <c r="U135" s="184"/>
      <c r="V135" s="184"/>
      <c r="W135" s="184"/>
      <c r="X135" s="184"/>
      <c r="Y135" s="184"/>
      <c r="Z135" s="31"/>
      <c r="AA135" s="31"/>
      <c r="AB135" s="31"/>
      <c r="AC135" s="31"/>
      <c r="AD135" s="31"/>
      <c r="AE135" s="31"/>
      <c r="AT135" s="15" t="s">
        <v>202</v>
      </c>
      <c r="AU135" s="15" t="s">
        <v>96</v>
      </c>
    </row>
    <row r="136" spans="1:51" s="13" customFormat="1" ht="12">
      <c r="A136" s="186"/>
      <c r="B136" s="214"/>
      <c r="C136" s="186"/>
      <c r="D136" s="201" t="s">
        <v>257</v>
      </c>
      <c r="E136" s="203" t="s">
        <v>1</v>
      </c>
      <c r="F136" s="204" t="s">
        <v>1933</v>
      </c>
      <c r="G136" s="186"/>
      <c r="H136" s="205">
        <v>2.5</v>
      </c>
      <c r="I136" s="162"/>
      <c r="J136" s="186"/>
      <c r="K136" s="186"/>
      <c r="L136" s="214"/>
      <c r="M136" s="235"/>
      <c r="N136" s="236"/>
      <c r="O136" s="236"/>
      <c r="P136" s="236"/>
      <c r="Q136" s="236"/>
      <c r="R136" s="236"/>
      <c r="S136" s="236"/>
      <c r="T136" s="237"/>
      <c r="U136" s="186"/>
      <c r="V136" s="186"/>
      <c r="W136" s="186"/>
      <c r="X136" s="186"/>
      <c r="Y136" s="186"/>
      <c r="AT136" s="161" t="s">
        <v>257</v>
      </c>
      <c r="AU136" s="161" t="s">
        <v>96</v>
      </c>
      <c r="AV136" s="13" t="s">
        <v>96</v>
      </c>
      <c r="AW136" s="13" t="s">
        <v>40</v>
      </c>
      <c r="AX136" s="13" t="s">
        <v>93</v>
      </c>
      <c r="AY136" s="161" t="s">
        <v>195</v>
      </c>
    </row>
    <row r="137" spans="1:65" s="2" customFormat="1" ht="24.2" customHeight="1">
      <c r="A137" s="184"/>
      <c r="B137" s="212"/>
      <c r="C137" s="196" t="s">
        <v>96</v>
      </c>
      <c r="D137" s="196" t="s">
        <v>196</v>
      </c>
      <c r="E137" s="197" t="s">
        <v>1934</v>
      </c>
      <c r="F137" s="198" t="s">
        <v>1935</v>
      </c>
      <c r="G137" s="199" t="s">
        <v>347</v>
      </c>
      <c r="H137" s="200">
        <v>2.5</v>
      </c>
      <c r="I137" s="149"/>
      <c r="J137" s="183">
        <f>ROUND(I137*H137,2)</f>
        <v>0</v>
      </c>
      <c r="K137" s="226"/>
      <c r="L137" s="212"/>
      <c r="M137" s="227" t="s">
        <v>1</v>
      </c>
      <c r="N137" s="228" t="s">
        <v>50</v>
      </c>
      <c r="O137" s="229"/>
      <c r="P137" s="230">
        <f>O137*H137</f>
        <v>0</v>
      </c>
      <c r="Q137" s="230">
        <v>0</v>
      </c>
      <c r="R137" s="230">
        <f>Q137*H137</f>
        <v>0</v>
      </c>
      <c r="S137" s="230">
        <v>0</v>
      </c>
      <c r="T137" s="231">
        <f>S137*H137</f>
        <v>0</v>
      </c>
      <c r="U137" s="184"/>
      <c r="V137" s="184"/>
      <c r="W137" s="184"/>
      <c r="X137" s="184"/>
      <c r="Y137" s="184"/>
      <c r="Z137" s="31"/>
      <c r="AA137" s="31"/>
      <c r="AB137" s="31"/>
      <c r="AC137" s="31"/>
      <c r="AD137" s="31"/>
      <c r="AE137" s="31"/>
      <c r="AR137" s="155" t="s">
        <v>93</v>
      </c>
      <c r="AT137" s="155" t="s">
        <v>196</v>
      </c>
      <c r="AU137" s="155" t="s">
        <v>96</v>
      </c>
      <c r="AY137" s="15" t="s">
        <v>195</v>
      </c>
      <c r="BE137" s="156">
        <f>IF(N137="základní",J137,0)</f>
        <v>0</v>
      </c>
      <c r="BF137" s="156">
        <f>IF(N137="snížená",J137,0)</f>
        <v>0</v>
      </c>
      <c r="BG137" s="156">
        <f>IF(N137="zákl. přenesená",J137,0)</f>
        <v>0</v>
      </c>
      <c r="BH137" s="156">
        <f>IF(N137="sníž. přenesená",J137,0)</f>
        <v>0</v>
      </c>
      <c r="BI137" s="156">
        <f>IF(N137="nulová",J137,0)</f>
        <v>0</v>
      </c>
      <c r="BJ137" s="15" t="s">
        <v>93</v>
      </c>
      <c r="BK137" s="156">
        <f>ROUND(I137*H137,2)</f>
        <v>0</v>
      </c>
      <c r="BL137" s="15" t="s">
        <v>93</v>
      </c>
      <c r="BM137" s="155" t="s">
        <v>1936</v>
      </c>
    </row>
    <row r="138" spans="1:47" s="2" customFormat="1" ht="29.25">
      <c r="A138" s="184"/>
      <c r="B138" s="212"/>
      <c r="C138" s="184"/>
      <c r="D138" s="201" t="s">
        <v>202</v>
      </c>
      <c r="E138" s="184"/>
      <c r="F138" s="202" t="s">
        <v>1937</v>
      </c>
      <c r="G138" s="184"/>
      <c r="H138" s="184"/>
      <c r="I138" s="157"/>
      <c r="J138" s="184"/>
      <c r="K138" s="184"/>
      <c r="L138" s="212"/>
      <c r="M138" s="232"/>
      <c r="N138" s="233"/>
      <c r="O138" s="229"/>
      <c r="P138" s="229"/>
      <c r="Q138" s="229"/>
      <c r="R138" s="229"/>
      <c r="S138" s="229"/>
      <c r="T138" s="234"/>
      <c r="U138" s="184"/>
      <c r="V138" s="184"/>
      <c r="W138" s="184"/>
      <c r="X138" s="184"/>
      <c r="Y138" s="184"/>
      <c r="Z138" s="31"/>
      <c r="AA138" s="31"/>
      <c r="AB138" s="31"/>
      <c r="AC138" s="31"/>
      <c r="AD138" s="31"/>
      <c r="AE138" s="31"/>
      <c r="AT138" s="15" t="s">
        <v>202</v>
      </c>
      <c r="AU138" s="15" t="s">
        <v>96</v>
      </c>
    </row>
    <row r="139" spans="1:51" s="13" customFormat="1" ht="12">
      <c r="A139" s="186"/>
      <c r="B139" s="214"/>
      <c r="C139" s="186"/>
      <c r="D139" s="201" t="s">
        <v>257</v>
      </c>
      <c r="E139" s="203" t="s">
        <v>1</v>
      </c>
      <c r="F139" s="204" t="s">
        <v>1938</v>
      </c>
      <c r="G139" s="186"/>
      <c r="H139" s="205">
        <v>2.5</v>
      </c>
      <c r="I139" s="162"/>
      <c r="J139" s="186"/>
      <c r="K139" s="186"/>
      <c r="L139" s="214"/>
      <c r="M139" s="235"/>
      <c r="N139" s="236"/>
      <c r="O139" s="236"/>
      <c r="P139" s="236"/>
      <c r="Q139" s="236"/>
      <c r="R139" s="236"/>
      <c r="S139" s="236"/>
      <c r="T139" s="237"/>
      <c r="U139" s="186"/>
      <c r="V139" s="186"/>
      <c r="W139" s="186"/>
      <c r="X139" s="186"/>
      <c r="Y139" s="186"/>
      <c r="AT139" s="161" t="s">
        <v>257</v>
      </c>
      <c r="AU139" s="161" t="s">
        <v>96</v>
      </c>
      <c r="AV139" s="13" t="s">
        <v>96</v>
      </c>
      <c r="AW139" s="13" t="s">
        <v>40</v>
      </c>
      <c r="AX139" s="13" t="s">
        <v>93</v>
      </c>
      <c r="AY139" s="161" t="s">
        <v>195</v>
      </c>
    </row>
    <row r="140" spans="1:65" s="2" customFormat="1" ht="24.2" customHeight="1">
      <c r="A140" s="184"/>
      <c r="B140" s="212"/>
      <c r="C140" s="196" t="s">
        <v>150</v>
      </c>
      <c r="D140" s="196" t="s">
        <v>196</v>
      </c>
      <c r="E140" s="197" t="s">
        <v>1939</v>
      </c>
      <c r="F140" s="198" t="s">
        <v>1940</v>
      </c>
      <c r="G140" s="199" t="s">
        <v>347</v>
      </c>
      <c r="H140" s="200">
        <v>2.5</v>
      </c>
      <c r="I140" s="149"/>
      <c r="J140" s="183">
        <f>ROUND(I140*H140,2)</f>
        <v>0</v>
      </c>
      <c r="K140" s="226"/>
      <c r="L140" s="212"/>
      <c r="M140" s="227" t="s">
        <v>1</v>
      </c>
      <c r="N140" s="228" t="s">
        <v>50</v>
      </c>
      <c r="O140" s="229"/>
      <c r="P140" s="230">
        <f>O140*H140</f>
        <v>0</v>
      </c>
      <c r="Q140" s="230">
        <v>0</v>
      </c>
      <c r="R140" s="230">
        <f>Q140*H140</f>
        <v>0</v>
      </c>
      <c r="S140" s="230">
        <v>0</v>
      </c>
      <c r="T140" s="231">
        <f>S140*H140</f>
        <v>0</v>
      </c>
      <c r="U140" s="184"/>
      <c r="V140" s="184"/>
      <c r="W140" s="184"/>
      <c r="X140" s="184"/>
      <c r="Y140" s="184"/>
      <c r="Z140" s="31"/>
      <c r="AA140" s="31"/>
      <c r="AB140" s="31"/>
      <c r="AC140" s="31"/>
      <c r="AD140" s="31"/>
      <c r="AE140" s="31"/>
      <c r="AR140" s="155" t="s">
        <v>208</v>
      </c>
      <c r="AT140" s="155" t="s">
        <v>196</v>
      </c>
      <c r="AU140" s="155" t="s">
        <v>96</v>
      </c>
      <c r="AY140" s="15" t="s">
        <v>195</v>
      </c>
      <c r="BE140" s="156">
        <f>IF(N140="základní",J140,0)</f>
        <v>0</v>
      </c>
      <c r="BF140" s="156">
        <f>IF(N140="snížená",J140,0)</f>
        <v>0</v>
      </c>
      <c r="BG140" s="156">
        <f>IF(N140="zákl. přenesená",J140,0)</f>
        <v>0</v>
      </c>
      <c r="BH140" s="156">
        <f>IF(N140="sníž. přenesená",J140,0)</f>
        <v>0</v>
      </c>
      <c r="BI140" s="156">
        <f>IF(N140="nulová",J140,0)</f>
        <v>0</v>
      </c>
      <c r="BJ140" s="15" t="s">
        <v>93</v>
      </c>
      <c r="BK140" s="156">
        <f>ROUND(I140*H140,2)</f>
        <v>0</v>
      </c>
      <c r="BL140" s="15" t="s">
        <v>208</v>
      </c>
      <c r="BM140" s="155" t="s">
        <v>1941</v>
      </c>
    </row>
    <row r="141" spans="1:47" s="2" customFormat="1" ht="29.25">
      <c r="A141" s="184"/>
      <c r="B141" s="212"/>
      <c r="C141" s="184"/>
      <c r="D141" s="201" t="s">
        <v>202</v>
      </c>
      <c r="E141" s="184"/>
      <c r="F141" s="202" t="s">
        <v>1942</v>
      </c>
      <c r="G141" s="184"/>
      <c r="H141" s="184"/>
      <c r="I141" s="157"/>
      <c r="J141" s="184"/>
      <c r="K141" s="184"/>
      <c r="L141" s="212"/>
      <c r="M141" s="232"/>
      <c r="N141" s="233"/>
      <c r="O141" s="229"/>
      <c r="P141" s="229"/>
      <c r="Q141" s="229"/>
      <c r="R141" s="229"/>
      <c r="S141" s="229"/>
      <c r="T141" s="234"/>
      <c r="U141" s="184"/>
      <c r="V141" s="184"/>
      <c r="W141" s="184"/>
      <c r="X141" s="184"/>
      <c r="Y141" s="184"/>
      <c r="Z141" s="31"/>
      <c r="AA141" s="31"/>
      <c r="AB141" s="31"/>
      <c r="AC141" s="31"/>
      <c r="AD141" s="31"/>
      <c r="AE141" s="31"/>
      <c r="AT141" s="15" t="s">
        <v>202</v>
      </c>
      <c r="AU141" s="15" t="s">
        <v>96</v>
      </c>
    </row>
    <row r="142" spans="1:51" s="13" customFormat="1" ht="12">
      <c r="A142" s="186"/>
      <c r="B142" s="214"/>
      <c r="C142" s="186"/>
      <c r="D142" s="201" t="s">
        <v>257</v>
      </c>
      <c r="E142" s="203" t="s">
        <v>1</v>
      </c>
      <c r="F142" s="204" t="s">
        <v>1938</v>
      </c>
      <c r="G142" s="186"/>
      <c r="H142" s="205">
        <v>2.5</v>
      </c>
      <c r="I142" s="162"/>
      <c r="J142" s="186"/>
      <c r="K142" s="186"/>
      <c r="L142" s="214"/>
      <c r="M142" s="235"/>
      <c r="N142" s="236"/>
      <c r="O142" s="236"/>
      <c r="P142" s="236"/>
      <c r="Q142" s="236"/>
      <c r="R142" s="236"/>
      <c r="S142" s="236"/>
      <c r="T142" s="237"/>
      <c r="U142" s="186"/>
      <c r="V142" s="186"/>
      <c r="W142" s="186"/>
      <c r="X142" s="186"/>
      <c r="Y142" s="186"/>
      <c r="AT142" s="161" t="s">
        <v>257</v>
      </c>
      <c r="AU142" s="161" t="s">
        <v>96</v>
      </c>
      <c r="AV142" s="13" t="s">
        <v>96</v>
      </c>
      <c r="AW142" s="13" t="s">
        <v>40</v>
      </c>
      <c r="AX142" s="13" t="s">
        <v>85</v>
      </c>
      <c r="AY142" s="161" t="s">
        <v>195</v>
      </c>
    </row>
    <row r="143" spans="1:65" s="2" customFormat="1" ht="33" customHeight="1">
      <c r="A143" s="184"/>
      <c r="B143" s="212"/>
      <c r="C143" s="196" t="s">
        <v>208</v>
      </c>
      <c r="D143" s="196" t="s">
        <v>196</v>
      </c>
      <c r="E143" s="197" t="s">
        <v>403</v>
      </c>
      <c r="F143" s="198" t="s">
        <v>404</v>
      </c>
      <c r="G143" s="199" t="s">
        <v>347</v>
      </c>
      <c r="H143" s="200">
        <v>2.5</v>
      </c>
      <c r="I143" s="149"/>
      <c r="J143" s="183">
        <f>ROUND(I143*H143,2)</f>
        <v>0</v>
      </c>
      <c r="K143" s="226"/>
      <c r="L143" s="212"/>
      <c r="M143" s="227" t="s">
        <v>1</v>
      </c>
      <c r="N143" s="228" t="s">
        <v>50</v>
      </c>
      <c r="O143" s="229"/>
      <c r="P143" s="230">
        <f>O143*H143</f>
        <v>0</v>
      </c>
      <c r="Q143" s="230">
        <v>0</v>
      </c>
      <c r="R143" s="230">
        <f>Q143*H143</f>
        <v>0</v>
      </c>
      <c r="S143" s="230">
        <v>0</v>
      </c>
      <c r="T143" s="231">
        <f>S143*H143</f>
        <v>0</v>
      </c>
      <c r="U143" s="184"/>
      <c r="V143" s="184"/>
      <c r="W143" s="184"/>
      <c r="X143" s="184"/>
      <c r="Y143" s="184"/>
      <c r="Z143" s="31"/>
      <c r="AA143" s="31"/>
      <c r="AB143" s="31"/>
      <c r="AC143" s="31"/>
      <c r="AD143" s="31"/>
      <c r="AE143" s="31"/>
      <c r="AR143" s="155" t="s">
        <v>208</v>
      </c>
      <c r="AT143" s="155" t="s">
        <v>196</v>
      </c>
      <c r="AU143" s="155" t="s">
        <v>96</v>
      </c>
      <c r="AY143" s="15" t="s">
        <v>195</v>
      </c>
      <c r="BE143" s="156">
        <f>IF(N143="základní",J143,0)</f>
        <v>0</v>
      </c>
      <c r="BF143" s="156">
        <f>IF(N143="snížená",J143,0)</f>
        <v>0</v>
      </c>
      <c r="BG143" s="156">
        <f>IF(N143="zákl. přenesená",J143,0)</f>
        <v>0</v>
      </c>
      <c r="BH143" s="156">
        <f>IF(N143="sníž. přenesená",J143,0)</f>
        <v>0</v>
      </c>
      <c r="BI143" s="156">
        <f>IF(N143="nulová",J143,0)</f>
        <v>0</v>
      </c>
      <c r="BJ143" s="15" t="s">
        <v>93</v>
      </c>
      <c r="BK143" s="156">
        <f>ROUND(I143*H143,2)</f>
        <v>0</v>
      </c>
      <c r="BL143" s="15" t="s">
        <v>208</v>
      </c>
      <c r="BM143" s="155" t="s">
        <v>1943</v>
      </c>
    </row>
    <row r="144" spans="1:47" s="2" customFormat="1" ht="39">
      <c r="A144" s="184"/>
      <c r="B144" s="212"/>
      <c r="C144" s="184"/>
      <c r="D144" s="201" t="s">
        <v>202</v>
      </c>
      <c r="E144" s="184"/>
      <c r="F144" s="202" t="s">
        <v>406</v>
      </c>
      <c r="G144" s="184"/>
      <c r="H144" s="184"/>
      <c r="I144" s="157"/>
      <c r="J144" s="184"/>
      <c r="K144" s="184"/>
      <c r="L144" s="212"/>
      <c r="M144" s="232"/>
      <c r="N144" s="233"/>
      <c r="O144" s="229"/>
      <c r="P144" s="229"/>
      <c r="Q144" s="229"/>
      <c r="R144" s="229"/>
      <c r="S144" s="229"/>
      <c r="T144" s="234"/>
      <c r="U144" s="184"/>
      <c r="V144" s="184"/>
      <c r="W144" s="184"/>
      <c r="X144" s="184"/>
      <c r="Y144" s="184"/>
      <c r="Z144" s="31"/>
      <c r="AA144" s="31"/>
      <c r="AB144" s="31"/>
      <c r="AC144" s="31"/>
      <c r="AD144" s="31"/>
      <c r="AE144" s="31"/>
      <c r="AT144" s="15" t="s">
        <v>202</v>
      </c>
      <c r="AU144" s="15" t="s">
        <v>96</v>
      </c>
    </row>
    <row r="145" spans="1:51" s="13" customFormat="1" ht="12">
      <c r="A145" s="186"/>
      <c r="B145" s="214"/>
      <c r="C145" s="186"/>
      <c r="D145" s="201" t="s">
        <v>257</v>
      </c>
      <c r="E145" s="203" t="s">
        <v>1</v>
      </c>
      <c r="F145" s="204" t="s">
        <v>1938</v>
      </c>
      <c r="G145" s="186"/>
      <c r="H145" s="205">
        <v>2.5</v>
      </c>
      <c r="I145" s="162"/>
      <c r="J145" s="186"/>
      <c r="K145" s="186"/>
      <c r="L145" s="214"/>
      <c r="M145" s="235"/>
      <c r="N145" s="236"/>
      <c r="O145" s="236"/>
      <c r="P145" s="236"/>
      <c r="Q145" s="236"/>
      <c r="R145" s="236"/>
      <c r="S145" s="236"/>
      <c r="T145" s="237"/>
      <c r="U145" s="186"/>
      <c r="V145" s="186"/>
      <c r="W145" s="186"/>
      <c r="X145" s="186"/>
      <c r="Y145" s="186"/>
      <c r="AT145" s="161" t="s">
        <v>257</v>
      </c>
      <c r="AU145" s="161" t="s">
        <v>96</v>
      </c>
      <c r="AV145" s="13" t="s">
        <v>96</v>
      </c>
      <c r="AW145" s="13" t="s">
        <v>40</v>
      </c>
      <c r="AX145" s="13" t="s">
        <v>85</v>
      </c>
      <c r="AY145" s="161" t="s">
        <v>195</v>
      </c>
    </row>
    <row r="146" spans="1:65" s="2" customFormat="1" ht="33" customHeight="1">
      <c r="A146" s="184"/>
      <c r="B146" s="212"/>
      <c r="C146" s="196" t="s">
        <v>194</v>
      </c>
      <c r="D146" s="196" t="s">
        <v>196</v>
      </c>
      <c r="E146" s="197" t="s">
        <v>433</v>
      </c>
      <c r="F146" s="198" t="s">
        <v>434</v>
      </c>
      <c r="G146" s="199" t="s">
        <v>330</v>
      </c>
      <c r="H146" s="200">
        <v>2</v>
      </c>
      <c r="I146" s="149"/>
      <c r="J146" s="183">
        <f>ROUND(I146*H146,2)</f>
        <v>0</v>
      </c>
      <c r="K146" s="226"/>
      <c r="L146" s="212"/>
      <c r="M146" s="227" t="s">
        <v>1</v>
      </c>
      <c r="N146" s="228" t="s">
        <v>50</v>
      </c>
      <c r="O146" s="229"/>
      <c r="P146" s="230">
        <f>O146*H146</f>
        <v>0</v>
      </c>
      <c r="Q146" s="230">
        <v>0</v>
      </c>
      <c r="R146" s="230">
        <f>Q146*H146</f>
        <v>0</v>
      </c>
      <c r="S146" s="230">
        <v>0</v>
      </c>
      <c r="T146" s="231">
        <f>S146*H146</f>
        <v>0</v>
      </c>
      <c r="U146" s="184"/>
      <c r="V146" s="184"/>
      <c r="W146" s="184"/>
      <c r="X146" s="184"/>
      <c r="Y146" s="184"/>
      <c r="Z146" s="31"/>
      <c r="AA146" s="31"/>
      <c r="AB146" s="31"/>
      <c r="AC146" s="31"/>
      <c r="AD146" s="31"/>
      <c r="AE146" s="31"/>
      <c r="AR146" s="155" t="s">
        <v>208</v>
      </c>
      <c r="AT146" s="155" t="s">
        <v>196</v>
      </c>
      <c r="AU146" s="155" t="s">
        <v>96</v>
      </c>
      <c r="AY146" s="15" t="s">
        <v>195</v>
      </c>
      <c r="BE146" s="156">
        <f>IF(N146="základní",J146,0)</f>
        <v>0</v>
      </c>
      <c r="BF146" s="156">
        <f>IF(N146="snížená",J146,0)</f>
        <v>0</v>
      </c>
      <c r="BG146" s="156">
        <f>IF(N146="zákl. přenesená",J146,0)</f>
        <v>0</v>
      </c>
      <c r="BH146" s="156">
        <f>IF(N146="sníž. přenesená",J146,0)</f>
        <v>0</v>
      </c>
      <c r="BI146" s="156">
        <f>IF(N146="nulová",J146,0)</f>
        <v>0</v>
      </c>
      <c r="BJ146" s="15" t="s">
        <v>93</v>
      </c>
      <c r="BK146" s="156">
        <f>ROUND(I146*H146,2)</f>
        <v>0</v>
      </c>
      <c r="BL146" s="15" t="s">
        <v>208</v>
      </c>
      <c r="BM146" s="155" t="s">
        <v>1944</v>
      </c>
    </row>
    <row r="147" spans="1:47" s="2" customFormat="1" ht="29.25">
      <c r="A147" s="184"/>
      <c r="B147" s="212"/>
      <c r="C147" s="184"/>
      <c r="D147" s="201" t="s">
        <v>202</v>
      </c>
      <c r="E147" s="184"/>
      <c r="F147" s="202" t="s">
        <v>436</v>
      </c>
      <c r="G147" s="184"/>
      <c r="H147" s="184"/>
      <c r="I147" s="157"/>
      <c r="J147" s="184"/>
      <c r="K147" s="184"/>
      <c r="L147" s="212"/>
      <c r="M147" s="232"/>
      <c r="N147" s="233"/>
      <c r="O147" s="229"/>
      <c r="P147" s="229"/>
      <c r="Q147" s="229"/>
      <c r="R147" s="229"/>
      <c r="S147" s="229"/>
      <c r="T147" s="234"/>
      <c r="U147" s="184"/>
      <c r="V147" s="184"/>
      <c r="W147" s="184"/>
      <c r="X147" s="184"/>
      <c r="Y147" s="184"/>
      <c r="Z147" s="31"/>
      <c r="AA147" s="31"/>
      <c r="AB147" s="31"/>
      <c r="AC147" s="31"/>
      <c r="AD147" s="31"/>
      <c r="AE147" s="31"/>
      <c r="AT147" s="15" t="s">
        <v>202</v>
      </c>
      <c r="AU147" s="15" t="s">
        <v>96</v>
      </c>
    </row>
    <row r="148" spans="1:51" s="13" customFormat="1" ht="12">
      <c r="A148" s="186"/>
      <c r="B148" s="214"/>
      <c r="C148" s="186"/>
      <c r="D148" s="201" t="s">
        <v>257</v>
      </c>
      <c r="E148" s="203" t="s">
        <v>1</v>
      </c>
      <c r="F148" s="204" t="s">
        <v>1945</v>
      </c>
      <c r="G148" s="186"/>
      <c r="H148" s="205">
        <v>2</v>
      </c>
      <c r="I148" s="162"/>
      <c r="J148" s="186"/>
      <c r="K148" s="186"/>
      <c r="L148" s="214"/>
      <c r="M148" s="235"/>
      <c r="N148" s="236"/>
      <c r="O148" s="236"/>
      <c r="P148" s="236"/>
      <c r="Q148" s="236"/>
      <c r="R148" s="236"/>
      <c r="S148" s="236"/>
      <c r="T148" s="237"/>
      <c r="U148" s="186"/>
      <c r="V148" s="186"/>
      <c r="W148" s="186"/>
      <c r="X148" s="186"/>
      <c r="Y148" s="186"/>
      <c r="AT148" s="161" t="s">
        <v>257</v>
      </c>
      <c r="AU148" s="161" t="s">
        <v>96</v>
      </c>
      <c r="AV148" s="13" t="s">
        <v>96</v>
      </c>
      <c r="AW148" s="13" t="s">
        <v>40</v>
      </c>
      <c r="AX148" s="13" t="s">
        <v>93</v>
      </c>
      <c r="AY148" s="161" t="s">
        <v>195</v>
      </c>
    </row>
    <row r="149" spans="1:65" s="2" customFormat="1" ht="16.5" customHeight="1">
      <c r="A149" s="184"/>
      <c r="B149" s="212"/>
      <c r="C149" s="196" t="s">
        <v>216</v>
      </c>
      <c r="D149" s="196" t="s">
        <v>196</v>
      </c>
      <c r="E149" s="197" t="s">
        <v>427</v>
      </c>
      <c r="F149" s="198" t="s">
        <v>428</v>
      </c>
      <c r="G149" s="199" t="s">
        <v>347</v>
      </c>
      <c r="H149" s="200">
        <v>1</v>
      </c>
      <c r="I149" s="149"/>
      <c r="J149" s="183">
        <f>ROUND(I149*H149,2)</f>
        <v>0</v>
      </c>
      <c r="K149" s="226"/>
      <c r="L149" s="212"/>
      <c r="M149" s="227" t="s">
        <v>1</v>
      </c>
      <c r="N149" s="228" t="s">
        <v>50</v>
      </c>
      <c r="O149" s="229"/>
      <c r="P149" s="230">
        <f>O149*H149</f>
        <v>0</v>
      </c>
      <c r="Q149" s="230">
        <v>0</v>
      </c>
      <c r="R149" s="230">
        <f>Q149*H149</f>
        <v>0</v>
      </c>
      <c r="S149" s="230">
        <v>0</v>
      </c>
      <c r="T149" s="231">
        <f>S149*H149</f>
        <v>0</v>
      </c>
      <c r="U149" s="184"/>
      <c r="V149" s="184"/>
      <c r="W149" s="184"/>
      <c r="X149" s="184"/>
      <c r="Y149" s="184"/>
      <c r="Z149" s="31"/>
      <c r="AA149" s="31"/>
      <c r="AB149" s="31"/>
      <c r="AC149" s="31"/>
      <c r="AD149" s="31"/>
      <c r="AE149" s="31"/>
      <c r="AR149" s="155" t="s">
        <v>208</v>
      </c>
      <c r="AT149" s="155" t="s">
        <v>196</v>
      </c>
      <c r="AU149" s="155" t="s">
        <v>96</v>
      </c>
      <c r="AY149" s="15" t="s">
        <v>195</v>
      </c>
      <c r="BE149" s="156">
        <f>IF(N149="základní",J149,0)</f>
        <v>0</v>
      </c>
      <c r="BF149" s="156">
        <f>IF(N149="snížená",J149,0)</f>
        <v>0</v>
      </c>
      <c r="BG149" s="156">
        <f>IF(N149="zákl. přenesená",J149,0)</f>
        <v>0</v>
      </c>
      <c r="BH149" s="156">
        <f>IF(N149="sníž. přenesená",J149,0)</f>
        <v>0</v>
      </c>
      <c r="BI149" s="156">
        <f>IF(N149="nulová",J149,0)</f>
        <v>0</v>
      </c>
      <c r="BJ149" s="15" t="s">
        <v>93</v>
      </c>
      <c r="BK149" s="156">
        <f>ROUND(I149*H149,2)</f>
        <v>0</v>
      </c>
      <c r="BL149" s="15" t="s">
        <v>208</v>
      </c>
      <c r="BM149" s="155" t="s">
        <v>1946</v>
      </c>
    </row>
    <row r="150" spans="1:47" s="2" customFormat="1" ht="19.5">
      <c r="A150" s="184"/>
      <c r="B150" s="212"/>
      <c r="C150" s="184"/>
      <c r="D150" s="201" t="s">
        <v>202</v>
      </c>
      <c r="E150" s="184"/>
      <c r="F150" s="202" t="s">
        <v>430</v>
      </c>
      <c r="G150" s="184"/>
      <c r="H150" s="184"/>
      <c r="I150" s="157"/>
      <c r="J150" s="184"/>
      <c r="K150" s="184"/>
      <c r="L150" s="212"/>
      <c r="M150" s="232"/>
      <c r="N150" s="233"/>
      <c r="O150" s="229"/>
      <c r="P150" s="229"/>
      <c r="Q150" s="229"/>
      <c r="R150" s="229"/>
      <c r="S150" s="229"/>
      <c r="T150" s="234"/>
      <c r="U150" s="184"/>
      <c r="V150" s="184"/>
      <c r="W150" s="184"/>
      <c r="X150" s="184"/>
      <c r="Y150" s="184"/>
      <c r="Z150" s="31"/>
      <c r="AA150" s="31"/>
      <c r="AB150" s="31"/>
      <c r="AC150" s="31"/>
      <c r="AD150" s="31"/>
      <c r="AE150" s="31"/>
      <c r="AT150" s="15" t="s">
        <v>202</v>
      </c>
      <c r="AU150" s="15" t="s">
        <v>96</v>
      </c>
    </row>
    <row r="151" spans="1:51" s="13" customFormat="1" ht="12">
      <c r="A151" s="186"/>
      <c r="B151" s="214"/>
      <c r="C151" s="186"/>
      <c r="D151" s="201" t="s">
        <v>257</v>
      </c>
      <c r="E151" s="203" t="s">
        <v>1</v>
      </c>
      <c r="F151" s="204" t="s">
        <v>93</v>
      </c>
      <c r="G151" s="186"/>
      <c r="H151" s="205">
        <v>1</v>
      </c>
      <c r="I151" s="162"/>
      <c r="J151" s="186"/>
      <c r="K151" s="186"/>
      <c r="L151" s="214"/>
      <c r="M151" s="235"/>
      <c r="N151" s="236"/>
      <c r="O151" s="236"/>
      <c r="P151" s="236"/>
      <c r="Q151" s="236"/>
      <c r="R151" s="236"/>
      <c r="S151" s="236"/>
      <c r="T151" s="237"/>
      <c r="U151" s="186"/>
      <c r="V151" s="186"/>
      <c r="W151" s="186"/>
      <c r="X151" s="186"/>
      <c r="Y151" s="186"/>
      <c r="AT151" s="161" t="s">
        <v>257</v>
      </c>
      <c r="AU151" s="161" t="s">
        <v>96</v>
      </c>
      <c r="AV151" s="13" t="s">
        <v>96</v>
      </c>
      <c r="AW151" s="13" t="s">
        <v>40</v>
      </c>
      <c r="AX151" s="13" t="s">
        <v>93</v>
      </c>
      <c r="AY151" s="161" t="s">
        <v>195</v>
      </c>
    </row>
    <row r="152" spans="1:65" s="2" customFormat="1" ht="24.2" customHeight="1">
      <c r="A152" s="184"/>
      <c r="B152" s="212"/>
      <c r="C152" s="196" t="s">
        <v>220</v>
      </c>
      <c r="D152" s="196" t="s">
        <v>196</v>
      </c>
      <c r="E152" s="197" t="s">
        <v>1947</v>
      </c>
      <c r="F152" s="198" t="s">
        <v>1948</v>
      </c>
      <c r="G152" s="199" t="s">
        <v>347</v>
      </c>
      <c r="H152" s="200">
        <v>0.5</v>
      </c>
      <c r="I152" s="149"/>
      <c r="J152" s="183">
        <f>ROUND(I152*H152,2)</f>
        <v>0</v>
      </c>
      <c r="K152" s="226"/>
      <c r="L152" s="212"/>
      <c r="M152" s="227" t="s">
        <v>1</v>
      </c>
      <c r="N152" s="228" t="s">
        <v>50</v>
      </c>
      <c r="O152" s="229"/>
      <c r="P152" s="230">
        <f>O152*H152</f>
        <v>0</v>
      </c>
      <c r="Q152" s="230">
        <v>0</v>
      </c>
      <c r="R152" s="230">
        <f>Q152*H152</f>
        <v>0</v>
      </c>
      <c r="S152" s="230">
        <v>0</v>
      </c>
      <c r="T152" s="231">
        <f>S152*H152</f>
        <v>0</v>
      </c>
      <c r="U152" s="184"/>
      <c r="V152" s="184"/>
      <c r="W152" s="184"/>
      <c r="X152" s="184"/>
      <c r="Y152" s="184"/>
      <c r="Z152" s="31"/>
      <c r="AA152" s="31"/>
      <c r="AB152" s="31"/>
      <c r="AC152" s="31"/>
      <c r="AD152" s="31"/>
      <c r="AE152" s="31"/>
      <c r="AR152" s="155" t="s">
        <v>208</v>
      </c>
      <c r="AT152" s="155" t="s">
        <v>196</v>
      </c>
      <c r="AU152" s="155" t="s">
        <v>96</v>
      </c>
      <c r="AY152" s="15" t="s">
        <v>195</v>
      </c>
      <c r="BE152" s="156">
        <f>IF(N152="základní",J152,0)</f>
        <v>0</v>
      </c>
      <c r="BF152" s="156">
        <f>IF(N152="snížená",J152,0)</f>
        <v>0</v>
      </c>
      <c r="BG152" s="156">
        <f>IF(N152="zákl. přenesená",J152,0)</f>
        <v>0</v>
      </c>
      <c r="BH152" s="156">
        <f>IF(N152="sníž. přenesená",J152,0)</f>
        <v>0</v>
      </c>
      <c r="BI152" s="156">
        <f>IF(N152="nulová",J152,0)</f>
        <v>0</v>
      </c>
      <c r="BJ152" s="15" t="s">
        <v>93</v>
      </c>
      <c r="BK152" s="156">
        <f>ROUND(I152*H152,2)</f>
        <v>0</v>
      </c>
      <c r="BL152" s="15" t="s">
        <v>208</v>
      </c>
      <c r="BM152" s="155" t="s">
        <v>1949</v>
      </c>
    </row>
    <row r="153" spans="1:47" s="2" customFormat="1" ht="39">
      <c r="A153" s="184"/>
      <c r="B153" s="212"/>
      <c r="C153" s="184"/>
      <c r="D153" s="201" t="s">
        <v>202</v>
      </c>
      <c r="E153" s="184"/>
      <c r="F153" s="202" t="s">
        <v>1950</v>
      </c>
      <c r="G153" s="184"/>
      <c r="H153" s="184"/>
      <c r="I153" s="157"/>
      <c r="J153" s="184"/>
      <c r="K153" s="184"/>
      <c r="L153" s="212"/>
      <c r="M153" s="232"/>
      <c r="N153" s="233"/>
      <c r="O153" s="229"/>
      <c r="P153" s="229"/>
      <c r="Q153" s="229"/>
      <c r="R153" s="229"/>
      <c r="S153" s="229"/>
      <c r="T153" s="234"/>
      <c r="U153" s="184"/>
      <c r="V153" s="184"/>
      <c r="W153" s="184"/>
      <c r="X153" s="184"/>
      <c r="Y153" s="184"/>
      <c r="Z153" s="31"/>
      <c r="AA153" s="31"/>
      <c r="AB153" s="31"/>
      <c r="AC153" s="31"/>
      <c r="AD153" s="31"/>
      <c r="AE153" s="31"/>
      <c r="AT153" s="15" t="s">
        <v>202</v>
      </c>
      <c r="AU153" s="15" t="s">
        <v>96</v>
      </c>
    </row>
    <row r="154" spans="1:51" s="13" customFormat="1" ht="12">
      <c r="A154" s="186"/>
      <c r="B154" s="214"/>
      <c r="C154" s="186"/>
      <c r="D154" s="201" t="s">
        <v>257</v>
      </c>
      <c r="E154" s="203" t="s">
        <v>1</v>
      </c>
      <c r="F154" s="204" t="s">
        <v>1951</v>
      </c>
      <c r="G154" s="186"/>
      <c r="H154" s="205">
        <v>0.5</v>
      </c>
      <c r="I154" s="162"/>
      <c r="J154" s="186"/>
      <c r="K154" s="186"/>
      <c r="L154" s="214"/>
      <c r="M154" s="235"/>
      <c r="N154" s="236"/>
      <c r="O154" s="236"/>
      <c r="P154" s="236"/>
      <c r="Q154" s="236"/>
      <c r="R154" s="236"/>
      <c r="S154" s="236"/>
      <c r="T154" s="237"/>
      <c r="U154" s="186"/>
      <c r="V154" s="186"/>
      <c r="W154" s="186"/>
      <c r="X154" s="186"/>
      <c r="Y154" s="186"/>
      <c r="AT154" s="161" t="s">
        <v>257</v>
      </c>
      <c r="AU154" s="161" t="s">
        <v>96</v>
      </c>
      <c r="AV154" s="13" t="s">
        <v>96</v>
      </c>
      <c r="AW154" s="13" t="s">
        <v>40</v>
      </c>
      <c r="AX154" s="13" t="s">
        <v>93</v>
      </c>
      <c r="AY154" s="161" t="s">
        <v>195</v>
      </c>
    </row>
    <row r="155" spans="1:65" s="2" customFormat="1" ht="24.2" customHeight="1">
      <c r="A155" s="184"/>
      <c r="B155" s="212"/>
      <c r="C155" s="196" t="s">
        <v>224</v>
      </c>
      <c r="D155" s="196" t="s">
        <v>196</v>
      </c>
      <c r="E155" s="197" t="s">
        <v>1768</v>
      </c>
      <c r="F155" s="198" t="s">
        <v>1769</v>
      </c>
      <c r="G155" s="199" t="s">
        <v>296</v>
      </c>
      <c r="H155" s="200">
        <v>2.5</v>
      </c>
      <c r="I155" s="149"/>
      <c r="J155" s="183">
        <f>ROUND(I155*H155,2)</f>
        <v>0</v>
      </c>
      <c r="K155" s="226"/>
      <c r="L155" s="212"/>
      <c r="M155" s="227" t="s">
        <v>1</v>
      </c>
      <c r="N155" s="228" t="s">
        <v>50</v>
      </c>
      <c r="O155" s="229"/>
      <c r="P155" s="230">
        <f>O155*H155</f>
        <v>0</v>
      </c>
      <c r="Q155" s="230">
        <v>0</v>
      </c>
      <c r="R155" s="230">
        <f>Q155*H155</f>
        <v>0</v>
      </c>
      <c r="S155" s="230">
        <v>0</v>
      </c>
      <c r="T155" s="231">
        <f>S155*H155</f>
        <v>0</v>
      </c>
      <c r="U155" s="184"/>
      <c r="V155" s="184"/>
      <c r="W155" s="184"/>
      <c r="X155" s="184"/>
      <c r="Y155" s="184"/>
      <c r="Z155" s="31"/>
      <c r="AA155" s="31"/>
      <c r="AB155" s="31"/>
      <c r="AC155" s="31"/>
      <c r="AD155" s="31"/>
      <c r="AE155" s="31"/>
      <c r="AR155" s="155" t="s">
        <v>208</v>
      </c>
      <c r="AT155" s="155" t="s">
        <v>196</v>
      </c>
      <c r="AU155" s="155" t="s">
        <v>96</v>
      </c>
      <c r="AY155" s="15" t="s">
        <v>195</v>
      </c>
      <c r="BE155" s="156">
        <f>IF(N155="základní",J155,0)</f>
        <v>0</v>
      </c>
      <c r="BF155" s="156">
        <f>IF(N155="snížená",J155,0)</f>
        <v>0</v>
      </c>
      <c r="BG155" s="156">
        <f>IF(N155="zákl. přenesená",J155,0)</f>
        <v>0</v>
      </c>
      <c r="BH155" s="156">
        <f>IF(N155="sníž. přenesená",J155,0)</f>
        <v>0</v>
      </c>
      <c r="BI155" s="156">
        <f>IF(N155="nulová",J155,0)</f>
        <v>0</v>
      </c>
      <c r="BJ155" s="15" t="s">
        <v>93</v>
      </c>
      <c r="BK155" s="156">
        <f>ROUND(I155*H155,2)</f>
        <v>0</v>
      </c>
      <c r="BL155" s="15" t="s">
        <v>208</v>
      </c>
      <c r="BM155" s="155" t="s">
        <v>1952</v>
      </c>
    </row>
    <row r="156" spans="1:47" s="2" customFormat="1" ht="19.5">
      <c r="A156" s="184"/>
      <c r="B156" s="212"/>
      <c r="C156" s="184"/>
      <c r="D156" s="201" t="s">
        <v>202</v>
      </c>
      <c r="E156" s="184"/>
      <c r="F156" s="202" t="s">
        <v>1771</v>
      </c>
      <c r="G156" s="184"/>
      <c r="H156" s="184"/>
      <c r="I156" s="157"/>
      <c r="J156" s="184"/>
      <c r="K156" s="184"/>
      <c r="L156" s="212"/>
      <c r="M156" s="232"/>
      <c r="N156" s="233"/>
      <c r="O156" s="229"/>
      <c r="P156" s="229"/>
      <c r="Q156" s="229"/>
      <c r="R156" s="229"/>
      <c r="S156" s="229"/>
      <c r="T156" s="234"/>
      <c r="U156" s="184"/>
      <c r="V156" s="184"/>
      <c r="W156" s="184"/>
      <c r="X156" s="184"/>
      <c r="Y156" s="184"/>
      <c r="Z156" s="31"/>
      <c r="AA156" s="31"/>
      <c r="AB156" s="31"/>
      <c r="AC156" s="31"/>
      <c r="AD156" s="31"/>
      <c r="AE156" s="31"/>
      <c r="AT156" s="15" t="s">
        <v>202</v>
      </c>
      <c r="AU156" s="15" t="s">
        <v>96</v>
      </c>
    </row>
    <row r="157" spans="1:51" s="13" customFormat="1" ht="12">
      <c r="A157" s="186"/>
      <c r="B157" s="214"/>
      <c r="C157" s="186"/>
      <c r="D157" s="201" t="s">
        <v>257</v>
      </c>
      <c r="E157" s="203" t="s">
        <v>1</v>
      </c>
      <c r="F157" s="204" t="s">
        <v>1953</v>
      </c>
      <c r="G157" s="186"/>
      <c r="H157" s="205">
        <v>2.5</v>
      </c>
      <c r="I157" s="162"/>
      <c r="J157" s="186"/>
      <c r="K157" s="186"/>
      <c r="L157" s="214"/>
      <c r="M157" s="235"/>
      <c r="N157" s="236"/>
      <c r="O157" s="236"/>
      <c r="P157" s="236"/>
      <c r="Q157" s="236"/>
      <c r="R157" s="236"/>
      <c r="S157" s="236"/>
      <c r="T157" s="237"/>
      <c r="U157" s="186"/>
      <c r="V157" s="186"/>
      <c r="W157" s="186"/>
      <c r="X157" s="186"/>
      <c r="Y157" s="186"/>
      <c r="AT157" s="161" t="s">
        <v>257</v>
      </c>
      <c r="AU157" s="161" t="s">
        <v>96</v>
      </c>
      <c r="AV157" s="13" t="s">
        <v>96</v>
      </c>
      <c r="AW157" s="13" t="s">
        <v>40</v>
      </c>
      <c r="AX157" s="13" t="s">
        <v>93</v>
      </c>
      <c r="AY157" s="161" t="s">
        <v>195</v>
      </c>
    </row>
    <row r="158" spans="1:65" s="2" customFormat="1" ht="16.5" customHeight="1">
      <c r="A158" s="184"/>
      <c r="B158" s="212"/>
      <c r="C158" s="206" t="s">
        <v>229</v>
      </c>
      <c r="D158" s="206" t="s">
        <v>327</v>
      </c>
      <c r="E158" s="207" t="s">
        <v>1954</v>
      </c>
      <c r="F158" s="208" t="s">
        <v>1955</v>
      </c>
      <c r="G158" s="209" t="s">
        <v>330</v>
      </c>
      <c r="H158" s="210">
        <v>1</v>
      </c>
      <c r="I158" s="170"/>
      <c r="J158" s="187">
        <f>ROUND(I158*H158,2)</f>
        <v>0</v>
      </c>
      <c r="K158" s="238"/>
      <c r="L158" s="239"/>
      <c r="M158" s="240" t="s">
        <v>1</v>
      </c>
      <c r="N158" s="241" t="s">
        <v>50</v>
      </c>
      <c r="O158" s="229"/>
      <c r="P158" s="230">
        <f>O158*H158</f>
        <v>0</v>
      </c>
      <c r="Q158" s="230">
        <v>1</v>
      </c>
      <c r="R158" s="230">
        <f>Q158*H158</f>
        <v>1</v>
      </c>
      <c r="S158" s="230">
        <v>0</v>
      </c>
      <c r="T158" s="231">
        <f>S158*H158</f>
        <v>0</v>
      </c>
      <c r="U158" s="184"/>
      <c r="V158" s="184"/>
      <c r="W158" s="184"/>
      <c r="X158" s="184"/>
      <c r="Y158" s="184"/>
      <c r="Z158" s="31"/>
      <c r="AA158" s="31"/>
      <c r="AB158" s="31"/>
      <c r="AC158" s="31"/>
      <c r="AD158" s="31"/>
      <c r="AE158" s="31"/>
      <c r="AR158" s="155" t="s">
        <v>96</v>
      </c>
      <c r="AT158" s="155" t="s">
        <v>327</v>
      </c>
      <c r="AU158" s="155" t="s">
        <v>96</v>
      </c>
      <c r="AY158" s="15" t="s">
        <v>195</v>
      </c>
      <c r="BE158" s="156">
        <f>IF(N158="základní",J158,0)</f>
        <v>0</v>
      </c>
      <c r="BF158" s="156">
        <f>IF(N158="snížená",J158,0)</f>
        <v>0</v>
      </c>
      <c r="BG158" s="156">
        <f>IF(N158="zákl. přenesená",J158,0)</f>
        <v>0</v>
      </c>
      <c r="BH158" s="156">
        <f>IF(N158="sníž. přenesená",J158,0)</f>
        <v>0</v>
      </c>
      <c r="BI158" s="156">
        <f>IF(N158="nulová",J158,0)</f>
        <v>0</v>
      </c>
      <c r="BJ158" s="15" t="s">
        <v>93</v>
      </c>
      <c r="BK158" s="156">
        <f>ROUND(I158*H158,2)</f>
        <v>0</v>
      </c>
      <c r="BL158" s="15" t="s">
        <v>93</v>
      </c>
      <c r="BM158" s="155" t="s">
        <v>1956</v>
      </c>
    </row>
    <row r="159" spans="1:47" s="2" customFormat="1" ht="12">
      <c r="A159" s="184"/>
      <c r="B159" s="212"/>
      <c r="C159" s="184"/>
      <c r="D159" s="201" t="s">
        <v>202</v>
      </c>
      <c r="E159" s="184"/>
      <c r="F159" s="202" t="s">
        <v>1955</v>
      </c>
      <c r="G159" s="184"/>
      <c r="H159" s="184"/>
      <c r="I159" s="157"/>
      <c r="J159" s="184"/>
      <c r="K159" s="184"/>
      <c r="L159" s="212"/>
      <c r="M159" s="232"/>
      <c r="N159" s="233"/>
      <c r="O159" s="229"/>
      <c r="P159" s="229"/>
      <c r="Q159" s="229"/>
      <c r="R159" s="229"/>
      <c r="S159" s="229"/>
      <c r="T159" s="234"/>
      <c r="U159" s="184"/>
      <c r="V159" s="184"/>
      <c r="W159" s="184"/>
      <c r="X159" s="184"/>
      <c r="Y159" s="184"/>
      <c r="Z159" s="31"/>
      <c r="AA159" s="31"/>
      <c r="AB159" s="31"/>
      <c r="AC159" s="31"/>
      <c r="AD159" s="31"/>
      <c r="AE159" s="31"/>
      <c r="AT159" s="15" t="s">
        <v>202</v>
      </c>
      <c r="AU159" s="15" t="s">
        <v>96</v>
      </c>
    </row>
    <row r="160" spans="1:51" s="13" customFormat="1" ht="12">
      <c r="A160" s="186"/>
      <c r="B160" s="214"/>
      <c r="C160" s="186"/>
      <c r="D160" s="201" t="s">
        <v>257</v>
      </c>
      <c r="E160" s="203" t="s">
        <v>1</v>
      </c>
      <c r="F160" s="204" t="s">
        <v>1957</v>
      </c>
      <c r="G160" s="186"/>
      <c r="H160" s="205">
        <v>1</v>
      </c>
      <c r="I160" s="162"/>
      <c r="J160" s="186"/>
      <c r="K160" s="186"/>
      <c r="L160" s="214"/>
      <c r="M160" s="235"/>
      <c r="N160" s="236"/>
      <c r="O160" s="236"/>
      <c r="P160" s="236"/>
      <c r="Q160" s="236"/>
      <c r="R160" s="236"/>
      <c r="S160" s="236"/>
      <c r="T160" s="237"/>
      <c r="U160" s="186"/>
      <c r="V160" s="186"/>
      <c r="W160" s="186"/>
      <c r="X160" s="186"/>
      <c r="Y160" s="186"/>
      <c r="AT160" s="161" t="s">
        <v>257</v>
      </c>
      <c r="AU160" s="161" t="s">
        <v>96</v>
      </c>
      <c r="AV160" s="13" t="s">
        <v>96</v>
      </c>
      <c r="AW160" s="13" t="s">
        <v>40</v>
      </c>
      <c r="AX160" s="13" t="s">
        <v>93</v>
      </c>
      <c r="AY160" s="161" t="s">
        <v>195</v>
      </c>
    </row>
    <row r="161" spans="1:65" s="2" customFormat="1" ht="24.2" customHeight="1">
      <c r="A161" s="184"/>
      <c r="B161" s="212"/>
      <c r="C161" s="196" t="s">
        <v>234</v>
      </c>
      <c r="D161" s="196" t="s">
        <v>196</v>
      </c>
      <c r="E161" s="197" t="s">
        <v>1958</v>
      </c>
      <c r="F161" s="198" t="s">
        <v>1959</v>
      </c>
      <c r="G161" s="199" t="s">
        <v>296</v>
      </c>
      <c r="H161" s="200">
        <v>2.5</v>
      </c>
      <c r="I161" s="149"/>
      <c r="J161" s="183">
        <f>ROUND(I161*H161,2)</f>
        <v>0</v>
      </c>
      <c r="K161" s="226"/>
      <c r="L161" s="212"/>
      <c r="M161" s="227" t="s">
        <v>1</v>
      </c>
      <c r="N161" s="228" t="s">
        <v>50</v>
      </c>
      <c r="O161" s="229"/>
      <c r="P161" s="230">
        <f>O161*H161</f>
        <v>0</v>
      </c>
      <c r="Q161" s="230">
        <v>0</v>
      </c>
      <c r="R161" s="230">
        <f>Q161*H161</f>
        <v>0</v>
      </c>
      <c r="S161" s="230">
        <v>0</v>
      </c>
      <c r="T161" s="231">
        <f>S161*H161</f>
        <v>0</v>
      </c>
      <c r="U161" s="184"/>
      <c r="V161" s="184"/>
      <c r="W161" s="184"/>
      <c r="X161" s="184"/>
      <c r="Y161" s="184"/>
      <c r="Z161" s="31"/>
      <c r="AA161" s="31"/>
      <c r="AB161" s="31"/>
      <c r="AC161" s="31"/>
      <c r="AD161" s="31"/>
      <c r="AE161" s="31"/>
      <c r="AR161" s="155" t="s">
        <v>208</v>
      </c>
      <c r="AT161" s="155" t="s">
        <v>196</v>
      </c>
      <c r="AU161" s="155" t="s">
        <v>96</v>
      </c>
      <c r="AY161" s="15" t="s">
        <v>195</v>
      </c>
      <c r="BE161" s="156">
        <f>IF(N161="základní",J161,0)</f>
        <v>0</v>
      </c>
      <c r="BF161" s="156">
        <f>IF(N161="snížená",J161,0)</f>
        <v>0</v>
      </c>
      <c r="BG161" s="156">
        <f>IF(N161="zákl. přenesená",J161,0)</f>
        <v>0</v>
      </c>
      <c r="BH161" s="156">
        <f>IF(N161="sníž. přenesená",J161,0)</f>
        <v>0</v>
      </c>
      <c r="BI161" s="156">
        <f>IF(N161="nulová",J161,0)</f>
        <v>0</v>
      </c>
      <c r="BJ161" s="15" t="s">
        <v>93</v>
      </c>
      <c r="BK161" s="156">
        <f>ROUND(I161*H161,2)</f>
        <v>0</v>
      </c>
      <c r="BL161" s="15" t="s">
        <v>208</v>
      </c>
      <c r="BM161" s="155" t="s">
        <v>1960</v>
      </c>
    </row>
    <row r="162" spans="1:47" s="2" customFormat="1" ht="19.5">
      <c r="A162" s="184"/>
      <c r="B162" s="212"/>
      <c r="C162" s="184"/>
      <c r="D162" s="201" t="s">
        <v>202</v>
      </c>
      <c r="E162" s="184"/>
      <c r="F162" s="202" t="s">
        <v>1961</v>
      </c>
      <c r="G162" s="184"/>
      <c r="H162" s="184"/>
      <c r="I162" s="157"/>
      <c r="J162" s="184"/>
      <c r="K162" s="184"/>
      <c r="L162" s="212"/>
      <c r="M162" s="232"/>
      <c r="N162" s="233"/>
      <c r="O162" s="229"/>
      <c r="P162" s="229"/>
      <c r="Q162" s="229"/>
      <c r="R162" s="229"/>
      <c r="S162" s="229"/>
      <c r="T162" s="234"/>
      <c r="U162" s="184"/>
      <c r="V162" s="184"/>
      <c r="W162" s="184"/>
      <c r="X162" s="184"/>
      <c r="Y162" s="184"/>
      <c r="Z162" s="31"/>
      <c r="AA162" s="31"/>
      <c r="AB162" s="31"/>
      <c r="AC162" s="31"/>
      <c r="AD162" s="31"/>
      <c r="AE162" s="31"/>
      <c r="AT162" s="15" t="s">
        <v>202</v>
      </c>
      <c r="AU162" s="15" t="s">
        <v>96</v>
      </c>
    </row>
    <row r="163" spans="1:51" s="13" customFormat="1" ht="12">
      <c r="A163" s="186"/>
      <c r="B163" s="214"/>
      <c r="C163" s="186"/>
      <c r="D163" s="201" t="s">
        <v>257</v>
      </c>
      <c r="E163" s="203" t="s">
        <v>1</v>
      </c>
      <c r="F163" s="204" t="s">
        <v>1953</v>
      </c>
      <c r="G163" s="186"/>
      <c r="H163" s="205">
        <v>2.5</v>
      </c>
      <c r="I163" s="162"/>
      <c r="J163" s="186"/>
      <c r="K163" s="186"/>
      <c r="L163" s="214"/>
      <c r="M163" s="235"/>
      <c r="N163" s="236"/>
      <c r="O163" s="236"/>
      <c r="P163" s="236"/>
      <c r="Q163" s="236"/>
      <c r="R163" s="236"/>
      <c r="S163" s="236"/>
      <c r="T163" s="237"/>
      <c r="U163" s="186"/>
      <c r="V163" s="186"/>
      <c r="W163" s="186"/>
      <c r="X163" s="186"/>
      <c r="Y163" s="186"/>
      <c r="AT163" s="161" t="s">
        <v>257</v>
      </c>
      <c r="AU163" s="161" t="s">
        <v>96</v>
      </c>
      <c r="AV163" s="13" t="s">
        <v>96</v>
      </c>
      <c r="AW163" s="13" t="s">
        <v>40</v>
      </c>
      <c r="AX163" s="13" t="s">
        <v>93</v>
      </c>
      <c r="AY163" s="161" t="s">
        <v>195</v>
      </c>
    </row>
    <row r="164" spans="1:65" s="2" customFormat="1" ht="16.5" customHeight="1">
      <c r="A164" s="184"/>
      <c r="B164" s="212"/>
      <c r="C164" s="206" t="s">
        <v>239</v>
      </c>
      <c r="D164" s="206" t="s">
        <v>327</v>
      </c>
      <c r="E164" s="207" t="s">
        <v>1962</v>
      </c>
      <c r="F164" s="208" t="s">
        <v>1963</v>
      </c>
      <c r="G164" s="209" t="s">
        <v>1774</v>
      </c>
      <c r="H164" s="210">
        <v>0.063</v>
      </c>
      <c r="I164" s="170"/>
      <c r="J164" s="187">
        <f>ROUND(I164*H164,2)</f>
        <v>0</v>
      </c>
      <c r="K164" s="238"/>
      <c r="L164" s="239"/>
      <c r="M164" s="240" t="s">
        <v>1</v>
      </c>
      <c r="N164" s="241" t="s">
        <v>50</v>
      </c>
      <c r="O164" s="229"/>
      <c r="P164" s="230">
        <f>O164*H164</f>
        <v>0</v>
      </c>
      <c r="Q164" s="230">
        <v>0.001</v>
      </c>
      <c r="R164" s="230">
        <f>Q164*H164</f>
        <v>6.3E-05</v>
      </c>
      <c r="S164" s="230">
        <v>0</v>
      </c>
      <c r="T164" s="231">
        <f>S164*H164</f>
        <v>0</v>
      </c>
      <c r="U164" s="184"/>
      <c r="V164" s="184"/>
      <c r="W164" s="184"/>
      <c r="X164" s="184"/>
      <c r="Y164" s="184"/>
      <c r="Z164" s="31"/>
      <c r="AA164" s="31"/>
      <c r="AB164" s="31"/>
      <c r="AC164" s="31"/>
      <c r="AD164" s="31"/>
      <c r="AE164" s="31"/>
      <c r="AR164" s="155" t="s">
        <v>224</v>
      </c>
      <c r="AT164" s="155" t="s">
        <v>327</v>
      </c>
      <c r="AU164" s="155" t="s">
        <v>96</v>
      </c>
      <c r="AY164" s="15" t="s">
        <v>195</v>
      </c>
      <c r="BE164" s="156">
        <f>IF(N164="základní",J164,0)</f>
        <v>0</v>
      </c>
      <c r="BF164" s="156">
        <f>IF(N164="snížená",J164,0)</f>
        <v>0</v>
      </c>
      <c r="BG164" s="156">
        <f>IF(N164="zákl. přenesená",J164,0)</f>
        <v>0</v>
      </c>
      <c r="BH164" s="156">
        <f>IF(N164="sníž. přenesená",J164,0)</f>
        <v>0</v>
      </c>
      <c r="BI164" s="156">
        <f>IF(N164="nulová",J164,0)</f>
        <v>0</v>
      </c>
      <c r="BJ164" s="15" t="s">
        <v>93</v>
      </c>
      <c r="BK164" s="156">
        <f>ROUND(I164*H164,2)</f>
        <v>0</v>
      </c>
      <c r="BL164" s="15" t="s">
        <v>208</v>
      </c>
      <c r="BM164" s="155" t="s">
        <v>1964</v>
      </c>
    </row>
    <row r="165" spans="1:47" s="2" customFormat="1" ht="12">
      <c r="A165" s="184"/>
      <c r="B165" s="212"/>
      <c r="C165" s="184"/>
      <c r="D165" s="201" t="s">
        <v>202</v>
      </c>
      <c r="E165" s="184"/>
      <c r="F165" s="202" t="s">
        <v>1963</v>
      </c>
      <c r="G165" s="184"/>
      <c r="H165" s="184"/>
      <c r="I165" s="157"/>
      <c r="J165" s="184"/>
      <c r="K165" s="184"/>
      <c r="L165" s="212"/>
      <c r="M165" s="232"/>
      <c r="N165" s="233"/>
      <c r="O165" s="229"/>
      <c r="P165" s="229"/>
      <c r="Q165" s="229"/>
      <c r="R165" s="229"/>
      <c r="S165" s="229"/>
      <c r="T165" s="234"/>
      <c r="U165" s="184"/>
      <c r="V165" s="184"/>
      <c r="W165" s="184"/>
      <c r="X165" s="184"/>
      <c r="Y165" s="184"/>
      <c r="Z165" s="31"/>
      <c r="AA165" s="31"/>
      <c r="AB165" s="31"/>
      <c r="AC165" s="31"/>
      <c r="AD165" s="31"/>
      <c r="AE165" s="31"/>
      <c r="AT165" s="15" t="s">
        <v>202</v>
      </c>
      <c r="AU165" s="15" t="s">
        <v>96</v>
      </c>
    </row>
    <row r="166" spans="1:51" s="13" customFormat="1" ht="12">
      <c r="A166" s="186"/>
      <c r="B166" s="214"/>
      <c r="C166" s="186"/>
      <c r="D166" s="201" t="s">
        <v>257</v>
      </c>
      <c r="E166" s="186"/>
      <c r="F166" s="204" t="s">
        <v>1965</v>
      </c>
      <c r="G166" s="186"/>
      <c r="H166" s="205">
        <v>0.063</v>
      </c>
      <c r="I166" s="162"/>
      <c r="J166" s="186"/>
      <c r="K166" s="186"/>
      <c r="L166" s="214"/>
      <c r="M166" s="235"/>
      <c r="N166" s="236"/>
      <c r="O166" s="236"/>
      <c r="P166" s="236"/>
      <c r="Q166" s="236"/>
      <c r="R166" s="236"/>
      <c r="S166" s="236"/>
      <c r="T166" s="237"/>
      <c r="U166" s="186"/>
      <c r="V166" s="186"/>
      <c r="W166" s="186"/>
      <c r="X166" s="186"/>
      <c r="Y166" s="186"/>
      <c r="AT166" s="161" t="s">
        <v>257</v>
      </c>
      <c r="AU166" s="161" t="s">
        <v>96</v>
      </c>
      <c r="AV166" s="13" t="s">
        <v>96</v>
      </c>
      <c r="AW166" s="13" t="s">
        <v>3</v>
      </c>
      <c r="AX166" s="13" t="s">
        <v>93</v>
      </c>
      <c r="AY166" s="161" t="s">
        <v>195</v>
      </c>
    </row>
    <row r="167" spans="1:63" s="12" customFormat="1" ht="22.9" customHeight="1">
      <c r="A167" s="192"/>
      <c r="B167" s="213"/>
      <c r="C167" s="192"/>
      <c r="D167" s="193" t="s">
        <v>84</v>
      </c>
      <c r="E167" s="195" t="s">
        <v>208</v>
      </c>
      <c r="F167" s="195" t="s">
        <v>468</v>
      </c>
      <c r="G167" s="192"/>
      <c r="H167" s="192"/>
      <c r="I167" s="138"/>
      <c r="J167" s="185">
        <f>BK167</f>
        <v>0</v>
      </c>
      <c r="K167" s="192"/>
      <c r="L167" s="213"/>
      <c r="M167" s="222"/>
      <c r="N167" s="223"/>
      <c r="O167" s="223"/>
      <c r="P167" s="224">
        <f>SUM(P168:P182)</f>
        <v>0</v>
      </c>
      <c r="Q167" s="223"/>
      <c r="R167" s="224">
        <f>SUM(R168:R182)</f>
        <v>0.975855</v>
      </c>
      <c r="S167" s="223"/>
      <c r="T167" s="225">
        <f>SUM(T168:T182)</f>
        <v>0</v>
      </c>
      <c r="U167" s="192"/>
      <c r="V167" s="192"/>
      <c r="W167" s="192"/>
      <c r="X167" s="192"/>
      <c r="Y167" s="192"/>
      <c r="AR167" s="136" t="s">
        <v>93</v>
      </c>
      <c r="AT167" s="144" t="s">
        <v>84</v>
      </c>
      <c r="AU167" s="144" t="s">
        <v>93</v>
      </c>
      <c r="AY167" s="136" t="s">
        <v>195</v>
      </c>
      <c r="BK167" s="145">
        <f>SUM(BK168:BK182)</f>
        <v>0</v>
      </c>
    </row>
    <row r="168" spans="1:65" s="2" customFormat="1" ht="16.5" customHeight="1">
      <c r="A168" s="184"/>
      <c r="B168" s="212"/>
      <c r="C168" s="196" t="s">
        <v>245</v>
      </c>
      <c r="D168" s="196" t="s">
        <v>196</v>
      </c>
      <c r="E168" s="197" t="s">
        <v>474</v>
      </c>
      <c r="F168" s="198" t="s">
        <v>475</v>
      </c>
      <c r="G168" s="199" t="s">
        <v>347</v>
      </c>
      <c r="H168" s="200">
        <v>0.5</v>
      </c>
      <c r="I168" s="149"/>
      <c r="J168" s="183">
        <f>ROUND(I168*H168,2)</f>
        <v>0</v>
      </c>
      <c r="K168" s="226"/>
      <c r="L168" s="212"/>
      <c r="M168" s="227" t="s">
        <v>1</v>
      </c>
      <c r="N168" s="228" t="s">
        <v>50</v>
      </c>
      <c r="O168" s="229"/>
      <c r="P168" s="230">
        <f>O168*H168</f>
        <v>0</v>
      </c>
      <c r="Q168" s="230">
        <v>1.89077</v>
      </c>
      <c r="R168" s="230">
        <f>Q168*H168</f>
        <v>0.945385</v>
      </c>
      <c r="S168" s="230">
        <v>0</v>
      </c>
      <c r="T168" s="231">
        <f>S168*H168</f>
        <v>0</v>
      </c>
      <c r="U168" s="184"/>
      <c r="V168" s="184"/>
      <c r="W168" s="184"/>
      <c r="X168" s="184"/>
      <c r="Y168" s="184"/>
      <c r="Z168" s="31"/>
      <c r="AA168" s="31"/>
      <c r="AB168" s="31"/>
      <c r="AC168" s="31"/>
      <c r="AD168" s="31"/>
      <c r="AE168" s="31"/>
      <c r="AR168" s="155" t="s">
        <v>208</v>
      </c>
      <c r="AT168" s="155" t="s">
        <v>196</v>
      </c>
      <c r="AU168" s="155" t="s">
        <v>96</v>
      </c>
      <c r="AY168" s="15" t="s">
        <v>195</v>
      </c>
      <c r="BE168" s="156">
        <f>IF(N168="základní",J168,0)</f>
        <v>0</v>
      </c>
      <c r="BF168" s="156">
        <f>IF(N168="snížená",J168,0)</f>
        <v>0</v>
      </c>
      <c r="BG168" s="156">
        <f>IF(N168="zákl. přenesená",J168,0)</f>
        <v>0</v>
      </c>
      <c r="BH168" s="156">
        <f>IF(N168="sníž. přenesená",J168,0)</f>
        <v>0</v>
      </c>
      <c r="BI168" s="156">
        <f>IF(N168="nulová",J168,0)</f>
        <v>0</v>
      </c>
      <c r="BJ168" s="15" t="s">
        <v>93</v>
      </c>
      <c r="BK168" s="156">
        <f>ROUND(I168*H168,2)</f>
        <v>0</v>
      </c>
      <c r="BL168" s="15" t="s">
        <v>208</v>
      </c>
      <c r="BM168" s="155" t="s">
        <v>1966</v>
      </c>
    </row>
    <row r="169" spans="1:47" s="2" customFormat="1" ht="19.5">
      <c r="A169" s="184"/>
      <c r="B169" s="212"/>
      <c r="C169" s="184"/>
      <c r="D169" s="201" t="s">
        <v>202</v>
      </c>
      <c r="E169" s="184"/>
      <c r="F169" s="202" t="s">
        <v>477</v>
      </c>
      <c r="G169" s="184"/>
      <c r="H169" s="184"/>
      <c r="I169" s="157"/>
      <c r="J169" s="184"/>
      <c r="K169" s="184"/>
      <c r="L169" s="212"/>
      <c r="M169" s="232"/>
      <c r="N169" s="233"/>
      <c r="O169" s="229"/>
      <c r="P169" s="229"/>
      <c r="Q169" s="229"/>
      <c r="R169" s="229"/>
      <c r="S169" s="229"/>
      <c r="T169" s="234"/>
      <c r="U169" s="184"/>
      <c r="V169" s="184"/>
      <c r="W169" s="184"/>
      <c r="X169" s="184"/>
      <c r="Y169" s="184"/>
      <c r="Z169" s="31"/>
      <c r="AA169" s="31"/>
      <c r="AB169" s="31"/>
      <c r="AC169" s="31"/>
      <c r="AD169" s="31"/>
      <c r="AE169" s="31"/>
      <c r="AT169" s="15" t="s">
        <v>202</v>
      </c>
      <c r="AU169" s="15" t="s">
        <v>96</v>
      </c>
    </row>
    <row r="170" spans="1:51" s="13" customFormat="1" ht="12">
      <c r="A170" s="186"/>
      <c r="B170" s="214"/>
      <c r="C170" s="186"/>
      <c r="D170" s="201" t="s">
        <v>257</v>
      </c>
      <c r="E170" s="203" t="s">
        <v>1</v>
      </c>
      <c r="F170" s="204" t="s">
        <v>1951</v>
      </c>
      <c r="G170" s="186"/>
      <c r="H170" s="205">
        <v>0.5</v>
      </c>
      <c r="I170" s="162"/>
      <c r="J170" s="186"/>
      <c r="K170" s="186"/>
      <c r="L170" s="214"/>
      <c r="M170" s="235"/>
      <c r="N170" s="236"/>
      <c r="O170" s="236"/>
      <c r="P170" s="236"/>
      <c r="Q170" s="236"/>
      <c r="R170" s="236"/>
      <c r="S170" s="236"/>
      <c r="T170" s="237"/>
      <c r="U170" s="186"/>
      <c r="V170" s="186"/>
      <c r="W170" s="186"/>
      <c r="X170" s="186"/>
      <c r="Y170" s="186"/>
      <c r="AT170" s="161" t="s">
        <v>257</v>
      </c>
      <c r="AU170" s="161" t="s">
        <v>96</v>
      </c>
      <c r="AV170" s="13" t="s">
        <v>96</v>
      </c>
      <c r="AW170" s="13" t="s">
        <v>40</v>
      </c>
      <c r="AX170" s="13" t="s">
        <v>93</v>
      </c>
      <c r="AY170" s="161" t="s">
        <v>195</v>
      </c>
    </row>
    <row r="171" spans="1:65" s="2" customFormat="1" ht="16.5" customHeight="1">
      <c r="A171" s="184"/>
      <c r="B171" s="212"/>
      <c r="C171" s="206" t="s">
        <v>253</v>
      </c>
      <c r="D171" s="206" t="s">
        <v>327</v>
      </c>
      <c r="E171" s="207" t="s">
        <v>1967</v>
      </c>
      <c r="F171" s="208" t="s">
        <v>1968</v>
      </c>
      <c r="G171" s="209" t="s">
        <v>312</v>
      </c>
      <c r="H171" s="210">
        <v>13</v>
      </c>
      <c r="I171" s="170"/>
      <c r="J171" s="187">
        <f>ROUND(I171*H171,2)</f>
        <v>0</v>
      </c>
      <c r="K171" s="238"/>
      <c r="L171" s="239"/>
      <c r="M171" s="240" t="s">
        <v>1</v>
      </c>
      <c r="N171" s="241" t="s">
        <v>50</v>
      </c>
      <c r="O171" s="229"/>
      <c r="P171" s="230">
        <f>O171*H171</f>
        <v>0</v>
      </c>
      <c r="Q171" s="230">
        <v>0.00064</v>
      </c>
      <c r="R171" s="230">
        <f>Q171*H171</f>
        <v>0.008320000000000001</v>
      </c>
      <c r="S171" s="230">
        <v>0</v>
      </c>
      <c r="T171" s="231">
        <f>S171*H171</f>
        <v>0</v>
      </c>
      <c r="U171" s="184"/>
      <c r="V171" s="184"/>
      <c r="W171" s="184"/>
      <c r="X171" s="184"/>
      <c r="Y171" s="184"/>
      <c r="Z171" s="31"/>
      <c r="AA171" s="31"/>
      <c r="AB171" s="31"/>
      <c r="AC171" s="31"/>
      <c r="AD171" s="31"/>
      <c r="AE171" s="31"/>
      <c r="AR171" s="155" t="s">
        <v>96</v>
      </c>
      <c r="AT171" s="155" t="s">
        <v>327</v>
      </c>
      <c r="AU171" s="155" t="s">
        <v>96</v>
      </c>
      <c r="AY171" s="15" t="s">
        <v>195</v>
      </c>
      <c r="BE171" s="156">
        <f>IF(N171="základní",J171,0)</f>
        <v>0</v>
      </c>
      <c r="BF171" s="156">
        <f>IF(N171="snížená",J171,0)</f>
        <v>0</v>
      </c>
      <c r="BG171" s="156">
        <f>IF(N171="zákl. přenesená",J171,0)</f>
        <v>0</v>
      </c>
      <c r="BH171" s="156">
        <f>IF(N171="sníž. přenesená",J171,0)</f>
        <v>0</v>
      </c>
      <c r="BI171" s="156">
        <f>IF(N171="nulová",J171,0)</f>
        <v>0</v>
      </c>
      <c r="BJ171" s="15" t="s">
        <v>93</v>
      </c>
      <c r="BK171" s="156">
        <f>ROUND(I171*H171,2)</f>
        <v>0</v>
      </c>
      <c r="BL171" s="15" t="s">
        <v>93</v>
      </c>
      <c r="BM171" s="155" t="s">
        <v>1969</v>
      </c>
    </row>
    <row r="172" spans="1:47" s="2" customFormat="1" ht="12">
      <c r="A172" s="184"/>
      <c r="B172" s="212"/>
      <c r="C172" s="184"/>
      <c r="D172" s="201" t="s">
        <v>202</v>
      </c>
      <c r="E172" s="184"/>
      <c r="F172" s="202" t="s">
        <v>1968</v>
      </c>
      <c r="G172" s="184"/>
      <c r="H172" s="184"/>
      <c r="I172" s="157"/>
      <c r="J172" s="184"/>
      <c r="K172" s="184"/>
      <c r="L172" s="212"/>
      <c r="M172" s="232"/>
      <c r="N172" s="233"/>
      <c r="O172" s="229"/>
      <c r="P172" s="229"/>
      <c r="Q172" s="229"/>
      <c r="R172" s="229"/>
      <c r="S172" s="229"/>
      <c r="T172" s="234"/>
      <c r="U172" s="184"/>
      <c r="V172" s="184"/>
      <c r="W172" s="184"/>
      <c r="X172" s="184"/>
      <c r="Y172" s="184"/>
      <c r="Z172" s="31"/>
      <c r="AA172" s="31"/>
      <c r="AB172" s="31"/>
      <c r="AC172" s="31"/>
      <c r="AD172" s="31"/>
      <c r="AE172" s="31"/>
      <c r="AT172" s="15" t="s">
        <v>202</v>
      </c>
      <c r="AU172" s="15" t="s">
        <v>96</v>
      </c>
    </row>
    <row r="173" spans="1:65" s="2" customFormat="1" ht="24.2" customHeight="1">
      <c r="A173" s="184"/>
      <c r="B173" s="212"/>
      <c r="C173" s="206" t="s">
        <v>260</v>
      </c>
      <c r="D173" s="206" t="s">
        <v>327</v>
      </c>
      <c r="E173" s="207" t="s">
        <v>1970</v>
      </c>
      <c r="F173" s="208" t="s">
        <v>1971</v>
      </c>
      <c r="G173" s="209" t="s">
        <v>312</v>
      </c>
      <c r="H173" s="210">
        <v>5</v>
      </c>
      <c r="I173" s="170"/>
      <c r="J173" s="187">
        <f>ROUND(I173*H173,2)</f>
        <v>0</v>
      </c>
      <c r="K173" s="238"/>
      <c r="L173" s="239"/>
      <c r="M173" s="240" t="s">
        <v>1</v>
      </c>
      <c r="N173" s="241" t="s">
        <v>50</v>
      </c>
      <c r="O173" s="229"/>
      <c r="P173" s="230">
        <f>O173*H173</f>
        <v>0</v>
      </c>
      <c r="Q173" s="230">
        <v>0.00035</v>
      </c>
      <c r="R173" s="230">
        <f>Q173*H173</f>
        <v>0.00175</v>
      </c>
      <c r="S173" s="230">
        <v>0</v>
      </c>
      <c r="T173" s="231">
        <f>S173*H173</f>
        <v>0</v>
      </c>
      <c r="U173" s="184"/>
      <c r="V173" s="184"/>
      <c r="W173" s="184"/>
      <c r="X173" s="184"/>
      <c r="Y173" s="184"/>
      <c r="Z173" s="31"/>
      <c r="AA173" s="31"/>
      <c r="AB173" s="31"/>
      <c r="AC173" s="31"/>
      <c r="AD173" s="31"/>
      <c r="AE173" s="31"/>
      <c r="AR173" s="155" t="s">
        <v>96</v>
      </c>
      <c r="AT173" s="155" t="s">
        <v>327</v>
      </c>
      <c r="AU173" s="155" t="s">
        <v>96</v>
      </c>
      <c r="AY173" s="15" t="s">
        <v>195</v>
      </c>
      <c r="BE173" s="156">
        <f>IF(N173="základní",J173,0)</f>
        <v>0</v>
      </c>
      <c r="BF173" s="156">
        <f>IF(N173="snížená",J173,0)</f>
        <v>0</v>
      </c>
      <c r="BG173" s="156">
        <f>IF(N173="zákl. přenesená",J173,0)</f>
        <v>0</v>
      </c>
      <c r="BH173" s="156">
        <f>IF(N173="sníž. přenesená",J173,0)</f>
        <v>0</v>
      </c>
      <c r="BI173" s="156">
        <f>IF(N173="nulová",J173,0)</f>
        <v>0</v>
      </c>
      <c r="BJ173" s="15" t="s">
        <v>93</v>
      </c>
      <c r="BK173" s="156">
        <f>ROUND(I173*H173,2)</f>
        <v>0</v>
      </c>
      <c r="BL173" s="15" t="s">
        <v>93</v>
      </c>
      <c r="BM173" s="155" t="s">
        <v>1972</v>
      </c>
    </row>
    <row r="174" spans="1:47" s="2" customFormat="1" ht="19.5">
      <c r="A174" s="184"/>
      <c r="B174" s="212"/>
      <c r="C174" s="184"/>
      <c r="D174" s="201" t="s">
        <v>202</v>
      </c>
      <c r="E174" s="184"/>
      <c r="F174" s="202" t="s">
        <v>1971</v>
      </c>
      <c r="G174" s="184"/>
      <c r="H174" s="184"/>
      <c r="I174" s="157"/>
      <c r="J174" s="184"/>
      <c r="K174" s="184"/>
      <c r="L174" s="212"/>
      <c r="M174" s="232"/>
      <c r="N174" s="233"/>
      <c r="O174" s="229"/>
      <c r="P174" s="229"/>
      <c r="Q174" s="229"/>
      <c r="R174" s="229"/>
      <c r="S174" s="229"/>
      <c r="T174" s="234"/>
      <c r="U174" s="184"/>
      <c r="V174" s="184"/>
      <c r="W174" s="184"/>
      <c r="X174" s="184"/>
      <c r="Y174" s="184"/>
      <c r="Z174" s="31"/>
      <c r="AA174" s="31"/>
      <c r="AB174" s="31"/>
      <c r="AC174" s="31"/>
      <c r="AD174" s="31"/>
      <c r="AE174" s="31"/>
      <c r="AT174" s="15" t="s">
        <v>202</v>
      </c>
      <c r="AU174" s="15" t="s">
        <v>96</v>
      </c>
    </row>
    <row r="175" spans="1:65" s="2" customFormat="1" ht="37.9" customHeight="1">
      <c r="A175" s="184"/>
      <c r="B175" s="212"/>
      <c r="C175" s="196" t="s">
        <v>8</v>
      </c>
      <c r="D175" s="196" t="s">
        <v>196</v>
      </c>
      <c r="E175" s="197" t="s">
        <v>1973</v>
      </c>
      <c r="F175" s="198" t="s">
        <v>1974</v>
      </c>
      <c r="G175" s="199" t="s">
        <v>248</v>
      </c>
      <c r="H175" s="200">
        <v>1</v>
      </c>
      <c r="I175" s="149"/>
      <c r="J175" s="183">
        <f>ROUND(I175*H175,2)</f>
        <v>0</v>
      </c>
      <c r="K175" s="226"/>
      <c r="L175" s="212"/>
      <c r="M175" s="227" t="s">
        <v>1</v>
      </c>
      <c r="N175" s="228" t="s">
        <v>50</v>
      </c>
      <c r="O175" s="229"/>
      <c r="P175" s="230">
        <f>O175*H175</f>
        <v>0</v>
      </c>
      <c r="Q175" s="230">
        <v>0</v>
      </c>
      <c r="R175" s="230">
        <f>Q175*H175</f>
        <v>0</v>
      </c>
      <c r="S175" s="230">
        <v>0</v>
      </c>
      <c r="T175" s="231">
        <f>S175*H175</f>
        <v>0</v>
      </c>
      <c r="U175" s="184"/>
      <c r="V175" s="184"/>
      <c r="W175" s="184"/>
      <c r="X175" s="184"/>
      <c r="Y175" s="184"/>
      <c r="Z175" s="31"/>
      <c r="AA175" s="31"/>
      <c r="AB175" s="31"/>
      <c r="AC175" s="31"/>
      <c r="AD175" s="31"/>
      <c r="AE175" s="31"/>
      <c r="AR175" s="155" t="s">
        <v>269</v>
      </c>
      <c r="AT175" s="155" t="s">
        <v>196</v>
      </c>
      <c r="AU175" s="155" t="s">
        <v>96</v>
      </c>
      <c r="AY175" s="15" t="s">
        <v>195</v>
      </c>
      <c r="BE175" s="156">
        <f>IF(N175="základní",J175,0)</f>
        <v>0</v>
      </c>
      <c r="BF175" s="156">
        <f>IF(N175="snížená",J175,0)</f>
        <v>0</v>
      </c>
      <c r="BG175" s="156">
        <f>IF(N175="zákl. přenesená",J175,0)</f>
        <v>0</v>
      </c>
      <c r="BH175" s="156">
        <f>IF(N175="sníž. přenesená",J175,0)</f>
        <v>0</v>
      </c>
      <c r="BI175" s="156">
        <f>IF(N175="nulová",J175,0)</f>
        <v>0</v>
      </c>
      <c r="BJ175" s="15" t="s">
        <v>93</v>
      </c>
      <c r="BK175" s="156">
        <f>ROUND(I175*H175,2)</f>
        <v>0</v>
      </c>
      <c r="BL175" s="15" t="s">
        <v>269</v>
      </c>
      <c r="BM175" s="155" t="s">
        <v>1975</v>
      </c>
    </row>
    <row r="176" spans="1:47" s="2" customFormat="1" ht="19.5">
      <c r="A176" s="184"/>
      <c r="B176" s="212"/>
      <c r="C176" s="184"/>
      <c r="D176" s="201" t="s">
        <v>202</v>
      </c>
      <c r="E176" s="184"/>
      <c r="F176" s="202" t="s">
        <v>1974</v>
      </c>
      <c r="G176" s="184"/>
      <c r="H176" s="184"/>
      <c r="I176" s="157"/>
      <c r="J176" s="184"/>
      <c r="K176" s="184"/>
      <c r="L176" s="212"/>
      <c r="M176" s="232"/>
      <c r="N176" s="233"/>
      <c r="O176" s="229"/>
      <c r="P176" s="229"/>
      <c r="Q176" s="229"/>
      <c r="R176" s="229"/>
      <c r="S176" s="229"/>
      <c r="T176" s="234"/>
      <c r="U176" s="184"/>
      <c r="V176" s="184"/>
      <c r="W176" s="184"/>
      <c r="X176" s="184"/>
      <c r="Y176" s="184"/>
      <c r="Z176" s="31"/>
      <c r="AA176" s="31"/>
      <c r="AB176" s="31"/>
      <c r="AC176" s="31"/>
      <c r="AD176" s="31"/>
      <c r="AE176" s="31"/>
      <c r="AT176" s="15" t="s">
        <v>202</v>
      </c>
      <c r="AU176" s="15" t="s">
        <v>96</v>
      </c>
    </row>
    <row r="177" spans="1:51" s="13" customFormat="1" ht="12">
      <c r="A177" s="186"/>
      <c r="B177" s="214"/>
      <c r="C177" s="186"/>
      <c r="D177" s="201" t="s">
        <v>257</v>
      </c>
      <c r="E177" s="203" t="s">
        <v>1</v>
      </c>
      <c r="F177" s="204" t="s">
        <v>93</v>
      </c>
      <c r="G177" s="186"/>
      <c r="H177" s="205">
        <v>1</v>
      </c>
      <c r="I177" s="162"/>
      <c r="J177" s="186"/>
      <c r="K177" s="186"/>
      <c r="L177" s="214"/>
      <c r="M177" s="235"/>
      <c r="N177" s="236"/>
      <c r="O177" s="236"/>
      <c r="P177" s="236"/>
      <c r="Q177" s="236"/>
      <c r="R177" s="236"/>
      <c r="S177" s="236"/>
      <c r="T177" s="237"/>
      <c r="U177" s="186"/>
      <c r="V177" s="186"/>
      <c r="W177" s="186"/>
      <c r="X177" s="186"/>
      <c r="Y177" s="186"/>
      <c r="AT177" s="161" t="s">
        <v>257</v>
      </c>
      <c r="AU177" s="161" t="s">
        <v>96</v>
      </c>
      <c r="AV177" s="13" t="s">
        <v>96</v>
      </c>
      <c r="AW177" s="13" t="s">
        <v>40</v>
      </c>
      <c r="AX177" s="13" t="s">
        <v>93</v>
      </c>
      <c r="AY177" s="161" t="s">
        <v>195</v>
      </c>
    </row>
    <row r="178" spans="1:65" s="2" customFormat="1" ht="16.5" customHeight="1">
      <c r="A178" s="184"/>
      <c r="B178" s="212"/>
      <c r="C178" s="206" t="s">
        <v>269</v>
      </c>
      <c r="D178" s="206" t="s">
        <v>327</v>
      </c>
      <c r="E178" s="207" t="s">
        <v>1976</v>
      </c>
      <c r="F178" s="208" t="s">
        <v>1977</v>
      </c>
      <c r="G178" s="209" t="s">
        <v>482</v>
      </c>
      <c r="H178" s="210">
        <v>1</v>
      </c>
      <c r="I178" s="170"/>
      <c r="J178" s="187">
        <f>ROUND(I178*H178,2)</f>
        <v>0</v>
      </c>
      <c r="K178" s="238"/>
      <c r="L178" s="239"/>
      <c r="M178" s="240" t="s">
        <v>1</v>
      </c>
      <c r="N178" s="241" t="s">
        <v>50</v>
      </c>
      <c r="O178" s="229"/>
      <c r="P178" s="230">
        <f>O178*H178</f>
        <v>0</v>
      </c>
      <c r="Q178" s="230">
        <v>0.0004</v>
      </c>
      <c r="R178" s="230">
        <f>Q178*H178</f>
        <v>0.0004</v>
      </c>
      <c r="S178" s="230">
        <v>0</v>
      </c>
      <c r="T178" s="231">
        <f>S178*H178</f>
        <v>0</v>
      </c>
      <c r="U178" s="184"/>
      <c r="V178" s="184"/>
      <c r="W178" s="184"/>
      <c r="X178" s="184"/>
      <c r="Y178" s="184"/>
      <c r="Z178" s="31"/>
      <c r="AA178" s="31"/>
      <c r="AB178" s="31"/>
      <c r="AC178" s="31"/>
      <c r="AD178" s="31"/>
      <c r="AE178" s="31"/>
      <c r="AR178" s="155" t="s">
        <v>479</v>
      </c>
      <c r="AT178" s="155" t="s">
        <v>327</v>
      </c>
      <c r="AU178" s="155" t="s">
        <v>96</v>
      </c>
      <c r="AY178" s="15" t="s">
        <v>195</v>
      </c>
      <c r="BE178" s="156">
        <f>IF(N178="základní",J178,0)</f>
        <v>0</v>
      </c>
      <c r="BF178" s="156">
        <f>IF(N178="snížená",J178,0)</f>
        <v>0</v>
      </c>
      <c r="BG178" s="156">
        <f>IF(N178="zákl. přenesená",J178,0)</f>
        <v>0</v>
      </c>
      <c r="BH178" s="156">
        <f>IF(N178="sníž. přenesená",J178,0)</f>
        <v>0</v>
      </c>
      <c r="BI178" s="156">
        <f>IF(N178="nulová",J178,0)</f>
        <v>0</v>
      </c>
      <c r="BJ178" s="15" t="s">
        <v>93</v>
      </c>
      <c r="BK178" s="156">
        <f>ROUND(I178*H178,2)</f>
        <v>0</v>
      </c>
      <c r="BL178" s="15" t="s">
        <v>269</v>
      </c>
      <c r="BM178" s="155" t="s">
        <v>1978</v>
      </c>
    </row>
    <row r="179" spans="1:47" s="2" customFormat="1" ht="12">
      <c r="A179" s="184"/>
      <c r="B179" s="212"/>
      <c r="C179" s="184"/>
      <c r="D179" s="201" t="s">
        <v>202</v>
      </c>
      <c r="E179" s="184"/>
      <c r="F179" s="202" t="s">
        <v>1977</v>
      </c>
      <c r="G179" s="184"/>
      <c r="H179" s="184"/>
      <c r="I179" s="157"/>
      <c r="J179" s="184"/>
      <c r="K179" s="184"/>
      <c r="L179" s="212"/>
      <c r="M179" s="232"/>
      <c r="N179" s="233"/>
      <c r="O179" s="229"/>
      <c r="P179" s="229"/>
      <c r="Q179" s="229"/>
      <c r="R179" s="229"/>
      <c r="S179" s="229"/>
      <c r="T179" s="234"/>
      <c r="U179" s="184"/>
      <c r="V179" s="184"/>
      <c r="W179" s="184"/>
      <c r="X179" s="184"/>
      <c r="Y179" s="184"/>
      <c r="Z179" s="31"/>
      <c r="AA179" s="31"/>
      <c r="AB179" s="31"/>
      <c r="AC179" s="31"/>
      <c r="AD179" s="31"/>
      <c r="AE179" s="31"/>
      <c r="AT179" s="15" t="s">
        <v>202</v>
      </c>
      <c r="AU179" s="15" t="s">
        <v>96</v>
      </c>
    </row>
    <row r="180" spans="1:65" s="2" customFormat="1" ht="16.5" customHeight="1">
      <c r="A180" s="184"/>
      <c r="B180" s="212"/>
      <c r="C180" s="206" t="s">
        <v>383</v>
      </c>
      <c r="D180" s="206" t="s">
        <v>327</v>
      </c>
      <c r="E180" s="207" t="s">
        <v>1979</v>
      </c>
      <c r="F180" s="208" t="s">
        <v>1980</v>
      </c>
      <c r="G180" s="209" t="s">
        <v>312</v>
      </c>
      <c r="H180" s="210">
        <v>20</v>
      </c>
      <c r="I180" s="170"/>
      <c r="J180" s="187">
        <f>ROUND(I180*H180,2)</f>
        <v>0</v>
      </c>
      <c r="K180" s="238"/>
      <c r="L180" s="239"/>
      <c r="M180" s="240" t="s">
        <v>1</v>
      </c>
      <c r="N180" s="241" t="s">
        <v>50</v>
      </c>
      <c r="O180" s="229"/>
      <c r="P180" s="230">
        <f>O180*H180</f>
        <v>0</v>
      </c>
      <c r="Q180" s="230">
        <v>0.001</v>
      </c>
      <c r="R180" s="230">
        <f>Q180*H180</f>
        <v>0.02</v>
      </c>
      <c r="S180" s="230">
        <v>0</v>
      </c>
      <c r="T180" s="231">
        <f>S180*H180</f>
        <v>0</v>
      </c>
      <c r="U180" s="184"/>
      <c r="V180" s="184"/>
      <c r="W180" s="184"/>
      <c r="X180" s="184"/>
      <c r="Y180" s="184"/>
      <c r="Z180" s="31"/>
      <c r="AA180" s="31"/>
      <c r="AB180" s="31"/>
      <c r="AC180" s="31"/>
      <c r="AD180" s="31"/>
      <c r="AE180" s="31"/>
      <c r="AR180" s="155" t="s">
        <v>479</v>
      </c>
      <c r="AT180" s="155" t="s">
        <v>327</v>
      </c>
      <c r="AU180" s="155" t="s">
        <v>96</v>
      </c>
      <c r="AY180" s="15" t="s">
        <v>195</v>
      </c>
      <c r="BE180" s="156">
        <f>IF(N180="základní",J180,0)</f>
        <v>0</v>
      </c>
      <c r="BF180" s="156">
        <f>IF(N180="snížená",J180,0)</f>
        <v>0</v>
      </c>
      <c r="BG180" s="156">
        <f>IF(N180="zákl. přenesená",J180,0)</f>
        <v>0</v>
      </c>
      <c r="BH180" s="156">
        <f>IF(N180="sníž. přenesená",J180,0)</f>
        <v>0</v>
      </c>
      <c r="BI180" s="156">
        <f>IF(N180="nulová",J180,0)</f>
        <v>0</v>
      </c>
      <c r="BJ180" s="15" t="s">
        <v>93</v>
      </c>
      <c r="BK180" s="156">
        <f>ROUND(I180*H180,2)</f>
        <v>0</v>
      </c>
      <c r="BL180" s="15" t="s">
        <v>269</v>
      </c>
      <c r="BM180" s="155" t="s">
        <v>1981</v>
      </c>
    </row>
    <row r="181" spans="1:47" s="2" customFormat="1" ht="12">
      <c r="A181" s="184"/>
      <c r="B181" s="212"/>
      <c r="C181" s="184"/>
      <c r="D181" s="201" t="s">
        <v>202</v>
      </c>
      <c r="E181" s="184"/>
      <c r="F181" s="202" t="s">
        <v>1980</v>
      </c>
      <c r="G181" s="184"/>
      <c r="H181" s="184"/>
      <c r="I181" s="157"/>
      <c r="J181" s="184"/>
      <c r="K181" s="184"/>
      <c r="L181" s="212"/>
      <c r="M181" s="232"/>
      <c r="N181" s="233"/>
      <c r="O181" s="229"/>
      <c r="P181" s="229"/>
      <c r="Q181" s="229"/>
      <c r="R181" s="229"/>
      <c r="S181" s="229"/>
      <c r="T181" s="234"/>
      <c r="U181" s="184"/>
      <c r="V181" s="184"/>
      <c r="W181" s="184"/>
      <c r="X181" s="184"/>
      <c r="Y181" s="184"/>
      <c r="Z181" s="31"/>
      <c r="AA181" s="31"/>
      <c r="AB181" s="31"/>
      <c r="AC181" s="31"/>
      <c r="AD181" s="31"/>
      <c r="AE181" s="31"/>
      <c r="AT181" s="15" t="s">
        <v>202</v>
      </c>
      <c r="AU181" s="15" t="s">
        <v>96</v>
      </c>
    </row>
    <row r="182" spans="1:51" s="13" customFormat="1" ht="12">
      <c r="A182" s="186"/>
      <c r="B182" s="214"/>
      <c r="C182" s="186"/>
      <c r="D182" s="201" t="s">
        <v>257</v>
      </c>
      <c r="E182" s="203" t="s">
        <v>1</v>
      </c>
      <c r="F182" s="204" t="s">
        <v>402</v>
      </c>
      <c r="G182" s="186"/>
      <c r="H182" s="205">
        <v>20</v>
      </c>
      <c r="I182" s="162"/>
      <c r="J182" s="186"/>
      <c r="K182" s="186"/>
      <c r="L182" s="214"/>
      <c r="M182" s="235"/>
      <c r="N182" s="236"/>
      <c r="O182" s="236"/>
      <c r="P182" s="236"/>
      <c r="Q182" s="236"/>
      <c r="R182" s="236"/>
      <c r="S182" s="236"/>
      <c r="T182" s="237"/>
      <c r="U182" s="186"/>
      <c r="V182" s="186"/>
      <c r="W182" s="186"/>
      <c r="X182" s="186"/>
      <c r="Y182" s="186"/>
      <c r="AT182" s="161" t="s">
        <v>257</v>
      </c>
      <c r="AU182" s="161" t="s">
        <v>96</v>
      </c>
      <c r="AV182" s="13" t="s">
        <v>96</v>
      </c>
      <c r="AW182" s="13" t="s">
        <v>40</v>
      </c>
      <c r="AX182" s="13" t="s">
        <v>93</v>
      </c>
      <c r="AY182" s="161" t="s">
        <v>195</v>
      </c>
    </row>
    <row r="183" spans="1:63" s="12" customFormat="1" ht="22.9" customHeight="1">
      <c r="A183" s="192"/>
      <c r="B183" s="213"/>
      <c r="C183" s="192"/>
      <c r="D183" s="193" t="s">
        <v>84</v>
      </c>
      <c r="E183" s="195" t="s">
        <v>194</v>
      </c>
      <c r="F183" s="195" t="s">
        <v>485</v>
      </c>
      <c r="G183" s="192"/>
      <c r="H183" s="192"/>
      <c r="I183" s="138"/>
      <c r="J183" s="185">
        <f>BK183</f>
        <v>0</v>
      </c>
      <c r="K183" s="192"/>
      <c r="L183" s="213"/>
      <c r="M183" s="222"/>
      <c r="N183" s="223"/>
      <c r="O183" s="223"/>
      <c r="P183" s="224">
        <v>0</v>
      </c>
      <c r="Q183" s="223"/>
      <c r="R183" s="224">
        <v>0</v>
      </c>
      <c r="S183" s="223"/>
      <c r="T183" s="225">
        <v>0</v>
      </c>
      <c r="U183" s="192"/>
      <c r="V183" s="192"/>
      <c r="W183" s="192"/>
      <c r="X183" s="192"/>
      <c r="Y183" s="192"/>
      <c r="AR183" s="136" t="s">
        <v>93</v>
      </c>
      <c r="AT183" s="144" t="s">
        <v>84</v>
      </c>
      <c r="AU183" s="144" t="s">
        <v>93</v>
      </c>
      <c r="AY183" s="136" t="s">
        <v>195</v>
      </c>
      <c r="BK183" s="145">
        <v>0</v>
      </c>
    </row>
    <row r="184" spans="1:63" s="12" customFormat="1" ht="22.9" customHeight="1">
      <c r="A184" s="192"/>
      <c r="B184" s="213"/>
      <c r="C184" s="192"/>
      <c r="D184" s="193" t="s">
        <v>84</v>
      </c>
      <c r="E184" s="195" t="s">
        <v>229</v>
      </c>
      <c r="F184" s="195" t="s">
        <v>1982</v>
      </c>
      <c r="G184" s="192"/>
      <c r="H184" s="192"/>
      <c r="I184" s="138"/>
      <c r="J184" s="185">
        <f>BK184</f>
        <v>0</v>
      </c>
      <c r="K184" s="192"/>
      <c r="L184" s="213"/>
      <c r="M184" s="222"/>
      <c r="N184" s="223"/>
      <c r="O184" s="223"/>
      <c r="P184" s="224">
        <f>P185</f>
        <v>0</v>
      </c>
      <c r="Q184" s="223"/>
      <c r="R184" s="224">
        <f>R185</f>
        <v>0</v>
      </c>
      <c r="S184" s="223"/>
      <c r="T184" s="225">
        <f>T185</f>
        <v>0</v>
      </c>
      <c r="U184" s="192"/>
      <c r="V184" s="192"/>
      <c r="W184" s="192"/>
      <c r="X184" s="192"/>
      <c r="Y184" s="192"/>
      <c r="AR184" s="136" t="s">
        <v>93</v>
      </c>
      <c r="AT184" s="144" t="s">
        <v>84</v>
      </c>
      <c r="AU184" s="144" t="s">
        <v>93</v>
      </c>
      <c r="AY184" s="136" t="s">
        <v>195</v>
      </c>
      <c r="BK184" s="145">
        <f>BK185</f>
        <v>0</v>
      </c>
    </row>
    <row r="185" spans="1:63" s="12" customFormat="1" ht="20.85" customHeight="1">
      <c r="A185" s="192"/>
      <c r="B185" s="213"/>
      <c r="C185" s="192"/>
      <c r="D185" s="193" t="s">
        <v>84</v>
      </c>
      <c r="E185" s="195" t="s">
        <v>706</v>
      </c>
      <c r="F185" s="195" t="s">
        <v>707</v>
      </c>
      <c r="G185" s="192"/>
      <c r="H185" s="192"/>
      <c r="I185" s="138"/>
      <c r="J185" s="185">
        <f>BK185</f>
        <v>0</v>
      </c>
      <c r="K185" s="192"/>
      <c r="L185" s="213"/>
      <c r="M185" s="222"/>
      <c r="N185" s="223"/>
      <c r="O185" s="223"/>
      <c r="P185" s="224">
        <v>0</v>
      </c>
      <c r="Q185" s="223"/>
      <c r="R185" s="224">
        <v>0</v>
      </c>
      <c r="S185" s="223"/>
      <c r="T185" s="225">
        <v>0</v>
      </c>
      <c r="U185" s="192"/>
      <c r="V185" s="192"/>
      <c r="W185" s="192"/>
      <c r="X185" s="192"/>
      <c r="Y185" s="192"/>
      <c r="AR185" s="136" t="s">
        <v>93</v>
      </c>
      <c r="AT185" s="144" t="s">
        <v>84</v>
      </c>
      <c r="AU185" s="144" t="s">
        <v>96</v>
      </c>
      <c r="AY185" s="136" t="s">
        <v>195</v>
      </c>
      <c r="BK185" s="145">
        <v>0</v>
      </c>
    </row>
    <row r="186" spans="1:63" s="12" customFormat="1" ht="25.9" customHeight="1">
      <c r="A186" s="192"/>
      <c r="B186" s="213"/>
      <c r="C186" s="192"/>
      <c r="D186" s="193" t="s">
        <v>84</v>
      </c>
      <c r="E186" s="194" t="s">
        <v>757</v>
      </c>
      <c r="F186" s="194" t="s">
        <v>758</v>
      </c>
      <c r="G186" s="192"/>
      <c r="H186" s="192"/>
      <c r="I186" s="138"/>
      <c r="J186" s="188">
        <f>BK186</f>
        <v>0</v>
      </c>
      <c r="K186" s="192"/>
      <c r="L186" s="213"/>
      <c r="M186" s="222"/>
      <c r="N186" s="223"/>
      <c r="O186" s="223"/>
      <c r="P186" s="224">
        <f>P187</f>
        <v>0</v>
      </c>
      <c r="Q186" s="223"/>
      <c r="R186" s="224">
        <f>R187</f>
        <v>0.00615</v>
      </c>
      <c r="S186" s="223"/>
      <c r="T186" s="225">
        <f>T187</f>
        <v>0</v>
      </c>
      <c r="U186" s="192"/>
      <c r="V186" s="192"/>
      <c r="W186" s="192"/>
      <c r="X186" s="192"/>
      <c r="Y186" s="192"/>
      <c r="AR186" s="136" t="s">
        <v>96</v>
      </c>
      <c r="AT186" s="144" t="s">
        <v>84</v>
      </c>
      <c r="AU186" s="144" t="s">
        <v>85</v>
      </c>
      <c r="AY186" s="136" t="s">
        <v>195</v>
      </c>
      <c r="BK186" s="145">
        <f>BK187</f>
        <v>0</v>
      </c>
    </row>
    <row r="187" spans="1:63" s="12" customFormat="1" ht="22.9" customHeight="1">
      <c r="A187" s="192"/>
      <c r="B187" s="213"/>
      <c r="C187" s="192"/>
      <c r="D187" s="193" t="s">
        <v>84</v>
      </c>
      <c r="E187" s="195" t="s">
        <v>1464</v>
      </c>
      <c r="F187" s="195" t="s">
        <v>1983</v>
      </c>
      <c r="G187" s="192"/>
      <c r="H187" s="192"/>
      <c r="I187" s="138"/>
      <c r="J187" s="185">
        <f>BK187</f>
        <v>0</v>
      </c>
      <c r="K187" s="192"/>
      <c r="L187" s="213"/>
      <c r="M187" s="222"/>
      <c r="N187" s="223"/>
      <c r="O187" s="223"/>
      <c r="P187" s="224">
        <f>SUM(P188:P197)</f>
        <v>0</v>
      </c>
      <c r="Q187" s="223"/>
      <c r="R187" s="224">
        <f>SUM(R188:R197)</f>
        <v>0.00615</v>
      </c>
      <c r="S187" s="223"/>
      <c r="T187" s="225">
        <f>SUM(T188:T197)</f>
        <v>0</v>
      </c>
      <c r="U187" s="192"/>
      <c r="V187" s="192"/>
      <c r="W187" s="192"/>
      <c r="X187" s="192"/>
      <c r="Y187" s="192"/>
      <c r="AR187" s="136" t="s">
        <v>96</v>
      </c>
      <c r="AT187" s="144" t="s">
        <v>84</v>
      </c>
      <c r="AU187" s="144" t="s">
        <v>93</v>
      </c>
      <c r="AY187" s="136" t="s">
        <v>195</v>
      </c>
      <c r="BK187" s="145">
        <f>SUM(BK188:BK197)</f>
        <v>0</v>
      </c>
    </row>
    <row r="188" spans="1:65" s="2" customFormat="1" ht="21.75" customHeight="1">
      <c r="A188" s="184"/>
      <c r="B188" s="212"/>
      <c r="C188" s="206" t="s">
        <v>388</v>
      </c>
      <c r="D188" s="206" t="s">
        <v>327</v>
      </c>
      <c r="E188" s="207" t="s">
        <v>1984</v>
      </c>
      <c r="F188" s="208" t="s">
        <v>1985</v>
      </c>
      <c r="G188" s="209" t="s">
        <v>482</v>
      </c>
      <c r="H188" s="210">
        <v>1</v>
      </c>
      <c r="I188" s="170"/>
      <c r="J188" s="187">
        <f>ROUND(I188*H188,2)</f>
        <v>0</v>
      </c>
      <c r="K188" s="238"/>
      <c r="L188" s="239"/>
      <c r="M188" s="240" t="s">
        <v>1</v>
      </c>
      <c r="N188" s="241" t="s">
        <v>50</v>
      </c>
      <c r="O188" s="229"/>
      <c r="P188" s="230">
        <f>O188*H188</f>
        <v>0</v>
      </c>
      <c r="Q188" s="230">
        <v>0.005</v>
      </c>
      <c r="R188" s="230">
        <f>Q188*H188</f>
        <v>0.005</v>
      </c>
      <c r="S188" s="230">
        <v>0</v>
      </c>
      <c r="T188" s="231">
        <f>S188*H188</f>
        <v>0</v>
      </c>
      <c r="U188" s="184"/>
      <c r="V188" s="184"/>
      <c r="W188" s="184"/>
      <c r="X188" s="184"/>
      <c r="Y188" s="184"/>
      <c r="Z188" s="31"/>
      <c r="AA188" s="31"/>
      <c r="AB188" s="31"/>
      <c r="AC188" s="31"/>
      <c r="AD188" s="31"/>
      <c r="AE188" s="31"/>
      <c r="AR188" s="155" t="s">
        <v>479</v>
      </c>
      <c r="AT188" s="155" t="s">
        <v>327</v>
      </c>
      <c r="AU188" s="155" t="s">
        <v>96</v>
      </c>
      <c r="AY188" s="15" t="s">
        <v>195</v>
      </c>
      <c r="BE188" s="156">
        <f>IF(N188="základní",J188,0)</f>
        <v>0</v>
      </c>
      <c r="BF188" s="156">
        <f>IF(N188="snížená",J188,0)</f>
        <v>0</v>
      </c>
      <c r="BG188" s="156">
        <f>IF(N188="zákl. přenesená",J188,0)</f>
        <v>0</v>
      </c>
      <c r="BH188" s="156">
        <f>IF(N188="sníž. přenesená",J188,0)</f>
        <v>0</v>
      </c>
      <c r="BI188" s="156">
        <f>IF(N188="nulová",J188,0)</f>
        <v>0</v>
      </c>
      <c r="BJ188" s="15" t="s">
        <v>93</v>
      </c>
      <c r="BK188" s="156">
        <f>ROUND(I188*H188,2)</f>
        <v>0</v>
      </c>
      <c r="BL188" s="15" t="s">
        <v>269</v>
      </c>
      <c r="BM188" s="155" t="s">
        <v>1986</v>
      </c>
    </row>
    <row r="189" spans="1:47" s="2" customFormat="1" ht="12">
      <c r="A189" s="184"/>
      <c r="B189" s="212"/>
      <c r="C189" s="184"/>
      <c r="D189" s="201" t="s">
        <v>202</v>
      </c>
      <c r="E189" s="184"/>
      <c r="F189" s="202" t="s">
        <v>1985</v>
      </c>
      <c r="G189" s="184"/>
      <c r="H189" s="184"/>
      <c r="I189" s="157"/>
      <c r="J189" s="184"/>
      <c r="K189" s="184"/>
      <c r="L189" s="212"/>
      <c r="M189" s="232"/>
      <c r="N189" s="233"/>
      <c r="O189" s="229"/>
      <c r="P189" s="229"/>
      <c r="Q189" s="229"/>
      <c r="R189" s="229"/>
      <c r="S189" s="229"/>
      <c r="T189" s="234"/>
      <c r="U189" s="184"/>
      <c r="V189" s="184"/>
      <c r="W189" s="184"/>
      <c r="X189" s="184"/>
      <c r="Y189" s="184"/>
      <c r="Z189" s="31"/>
      <c r="AA189" s="31"/>
      <c r="AB189" s="31"/>
      <c r="AC189" s="31"/>
      <c r="AD189" s="31"/>
      <c r="AE189" s="31"/>
      <c r="AT189" s="15" t="s">
        <v>202</v>
      </c>
      <c r="AU189" s="15" t="s">
        <v>96</v>
      </c>
    </row>
    <row r="190" spans="1:51" s="13" customFormat="1" ht="12">
      <c r="A190" s="186"/>
      <c r="B190" s="214"/>
      <c r="C190" s="186"/>
      <c r="D190" s="201" t="s">
        <v>257</v>
      </c>
      <c r="E190" s="203" t="s">
        <v>1</v>
      </c>
      <c r="F190" s="204" t="s">
        <v>93</v>
      </c>
      <c r="G190" s="186"/>
      <c r="H190" s="205">
        <v>1</v>
      </c>
      <c r="I190" s="162"/>
      <c r="J190" s="186"/>
      <c r="K190" s="186"/>
      <c r="L190" s="214"/>
      <c r="M190" s="235"/>
      <c r="N190" s="236"/>
      <c r="O190" s="236"/>
      <c r="P190" s="236"/>
      <c r="Q190" s="236"/>
      <c r="R190" s="236"/>
      <c r="S190" s="236"/>
      <c r="T190" s="237"/>
      <c r="U190" s="186"/>
      <c r="V190" s="186"/>
      <c r="W190" s="186"/>
      <c r="X190" s="186"/>
      <c r="Y190" s="186"/>
      <c r="AT190" s="161" t="s">
        <v>257</v>
      </c>
      <c r="AU190" s="161" t="s">
        <v>96</v>
      </c>
      <c r="AV190" s="13" t="s">
        <v>96</v>
      </c>
      <c r="AW190" s="13" t="s">
        <v>40</v>
      </c>
      <c r="AX190" s="13" t="s">
        <v>93</v>
      </c>
      <c r="AY190" s="161" t="s">
        <v>195</v>
      </c>
    </row>
    <row r="191" spans="1:65" s="2" customFormat="1" ht="16.5" customHeight="1">
      <c r="A191" s="184"/>
      <c r="B191" s="212"/>
      <c r="C191" s="206" t="s">
        <v>395</v>
      </c>
      <c r="D191" s="206" t="s">
        <v>327</v>
      </c>
      <c r="E191" s="207" t="s">
        <v>1987</v>
      </c>
      <c r="F191" s="208" t="s">
        <v>1988</v>
      </c>
      <c r="G191" s="209" t="s">
        <v>482</v>
      </c>
      <c r="H191" s="210">
        <v>3</v>
      </c>
      <c r="I191" s="170"/>
      <c r="J191" s="187">
        <f>ROUND(I191*H191,2)</f>
        <v>0</v>
      </c>
      <c r="K191" s="238"/>
      <c r="L191" s="239"/>
      <c r="M191" s="240" t="s">
        <v>1</v>
      </c>
      <c r="N191" s="241" t="s">
        <v>50</v>
      </c>
      <c r="O191" s="229"/>
      <c r="P191" s="230">
        <f>O191*H191</f>
        <v>0</v>
      </c>
      <c r="Q191" s="230">
        <v>0.0003</v>
      </c>
      <c r="R191" s="230">
        <f>Q191*H191</f>
        <v>0.0009</v>
      </c>
      <c r="S191" s="230">
        <v>0</v>
      </c>
      <c r="T191" s="231">
        <f>S191*H191</f>
        <v>0</v>
      </c>
      <c r="U191" s="184"/>
      <c r="V191" s="184"/>
      <c r="W191" s="184"/>
      <c r="X191" s="184"/>
      <c r="Y191" s="184"/>
      <c r="Z191" s="31"/>
      <c r="AA191" s="31"/>
      <c r="AB191" s="31"/>
      <c r="AC191" s="31"/>
      <c r="AD191" s="31"/>
      <c r="AE191" s="31"/>
      <c r="AR191" s="155" t="s">
        <v>96</v>
      </c>
      <c r="AT191" s="155" t="s">
        <v>327</v>
      </c>
      <c r="AU191" s="155" t="s">
        <v>96</v>
      </c>
      <c r="AY191" s="15" t="s">
        <v>195</v>
      </c>
      <c r="BE191" s="156">
        <f>IF(N191="základní",J191,0)</f>
        <v>0</v>
      </c>
      <c r="BF191" s="156">
        <f>IF(N191="snížená",J191,0)</f>
        <v>0</v>
      </c>
      <c r="BG191" s="156">
        <f>IF(N191="zákl. přenesená",J191,0)</f>
        <v>0</v>
      </c>
      <c r="BH191" s="156">
        <f>IF(N191="sníž. přenesená",J191,0)</f>
        <v>0</v>
      </c>
      <c r="BI191" s="156">
        <f>IF(N191="nulová",J191,0)</f>
        <v>0</v>
      </c>
      <c r="BJ191" s="15" t="s">
        <v>93</v>
      </c>
      <c r="BK191" s="156">
        <f>ROUND(I191*H191,2)</f>
        <v>0</v>
      </c>
      <c r="BL191" s="15" t="s">
        <v>93</v>
      </c>
      <c r="BM191" s="155" t="s">
        <v>1989</v>
      </c>
    </row>
    <row r="192" spans="1:47" s="2" customFormat="1" ht="12">
      <c r="A192" s="184"/>
      <c r="B192" s="212"/>
      <c r="C192" s="184"/>
      <c r="D192" s="201" t="s">
        <v>202</v>
      </c>
      <c r="E192" s="184"/>
      <c r="F192" s="202" t="s">
        <v>1988</v>
      </c>
      <c r="G192" s="184"/>
      <c r="H192" s="184"/>
      <c r="I192" s="157"/>
      <c r="J192" s="184"/>
      <c r="K192" s="184"/>
      <c r="L192" s="212"/>
      <c r="M192" s="232"/>
      <c r="N192" s="233"/>
      <c r="O192" s="229"/>
      <c r="P192" s="229"/>
      <c r="Q192" s="229"/>
      <c r="R192" s="229"/>
      <c r="S192" s="229"/>
      <c r="T192" s="234"/>
      <c r="U192" s="184"/>
      <c r="V192" s="184"/>
      <c r="W192" s="184"/>
      <c r="X192" s="184"/>
      <c r="Y192" s="184"/>
      <c r="Z192" s="31"/>
      <c r="AA192" s="31"/>
      <c r="AB192" s="31"/>
      <c r="AC192" s="31"/>
      <c r="AD192" s="31"/>
      <c r="AE192" s="31"/>
      <c r="AT192" s="15" t="s">
        <v>202</v>
      </c>
      <c r="AU192" s="15" t="s">
        <v>96</v>
      </c>
    </row>
    <row r="193" spans="1:65" s="2" customFormat="1" ht="16.5" customHeight="1">
      <c r="A193" s="184"/>
      <c r="B193" s="212"/>
      <c r="C193" s="206" t="s">
        <v>402</v>
      </c>
      <c r="D193" s="206" t="s">
        <v>327</v>
      </c>
      <c r="E193" s="207" t="s">
        <v>1990</v>
      </c>
      <c r="F193" s="208" t="s">
        <v>1991</v>
      </c>
      <c r="G193" s="209" t="s">
        <v>312</v>
      </c>
      <c r="H193" s="210">
        <v>5</v>
      </c>
      <c r="I193" s="170"/>
      <c r="J193" s="187">
        <f>ROUND(I193*H193,2)</f>
        <v>0</v>
      </c>
      <c r="K193" s="238"/>
      <c r="L193" s="239"/>
      <c r="M193" s="240" t="s">
        <v>1</v>
      </c>
      <c r="N193" s="241" t="s">
        <v>50</v>
      </c>
      <c r="O193" s="229"/>
      <c r="P193" s="230">
        <f>O193*H193</f>
        <v>0</v>
      </c>
      <c r="Q193" s="230">
        <v>5E-05</v>
      </c>
      <c r="R193" s="230">
        <f>Q193*H193</f>
        <v>0.00025</v>
      </c>
      <c r="S193" s="230">
        <v>0</v>
      </c>
      <c r="T193" s="231">
        <f>S193*H193</f>
        <v>0</v>
      </c>
      <c r="U193" s="184"/>
      <c r="V193" s="184"/>
      <c r="W193" s="184"/>
      <c r="X193" s="184"/>
      <c r="Y193" s="184"/>
      <c r="Z193" s="31"/>
      <c r="AA193" s="31"/>
      <c r="AB193" s="31"/>
      <c r="AC193" s="31"/>
      <c r="AD193" s="31"/>
      <c r="AE193" s="31"/>
      <c r="AR193" s="155" t="s">
        <v>479</v>
      </c>
      <c r="AT193" s="155" t="s">
        <v>327</v>
      </c>
      <c r="AU193" s="155" t="s">
        <v>96</v>
      </c>
      <c r="AY193" s="15" t="s">
        <v>195</v>
      </c>
      <c r="BE193" s="156">
        <f>IF(N193="základní",J193,0)</f>
        <v>0</v>
      </c>
      <c r="BF193" s="156">
        <f>IF(N193="snížená",J193,0)</f>
        <v>0</v>
      </c>
      <c r="BG193" s="156">
        <f>IF(N193="zákl. přenesená",J193,0)</f>
        <v>0</v>
      </c>
      <c r="BH193" s="156">
        <f>IF(N193="sníž. přenesená",J193,0)</f>
        <v>0</v>
      </c>
      <c r="BI193" s="156">
        <f>IF(N193="nulová",J193,0)</f>
        <v>0</v>
      </c>
      <c r="BJ193" s="15" t="s">
        <v>93</v>
      </c>
      <c r="BK193" s="156">
        <f>ROUND(I193*H193,2)</f>
        <v>0</v>
      </c>
      <c r="BL193" s="15" t="s">
        <v>269</v>
      </c>
      <c r="BM193" s="155" t="s">
        <v>1992</v>
      </c>
    </row>
    <row r="194" spans="1:47" s="2" customFormat="1" ht="12">
      <c r="A194" s="184"/>
      <c r="B194" s="212"/>
      <c r="C194" s="184"/>
      <c r="D194" s="201" t="s">
        <v>202</v>
      </c>
      <c r="E194" s="184"/>
      <c r="F194" s="202" t="s">
        <v>1991</v>
      </c>
      <c r="G194" s="184"/>
      <c r="H194" s="184"/>
      <c r="I194" s="157"/>
      <c r="J194" s="184"/>
      <c r="K194" s="184"/>
      <c r="L194" s="212"/>
      <c r="M194" s="232"/>
      <c r="N194" s="233"/>
      <c r="O194" s="229"/>
      <c r="P194" s="229"/>
      <c r="Q194" s="229"/>
      <c r="R194" s="229"/>
      <c r="S194" s="229"/>
      <c r="T194" s="234"/>
      <c r="U194" s="184"/>
      <c r="V194" s="184"/>
      <c r="W194" s="184"/>
      <c r="X194" s="184"/>
      <c r="Y194" s="184"/>
      <c r="Z194" s="31"/>
      <c r="AA194" s="31"/>
      <c r="AB194" s="31"/>
      <c r="AC194" s="31"/>
      <c r="AD194" s="31"/>
      <c r="AE194" s="31"/>
      <c r="AT194" s="15" t="s">
        <v>202</v>
      </c>
      <c r="AU194" s="15" t="s">
        <v>96</v>
      </c>
    </row>
    <row r="195" spans="1:51" s="13" customFormat="1" ht="12">
      <c r="A195" s="186"/>
      <c r="B195" s="214"/>
      <c r="C195" s="186"/>
      <c r="D195" s="201" t="s">
        <v>257</v>
      </c>
      <c r="E195" s="203" t="s">
        <v>1</v>
      </c>
      <c r="F195" s="204" t="s">
        <v>194</v>
      </c>
      <c r="G195" s="186"/>
      <c r="H195" s="205">
        <v>5</v>
      </c>
      <c r="I195" s="162"/>
      <c r="J195" s="186"/>
      <c r="K195" s="186"/>
      <c r="L195" s="214"/>
      <c r="M195" s="235"/>
      <c r="N195" s="236"/>
      <c r="O195" s="236"/>
      <c r="P195" s="236"/>
      <c r="Q195" s="236"/>
      <c r="R195" s="236"/>
      <c r="S195" s="236"/>
      <c r="T195" s="237"/>
      <c r="U195" s="186"/>
      <c r="V195" s="186"/>
      <c r="W195" s="186"/>
      <c r="X195" s="186"/>
      <c r="Y195" s="186"/>
      <c r="AT195" s="161" t="s">
        <v>257</v>
      </c>
      <c r="AU195" s="161" t="s">
        <v>96</v>
      </c>
      <c r="AV195" s="13" t="s">
        <v>96</v>
      </c>
      <c r="AW195" s="13" t="s">
        <v>40</v>
      </c>
      <c r="AX195" s="13" t="s">
        <v>93</v>
      </c>
      <c r="AY195" s="161" t="s">
        <v>195</v>
      </c>
    </row>
    <row r="196" spans="1:65" s="2" customFormat="1" ht="24.2" customHeight="1">
      <c r="A196" s="184"/>
      <c r="B196" s="212"/>
      <c r="C196" s="196" t="s">
        <v>7</v>
      </c>
      <c r="D196" s="196" t="s">
        <v>196</v>
      </c>
      <c r="E196" s="197" t="s">
        <v>1993</v>
      </c>
      <c r="F196" s="198" t="s">
        <v>1994</v>
      </c>
      <c r="G196" s="199" t="s">
        <v>482</v>
      </c>
      <c r="H196" s="200">
        <v>1</v>
      </c>
      <c r="I196" s="149"/>
      <c r="J196" s="183">
        <f>ROUND(I196*H196,2)</f>
        <v>0</v>
      </c>
      <c r="K196" s="226"/>
      <c r="L196" s="212"/>
      <c r="M196" s="227" t="s">
        <v>1</v>
      </c>
      <c r="N196" s="228" t="s">
        <v>50</v>
      </c>
      <c r="O196" s="229"/>
      <c r="P196" s="230">
        <f>O196*H196</f>
        <v>0</v>
      </c>
      <c r="Q196" s="230">
        <v>0</v>
      </c>
      <c r="R196" s="230">
        <f>Q196*H196</f>
        <v>0</v>
      </c>
      <c r="S196" s="230">
        <v>0</v>
      </c>
      <c r="T196" s="231">
        <f>S196*H196</f>
        <v>0</v>
      </c>
      <c r="U196" s="184"/>
      <c r="V196" s="184"/>
      <c r="W196" s="184"/>
      <c r="X196" s="184"/>
      <c r="Y196" s="184"/>
      <c r="Z196" s="31"/>
      <c r="AA196" s="31"/>
      <c r="AB196" s="31"/>
      <c r="AC196" s="31"/>
      <c r="AD196" s="31"/>
      <c r="AE196" s="31"/>
      <c r="AR196" s="155" t="s">
        <v>93</v>
      </c>
      <c r="AT196" s="155" t="s">
        <v>196</v>
      </c>
      <c r="AU196" s="155" t="s">
        <v>96</v>
      </c>
      <c r="AY196" s="15" t="s">
        <v>195</v>
      </c>
      <c r="BE196" s="156">
        <f>IF(N196="základní",J196,0)</f>
        <v>0</v>
      </c>
      <c r="BF196" s="156">
        <f>IF(N196="snížená",J196,0)</f>
        <v>0</v>
      </c>
      <c r="BG196" s="156">
        <f>IF(N196="zákl. přenesená",J196,0)</f>
        <v>0</v>
      </c>
      <c r="BH196" s="156">
        <f>IF(N196="sníž. přenesená",J196,0)</f>
        <v>0</v>
      </c>
      <c r="BI196" s="156">
        <f>IF(N196="nulová",J196,0)</f>
        <v>0</v>
      </c>
      <c r="BJ196" s="15" t="s">
        <v>93</v>
      </c>
      <c r="BK196" s="156">
        <f>ROUND(I196*H196,2)</f>
        <v>0</v>
      </c>
      <c r="BL196" s="15" t="s">
        <v>93</v>
      </c>
      <c r="BM196" s="155" t="s">
        <v>1995</v>
      </c>
    </row>
    <row r="197" spans="1:47" s="2" customFormat="1" ht="29.25">
      <c r="A197" s="184"/>
      <c r="B197" s="212"/>
      <c r="C197" s="184"/>
      <c r="D197" s="201" t="s">
        <v>202</v>
      </c>
      <c r="E197" s="184"/>
      <c r="F197" s="202" t="s">
        <v>1996</v>
      </c>
      <c r="G197" s="184"/>
      <c r="H197" s="184"/>
      <c r="I197" s="157"/>
      <c r="J197" s="184"/>
      <c r="K197" s="184"/>
      <c r="L197" s="212"/>
      <c r="M197" s="245"/>
      <c r="N197" s="246"/>
      <c r="O197" s="247"/>
      <c r="P197" s="247"/>
      <c r="Q197" s="247"/>
      <c r="R197" s="247"/>
      <c r="S197" s="247"/>
      <c r="T197" s="248"/>
      <c r="U197" s="184"/>
      <c r="V197" s="184"/>
      <c r="W197" s="184"/>
      <c r="X197" s="184"/>
      <c r="Y197" s="184"/>
      <c r="Z197" s="31"/>
      <c r="AA197" s="31"/>
      <c r="AB197" s="31"/>
      <c r="AC197" s="31"/>
      <c r="AD197" s="31"/>
      <c r="AE197" s="31"/>
      <c r="AT197" s="15" t="s">
        <v>202</v>
      </c>
      <c r="AU197" s="15" t="s">
        <v>96</v>
      </c>
    </row>
    <row r="198" spans="1:31" s="2" customFormat="1" ht="6.95" customHeight="1">
      <c r="A198" s="184"/>
      <c r="B198" s="215"/>
      <c r="C198" s="189"/>
      <c r="D198" s="189"/>
      <c r="E198" s="189"/>
      <c r="F198" s="189"/>
      <c r="G198" s="189"/>
      <c r="H198" s="189"/>
      <c r="I198" s="47"/>
      <c r="J198" s="189"/>
      <c r="K198" s="189"/>
      <c r="L198" s="212"/>
      <c r="M198" s="184"/>
      <c r="N198" s="221"/>
      <c r="O198" s="184"/>
      <c r="P198" s="184"/>
      <c r="Q198" s="184"/>
      <c r="R198" s="184"/>
      <c r="S198" s="184"/>
      <c r="T198" s="184"/>
      <c r="U198" s="184"/>
      <c r="V198" s="184"/>
      <c r="W198" s="184"/>
      <c r="X198" s="184"/>
      <c r="Y198" s="184"/>
      <c r="Z198" s="31"/>
      <c r="AA198" s="31"/>
      <c r="AB198" s="31"/>
      <c r="AC198" s="31"/>
      <c r="AD198" s="31"/>
      <c r="AE198" s="31"/>
    </row>
    <row r="199" spans="1:25" ht="12">
      <c r="A199" s="190"/>
      <c r="B199" s="190"/>
      <c r="C199" s="190"/>
      <c r="D199" s="190"/>
      <c r="E199" s="190"/>
      <c r="F199" s="190"/>
      <c r="G199" s="190"/>
      <c r="H199" s="190"/>
      <c r="J199" s="190"/>
      <c r="K199" s="190"/>
      <c r="L199" s="190"/>
      <c r="M199" s="190"/>
      <c r="N199" s="190"/>
      <c r="O199" s="190"/>
      <c r="P199" s="190"/>
      <c r="Q199" s="190"/>
      <c r="R199" s="190"/>
      <c r="S199" s="190"/>
      <c r="T199" s="190"/>
      <c r="U199" s="190"/>
      <c r="V199" s="190"/>
      <c r="W199" s="190"/>
      <c r="X199" s="190"/>
      <c r="Y199" s="190"/>
    </row>
    <row r="200" spans="1:25" ht="12">
      <c r="A200" s="190"/>
      <c r="B200" s="190"/>
      <c r="C200" s="190"/>
      <c r="D200" s="190"/>
      <c r="E200" s="190"/>
      <c r="F200" s="190"/>
      <c r="G200" s="190"/>
      <c r="H200" s="190"/>
      <c r="J200" s="190"/>
      <c r="K200" s="190"/>
      <c r="L200" s="190"/>
      <c r="M200" s="190"/>
      <c r="N200" s="190"/>
      <c r="O200" s="190"/>
      <c r="P200" s="190"/>
      <c r="Q200" s="190"/>
      <c r="R200" s="190"/>
      <c r="S200" s="190"/>
      <c r="T200" s="190"/>
      <c r="U200" s="190"/>
      <c r="V200" s="190"/>
      <c r="W200" s="190"/>
      <c r="X200" s="190"/>
      <c r="Y200" s="190"/>
    </row>
    <row r="201" spans="1:25" ht="12">
      <c r="A201" s="190"/>
      <c r="B201" s="190"/>
      <c r="C201" s="190"/>
      <c r="D201" s="190"/>
      <c r="E201" s="190"/>
      <c r="F201" s="190"/>
      <c r="G201" s="190"/>
      <c r="H201" s="190"/>
      <c r="J201" s="190"/>
      <c r="K201" s="190"/>
      <c r="L201" s="190"/>
      <c r="M201" s="190"/>
      <c r="N201" s="190"/>
      <c r="O201" s="190"/>
      <c r="P201" s="190"/>
      <c r="Q201" s="190"/>
      <c r="R201" s="190"/>
      <c r="S201" s="190"/>
      <c r="T201" s="190"/>
      <c r="U201" s="190"/>
      <c r="V201" s="190"/>
      <c r="W201" s="190"/>
      <c r="X201" s="190"/>
      <c r="Y201" s="190"/>
    </row>
    <row r="202" spans="10:25" ht="12">
      <c r="J202" s="190"/>
      <c r="K202" s="190"/>
      <c r="L202" s="190"/>
      <c r="M202" s="190"/>
      <c r="N202" s="190"/>
      <c r="O202" s="190"/>
      <c r="P202" s="190"/>
      <c r="Q202" s="190"/>
      <c r="R202" s="190"/>
      <c r="S202" s="190"/>
      <c r="T202" s="190"/>
      <c r="U202" s="190"/>
      <c r="V202" s="190"/>
      <c r="W202" s="190"/>
      <c r="X202" s="190"/>
      <c r="Y202" s="190"/>
    </row>
    <row r="203" spans="10:25" ht="12">
      <c r="J203" s="190"/>
      <c r="K203" s="190"/>
      <c r="L203" s="190"/>
      <c r="M203" s="190"/>
      <c r="N203" s="190"/>
      <c r="O203" s="190"/>
      <c r="P203" s="190"/>
      <c r="Q203" s="190"/>
      <c r="R203" s="190"/>
      <c r="S203" s="190"/>
      <c r="T203" s="190"/>
      <c r="U203" s="190"/>
      <c r="V203" s="190"/>
      <c r="W203" s="190"/>
      <c r="X203" s="190"/>
      <c r="Y203" s="190"/>
    </row>
  </sheetData>
  <sheetProtection sheet="1" objects="1" scenarios="1"/>
  <autoFilter ref="C130:K197"/>
  <mergeCells count="15">
    <mergeCell ref="E117:H117"/>
    <mergeCell ref="E121:H121"/>
    <mergeCell ref="E119:H119"/>
    <mergeCell ref="E123:H123"/>
    <mergeCell ref="L2:V2"/>
    <mergeCell ref="E31:H31"/>
    <mergeCell ref="E84:H84"/>
    <mergeCell ref="E88:H88"/>
    <mergeCell ref="E86:H86"/>
    <mergeCell ref="E90:H90"/>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BM274"/>
  <sheetViews>
    <sheetView showGridLines="0" workbookViewId="0" topLeftCell="A147">
      <selection activeCell="F157" sqref="F15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hidden="1" customWidth="1"/>
    <col min="13" max="13" width="10.8515625" style="1" hidden="1" customWidth="1"/>
    <col min="14" max="14" width="9.28125" style="1" hidden="1" customWidth="1"/>
    <col min="15" max="20" width="14.140625" style="1" hidden="1" customWidth="1"/>
    <col min="21" max="21" width="16.28125" style="1" hidden="1" customWidth="1"/>
    <col min="22" max="23" width="17.85156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157</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2:12" ht="12.75">
      <c r="B8" s="18"/>
      <c r="D8" s="25" t="s">
        <v>162</v>
      </c>
      <c r="L8" s="18"/>
    </row>
    <row r="9" spans="2:12" s="1" customFormat="1" ht="16.5" customHeight="1">
      <c r="B9" s="18"/>
      <c r="E9" s="298" t="s">
        <v>1835</v>
      </c>
      <c r="F9" s="272"/>
      <c r="G9" s="272"/>
      <c r="H9" s="272"/>
      <c r="L9" s="18"/>
    </row>
    <row r="10" spans="2:12" s="1" customFormat="1" ht="12" customHeight="1">
      <c r="B10" s="18"/>
      <c r="D10" s="25" t="s">
        <v>1836</v>
      </c>
      <c r="L10" s="18"/>
    </row>
    <row r="11" spans="1:31" s="2" customFormat="1" ht="16.5" customHeight="1">
      <c r="A11" s="31"/>
      <c r="B11" s="32"/>
      <c r="C11" s="31"/>
      <c r="D11" s="31"/>
      <c r="E11" s="301" t="s">
        <v>1921</v>
      </c>
      <c r="F11" s="297"/>
      <c r="G11" s="297"/>
      <c r="H11" s="297"/>
      <c r="I11" s="31"/>
      <c r="J11" s="31"/>
      <c r="K11" s="31"/>
      <c r="L11" s="41"/>
      <c r="S11" s="31"/>
      <c r="T11" s="31"/>
      <c r="U11" s="31"/>
      <c r="V11" s="31"/>
      <c r="W11" s="31"/>
      <c r="X11" s="31"/>
      <c r="Y11" s="31"/>
      <c r="Z11" s="31"/>
      <c r="AA11" s="31"/>
      <c r="AB11" s="31"/>
      <c r="AC11" s="31"/>
      <c r="AD11" s="31"/>
      <c r="AE11" s="31"/>
    </row>
    <row r="12" spans="1:31" s="2" customFormat="1" ht="12" customHeight="1">
      <c r="A12" s="31"/>
      <c r="B12" s="32"/>
      <c r="C12" s="31"/>
      <c r="D12" s="25" t="s">
        <v>1925</v>
      </c>
      <c r="E12" s="31"/>
      <c r="F12" s="31"/>
      <c r="G12" s="31"/>
      <c r="H12" s="31"/>
      <c r="I12" s="31"/>
      <c r="J12" s="31"/>
      <c r="K12" s="31"/>
      <c r="L12" s="41"/>
      <c r="S12" s="31"/>
      <c r="T12" s="31"/>
      <c r="U12" s="31"/>
      <c r="V12" s="31"/>
      <c r="W12" s="31"/>
      <c r="X12" s="31"/>
      <c r="Y12" s="31"/>
      <c r="Z12" s="31"/>
      <c r="AA12" s="31"/>
      <c r="AB12" s="31"/>
      <c r="AC12" s="31"/>
      <c r="AD12" s="31"/>
      <c r="AE12" s="31"/>
    </row>
    <row r="13" spans="1:31" s="2" customFormat="1" ht="16.5" customHeight="1">
      <c r="A13" s="31"/>
      <c r="B13" s="32"/>
      <c r="C13" s="31"/>
      <c r="D13" s="31"/>
      <c r="E13" s="294" t="s">
        <v>1997</v>
      </c>
      <c r="F13" s="297"/>
      <c r="G13" s="297"/>
      <c r="H13" s="297"/>
      <c r="I13" s="31"/>
      <c r="J13" s="31"/>
      <c r="K13" s="31"/>
      <c r="L13" s="41"/>
      <c r="S13" s="31"/>
      <c r="T13" s="31"/>
      <c r="U13" s="31"/>
      <c r="V13" s="31"/>
      <c r="W13" s="31"/>
      <c r="X13" s="31"/>
      <c r="Y13" s="31"/>
      <c r="Z13" s="31"/>
      <c r="AA13" s="31"/>
      <c r="AB13" s="31"/>
      <c r="AC13" s="31"/>
      <c r="AD13" s="31"/>
      <c r="AE13" s="31"/>
    </row>
    <row r="14" spans="1:31" s="2" customFormat="1" ht="12">
      <c r="A14" s="31"/>
      <c r="B14" s="32"/>
      <c r="C14" s="31"/>
      <c r="D14" s="31"/>
      <c r="E14" s="31"/>
      <c r="F14" s="31"/>
      <c r="G14" s="31"/>
      <c r="H14" s="31"/>
      <c r="I14" s="31"/>
      <c r="J14" s="31"/>
      <c r="K14" s="31"/>
      <c r="L14" s="41"/>
      <c r="S14" s="31"/>
      <c r="T14" s="31"/>
      <c r="U14" s="31"/>
      <c r="V14" s="31"/>
      <c r="W14" s="31"/>
      <c r="X14" s="31"/>
      <c r="Y14" s="31"/>
      <c r="Z14" s="31"/>
      <c r="AA14" s="31"/>
      <c r="AB14" s="31"/>
      <c r="AC14" s="31"/>
      <c r="AD14" s="31"/>
      <c r="AE14" s="31"/>
    </row>
    <row r="15" spans="1:31" s="2" customFormat="1" ht="12" customHeight="1">
      <c r="A15" s="31"/>
      <c r="B15" s="32"/>
      <c r="C15" s="31"/>
      <c r="D15" s="25" t="s">
        <v>18</v>
      </c>
      <c r="E15" s="31"/>
      <c r="F15" s="23" t="s">
        <v>128</v>
      </c>
      <c r="G15" s="31"/>
      <c r="H15" s="31"/>
      <c r="I15" s="25" t="s">
        <v>20</v>
      </c>
      <c r="J15" s="23" t="s">
        <v>1927</v>
      </c>
      <c r="K15" s="31"/>
      <c r="L15" s="41"/>
      <c r="S15" s="31"/>
      <c r="T15" s="31"/>
      <c r="U15" s="31"/>
      <c r="V15" s="31"/>
      <c r="W15" s="31"/>
      <c r="X15" s="31"/>
      <c r="Y15" s="31"/>
      <c r="Z15" s="31"/>
      <c r="AA15" s="31"/>
      <c r="AB15" s="31"/>
      <c r="AC15" s="31"/>
      <c r="AD15" s="31"/>
      <c r="AE15" s="31"/>
    </row>
    <row r="16" spans="1:31" s="2" customFormat="1" ht="12" customHeight="1">
      <c r="A16" s="31"/>
      <c r="B16" s="32"/>
      <c r="C16" s="31"/>
      <c r="D16" s="25" t="s">
        <v>22</v>
      </c>
      <c r="E16" s="31"/>
      <c r="F16" s="23" t="s">
        <v>1150</v>
      </c>
      <c r="G16" s="31"/>
      <c r="H16" s="31"/>
      <c r="I16" s="25" t="s">
        <v>24</v>
      </c>
      <c r="J16" s="54" t="str">
        <f>'Rekapitulace stavby'!AN8</f>
        <v>15. 3. 2021</v>
      </c>
      <c r="K16" s="31"/>
      <c r="L16" s="41"/>
      <c r="S16" s="31"/>
      <c r="T16" s="31"/>
      <c r="U16" s="31"/>
      <c r="V16" s="31"/>
      <c r="W16" s="31"/>
      <c r="X16" s="31"/>
      <c r="Y16" s="31"/>
      <c r="Z16" s="31"/>
      <c r="AA16" s="31"/>
      <c r="AB16" s="31"/>
      <c r="AC16" s="31"/>
      <c r="AD16" s="31"/>
      <c r="AE16" s="31"/>
    </row>
    <row r="17" spans="1:31" s="2" customFormat="1" ht="21.75" customHeight="1">
      <c r="A17" s="31"/>
      <c r="B17" s="32"/>
      <c r="C17" s="31"/>
      <c r="D17" s="22" t="s">
        <v>26</v>
      </c>
      <c r="E17" s="31"/>
      <c r="F17" s="27" t="s">
        <v>1928</v>
      </c>
      <c r="G17" s="31"/>
      <c r="H17" s="31"/>
      <c r="I17" s="22" t="s">
        <v>28</v>
      </c>
      <c r="J17" s="27" t="s">
        <v>1929</v>
      </c>
      <c r="K17" s="31"/>
      <c r="L17" s="41"/>
      <c r="S17" s="31"/>
      <c r="T17" s="31"/>
      <c r="U17" s="31"/>
      <c r="V17" s="31"/>
      <c r="W17" s="31"/>
      <c r="X17" s="31"/>
      <c r="Y17" s="31"/>
      <c r="Z17" s="31"/>
      <c r="AA17" s="31"/>
      <c r="AB17" s="31"/>
      <c r="AC17" s="31"/>
      <c r="AD17" s="31"/>
      <c r="AE17" s="31"/>
    </row>
    <row r="18" spans="1:31" s="2" customFormat="1" ht="12" customHeight="1">
      <c r="A18" s="31"/>
      <c r="B18" s="32"/>
      <c r="C18" s="31"/>
      <c r="D18" s="25" t="s">
        <v>30</v>
      </c>
      <c r="E18" s="31"/>
      <c r="F18" s="31"/>
      <c r="G18" s="31"/>
      <c r="H18" s="31"/>
      <c r="I18" s="25" t="s">
        <v>31</v>
      </c>
      <c r="J18" s="23" t="s">
        <v>1</v>
      </c>
      <c r="K18" s="31"/>
      <c r="L18" s="41"/>
      <c r="S18" s="31"/>
      <c r="T18" s="31"/>
      <c r="U18" s="31"/>
      <c r="V18" s="31"/>
      <c r="W18" s="31"/>
      <c r="X18" s="31"/>
      <c r="Y18" s="31"/>
      <c r="Z18" s="31"/>
      <c r="AA18" s="31"/>
      <c r="AB18" s="31"/>
      <c r="AC18" s="31"/>
      <c r="AD18" s="31"/>
      <c r="AE18" s="31"/>
    </row>
    <row r="19" spans="1:31" s="2" customFormat="1" ht="18" customHeight="1">
      <c r="A19" s="31"/>
      <c r="B19" s="32"/>
      <c r="C19" s="31"/>
      <c r="D19" s="31"/>
      <c r="E19" s="23" t="s">
        <v>32</v>
      </c>
      <c r="F19" s="31"/>
      <c r="G19" s="31"/>
      <c r="H19" s="31"/>
      <c r="I19" s="25" t="s">
        <v>33</v>
      </c>
      <c r="J19" s="23" t="s">
        <v>1</v>
      </c>
      <c r="K19" s="31"/>
      <c r="L19" s="41"/>
      <c r="S19" s="31"/>
      <c r="T19" s="31"/>
      <c r="U19" s="31"/>
      <c r="V19" s="31"/>
      <c r="W19" s="31"/>
      <c r="X19" s="31"/>
      <c r="Y19" s="31"/>
      <c r="Z19" s="31"/>
      <c r="AA19" s="31"/>
      <c r="AB19" s="31"/>
      <c r="AC19" s="31"/>
      <c r="AD19" s="31"/>
      <c r="AE19" s="31"/>
    </row>
    <row r="20" spans="1:31" s="2" customFormat="1" ht="6.95" customHeight="1">
      <c r="A20" s="31"/>
      <c r="B20" s="32"/>
      <c r="C20" s="31"/>
      <c r="D20" s="31"/>
      <c r="E20" s="31"/>
      <c r="F20" s="31"/>
      <c r="G20" s="31"/>
      <c r="H20" s="31"/>
      <c r="I20" s="31"/>
      <c r="J20" s="31"/>
      <c r="K20" s="31"/>
      <c r="L20" s="41"/>
      <c r="S20" s="31"/>
      <c r="T20" s="31"/>
      <c r="U20" s="31"/>
      <c r="V20" s="31"/>
      <c r="W20" s="31"/>
      <c r="X20" s="31"/>
      <c r="Y20" s="31"/>
      <c r="Z20" s="31"/>
      <c r="AA20" s="31"/>
      <c r="AB20" s="31"/>
      <c r="AC20" s="31"/>
      <c r="AD20" s="31"/>
      <c r="AE20" s="31"/>
    </row>
    <row r="21" spans="1:31" s="2" customFormat="1" ht="12" customHeight="1">
      <c r="A21" s="31"/>
      <c r="B21" s="32"/>
      <c r="C21" s="31"/>
      <c r="D21" s="25" t="s">
        <v>34</v>
      </c>
      <c r="E21" s="31"/>
      <c r="F21" s="31"/>
      <c r="G21" s="31"/>
      <c r="H21" s="31"/>
      <c r="I21" s="25" t="s">
        <v>31</v>
      </c>
      <c r="J21" s="26" t="str">
        <f>'Rekapitulace stavby'!AN13</f>
        <v>Vyplň údaj</v>
      </c>
      <c r="K21" s="31"/>
      <c r="L21" s="41"/>
      <c r="S21" s="31"/>
      <c r="T21" s="31"/>
      <c r="U21" s="31"/>
      <c r="V21" s="31"/>
      <c r="W21" s="31"/>
      <c r="X21" s="31"/>
      <c r="Y21" s="31"/>
      <c r="Z21" s="31"/>
      <c r="AA21" s="31"/>
      <c r="AB21" s="31"/>
      <c r="AC21" s="31"/>
      <c r="AD21" s="31"/>
      <c r="AE21" s="31"/>
    </row>
    <row r="22" spans="1:31" s="2" customFormat="1" ht="18" customHeight="1">
      <c r="A22" s="31"/>
      <c r="B22" s="32"/>
      <c r="C22" s="31"/>
      <c r="D22" s="31"/>
      <c r="E22" s="300" t="str">
        <f>'Rekapitulace stavby'!E14</f>
        <v>Vyplň údaj</v>
      </c>
      <c r="F22" s="285"/>
      <c r="G22" s="285"/>
      <c r="H22" s="285"/>
      <c r="I22" s="25" t="s">
        <v>33</v>
      </c>
      <c r="J22" s="26" t="str">
        <f>'Rekapitulace stavby'!AN14</f>
        <v>Vyplň údaj</v>
      </c>
      <c r="K22" s="31"/>
      <c r="L22" s="41"/>
      <c r="S22" s="31"/>
      <c r="T22" s="31"/>
      <c r="U22" s="31"/>
      <c r="V22" s="31"/>
      <c r="W22" s="31"/>
      <c r="X22" s="31"/>
      <c r="Y22" s="31"/>
      <c r="Z22" s="31"/>
      <c r="AA22" s="31"/>
      <c r="AB22" s="31"/>
      <c r="AC22" s="31"/>
      <c r="AD22" s="31"/>
      <c r="AE22" s="31"/>
    </row>
    <row r="23" spans="1:31" s="2" customFormat="1" ht="6.95" customHeight="1">
      <c r="A23" s="31"/>
      <c r="B23" s="32"/>
      <c r="C23" s="31"/>
      <c r="D23" s="31"/>
      <c r="E23" s="31"/>
      <c r="F23" s="31"/>
      <c r="G23" s="31"/>
      <c r="H23" s="31"/>
      <c r="I23" s="31"/>
      <c r="J23" s="31"/>
      <c r="K23" s="31"/>
      <c r="L23" s="41"/>
      <c r="S23" s="31"/>
      <c r="T23" s="31"/>
      <c r="U23" s="31"/>
      <c r="V23" s="31"/>
      <c r="W23" s="31"/>
      <c r="X23" s="31"/>
      <c r="Y23" s="31"/>
      <c r="Z23" s="31"/>
      <c r="AA23" s="31"/>
      <c r="AB23" s="31"/>
      <c r="AC23" s="31"/>
      <c r="AD23" s="31"/>
      <c r="AE23" s="31"/>
    </row>
    <row r="24" spans="1:31" s="2" customFormat="1" ht="12" customHeight="1">
      <c r="A24" s="31"/>
      <c r="B24" s="32"/>
      <c r="C24" s="31"/>
      <c r="D24" s="25" t="s">
        <v>36</v>
      </c>
      <c r="E24" s="31"/>
      <c r="F24" s="31"/>
      <c r="G24" s="31"/>
      <c r="H24" s="31"/>
      <c r="I24" s="25" t="s">
        <v>31</v>
      </c>
      <c r="J24" s="23" t="s">
        <v>1</v>
      </c>
      <c r="K24" s="31"/>
      <c r="L24" s="41"/>
      <c r="S24" s="31"/>
      <c r="T24" s="31"/>
      <c r="U24" s="31"/>
      <c r="V24" s="31"/>
      <c r="W24" s="31"/>
      <c r="X24" s="31"/>
      <c r="Y24" s="31"/>
      <c r="Z24" s="31"/>
      <c r="AA24" s="31"/>
      <c r="AB24" s="31"/>
      <c r="AC24" s="31"/>
      <c r="AD24" s="31"/>
      <c r="AE24" s="31"/>
    </row>
    <row r="25" spans="1:31" s="2" customFormat="1" ht="18" customHeight="1">
      <c r="A25" s="31"/>
      <c r="B25" s="32"/>
      <c r="C25" s="31"/>
      <c r="D25" s="31"/>
      <c r="E25" s="23" t="s">
        <v>38</v>
      </c>
      <c r="F25" s="31"/>
      <c r="G25" s="31"/>
      <c r="H25" s="31"/>
      <c r="I25" s="25" t="s">
        <v>33</v>
      </c>
      <c r="J25" s="23" t="s">
        <v>1</v>
      </c>
      <c r="K25" s="31"/>
      <c r="L25" s="41"/>
      <c r="S25" s="31"/>
      <c r="T25" s="31"/>
      <c r="U25" s="31"/>
      <c r="V25" s="31"/>
      <c r="W25" s="31"/>
      <c r="X25" s="31"/>
      <c r="Y25" s="31"/>
      <c r="Z25" s="31"/>
      <c r="AA25" s="31"/>
      <c r="AB25" s="31"/>
      <c r="AC25" s="31"/>
      <c r="AD25" s="31"/>
      <c r="AE25" s="31"/>
    </row>
    <row r="26" spans="1:31" s="2" customFormat="1" ht="6.95" customHeight="1">
      <c r="A26" s="31"/>
      <c r="B26" s="32"/>
      <c r="C26" s="31"/>
      <c r="D26" s="31"/>
      <c r="E26" s="31"/>
      <c r="F26" s="31"/>
      <c r="G26" s="31"/>
      <c r="H26" s="31"/>
      <c r="I26" s="31"/>
      <c r="J26" s="31"/>
      <c r="K26" s="31"/>
      <c r="L26" s="41"/>
      <c r="S26" s="31"/>
      <c r="T26" s="31"/>
      <c r="U26" s="31"/>
      <c r="V26" s="31"/>
      <c r="W26" s="31"/>
      <c r="X26" s="31"/>
      <c r="Y26" s="31"/>
      <c r="Z26" s="31"/>
      <c r="AA26" s="31"/>
      <c r="AB26" s="31"/>
      <c r="AC26" s="31"/>
      <c r="AD26" s="31"/>
      <c r="AE26" s="31"/>
    </row>
    <row r="27" spans="1:31" s="2" customFormat="1" ht="12" customHeight="1">
      <c r="A27" s="31"/>
      <c r="B27" s="32"/>
      <c r="C27" s="31"/>
      <c r="D27" s="25" t="s">
        <v>41</v>
      </c>
      <c r="E27" s="31"/>
      <c r="F27" s="31"/>
      <c r="G27" s="31"/>
      <c r="H27" s="31"/>
      <c r="I27" s="25" t="s">
        <v>31</v>
      </c>
      <c r="J27" s="23" t="s">
        <v>1</v>
      </c>
      <c r="K27" s="31"/>
      <c r="L27" s="41"/>
      <c r="S27" s="31"/>
      <c r="T27" s="31"/>
      <c r="U27" s="31"/>
      <c r="V27" s="31"/>
      <c r="W27" s="31"/>
      <c r="X27" s="31"/>
      <c r="Y27" s="31"/>
      <c r="Z27" s="31"/>
      <c r="AA27" s="31"/>
      <c r="AB27" s="31"/>
      <c r="AC27" s="31"/>
      <c r="AD27" s="31"/>
      <c r="AE27" s="31"/>
    </row>
    <row r="28" spans="1:31" s="2" customFormat="1" ht="18" customHeight="1">
      <c r="A28" s="31"/>
      <c r="B28" s="32"/>
      <c r="C28" s="31"/>
      <c r="D28" s="31"/>
      <c r="E28" s="23" t="s">
        <v>42</v>
      </c>
      <c r="F28" s="31"/>
      <c r="G28" s="31"/>
      <c r="H28" s="31"/>
      <c r="I28" s="25" t="s">
        <v>33</v>
      </c>
      <c r="J28" s="23" t="s">
        <v>1</v>
      </c>
      <c r="K28" s="31"/>
      <c r="L28" s="41"/>
      <c r="S28" s="31"/>
      <c r="T28" s="31"/>
      <c r="U28" s="31"/>
      <c r="V28" s="31"/>
      <c r="W28" s="31"/>
      <c r="X28" s="31"/>
      <c r="Y28" s="31"/>
      <c r="Z28" s="31"/>
      <c r="AA28" s="31"/>
      <c r="AB28" s="31"/>
      <c r="AC28" s="31"/>
      <c r="AD28" s="31"/>
      <c r="AE28" s="31"/>
    </row>
    <row r="29" spans="1:31" s="2" customFormat="1" ht="6.95" customHeight="1">
      <c r="A29" s="31"/>
      <c r="B29" s="32"/>
      <c r="C29" s="31"/>
      <c r="D29" s="31"/>
      <c r="E29" s="31"/>
      <c r="F29" s="31"/>
      <c r="G29" s="31"/>
      <c r="H29" s="31"/>
      <c r="I29" s="31"/>
      <c r="J29" s="31"/>
      <c r="K29" s="31"/>
      <c r="L29" s="41"/>
      <c r="S29" s="31"/>
      <c r="T29" s="31"/>
      <c r="U29" s="31"/>
      <c r="V29" s="31"/>
      <c r="W29" s="31"/>
      <c r="X29" s="31"/>
      <c r="Y29" s="31"/>
      <c r="Z29" s="31"/>
      <c r="AA29" s="31"/>
      <c r="AB29" s="31"/>
      <c r="AC29" s="31"/>
      <c r="AD29" s="31"/>
      <c r="AE29" s="31"/>
    </row>
    <row r="30" spans="1:31" s="2" customFormat="1" ht="12" customHeight="1">
      <c r="A30" s="31"/>
      <c r="B30" s="32"/>
      <c r="C30" s="31"/>
      <c r="D30" s="25" t="s">
        <v>43</v>
      </c>
      <c r="E30" s="31"/>
      <c r="F30" s="31"/>
      <c r="G30" s="31"/>
      <c r="H30" s="31"/>
      <c r="I30" s="31"/>
      <c r="J30" s="31"/>
      <c r="K30" s="31"/>
      <c r="L30" s="41"/>
      <c r="S30" s="31"/>
      <c r="T30" s="31"/>
      <c r="U30" s="31"/>
      <c r="V30" s="31"/>
      <c r="W30" s="31"/>
      <c r="X30" s="31"/>
      <c r="Y30" s="31"/>
      <c r="Z30" s="31"/>
      <c r="AA30" s="31"/>
      <c r="AB30" s="31"/>
      <c r="AC30" s="31"/>
      <c r="AD30" s="31"/>
      <c r="AE30" s="31"/>
    </row>
    <row r="31" spans="1:31" s="2" customFormat="1" ht="6.95" customHeight="1">
      <c r="A31" s="31"/>
      <c r="B31" s="32"/>
      <c r="C31" s="31"/>
      <c r="D31" s="31"/>
      <c r="E31" s="31"/>
      <c r="F31" s="31"/>
      <c r="G31" s="31"/>
      <c r="H31" s="31"/>
      <c r="I31" s="31"/>
      <c r="J31" s="31"/>
      <c r="K31" s="31"/>
      <c r="L31" s="41"/>
      <c r="S31" s="31"/>
      <c r="T31" s="31"/>
      <c r="U31" s="31"/>
      <c r="V31" s="31"/>
      <c r="W31" s="31"/>
      <c r="X31" s="31"/>
      <c r="Y31" s="31"/>
      <c r="Z31" s="31"/>
      <c r="AA31" s="31"/>
      <c r="AB31" s="31"/>
      <c r="AC31" s="31"/>
      <c r="AD31" s="31"/>
      <c r="AE31" s="31"/>
    </row>
    <row r="32" spans="1:31" s="2" customFormat="1" ht="6.95" customHeight="1">
      <c r="A32" s="31"/>
      <c r="B32" s="32"/>
      <c r="C32" s="31"/>
      <c r="D32" s="65"/>
      <c r="E32" s="65"/>
      <c r="F32" s="65"/>
      <c r="G32" s="65"/>
      <c r="H32" s="65"/>
      <c r="I32" s="65"/>
      <c r="J32" s="65"/>
      <c r="K32" s="65"/>
      <c r="L32" s="41"/>
      <c r="S32" s="31"/>
      <c r="T32" s="31"/>
      <c r="U32" s="31"/>
      <c r="V32" s="31"/>
      <c r="W32" s="31"/>
      <c r="X32" s="31"/>
      <c r="Y32" s="31"/>
      <c r="Z32" s="31"/>
      <c r="AA32" s="31"/>
      <c r="AB32" s="31"/>
      <c r="AC32" s="31"/>
      <c r="AD32" s="31"/>
      <c r="AE32" s="31"/>
    </row>
    <row r="33" spans="1:31" s="2" customFormat="1" ht="25.35" customHeight="1">
      <c r="A33" s="31"/>
      <c r="B33" s="32"/>
      <c r="C33" s="31"/>
      <c r="D33" s="101" t="s">
        <v>45</v>
      </c>
      <c r="E33" s="31"/>
      <c r="F33" s="31"/>
      <c r="G33" s="31"/>
      <c r="H33" s="31"/>
      <c r="I33" s="31"/>
      <c r="J33" s="70">
        <f>ROUND(J105,2)</f>
        <v>0</v>
      </c>
      <c r="K33" s="31"/>
      <c r="L33" s="41"/>
      <c r="S33" s="31"/>
      <c r="T33" s="31"/>
      <c r="U33" s="31"/>
      <c r="V33" s="31"/>
      <c r="W33" s="31"/>
      <c r="X33" s="31"/>
      <c r="Y33" s="31"/>
      <c r="Z33" s="31"/>
      <c r="AA33" s="31"/>
      <c r="AB33" s="31"/>
      <c r="AC33" s="31"/>
      <c r="AD33" s="31"/>
      <c r="AE33" s="31"/>
    </row>
    <row r="34" spans="1:31" s="2" customFormat="1" ht="6.95" customHeight="1">
      <c r="A34" s="31"/>
      <c r="B34" s="32"/>
      <c r="C34" s="31"/>
      <c r="D34" s="65"/>
      <c r="E34" s="65"/>
      <c r="F34" s="65"/>
      <c r="G34" s="65"/>
      <c r="H34" s="65"/>
      <c r="I34" s="65"/>
      <c r="J34" s="65"/>
      <c r="K34" s="65"/>
      <c r="L34" s="41"/>
      <c r="S34" s="31"/>
      <c r="T34" s="31"/>
      <c r="U34" s="31"/>
      <c r="V34" s="31"/>
      <c r="W34" s="31"/>
      <c r="X34" s="31"/>
      <c r="Y34" s="31"/>
      <c r="Z34" s="31"/>
      <c r="AA34" s="31"/>
      <c r="AB34" s="31"/>
      <c r="AC34" s="31"/>
      <c r="AD34" s="31"/>
      <c r="AE34" s="31"/>
    </row>
    <row r="35" spans="1:31" s="2" customFormat="1" ht="14.45" customHeight="1">
      <c r="A35" s="31"/>
      <c r="B35" s="32"/>
      <c r="C35" s="31"/>
      <c r="D35" s="31"/>
      <c r="E35" s="31"/>
      <c r="F35" s="35" t="s">
        <v>47</v>
      </c>
      <c r="G35" s="31"/>
      <c r="H35" s="31"/>
      <c r="I35" s="35" t="s">
        <v>46</v>
      </c>
      <c r="J35" s="35" t="s">
        <v>48</v>
      </c>
      <c r="K35" s="31"/>
      <c r="L35" s="41"/>
      <c r="S35" s="31"/>
      <c r="T35" s="31"/>
      <c r="U35" s="31"/>
      <c r="V35" s="31"/>
      <c r="W35" s="31"/>
      <c r="X35" s="31"/>
      <c r="Y35" s="31"/>
      <c r="Z35" s="31"/>
      <c r="AA35" s="31"/>
      <c r="AB35" s="31"/>
      <c r="AC35" s="31"/>
      <c r="AD35" s="31"/>
      <c r="AE35" s="31"/>
    </row>
    <row r="36" spans="1:31" s="2" customFormat="1" ht="14.45" customHeight="1">
      <c r="A36" s="31"/>
      <c r="B36" s="32"/>
      <c r="C36" s="31"/>
      <c r="D36" s="102" t="s">
        <v>49</v>
      </c>
      <c r="E36" s="25" t="s">
        <v>50</v>
      </c>
      <c r="F36" s="103">
        <f>ROUND((SUM(BE105:BE166)),2)</f>
        <v>0</v>
      </c>
      <c r="G36" s="31"/>
      <c r="H36" s="31"/>
      <c r="I36" s="104">
        <v>0.21</v>
      </c>
      <c r="J36" s="103">
        <f>ROUND(((SUM(BE105:BE166))*I36),2)</f>
        <v>0</v>
      </c>
      <c r="K36" s="31"/>
      <c r="L36" s="41"/>
      <c r="S36" s="31"/>
      <c r="T36" s="31"/>
      <c r="U36" s="31"/>
      <c r="V36" s="31"/>
      <c r="W36" s="31"/>
      <c r="X36" s="31"/>
      <c r="Y36" s="31"/>
      <c r="Z36" s="31"/>
      <c r="AA36" s="31"/>
      <c r="AB36" s="31"/>
      <c r="AC36" s="31"/>
      <c r="AD36" s="31"/>
      <c r="AE36" s="31"/>
    </row>
    <row r="37" spans="1:31" s="2" customFormat="1" ht="14.45" customHeight="1">
      <c r="A37" s="31"/>
      <c r="B37" s="32"/>
      <c r="C37" s="31"/>
      <c r="D37" s="31"/>
      <c r="E37" s="25" t="s">
        <v>51</v>
      </c>
      <c r="F37" s="103">
        <f>ROUND((SUM(BF105:BF166)),2)</f>
        <v>0</v>
      </c>
      <c r="G37" s="31"/>
      <c r="H37" s="31"/>
      <c r="I37" s="104">
        <v>0.15</v>
      </c>
      <c r="J37" s="103">
        <f>ROUND(((SUM(BF105:BF166))*I37),2)</f>
        <v>0</v>
      </c>
      <c r="K37" s="31"/>
      <c r="L37" s="41"/>
      <c r="S37" s="31"/>
      <c r="T37" s="31"/>
      <c r="U37" s="31"/>
      <c r="V37" s="31"/>
      <c r="W37" s="31"/>
      <c r="X37" s="31"/>
      <c r="Y37" s="31"/>
      <c r="Z37" s="31"/>
      <c r="AA37" s="31"/>
      <c r="AB37" s="31"/>
      <c r="AC37" s="31"/>
      <c r="AD37" s="31"/>
      <c r="AE37" s="31"/>
    </row>
    <row r="38" spans="1:31" s="2" customFormat="1" ht="14.45" customHeight="1" hidden="1">
      <c r="A38" s="31"/>
      <c r="B38" s="32"/>
      <c r="C38" s="31"/>
      <c r="D38" s="31"/>
      <c r="E38" s="25" t="s">
        <v>52</v>
      </c>
      <c r="F38" s="103">
        <f>ROUND((SUM(BG105:BG166)),2)</f>
        <v>0</v>
      </c>
      <c r="G38" s="31"/>
      <c r="H38" s="31"/>
      <c r="I38" s="104">
        <v>0.21</v>
      </c>
      <c r="J38" s="103">
        <f>0</f>
        <v>0</v>
      </c>
      <c r="K38" s="31"/>
      <c r="L38" s="41"/>
      <c r="S38" s="31"/>
      <c r="T38" s="31"/>
      <c r="U38" s="31"/>
      <c r="V38" s="31"/>
      <c r="W38" s="31"/>
      <c r="X38" s="31"/>
      <c r="Y38" s="31"/>
      <c r="Z38" s="31"/>
      <c r="AA38" s="31"/>
      <c r="AB38" s="31"/>
      <c r="AC38" s="31"/>
      <c r="AD38" s="31"/>
      <c r="AE38" s="31"/>
    </row>
    <row r="39" spans="1:31" s="2" customFormat="1" ht="14.45" customHeight="1" hidden="1">
      <c r="A39" s="31"/>
      <c r="B39" s="32"/>
      <c r="C39" s="31"/>
      <c r="D39" s="31"/>
      <c r="E39" s="25" t="s">
        <v>53</v>
      </c>
      <c r="F39" s="103">
        <f>ROUND((SUM(BH105:BH166)),2)</f>
        <v>0</v>
      </c>
      <c r="G39" s="31"/>
      <c r="H39" s="31"/>
      <c r="I39" s="104">
        <v>0.15</v>
      </c>
      <c r="J39" s="103">
        <f>0</f>
        <v>0</v>
      </c>
      <c r="K39" s="31"/>
      <c r="L39" s="41"/>
      <c r="S39" s="31"/>
      <c r="T39" s="31"/>
      <c r="U39" s="31"/>
      <c r="V39" s="31"/>
      <c r="W39" s="31"/>
      <c r="X39" s="31"/>
      <c r="Y39" s="31"/>
      <c r="Z39" s="31"/>
      <c r="AA39" s="31"/>
      <c r="AB39" s="31"/>
      <c r="AC39" s="31"/>
      <c r="AD39" s="31"/>
      <c r="AE39" s="31"/>
    </row>
    <row r="40" spans="1:31" s="2" customFormat="1" ht="14.45" customHeight="1" hidden="1">
      <c r="A40" s="31"/>
      <c r="B40" s="32"/>
      <c r="C40" s="31"/>
      <c r="D40" s="31"/>
      <c r="E40" s="25" t="s">
        <v>54</v>
      </c>
      <c r="F40" s="103">
        <f>ROUND((SUM(BI105:BI166)),2)</f>
        <v>0</v>
      </c>
      <c r="G40" s="31"/>
      <c r="H40" s="31"/>
      <c r="I40" s="104">
        <v>0</v>
      </c>
      <c r="J40" s="103">
        <f>0</f>
        <v>0</v>
      </c>
      <c r="K40" s="31"/>
      <c r="L40" s="41"/>
      <c r="S40" s="31"/>
      <c r="T40" s="31"/>
      <c r="U40" s="31"/>
      <c r="V40" s="31"/>
      <c r="W40" s="31"/>
      <c r="X40" s="31"/>
      <c r="Y40" s="31"/>
      <c r="Z40" s="31"/>
      <c r="AA40" s="31"/>
      <c r="AB40" s="31"/>
      <c r="AC40" s="31"/>
      <c r="AD40" s="31"/>
      <c r="AE40" s="31"/>
    </row>
    <row r="41" spans="1:31" s="2" customFormat="1" ht="6.95" customHeight="1">
      <c r="A41" s="31"/>
      <c r="B41" s="32"/>
      <c r="C41" s="31"/>
      <c r="D41" s="31"/>
      <c r="E41" s="31"/>
      <c r="F41" s="31"/>
      <c r="G41" s="31"/>
      <c r="H41" s="31"/>
      <c r="I41" s="31"/>
      <c r="J41" s="31"/>
      <c r="K41" s="31"/>
      <c r="L41" s="41"/>
      <c r="S41" s="31"/>
      <c r="T41" s="31"/>
      <c r="U41" s="31"/>
      <c r="V41" s="31"/>
      <c r="W41" s="31"/>
      <c r="X41" s="31"/>
      <c r="Y41" s="31"/>
      <c r="Z41" s="31"/>
      <c r="AA41" s="31"/>
      <c r="AB41" s="31"/>
      <c r="AC41" s="31"/>
      <c r="AD41" s="31"/>
      <c r="AE41" s="31"/>
    </row>
    <row r="42" spans="1:31" s="2" customFormat="1" ht="25.35" customHeight="1">
      <c r="A42" s="31"/>
      <c r="B42" s="32"/>
      <c r="C42" s="105"/>
      <c r="D42" s="106" t="s">
        <v>55</v>
      </c>
      <c r="E42" s="59"/>
      <c r="F42" s="59"/>
      <c r="G42" s="107" t="s">
        <v>56</v>
      </c>
      <c r="H42" s="108" t="s">
        <v>57</v>
      </c>
      <c r="I42" s="59"/>
      <c r="J42" s="109">
        <f>SUM(J33:J40)</f>
        <v>0</v>
      </c>
      <c r="K42" s="110"/>
      <c r="L42" s="41"/>
      <c r="S42" s="31"/>
      <c r="T42" s="31"/>
      <c r="U42" s="31"/>
      <c r="V42" s="31"/>
      <c r="W42" s="31"/>
      <c r="X42" s="31"/>
      <c r="Y42" s="31"/>
      <c r="Z42" s="31"/>
      <c r="AA42" s="31"/>
      <c r="AB42" s="31"/>
      <c r="AC42" s="31"/>
      <c r="AD42" s="31"/>
      <c r="AE42" s="31"/>
    </row>
    <row r="43" spans="1:31" s="2" customFormat="1" ht="8.25" customHeight="1">
      <c r="A43" s="31"/>
      <c r="B43" s="32"/>
      <c r="C43" s="31"/>
      <c r="D43" s="31"/>
      <c r="E43" s="31"/>
      <c r="F43" s="31"/>
      <c r="G43" s="31"/>
      <c r="H43" s="31"/>
      <c r="I43" s="31"/>
      <c r="J43" s="31"/>
      <c r="K43" s="31"/>
      <c r="L43" s="41"/>
      <c r="S43" s="31"/>
      <c r="T43" s="31"/>
      <c r="U43" s="31"/>
      <c r="V43" s="31"/>
      <c r="W43" s="31"/>
      <c r="X43" s="31"/>
      <c r="Y43" s="31"/>
      <c r="Z43" s="31"/>
      <c r="AA43" s="31"/>
      <c r="AB43" s="31"/>
      <c r="AC43" s="31"/>
      <c r="AD43" s="31"/>
      <c r="AE43" s="31"/>
    </row>
    <row r="44" spans="2:12" s="2" customFormat="1" ht="14.45" customHeight="1">
      <c r="B44" s="41"/>
      <c r="D44" s="42" t="s">
        <v>58</v>
      </c>
      <c r="E44" s="43"/>
      <c r="F44" s="43"/>
      <c r="G44" s="42" t="s">
        <v>59</v>
      </c>
      <c r="H44" s="43"/>
      <c r="I44" s="43"/>
      <c r="J44" s="43"/>
      <c r="K44" s="43"/>
      <c r="L44" s="41"/>
    </row>
    <row r="45" spans="1:31" s="2" customFormat="1" ht="12.75">
      <c r="A45" s="31"/>
      <c r="B45" s="32"/>
      <c r="C45" s="31"/>
      <c r="D45" s="44" t="s">
        <v>60</v>
      </c>
      <c r="E45" s="34"/>
      <c r="F45" s="111" t="s">
        <v>61</v>
      </c>
      <c r="G45" s="44" t="s">
        <v>60</v>
      </c>
      <c r="H45" s="34"/>
      <c r="I45" s="34"/>
      <c r="J45" s="112" t="s">
        <v>61</v>
      </c>
      <c r="K45" s="34"/>
      <c r="L45" s="41"/>
      <c r="S45" s="31"/>
      <c r="T45" s="31"/>
      <c r="U45" s="31"/>
      <c r="V45" s="31"/>
      <c r="W45" s="31"/>
      <c r="X45" s="31"/>
      <c r="Y45" s="31"/>
      <c r="Z45" s="31"/>
      <c r="AA45" s="31"/>
      <c r="AB45" s="31"/>
      <c r="AC45" s="31"/>
      <c r="AD45" s="31"/>
      <c r="AE45" s="31"/>
    </row>
    <row r="46" spans="2:12" ht="12">
      <c r="B46" s="18"/>
      <c r="L46" s="18"/>
    </row>
    <row r="47" spans="1:31" s="2" customFormat="1" ht="12.75">
      <c r="A47" s="31"/>
      <c r="B47" s="32"/>
      <c r="C47" s="31"/>
      <c r="D47" s="42" t="s">
        <v>62</v>
      </c>
      <c r="E47" s="45"/>
      <c r="F47" s="45"/>
      <c r="G47" s="42" t="s">
        <v>63</v>
      </c>
      <c r="H47" s="45"/>
      <c r="I47" s="45"/>
      <c r="J47" s="45"/>
      <c r="K47" s="45"/>
      <c r="L47" s="41"/>
      <c r="S47" s="31"/>
      <c r="T47" s="31"/>
      <c r="U47" s="31"/>
      <c r="V47" s="31"/>
      <c r="W47" s="31"/>
      <c r="X47" s="31"/>
      <c r="Y47" s="31"/>
      <c r="Z47" s="31"/>
      <c r="AA47" s="31"/>
      <c r="AB47" s="31"/>
      <c r="AC47" s="31"/>
      <c r="AD47" s="31"/>
      <c r="AE47" s="31"/>
    </row>
    <row r="48" spans="2:12" ht="12">
      <c r="B48" s="18"/>
      <c r="L48" s="18"/>
    </row>
    <row r="49" spans="1:31" s="2" customFormat="1" ht="12.75">
      <c r="A49" s="31"/>
      <c r="B49" s="32"/>
      <c r="C49" s="31"/>
      <c r="D49" s="44" t="s">
        <v>60</v>
      </c>
      <c r="E49" s="34"/>
      <c r="F49" s="111" t="s">
        <v>61</v>
      </c>
      <c r="G49" s="44" t="s">
        <v>60</v>
      </c>
      <c r="H49" s="34"/>
      <c r="I49" s="34"/>
      <c r="J49" s="112" t="s">
        <v>61</v>
      </c>
      <c r="K49" s="34"/>
      <c r="L49" s="41"/>
      <c r="S49" s="31"/>
      <c r="T49" s="31"/>
      <c r="U49" s="31"/>
      <c r="V49" s="31"/>
      <c r="W49" s="31"/>
      <c r="X49" s="31"/>
      <c r="Y49" s="31"/>
      <c r="Z49" s="31"/>
      <c r="AA49" s="31"/>
      <c r="AB49" s="31"/>
      <c r="AC49" s="31"/>
      <c r="AD49" s="31"/>
      <c r="AE49" s="31"/>
    </row>
    <row r="50" spans="1:31" s="2" customFormat="1" ht="14.45" customHeight="1">
      <c r="A50" s="31"/>
      <c r="B50" s="46"/>
      <c r="C50" s="47"/>
      <c r="D50" s="47"/>
      <c r="E50" s="47"/>
      <c r="F50" s="47"/>
      <c r="G50" s="47"/>
      <c r="H50" s="47"/>
      <c r="I50" s="47"/>
      <c r="J50" s="47"/>
      <c r="K50" s="47"/>
      <c r="L50" s="41"/>
      <c r="S50" s="31"/>
      <c r="T50" s="31"/>
      <c r="U50" s="31"/>
      <c r="V50" s="31"/>
      <c r="W50" s="31"/>
      <c r="X50" s="31"/>
      <c r="Y50" s="31"/>
      <c r="Z50" s="31"/>
      <c r="AA50" s="31"/>
      <c r="AB50" s="31"/>
      <c r="AC50" s="31"/>
      <c r="AD50" s="31"/>
      <c r="AE50" s="31"/>
    </row>
    <row r="52" spans="1:31" s="2" customFormat="1" ht="6.95" customHeight="1">
      <c r="A52" s="31"/>
      <c r="B52" s="48"/>
      <c r="C52" s="49"/>
      <c r="D52" s="49"/>
      <c r="E52" s="49"/>
      <c r="F52" s="49"/>
      <c r="G52" s="49"/>
      <c r="H52" s="49"/>
      <c r="I52" s="49"/>
      <c r="J52" s="49"/>
      <c r="K52" s="49"/>
      <c r="L52" s="41"/>
      <c r="S52" s="31"/>
      <c r="T52" s="31"/>
      <c r="U52" s="31"/>
      <c r="V52" s="31"/>
      <c r="W52" s="31"/>
      <c r="X52" s="31"/>
      <c r="Y52" s="31"/>
      <c r="Z52" s="31"/>
      <c r="AA52" s="31"/>
      <c r="AB52" s="31"/>
      <c r="AC52" s="31"/>
      <c r="AD52" s="31"/>
      <c r="AE52" s="31"/>
    </row>
    <row r="53" spans="1:31" s="2" customFormat="1" ht="24.95" customHeight="1">
      <c r="A53" s="31"/>
      <c r="B53" s="32"/>
      <c r="C53" s="19" t="s">
        <v>168</v>
      </c>
      <c r="D53" s="31"/>
      <c r="E53" s="31"/>
      <c r="F53" s="31"/>
      <c r="G53" s="31"/>
      <c r="H53" s="31"/>
      <c r="I53" s="31"/>
      <c r="J53" s="31"/>
      <c r="K53" s="31"/>
      <c r="L53" s="41"/>
      <c r="S53" s="31"/>
      <c r="T53" s="31"/>
      <c r="U53" s="31"/>
      <c r="V53" s="31"/>
      <c r="W53" s="31"/>
      <c r="X53" s="31"/>
      <c r="Y53" s="31"/>
      <c r="Z53" s="31"/>
      <c r="AA53" s="31"/>
      <c r="AB53" s="31"/>
      <c r="AC53" s="31"/>
      <c r="AD53" s="31"/>
      <c r="AE53" s="31"/>
    </row>
    <row r="54" spans="1:31" s="2" customFormat="1" ht="6.95" customHeight="1">
      <c r="A54" s="31"/>
      <c r="B54" s="32"/>
      <c r="C54" s="31"/>
      <c r="D54" s="31"/>
      <c r="E54" s="31"/>
      <c r="F54" s="31"/>
      <c r="G54" s="31"/>
      <c r="H54" s="31"/>
      <c r="I54" s="31"/>
      <c r="J54" s="31"/>
      <c r="K54" s="31"/>
      <c r="L54" s="41"/>
      <c r="S54" s="31"/>
      <c r="T54" s="31"/>
      <c r="U54" s="31"/>
      <c r="V54" s="31"/>
      <c r="W54" s="31"/>
      <c r="X54" s="31"/>
      <c r="Y54" s="31"/>
      <c r="Z54" s="31"/>
      <c r="AA54" s="31"/>
      <c r="AB54" s="31"/>
      <c r="AC54" s="31"/>
      <c r="AD54" s="31"/>
      <c r="AE54" s="31"/>
    </row>
    <row r="55" spans="1:31" s="2" customFormat="1" ht="12" customHeight="1">
      <c r="A55" s="31"/>
      <c r="B55" s="32"/>
      <c r="C55" s="25" t="s">
        <v>16</v>
      </c>
      <c r="D55" s="31"/>
      <c r="E55" s="31"/>
      <c r="F55" s="31"/>
      <c r="G55" s="31"/>
      <c r="H55" s="31"/>
      <c r="I55" s="31"/>
      <c r="J55" s="31"/>
      <c r="K55" s="31"/>
      <c r="L55" s="41"/>
      <c r="S55" s="31"/>
      <c r="T55" s="31"/>
      <c r="U55" s="31"/>
      <c r="V55" s="31"/>
      <c r="W55" s="31"/>
      <c r="X55" s="31"/>
      <c r="Y55" s="31"/>
      <c r="Z55" s="31"/>
      <c r="AA55" s="31"/>
      <c r="AB55" s="31"/>
      <c r="AC55" s="31"/>
      <c r="AD55" s="31"/>
      <c r="AE55" s="31"/>
    </row>
    <row r="56" spans="1:31" s="2" customFormat="1" ht="16.5" customHeight="1">
      <c r="A56" s="31"/>
      <c r="B56" s="32"/>
      <c r="C56" s="31"/>
      <c r="D56" s="31"/>
      <c r="E56" s="298" t="str">
        <f>E7</f>
        <v>Odkanalizování lokality sídliště Gigant</v>
      </c>
      <c r="F56" s="299"/>
      <c r="G56" s="299"/>
      <c r="H56" s="299"/>
      <c r="I56" s="31"/>
      <c r="J56" s="31"/>
      <c r="K56" s="31"/>
      <c r="L56" s="41"/>
      <c r="S56" s="31"/>
      <c r="T56" s="31"/>
      <c r="U56" s="31"/>
      <c r="V56" s="31"/>
      <c r="W56" s="31"/>
      <c r="X56" s="31"/>
      <c r="Y56" s="31"/>
      <c r="Z56" s="31"/>
      <c r="AA56" s="31"/>
      <c r="AB56" s="31"/>
      <c r="AC56" s="31"/>
      <c r="AD56" s="31"/>
      <c r="AE56" s="31"/>
    </row>
    <row r="57" spans="2:12" s="1" customFormat="1" ht="12" customHeight="1">
      <c r="B57" s="18"/>
      <c r="C57" s="25" t="s">
        <v>162</v>
      </c>
      <c r="L57" s="18"/>
    </row>
    <row r="58" spans="2:12" s="1" customFormat="1" ht="16.5" customHeight="1">
      <c r="B58" s="18"/>
      <c r="E58" s="298" t="s">
        <v>1835</v>
      </c>
      <c r="F58" s="272"/>
      <c r="G58" s="272"/>
      <c r="H58" s="272"/>
      <c r="L58" s="18"/>
    </row>
    <row r="59" spans="2:12" s="1" customFormat="1" ht="12" customHeight="1">
      <c r="B59" s="18"/>
      <c r="C59" s="25" t="s">
        <v>1836</v>
      </c>
      <c r="L59" s="18"/>
    </row>
    <row r="60" spans="1:31" s="2" customFormat="1" ht="16.5" customHeight="1">
      <c r="A60" s="31"/>
      <c r="B60" s="32"/>
      <c r="C60" s="31"/>
      <c r="D60" s="31"/>
      <c r="E60" s="301" t="s">
        <v>1921</v>
      </c>
      <c r="F60" s="297"/>
      <c r="G60" s="297"/>
      <c r="H60" s="297"/>
      <c r="I60" s="31"/>
      <c r="J60" s="31"/>
      <c r="K60" s="31"/>
      <c r="L60" s="41"/>
      <c r="S60" s="31"/>
      <c r="T60" s="31"/>
      <c r="U60" s="31"/>
      <c r="V60" s="31"/>
      <c r="W60" s="31"/>
      <c r="X60" s="31"/>
      <c r="Y60" s="31"/>
      <c r="Z60" s="31"/>
      <c r="AA60" s="31"/>
      <c r="AB60" s="31"/>
      <c r="AC60" s="31"/>
      <c r="AD60" s="31"/>
      <c r="AE60" s="31"/>
    </row>
    <row r="61" spans="1:31" s="2" customFormat="1" ht="12" customHeight="1">
      <c r="A61" s="31"/>
      <c r="B61" s="32"/>
      <c r="C61" s="25" t="s">
        <v>1925</v>
      </c>
      <c r="D61" s="31"/>
      <c r="E61" s="31"/>
      <c r="F61" s="31"/>
      <c r="G61" s="31"/>
      <c r="H61" s="31"/>
      <c r="I61" s="31"/>
      <c r="J61" s="31"/>
      <c r="K61" s="31"/>
      <c r="L61" s="41"/>
      <c r="S61" s="31"/>
      <c r="T61" s="31"/>
      <c r="U61" s="31"/>
      <c r="V61" s="31"/>
      <c r="W61" s="31"/>
      <c r="X61" s="31"/>
      <c r="Y61" s="31"/>
      <c r="Z61" s="31"/>
      <c r="AA61" s="31"/>
      <c r="AB61" s="31"/>
      <c r="AC61" s="31"/>
      <c r="AD61" s="31"/>
      <c r="AE61" s="31"/>
    </row>
    <row r="62" spans="1:31" s="2" customFormat="1" ht="16.5" customHeight="1">
      <c r="A62" s="31"/>
      <c r="B62" s="32"/>
      <c r="C62" s="31"/>
      <c r="D62" s="31"/>
      <c r="E62" s="294" t="str">
        <f>E13</f>
        <v>2021_2.14.2.2. - Dodávky a montáže ČSOV</v>
      </c>
      <c r="F62" s="297"/>
      <c r="G62" s="297"/>
      <c r="H62" s="297"/>
      <c r="I62" s="31"/>
      <c r="J62" s="31"/>
      <c r="K62" s="31"/>
      <c r="L62" s="41"/>
      <c r="S62" s="31"/>
      <c r="T62" s="31"/>
      <c r="U62" s="31"/>
      <c r="V62" s="31"/>
      <c r="W62" s="31"/>
      <c r="X62" s="31"/>
      <c r="Y62" s="31"/>
      <c r="Z62" s="31"/>
      <c r="AA62" s="31"/>
      <c r="AB62" s="31"/>
      <c r="AC62" s="31"/>
      <c r="AD62" s="31"/>
      <c r="AE62" s="31"/>
    </row>
    <row r="63" spans="1:31" s="2" customFormat="1" ht="6.95" customHeight="1">
      <c r="A63" s="31"/>
      <c r="B63" s="32"/>
      <c r="C63" s="31"/>
      <c r="D63" s="31"/>
      <c r="E63" s="31"/>
      <c r="F63" s="31"/>
      <c r="G63" s="31"/>
      <c r="H63" s="31"/>
      <c r="I63" s="31"/>
      <c r="J63" s="31"/>
      <c r="K63" s="31"/>
      <c r="L63" s="41"/>
      <c r="S63" s="31"/>
      <c r="T63" s="31"/>
      <c r="U63" s="31"/>
      <c r="V63" s="31"/>
      <c r="W63" s="31"/>
      <c r="X63" s="31"/>
      <c r="Y63" s="31"/>
      <c r="Z63" s="31"/>
      <c r="AA63" s="31"/>
      <c r="AB63" s="31"/>
      <c r="AC63" s="31"/>
      <c r="AD63" s="31"/>
      <c r="AE63" s="31"/>
    </row>
    <row r="64" spans="1:31" s="2" customFormat="1" ht="12" customHeight="1">
      <c r="A64" s="31"/>
      <c r="B64" s="32"/>
      <c r="C64" s="25" t="s">
        <v>22</v>
      </c>
      <c r="D64" s="31"/>
      <c r="E64" s="31"/>
      <c r="F64" s="23" t="str">
        <f>F16</f>
        <v>Gigant</v>
      </c>
      <c r="G64" s="31"/>
      <c r="H64" s="31"/>
      <c r="I64" s="25" t="s">
        <v>24</v>
      </c>
      <c r="J64" s="54" t="str">
        <f>IF(J16="","",J16)</f>
        <v>15. 3. 2021</v>
      </c>
      <c r="K64" s="31"/>
      <c r="L64" s="41"/>
      <c r="S64" s="31"/>
      <c r="T64" s="31"/>
      <c r="U64" s="31"/>
      <c r="V64" s="31"/>
      <c r="W64" s="31"/>
      <c r="X64" s="31"/>
      <c r="Y64" s="31"/>
      <c r="Z64" s="31"/>
      <c r="AA64" s="31"/>
      <c r="AB64" s="31"/>
      <c r="AC64" s="31"/>
      <c r="AD64" s="31"/>
      <c r="AE64" s="31"/>
    </row>
    <row r="65" spans="1:31" s="2" customFormat="1" ht="6.95" customHeight="1">
      <c r="A65" s="31"/>
      <c r="B65" s="32"/>
      <c r="C65" s="31"/>
      <c r="D65" s="31"/>
      <c r="E65" s="31"/>
      <c r="F65" s="31"/>
      <c r="G65" s="31"/>
      <c r="H65" s="31"/>
      <c r="I65" s="31"/>
      <c r="J65" s="31"/>
      <c r="K65" s="31"/>
      <c r="L65" s="41"/>
      <c r="S65" s="31"/>
      <c r="T65" s="31"/>
      <c r="U65" s="31"/>
      <c r="V65" s="31"/>
      <c r="W65" s="31"/>
      <c r="X65" s="31"/>
      <c r="Y65" s="31"/>
      <c r="Z65" s="31"/>
      <c r="AA65" s="31"/>
      <c r="AB65" s="31"/>
      <c r="AC65" s="31"/>
      <c r="AD65" s="31"/>
      <c r="AE65" s="31"/>
    </row>
    <row r="66" spans="1:31" s="2" customFormat="1" ht="25.7" customHeight="1">
      <c r="A66" s="31"/>
      <c r="B66" s="32"/>
      <c r="C66" s="25" t="s">
        <v>30</v>
      </c>
      <c r="D66" s="31"/>
      <c r="E66" s="31"/>
      <c r="F66" s="23" t="str">
        <f>E19</f>
        <v>Město Třeboň</v>
      </c>
      <c r="G66" s="31"/>
      <c r="H66" s="31"/>
      <c r="I66" s="25" t="s">
        <v>36</v>
      </c>
      <c r="J66" s="29" t="str">
        <f>E25</f>
        <v>Vodohospodářský rozvoj a výstavba a.s.</v>
      </c>
      <c r="K66" s="31"/>
      <c r="L66" s="41"/>
      <c r="S66" s="31"/>
      <c r="T66" s="31"/>
      <c r="U66" s="31"/>
      <c r="V66" s="31"/>
      <c r="W66" s="31"/>
      <c r="X66" s="31"/>
      <c r="Y66" s="31"/>
      <c r="Z66" s="31"/>
      <c r="AA66" s="31"/>
      <c r="AB66" s="31"/>
      <c r="AC66" s="31"/>
      <c r="AD66" s="31"/>
      <c r="AE66" s="31"/>
    </row>
    <row r="67" spans="1:31" s="2" customFormat="1" ht="15.2" customHeight="1">
      <c r="A67" s="31"/>
      <c r="B67" s="32"/>
      <c r="C67" s="25" t="s">
        <v>34</v>
      </c>
      <c r="D67" s="31"/>
      <c r="E67" s="31"/>
      <c r="F67" s="23" t="str">
        <f>IF(E22="","",E22)</f>
        <v>Vyplň údaj</v>
      </c>
      <c r="G67" s="31"/>
      <c r="H67" s="31"/>
      <c r="I67" s="25" t="s">
        <v>41</v>
      </c>
      <c r="J67" s="29" t="str">
        <f>E28</f>
        <v>Dvořák</v>
      </c>
      <c r="K67" s="31"/>
      <c r="L67" s="41"/>
      <c r="S67" s="31"/>
      <c r="T67" s="31"/>
      <c r="U67" s="31"/>
      <c r="V67" s="31"/>
      <c r="W67" s="31"/>
      <c r="X67" s="31"/>
      <c r="Y67" s="31"/>
      <c r="Z67" s="31"/>
      <c r="AA67" s="31"/>
      <c r="AB67" s="31"/>
      <c r="AC67" s="31"/>
      <c r="AD67" s="31"/>
      <c r="AE67" s="31"/>
    </row>
    <row r="68" spans="1:31" s="2" customFormat="1" ht="10.35" customHeight="1">
      <c r="A68" s="31"/>
      <c r="B68" s="32"/>
      <c r="C68" s="31"/>
      <c r="D68" s="31"/>
      <c r="E68" s="31"/>
      <c r="F68" s="31"/>
      <c r="G68" s="31"/>
      <c r="H68" s="31"/>
      <c r="I68" s="31"/>
      <c r="J68" s="31"/>
      <c r="K68" s="31"/>
      <c r="L68" s="41"/>
      <c r="S68" s="31"/>
      <c r="T68" s="31"/>
      <c r="U68" s="31"/>
      <c r="V68" s="31"/>
      <c r="W68" s="31"/>
      <c r="X68" s="31"/>
      <c r="Y68" s="31"/>
      <c r="Z68" s="31"/>
      <c r="AA68" s="31"/>
      <c r="AB68" s="31"/>
      <c r="AC68" s="31"/>
      <c r="AD68" s="31"/>
      <c r="AE68" s="31"/>
    </row>
    <row r="69" spans="1:31" s="2" customFormat="1" ht="29.25" customHeight="1">
      <c r="A69" s="31"/>
      <c r="B69" s="32"/>
      <c r="C69" s="113" t="s">
        <v>169</v>
      </c>
      <c r="D69" s="105"/>
      <c r="E69" s="105"/>
      <c r="F69" s="105"/>
      <c r="G69" s="105"/>
      <c r="H69" s="105"/>
      <c r="I69" s="105"/>
      <c r="J69" s="114" t="s">
        <v>170</v>
      </c>
      <c r="K69" s="105"/>
      <c r="L69" s="41"/>
      <c r="S69" s="31"/>
      <c r="T69" s="31"/>
      <c r="U69" s="31"/>
      <c r="V69" s="31"/>
      <c r="W69" s="31"/>
      <c r="X69" s="31"/>
      <c r="Y69" s="31"/>
      <c r="Z69" s="31"/>
      <c r="AA69" s="31"/>
      <c r="AB69" s="31"/>
      <c r="AC69" s="31"/>
      <c r="AD69" s="31"/>
      <c r="AE69" s="31"/>
    </row>
    <row r="70" spans="1:31" s="2" customFormat="1" ht="10.35" customHeight="1">
      <c r="A70" s="31"/>
      <c r="B70" s="32"/>
      <c r="C70" s="31"/>
      <c r="D70" s="31"/>
      <c r="E70" s="31"/>
      <c r="F70" s="31"/>
      <c r="G70" s="31"/>
      <c r="H70" s="31"/>
      <c r="I70" s="31"/>
      <c r="J70" s="31"/>
      <c r="K70" s="31"/>
      <c r="L70" s="41"/>
      <c r="S70" s="31"/>
      <c r="T70" s="31"/>
      <c r="U70" s="31"/>
      <c r="V70" s="31"/>
      <c r="W70" s="31"/>
      <c r="X70" s="31"/>
      <c r="Y70" s="31"/>
      <c r="Z70" s="31"/>
      <c r="AA70" s="31"/>
      <c r="AB70" s="31"/>
      <c r="AC70" s="31"/>
      <c r="AD70" s="31"/>
      <c r="AE70" s="31"/>
    </row>
    <row r="71" spans="1:47" s="2" customFormat="1" ht="22.9" customHeight="1">
      <c r="A71" s="31"/>
      <c r="B71" s="32"/>
      <c r="C71" s="115" t="s">
        <v>171</v>
      </c>
      <c r="D71" s="31"/>
      <c r="E71" s="31"/>
      <c r="F71" s="31"/>
      <c r="G71" s="31"/>
      <c r="H71" s="31"/>
      <c r="I71" s="31"/>
      <c r="J71" s="70">
        <f>J105</f>
        <v>0</v>
      </c>
      <c r="K71" s="31"/>
      <c r="L71" s="41"/>
      <c r="S71" s="31"/>
      <c r="T71" s="31"/>
      <c r="U71" s="31"/>
      <c r="V71" s="31"/>
      <c r="W71" s="31"/>
      <c r="X71" s="31"/>
      <c r="Y71" s="31"/>
      <c r="Z71" s="31"/>
      <c r="AA71" s="31"/>
      <c r="AB71" s="31"/>
      <c r="AC71" s="31"/>
      <c r="AD71" s="31"/>
      <c r="AE71" s="31"/>
      <c r="AU71" s="15" t="s">
        <v>172</v>
      </c>
    </row>
    <row r="72" spans="2:12" s="9" customFormat="1" ht="24.95" customHeight="1">
      <c r="B72" s="116"/>
      <c r="D72" s="117" t="s">
        <v>275</v>
      </c>
      <c r="E72" s="118"/>
      <c r="F72" s="118"/>
      <c r="G72" s="118"/>
      <c r="H72" s="118"/>
      <c r="I72" s="118"/>
      <c r="J72" s="119">
        <f>J106</f>
        <v>0</v>
      </c>
      <c r="L72" s="116"/>
    </row>
    <row r="73" spans="2:12" s="10" customFormat="1" ht="19.9" customHeight="1">
      <c r="B73" s="120"/>
      <c r="D73" s="121" t="s">
        <v>276</v>
      </c>
      <c r="E73" s="122"/>
      <c r="F73" s="122"/>
      <c r="G73" s="122"/>
      <c r="H73" s="122"/>
      <c r="I73" s="122"/>
      <c r="J73" s="123">
        <f>J107</f>
        <v>0</v>
      </c>
      <c r="L73" s="120"/>
    </row>
    <row r="74" spans="2:12" s="10" customFormat="1" ht="19.9" customHeight="1">
      <c r="B74" s="120"/>
      <c r="D74" s="121" t="s">
        <v>277</v>
      </c>
      <c r="E74" s="122"/>
      <c r="F74" s="122"/>
      <c r="G74" s="122"/>
      <c r="H74" s="122"/>
      <c r="I74" s="122"/>
      <c r="J74" s="123">
        <f>J108</f>
        <v>0</v>
      </c>
      <c r="L74" s="120"/>
    </row>
    <row r="75" spans="2:12" s="10" customFormat="1" ht="19.9" customHeight="1">
      <c r="B75" s="120"/>
      <c r="D75" s="121" t="s">
        <v>279</v>
      </c>
      <c r="E75" s="122"/>
      <c r="F75" s="122"/>
      <c r="G75" s="122"/>
      <c r="H75" s="122"/>
      <c r="I75" s="122"/>
      <c r="J75" s="123">
        <f>J109</f>
        <v>0</v>
      </c>
      <c r="L75" s="120"/>
    </row>
    <row r="76" spans="2:12" s="10" customFormat="1" ht="19.9" customHeight="1">
      <c r="B76" s="120"/>
      <c r="D76" s="121" t="s">
        <v>280</v>
      </c>
      <c r="E76" s="122"/>
      <c r="F76" s="122"/>
      <c r="G76" s="122"/>
      <c r="H76" s="122"/>
      <c r="I76" s="122"/>
      <c r="J76" s="123">
        <f aca="true" t="shared" si="0" ref="J76:J81">J151</f>
        <v>0</v>
      </c>
      <c r="L76" s="120"/>
    </row>
    <row r="77" spans="2:12" s="10" customFormat="1" ht="19.9" customHeight="1">
      <c r="B77" s="120"/>
      <c r="D77" s="121" t="s">
        <v>1930</v>
      </c>
      <c r="E77" s="122"/>
      <c r="F77" s="122"/>
      <c r="G77" s="122"/>
      <c r="H77" s="122"/>
      <c r="I77" s="122"/>
      <c r="J77" s="123">
        <f t="shared" si="0"/>
        <v>0</v>
      </c>
      <c r="L77" s="120"/>
    </row>
    <row r="78" spans="2:12" s="10" customFormat="1" ht="14.85" customHeight="1">
      <c r="B78" s="120"/>
      <c r="D78" s="121" t="s">
        <v>284</v>
      </c>
      <c r="E78" s="122"/>
      <c r="F78" s="122"/>
      <c r="G78" s="122"/>
      <c r="H78" s="122"/>
      <c r="I78" s="122"/>
      <c r="J78" s="123">
        <f t="shared" si="0"/>
        <v>0</v>
      </c>
      <c r="L78" s="120"/>
    </row>
    <row r="79" spans="2:12" s="9" customFormat="1" ht="24.95" customHeight="1">
      <c r="B79" s="116"/>
      <c r="D79" s="117" t="s">
        <v>286</v>
      </c>
      <c r="E79" s="118"/>
      <c r="F79" s="118"/>
      <c r="G79" s="118"/>
      <c r="H79" s="118"/>
      <c r="I79" s="118"/>
      <c r="J79" s="119">
        <f t="shared" si="0"/>
        <v>0</v>
      </c>
      <c r="L79" s="116"/>
    </row>
    <row r="80" spans="2:12" s="10" customFormat="1" ht="19.9" customHeight="1">
      <c r="B80" s="120"/>
      <c r="D80" s="121" t="s">
        <v>1931</v>
      </c>
      <c r="E80" s="122"/>
      <c r="F80" s="122"/>
      <c r="G80" s="122"/>
      <c r="H80" s="122"/>
      <c r="I80" s="122"/>
      <c r="J80" s="123">
        <f t="shared" si="0"/>
        <v>0</v>
      </c>
      <c r="L80" s="120"/>
    </row>
    <row r="81" spans="2:12" s="10" customFormat="1" ht="19.9" customHeight="1">
      <c r="B81" s="120"/>
      <c r="D81" s="121" t="s">
        <v>1998</v>
      </c>
      <c r="E81" s="122"/>
      <c r="F81" s="122"/>
      <c r="G81" s="122"/>
      <c r="H81" s="122"/>
      <c r="I81" s="122"/>
      <c r="J81" s="123">
        <f t="shared" si="0"/>
        <v>0</v>
      </c>
      <c r="L81" s="120"/>
    </row>
    <row r="82" spans="1:31" s="2" customFormat="1" ht="21.7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6.95" customHeight="1">
      <c r="A83" s="31"/>
      <c r="B83" s="46"/>
      <c r="C83" s="47"/>
      <c r="D83" s="47"/>
      <c r="E83" s="47"/>
      <c r="F83" s="47"/>
      <c r="G83" s="47"/>
      <c r="H83" s="47"/>
      <c r="I83" s="47"/>
      <c r="J83" s="47"/>
      <c r="K83" s="47"/>
      <c r="L83" s="41"/>
      <c r="S83" s="31"/>
      <c r="T83" s="31"/>
      <c r="U83" s="31"/>
      <c r="V83" s="31"/>
      <c r="W83" s="31"/>
      <c r="X83" s="31"/>
      <c r="Y83" s="31"/>
      <c r="Z83" s="31"/>
      <c r="AA83" s="31"/>
      <c r="AB83" s="31"/>
      <c r="AC83" s="31"/>
      <c r="AD83" s="31"/>
      <c r="AE83" s="31"/>
    </row>
    <row r="87" spans="1:31" s="2" customFormat="1" ht="6.95" customHeight="1">
      <c r="A87" s="31"/>
      <c r="B87" s="48"/>
      <c r="C87" s="49"/>
      <c r="D87" s="49"/>
      <c r="E87" s="49"/>
      <c r="F87" s="49"/>
      <c r="G87" s="49"/>
      <c r="H87" s="49"/>
      <c r="I87" s="49"/>
      <c r="J87" s="49"/>
      <c r="K87" s="49"/>
      <c r="L87" s="41"/>
      <c r="S87" s="31"/>
      <c r="T87" s="31"/>
      <c r="U87" s="31"/>
      <c r="V87" s="31"/>
      <c r="W87" s="31"/>
      <c r="X87" s="31"/>
      <c r="Y87" s="31"/>
      <c r="Z87" s="31"/>
      <c r="AA87" s="31"/>
      <c r="AB87" s="31"/>
      <c r="AC87" s="31"/>
      <c r="AD87" s="31"/>
      <c r="AE87" s="31"/>
    </row>
    <row r="88" spans="1:31" s="2" customFormat="1" ht="24.95" customHeight="1">
      <c r="A88" s="31"/>
      <c r="B88" s="32"/>
      <c r="C88" s="19" t="s">
        <v>179</v>
      </c>
      <c r="D88" s="31"/>
      <c r="E88" s="31"/>
      <c r="F88" s="31"/>
      <c r="G88" s="31"/>
      <c r="H88" s="31"/>
      <c r="I88" s="31"/>
      <c r="J88" s="31"/>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12" customHeight="1">
      <c r="A90" s="31"/>
      <c r="B90" s="32"/>
      <c r="C90" s="25" t="s">
        <v>16</v>
      </c>
      <c r="D90" s="31"/>
      <c r="E90" s="31"/>
      <c r="F90" s="31"/>
      <c r="G90" s="31"/>
      <c r="H90" s="31"/>
      <c r="I90" s="31"/>
      <c r="J90" s="31"/>
      <c r="K90" s="31"/>
      <c r="L90" s="41"/>
      <c r="S90" s="31"/>
      <c r="T90" s="31"/>
      <c r="U90" s="31"/>
      <c r="V90" s="31"/>
      <c r="W90" s="31"/>
      <c r="X90" s="31"/>
      <c r="Y90" s="31"/>
      <c r="Z90" s="31"/>
      <c r="AA90" s="31"/>
      <c r="AB90" s="31"/>
      <c r="AC90" s="31"/>
      <c r="AD90" s="31"/>
      <c r="AE90" s="31"/>
    </row>
    <row r="91" spans="1:31" s="2" customFormat="1" ht="16.5" customHeight="1">
      <c r="A91" s="31"/>
      <c r="B91" s="32"/>
      <c r="C91" s="31"/>
      <c r="D91" s="31"/>
      <c r="E91" s="298" t="str">
        <f>E7</f>
        <v>Odkanalizování lokality sídliště Gigant</v>
      </c>
      <c r="F91" s="299"/>
      <c r="G91" s="299"/>
      <c r="H91" s="299"/>
      <c r="I91" s="31"/>
      <c r="J91" s="31"/>
      <c r="K91" s="31"/>
      <c r="L91" s="41"/>
      <c r="S91" s="31"/>
      <c r="T91" s="31"/>
      <c r="U91" s="31"/>
      <c r="V91" s="31"/>
      <c r="W91" s="31"/>
      <c r="X91" s="31"/>
      <c r="Y91" s="31"/>
      <c r="Z91" s="31"/>
      <c r="AA91" s="31"/>
      <c r="AB91" s="31"/>
      <c r="AC91" s="31"/>
      <c r="AD91" s="31"/>
      <c r="AE91" s="31"/>
    </row>
    <row r="92" spans="2:12" s="1" customFormat="1" ht="12" customHeight="1">
      <c r="B92" s="18"/>
      <c r="C92" s="25" t="s">
        <v>162</v>
      </c>
      <c r="L92" s="18"/>
    </row>
    <row r="93" spans="2:12" s="1" customFormat="1" ht="16.5" customHeight="1">
      <c r="B93" s="18"/>
      <c r="E93" s="298" t="s">
        <v>1835</v>
      </c>
      <c r="F93" s="272"/>
      <c r="G93" s="272"/>
      <c r="H93" s="272"/>
      <c r="L93" s="18"/>
    </row>
    <row r="94" spans="2:12" s="1" customFormat="1" ht="12" customHeight="1">
      <c r="B94" s="18"/>
      <c r="C94" s="25" t="s">
        <v>1836</v>
      </c>
      <c r="L94" s="18"/>
    </row>
    <row r="95" spans="1:31" s="2" customFormat="1" ht="16.5" customHeight="1">
      <c r="A95" s="31"/>
      <c r="B95" s="32"/>
      <c r="C95" s="31"/>
      <c r="D95" s="31"/>
      <c r="E95" s="301" t="s">
        <v>1921</v>
      </c>
      <c r="F95" s="297"/>
      <c r="G95" s="297"/>
      <c r="H95" s="297"/>
      <c r="I95" s="31"/>
      <c r="J95" s="31"/>
      <c r="K95" s="31"/>
      <c r="L95" s="41"/>
      <c r="S95" s="31"/>
      <c r="T95" s="31"/>
      <c r="U95" s="31"/>
      <c r="V95" s="31"/>
      <c r="W95" s="31"/>
      <c r="X95" s="31"/>
      <c r="Y95" s="31"/>
      <c r="Z95" s="31"/>
      <c r="AA95" s="31"/>
      <c r="AB95" s="31"/>
      <c r="AC95" s="31"/>
      <c r="AD95" s="31"/>
      <c r="AE95" s="31"/>
    </row>
    <row r="96" spans="1:31" s="2" customFormat="1" ht="12" customHeight="1">
      <c r="A96" s="31"/>
      <c r="B96" s="32"/>
      <c r="C96" s="25" t="s">
        <v>1925</v>
      </c>
      <c r="D96" s="31"/>
      <c r="E96" s="31"/>
      <c r="F96" s="31"/>
      <c r="G96" s="31"/>
      <c r="H96" s="31"/>
      <c r="I96" s="31"/>
      <c r="J96" s="31"/>
      <c r="K96" s="31"/>
      <c r="L96" s="41"/>
      <c r="S96" s="31"/>
      <c r="T96" s="31"/>
      <c r="U96" s="31"/>
      <c r="V96" s="31"/>
      <c r="W96" s="31"/>
      <c r="X96" s="31"/>
      <c r="Y96" s="31"/>
      <c r="Z96" s="31"/>
      <c r="AA96" s="31"/>
      <c r="AB96" s="31"/>
      <c r="AC96" s="31"/>
      <c r="AD96" s="31"/>
      <c r="AE96" s="31"/>
    </row>
    <row r="97" spans="1:31" s="2" customFormat="1" ht="16.5" customHeight="1">
      <c r="A97" s="31"/>
      <c r="B97" s="32"/>
      <c r="C97" s="31"/>
      <c r="D97" s="31"/>
      <c r="E97" s="294" t="str">
        <f>E13</f>
        <v>2021_2.14.2.2. - Dodávky a montáže ČSOV</v>
      </c>
      <c r="F97" s="297"/>
      <c r="G97" s="297"/>
      <c r="H97" s="297"/>
      <c r="I97" s="31"/>
      <c r="J97" s="31"/>
      <c r="K97" s="31"/>
      <c r="L97" s="41"/>
      <c r="S97" s="31"/>
      <c r="T97" s="31"/>
      <c r="U97" s="31"/>
      <c r="V97" s="31"/>
      <c r="W97" s="31"/>
      <c r="X97" s="31"/>
      <c r="Y97" s="31"/>
      <c r="Z97" s="31"/>
      <c r="AA97" s="31"/>
      <c r="AB97" s="31"/>
      <c r="AC97" s="31"/>
      <c r="AD97" s="31"/>
      <c r="AE97" s="31"/>
    </row>
    <row r="98" spans="1:31" s="2" customFormat="1" ht="6.95" customHeight="1">
      <c r="A98" s="31"/>
      <c r="B98" s="32"/>
      <c r="C98" s="31"/>
      <c r="D98" s="31"/>
      <c r="E98" s="31"/>
      <c r="F98" s="31"/>
      <c r="G98" s="31"/>
      <c r="H98" s="31"/>
      <c r="I98" s="31"/>
      <c r="J98" s="31"/>
      <c r="K98" s="31"/>
      <c r="L98" s="41"/>
      <c r="S98" s="31"/>
      <c r="T98" s="31"/>
      <c r="U98" s="31"/>
      <c r="V98" s="31"/>
      <c r="W98" s="31"/>
      <c r="X98" s="31"/>
      <c r="Y98" s="31"/>
      <c r="Z98" s="31"/>
      <c r="AA98" s="31"/>
      <c r="AB98" s="31"/>
      <c r="AC98" s="31"/>
      <c r="AD98" s="31"/>
      <c r="AE98" s="31"/>
    </row>
    <row r="99" spans="1:31" s="2" customFormat="1" ht="12" customHeight="1">
      <c r="A99" s="31"/>
      <c r="B99" s="32"/>
      <c r="C99" s="25" t="s">
        <v>22</v>
      </c>
      <c r="D99" s="31"/>
      <c r="E99" s="31"/>
      <c r="F99" s="23" t="str">
        <f>F16</f>
        <v>Gigant</v>
      </c>
      <c r="G99" s="31"/>
      <c r="H99" s="31"/>
      <c r="I99" s="25" t="s">
        <v>24</v>
      </c>
      <c r="J99" s="54" t="str">
        <f>IF(J16="","",J16)</f>
        <v>15. 3. 2021</v>
      </c>
      <c r="K99" s="31"/>
      <c r="L99" s="41"/>
      <c r="S99" s="31"/>
      <c r="T99" s="31"/>
      <c r="U99" s="31"/>
      <c r="V99" s="31"/>
      <c r="W99" s="31"/>
      <c r="X99" s="31"/>
      <c r="Y99" s="31"/>
      <c r="Z99" s="31"/>
      <c r="AA99" s="31"/>
      <c r="AB99" s="31"/>
      <c r="AC99" s="31"/>
      <c r="AD99" s="31"/>
      <c r="AE99" s="31"/>
    </row>
    <row r="100" spans="1:31" s="2" customFormat="1" ht="6.95" customHeight="1">
      <c r="A100" s="31"/>
      <c r="B100" s="32"/>
      <c r="C100" s="31"/>
      <c r="D100" s="31"/>
      <c r="E100" s="31"/>
      <c r="F100" s="31"/>
      <c r="G100" s="31"/>
      <c r="H100" s="31"/>
      <c r="I100" s="31"/>
      <c r="J100" s="31"/>
      <c r="K100" s="31"/>
      <c r="L100" s="41"/>
      <c r="S100" s="31"/>
      <c r="T100" s="31"/>
      <c r="U100" s="31"/>
      <c r="V100" s="31"/>
      <c r="W100" s="31"/>
      <c r="X100" s="31"/>
      <c r="Y100" s="31"/>
      <c r="Z100" s="31"/>
      <c r="AA100" s="31"/>
      <c r="AB100" s="31"/>
      <c r="AC100" s="31"/>
      <c r="AD100" s="31"/>
      <c r="AE100" s="31"/>
    </row>
    <row r="101" spans="1:31" s="2" customFormat="1" ht="25.7" customHeight="1">
      <c r="A101" s="31"/>
      <c r="B101" s="32"/>
      <c r="C101" s="25" t="s">
        <v>30</v>
      </c>
      <c r="D101" s="31"/>
      <c r="E101" s="31"/>
      <c r="F101" s="23" t="str">
        <f>E19</f>
        <v>Město Třeboň</v>
      </c>
      <c r="G101" s="31"/>
      <c r="H101" s="31"/>
      <c r="I101" s="25" t="s">
        <v>36</v>
      </c>
      <c r="J101" s="29" t="str">
        <f>E25</f>
        <v>Vodohospodářský rozvoj a výstavba a.s.</v>
      </c>
      <c r="K101" s="31"/>
      <c r="L101" s="41"/>
      <c r="S101" s="31"/>
      <c r="T101" s="31"/>
      <c r="U101" s="31"/>
      <c r="V101" s="31"/>
      <c r="W101" s="31"/>
      <c r="X101" s="31"/>
      <c r="Y101" s="31"/>
      <c r="Z101" s="31"/>
      <c r="AA101" s="31"/>
      <c r="AB101" s="31"/>
      <c r="AC101" s="31"/>
      <c r="AD101" s="31"/>
      <c r="AE101" s="31"/>
    </row>
    <row r="102" spans="1:31" s="2" customFormat="1" ht="15.2" customHeight="1">
      <c r="A102" s="31"/>
      <c r="B102" s="32"/>
      <c r="C102" s="25" t="s">
        <v>34</v>
      </c>
      <c r="D102" s="31"/>
      <c r="E102" s="31"/>
      <c r="F102" s="23" t="str">
        <f>IF(E22="","",E22)</f>
        <v>Vyplň údaj</v>
      </c>
      <c r="G102" s="31"/>
      <c r="H102" s="31"/>
      <c r="I102" s="25" t="s">
        <v>41</v>
      </c>
      <c r="J102" s="29" t="str">
        <f>E28</f>
        <v>Dvořák</v>
      </c>
      <c r="K102" s="31"/>
      <c r="L102" s="41"/>
      <c r="S102" s="31"/>
      <c r="T102" s="31"/>
      <c r="U102" s="31"/>
      <c r="V102" s="31"/>
      <c r="W102" s="31"/>
      <c r="X102" s="31"/>
      <c r="Y102" s="31"/>
      <c r="Z102" s="31"/>
      <c r="AA102" s="31"/>
      <c r="AB102" s="31"/>
      <c r="AC102" s="31"/>
      <c r="AD102" s="31"/>
      <c r="AE102" s="31"/>
    </row>
    <row r="103" spans="1:31" s="2" customFormat="1" ht="10.35" customHeight="1">
      <c r="A103" s="31"/>
      <c r="B103" s="32"/>
      <c r="C103" s="31"/>
      <c r="D103" s="31"/>
      <c r="E103" s="31"/>
      <c r="F103" s="31"/>
      <c r="G103" s="31"/>
      <c r="H103" s="31"/>
      <c r="I103" s="31"/>
      <c r="J103" s="31"/>
      <c r="K103" s="31"/>
      <c r="L103" s="41"/>
      <c r="S103" s="31"/>
      <c r="T103" s="31"/>
      <c r="U103" s="31"/>
      <c r="V103" s="31"/>
      <c r="W103" s="31"/>
      <c r="X103" s="31"/>
      <c r="Y103" s="31"/>
      <c r="Z103" s="31"/>
      <c r="AA103" s="31"/>
      <c r="AB103" s="31"/>
      <c r="AC103" s="31"/>
      <c r="AD103" s="31"/>
      <c r="AE103" s="31"/>
    </row>
    <row r="104" spans="1:31" s="11" customFormat="1" ht="29.25" customHeight="1">
      <c r="A104" s="124"/>
      <c r="B104" s="125"/>
      <c r="C104" s="126" t="s">
        <v>180</v>
      </c>
      <c r="D104" s="127" t="s">
        <v>70</v>
      </c>
      <c r="E104" s="127" t="s">
        <v>66</v>
      </c>
      <c r="F104" s="127" t="s">
        <v>67</v>
      </c>
      <c r="G104" s="127" t="s">
        <v>181</v>
      </c>
      <c r="H104" s="127" t="s">
        <v>182</v>
      </c>
      <c r="I104" s="127" t="s">
        <v>183</v>
      </c>
      <c r="J104" s="128" t="s">
        <v>170</v>
      </c>
      <c r="K104" s="129" t="s">
        <v>184</v>
      </c>
      <c r="L104" s="130"/>
      <c r="M104" s="61" t="s">
        <v>1</v>
      </c>
      <c r="N104" s="62" t="s">
        <v>49</v>
      </c>
      <c r="O104" s="62" t="s">
        <v>185</v>
      </c>
      <c r="P104" s="62" t="s">
        <v>186</v>
      </c>
      <c r="Q104" s="62" t="s">
        <v>187</v>
      </c>
      <c r="R104" s="62" t="s">
        <v>188</v>
      </c>
      <c r="S104" s="62" t="s">
        <v>189</v>
      </c>
      <c r="T104" s="63" t="s">
        <v>190</v>
      </c>
      <c r="U104" s="124"/>
      <c r="V104" s="128" t="s">
        <v>70</v>
      </c>
      <c r="W104" s="128" t="s">
        <v>2211</v>
      </c>
      <c r="X104" s="124"/>
      <c r="Y104" s="124"/>
      <c r="Z104" s="124"/>
      <c r="AA104" s="124"/>
      <c r="AB104" s="124"/>
      <c r="AC104" s="124"/>
      <c r="AD104" s="124"/>
      <c r="AE104" s="124"/>
    </row>
    <row r="105" spans="1:63" s="2" customFormat="1" ht="22.9" customHeight="1">
      <c r="A105" s="184"/>
      <c r="B105" s="212"/>
      <c r="C105" s="191" t="s">
        <v>191</v>
      </c>
      <c r="D105" s="184"/>
      <c r="E105" s="184"/>
      <c r="F105" s="184"/>
      <c r="G105" s="184"/>
      <c r="H105" s="184"/>
      <c r="I105" s="31"/>
      <c r="J105" s="211">
        <f>BK105</f>
        <v>0</v>
      </c>
      <c r="K105" s="184"/>
      <c r="L105" s="212"/>
      <c r="M105" s="216"/>
      <c r="N105" s="217"/>
      <c r="O105" s="218"/>
      <c r="P105" s="219">
        <f>P106+P154</f>
        <v>0</v>
      </c>
      <c r="Q105" s="218"/>
      <c r="R105" s="219">
        <f>R106+R154</f>
        <v>0.09044</v>
      </c>
      <c r="S105" s="218"/>
      <c r="T105" s="220">
        <f>T106+T154</f>
        <v>0</v>
      </c>
      <c r="U105" s="184"/>
      <c r="V105" s="184"/>
      <c r="W105" s="184"/>
      <c r="X105" s="184"/>
      <c r="Y105" s="184"/>
      <c r="Z105" s="184"/>
      <c r="AA105" s="184"/>
      <c r="AB105" s="184"/>
      <c r="AC105" s="184"/>
      <c r="AD105" s="184"/>
      <c r="AE105" s="184"/>
      <c r="AF105" s="221"/>
      <c r="AG105" s="221"/>
      <c r="AH105" s="221"/>
      <c r="AI105" s="221"/>
      <c r="AJ105" s="221"/>
      <c r="AT105" s="15" t="s">
        <v>84</v>
      </c>
      <c r="AU105" s="15" t="s">
        <v>172</v>
      </c>
      <c r="BK105" s="134">
        <f>BK106+BK154</f>
        <v>0</v>
      </c>
    </row>
    <row r="106" spans="1:63" s="12" customFormat="1" ht="25.9" customHeight="1">
      <c r="A106" s="192"/>
      <c r="B106" s="213"/>
      <c r="C106" s="192"/>
      <c r="D106" s="193" t="s">
        <v>84</v>
      </c>
      <c r="E106" s="194" t="s">
        <v>291</v>
      </c>
      <c r="F106" s="194" t="s">
        <v>292</v>
      </c>
      <c r="G106" s="192"/>
      <c r="H106" s="192"/>
      <c r="I106" s="138"/>
      <c r="J106" s="188">
        <f>BK106</f>
        <v>0</v>
      </c>
      <c r="K106" s="192"/>
      <c r="L106" s="213"/>
      <c r="M106" s="222"/>
      <c r="N106" s="223"/>
      <c r="O106" s="223"/>
      <c r="P106" s="224">
        <f>P107+P108+P109+P151+P152</f>
        <v>0</v>
      </c>
      <c r="Q106" s="223"/>
      <c r="R106" s="224">
        <f>R107+R108+R109+R151+R152</f>
        <v>0.09004000000000001</v>
      </c>
      <c r="S106" s="223"/>
      <c r="T106" s="225">
        <f>T107+T108+T109+T151+T152</f>
        <v>0</v>
      </c>
      <c r="U106" s="192"/>
      <c r="V106" s="192"/>
      <c r="W106" s="192"/>
      <c r="X106" s="192"/>
      <c r="Y106" s="192"/>
      <c r="Z106" s="192"/>
      <c r="AA106" s="192"/>
      <c r="AB106" s="192"/>
      <c r="AC106" s="192"/>
      <c r="AD106" s="192"/>
      <c r="AE106" s="192"/>
      <c r="AF106" s="192"/>
      <c r="AG106" s="192"/>
      <c r="AH106" s="192"/>
      <c r="AI106" s="192"/>
      <c r="AJ106" s="192"/>
      <c r="AR106" s="136" t="s">
        <v>93</v>
      </c>
      <c r="AT106" s="144" t="s">
        <v>84</v>
      </c>
      <c r="AU106" s="144" t="s">
        <v>85</v>
      </c>
      <c r="AY106" s="136" t="s">
        <v>195</v>
      </c>
      <c r="BK106" s="145">
        <f>BK107+BK108+BK109+BK151+BK152</f>
        <v>0</v>
      </c>
    </row>
    <row r="107" spans="1:63" s="12" customFormat="1" ht="22.9" customHeight="1">
      <c r="A107" s="192"/>
      <c r="B107" s="213"/>
      <c r="C107" s="192"/>
      <c r="D107" s="193" t="s">
        <v>84</v>
      </c>
      <c r="E107" s="195" t="s">
        <v>93</v>
      </c>
      <c r="F107" s="195" t="s">
        <v>293</v>
      </c>
      <c r="G107" s="192"/>
      <c r="H107" s="192"/>
      <c r="I107" s="138"/>
      <c r="J107" s="185">
        <f>BK107</f>
        <v>0</v>
      </c>
      <c r="K107" s="192"/>
      <c r="L107" s="213"/>
      <c r="M107" s="222"/>
      <c r="N107" s="223"/>
      <c r="O107" s="223"/>
      <c r="P107" s="224">
        <v>0</v>
      </c>
      <c r="Q107" s="223"/>
      <c r="R107" s="224">
        <v>0</v>
      </c>
      <c r="S107" s="223"/>
      <c r="T107" s="225">
        <v>0</v>
      </c>
      <c r="U107" s="192"/>
      <c r="V107" s="192"/>
      <c r="W107" s="192"/>
      <c r="X107" s="192"/>
      <c r="Y107" s="192"/>
      <c r="Z107" s="192"/>
      <c r="AA107" s="192"/>
      <c r="AB107" s="192"/>
      <c r="AC107" s="192"/>
      <c r="AD107" s="192"/>
      <c r="AE107" s="192"/>
      <c r="AF107" s="192"/>
      <c r="AG107" s="192"/>
      <c r="AH107" s="192"/>
      <c r="AI107" s="192"/>
      <c r="AJ107" s="192"/>
      <c r="AR107" s="136" t="s">
        <v>93</v>
      </c>
      <c r="AT107" s="144" t="s">
        <v>84</v>
      </c>
      <c r="AU107" s="144" t="s">
        <v>93</v>
      </c>
      <c r="AY107" s="136" t="s">
        <v>195</v>
      </c>
      <c r="BK107" s="145">
        <v>0</v>
      </c>
    </row>
    <row r="108" spans="1:63" s="12" customFormat="1" ht="22.9" customHeight="1">
      <c r="A108" s="192"/>
      <c r="B108" s="213"/>
      <c r="C108" s="192"/>
      <c r="D108" s="193" t="s">
        <v>84</v>
      </c>
      <c r="E108" s="195" t="s">
        <v>96</v>
      </c>
      <c r="F108" s="195" t="s">
        <v>454</v>
      </c>
      <c r="G108" s="192"/>
      <c r="H108" s="192"/>
      <c r="I108" s="138"/>
      <c r="J108" s="185">
        <f>BK108</f>
        <v>0</v>
      </c>
      <c r="K108" s="192"/>
      <c r="L108" s="213"/>
      <c r="M108" s="222"/>
      <c r="N108" s="223"/>
      <c r="O108" s="223"/>
      <c r="P108" s="224">
        <v>0</v>
      </c>
      <c r="Q108" s="223"/>
      <c r="R108" s="224">
        <v>0</v>
      </c>
      <c r="S108" s="223"/>
      <c r="T108" s="225">
        <v>0</v>
      </c>
      <c r="U108" s="192"/>
      <c r="V108" s="192"/>
      <c r="W108" s="192"/>
      <c r="X108" s="192"/>
      <c r="Y108" s="192"/>
      <c r="Z108" s="192"/>
      <c r="AA108" s="192"/>
      <c r="AB108" s="192"/>
      <c r="AC108" s="192"/>
      <c r="AD108" s="192"/>
      <c r="AE108" s="192"/>
      <c r="AF108" s="192"/>
      <c r="AG108" s="192"/>
      <c r="AH108" s="192"/>
      <c r="AI108" s="192"/>
      <c r="AJ108" s="192"/>
      <c r="AR108" s="136" t="s">
        <v>93</v>
      </c>
      <c r="AT108" s="144" t="s">
        <v>84</v>
      </c>
      <c r="AU108" s="144" t="s">
        <v>93</v>
      </c>
      <c r="AY108" s="136" t="s">
        <v>195</v>
      </c>
      <c r="BK108" s="145">
        <v>0</v>
      </c>
    </row>
    <row r="109" spans="1:63" s="12" customFormat="1" ht="22.9" customHeight="1">
      <c r="A109" s="192"/>
      <c r="B109" s="213"/>
      <c r="C109" s="192"/>
      <c r="D109" s="193" t="s">
        <v>84</v>
      </c>
      <c r="E109" s="195" t="s">
        <v>208</v>
      </c>
      <c r="F109" s="195" t="s">
        <v>468</v>
      </c>
      <c r="G109" s="192"/>
      <c r="H109" s="192"/>
      <c r="I109" s="138"/>
      <c r="J109" s="185">
        <f>BK109</f>
        <v>0</v>
      </c>
      <c r="K109" s="192"/>
      <c r="L109" s="213"/>
      <c r="M109" s="222"/>
      <c r="N109" s="223"/>
      <c r="O109" s="223"/>
      <c r="P109" s="224">
        <f>SUM(P110:P150)</f>
        <v>0</v>
      </c>
      <c r="Q109" s="223"/>
      <c r="R109" s="224">
        <f>SUM(R110:R150)</f>
        <v>0.09004000000000001</v>
      </c>
      <c r="S109" s="223"/>
      <c r="T109" s="225">
        <f>SUM(T110:T150)</f>
        <v>0</v>
      </c>
      <c r="U109" s="192"/>
      <c r="V109" s="192"/>
      <c r="W109" s="192"/>
      <c r="X109" s="192"/>
      <c r="Y109" s="192"/>
      <c r="Z109" s="192"/>
      <c r="AA109" s="192"/>
      <c r="AB109" s="192"/>
      <c r="AC109" s="192"/>
      <c r="AD109" s="192"/>
      <c r="AE109" s="192"/>
      <c r="AF109" s="192"/>
      <c r="AG109" s="192"/>
      <c r="AH109" s="192"/>
      <c r="AI109" s="192"/>
      <c r="AJ109" s="192"/>
      <c r="AR109" s="136" t="s">
        <v>93</v>
      </c>
      <c r="AT109" s="144" t="s">
        <v>84</v>
      </c>
      <c r="AU109" s="144" t="s">
        <v>93</v>
      </c>
      <c r="AY109" s="136" t="s">
        <v>195</v>
      </c>
      <c r="BK109" s="145">
        <f>SUM(BK110:BK150)</f>
        <v>0</v>
      </c>
    </row>
    <row r="110" spans="1:65" s="2" customFormat="1" ht="16.5" customHeight="1">
      <c r="A110" s="184"/>
      <c r="B110" s="212"/>
      <c r="C110" s="206" t="s">
        <v>93</v>
      </c>
      <c r="D110" s="206" t="s">
        <v>327</v>
      </c>
      <c r="E110" s="207" t="s">
        <v>1967</v>
      </c>
      <c r="F110" s="208" t="s">
        <v>1968</v>
      </c>
      <c r="G110" s="209" t="s">
        <v>312</v>
      </c>
      <c r="H110" s="210">
        <v>4</v>
      </c>
      <c r="I110" s="170"/>
      <c r="J110" s="187">
        <f>ROUND(I110*H110,2)</f>
        <v>0</v>
      </c>
      <c r="K110" s="238"/>
      <c r="L110" s="239"/>
      <c r="M110" s="240" t="s">
        <v>1</v>
      </c>
      <c r="N110" s="241" t="s">
        <v>50</v>
      </c>
      <c r="O110" s="229"/>
      <c r="P110" s="230">
        <f>O110*H110</f>
        <v>0</v>
      </c>
      <c r="Q110" s="230">
        <v>0.00064</v>
      </c>
      <c r="R110" s="230">
        <f>Q110*H110</f>
        <v>0.00256</v>
      </c>
      <c r="S110" s="230">
        <v>0</v>
      </c>
      <c r="T110" s="231">
        <f>S110*H110</f>
        <v>0</v>
      </c>
      <c r="U110" s="184"/>
      <c r="V110" s="184"/>
      <c r="W110" s="184"/>
      <c r="X110" s="184"/>
      <c r="Y110" s="184"/>
      <c r="Z110" s="184"/>
      <c r="AA110" s="184"/>
      <c r="AB110" s="184"/>
      <c r="AC110" s="184"/>
      <c r="AD110" s="184"/>
      <c r="AE110" s="184"/>
      <c r="AF110" s="221"/>
      <c r="AG110" s="221"/>
      <c r="AH110" s="221"/>
      <c r="AI110" s="221"/>
      <c r="AJ110" s="221"/>
      <c r="AR110" s="155" t="s">
        <v>96</v>
      </c>
      <c r="AT110" s="155" t="s">
        <v>327</v>
      </c>
      <c r="AU110" s="155" t="s">
        <v>96</v>
      </c>
      <c r="AY110" s="15" t="s">
        <v>195</v>
      </c>
      <c r="BE110" s="156">
        <f>IF(N110="základní",J110,0)</f>
        <v>0</v>
      </c>
      <c r="BF110" s="156">
        <f>IF(N110="snížená",J110,0)</f>
        <v>0</v>
      </c>
      <c r="BG110" s="156">
        <f>IF(N110="zákl. přenesená",J110,0)</f>
        <v>0</v>
      </c>
      <c r="BH110" s="156">
        <f>IF(N110="sníž. přenesená",J110,0)</f>
        <v>0</v>
      </c>
      <c r="BI110" s="156">
        <f>IF(N110="nulová",J110,0)</f>
        <v>0</v>
      </c>
      <c r="BJ110" s="15" t="s">
        <v>93</v>
      </c>
      <c r="BK110" s="156">
        <f>ROUND(I110*H110,2)</f>
        <v>0</v>
      </c>
      <c r="BL110" s="15" t="s">
        <v>93</v>
      </c>
      <c r="BM110" s="155" t="s">
        <v>1969</v>
      </c>
    </row>
    <row r="111" spans="1:47" s="2" customFormat="1" ht="12">
      <c r="A111" s="184"/>
      <c r="B111" s="212"/>
      <c r="C111" s="184"/>
      <c r="D111" s="201" t="s">
        <v>202</v>
      </c>
      <c r="E111" s="184"/>
      <c r="F111" s="202" t="s">
        <v>1968</v>
      </c>
      <c r="G111" s="184"/>
      <c r="H111" s="184"/>
      <c r="I111" s="157"/>
      <c r="J111" s="184"/>
      <c r="K111" s="184"/>
      <c r="L111" s="212"/>
      <c r="M111" s="232"/>
      <c r="N111" s="233"/>
      <c r="O111" s="229"/>
      <c r="P111" s="229"/>
      <c r="Q111" s="229"/>
      <c r="R111" s="229"/>
      <c r="S111" s="229"/>
      <c r="T111" s="234"/>
      <c r="U111" s="184"/>
      <c r="V111" s="184"/>
      <c r="W111" s="184"/>
      <c r="X111" s="184"/>
      <c r="Y111" s="184"/>
      <c r="Z111" s="184"/>
      <c r="AA111" s="184"/>
      <c r="AB111" s="184"/>
      <c r="AC111" s="184"/>
      <c r="AD111" s="184"/>
      <c r="AE111" s="184"/>
      <c r="AF111" s="221"/>
      <c r="AG111" s="221"/>
      <c r="AH111" s="221"/>
      <c r="AI111" s="221"/>
      <c r="AJ111" s="221"/>
      <c r="AT111" s="15" t="s">
        <v>202</v>
      </c>
      <c r="AU111" s="15" t="s">
        <v>96</v>
      </c>
    </row>
    <row r="112" spans="1:51" s="13" customFormat="1" ht="12">
      <c r="A112" s="186"/>
      <c r="B112" s="214"/>
      <c r="C112" s="186"/>
      <c r="D112" s="201" t="s">
        <v>257</v>
      </c>
      <c r="E112" s="203" t="s">
        <v>1</v>
      </c>
      <c r="F112" s="204" t="s">
        <v>208</v>
      </c>
      <c r="G112" s="186"/>
      <c r="H112" s="205">
        <v>4</v>
      </c>
      <c r="I112" s="162"/>
      <c r="J112" s="186"/>
      <c r="K112" s="186"/>
      <c r="L112" s="214"/>
      <c r="M112" s="235"/>
      <c r="N112" s="236"/>
      <c r="O112" s="236"/>
      <c r="P112" s="236"/>
      <c r="Q112" s="236"/>
      <c r="R112" s="236"/>
      <c r="S112" s="236"/>
      <c r="T112" s="237"/>
      <c r="U112" s="186"/>
      <c r="V112" s="186"/>
      <c r="W112" s="186"/>
      <c r="X112" s="186"/>
      <c r="Y112" s="186"/>
      <c r="Z112" s="186"/>
      <c r="AA112" s="186"/>
      <c r="AB112" s="186"/>
      <c r="AC112" s="186"/>
      <c r="AD112" s="186"/>
      <c r="AE112" s="186"/>
      <c r="AF112" s="186"/>
      <c r="AG112" s="186"/>
      <c r="AH112" s="186"/>
      <c r="AI112" s="186"/>
      <c r="AJ112" s="186"/>
      <c r="AT112" s="161" t="s">
        <v>257</v>
      </c>
      <c r="AU112" s="161" t="s">
        <v>96</v>
      </c>
      <c r="AV112" s="13" t="s">
        <v>96</v>
      </c>
      <c r="AW112" s="13" t="s">
        <v>40</v>
      </c>
      <c r="AX112" s="13" t="s">
        <v>93</v>
      </c>
      <c r="AY112" s="161" t="s">
        <v>195</v>
      </c>
    </row>
    <row r="113" spans="1:65" s="2" customFormat="1" ht="16.5" customHeight="1">
      <c r="A113" s="184"/>
      <c r="B113" s="212"/>
      <c r="C113" s="206" t="s">
        <v>96</v>
      </c>
      <c r="D113" s="206" t="s">
        <v>327</v>
      </c>
      <c r="E113" s="207" t="s">
        <v>1999</v>
      </c>
      <c r="F113" s="208" t="s">
        <v>2000</v>
      </c>
      <c r="G113" s="209" t="s">
        <v>2001</v>
      </c>
      <c r="H113" s="210">
        <v>0.003</v>
      </c>
      <c r="I113" s="170"/>
      <c r="J113" s="187">
        <f>ROUND(I113*H113,2)</f>
        <v>0</v>
      </c>
      <c r="K113" s="238"/>
      <c r="L113" s="239"/>
      <c r="M113" s="240" t="s">
        <v>1</v>
      </c>
      <c r="N113" s="241" t="s">
        <v>50</v>
      </c>
      <c r="O113" s="229"/>
      <c r="P113" s="230">
        <f>O113*H113</f>
        <v>0</v>
      </c>
      <c r="Q113" s="230">
        <v>0.34</v>
      </c>
      <c r="R113" s="230">
        <f>Q113*H113</f>
        <v>0.00102</v>
      </c>
      <c r="S113" s="230">
        <v>0</v>
      </c>
      <c r="T113" s="231">
        <f>S113*H113</f>
        <v>0</v>
      </c>
      <c r="U113" s="184"/>
      <c r="V113" s="184"/>
      <c r="W113" s="184"/>
      <c r="X113" s="184"/>
      <c r="Y113" s="184"/>
      <c r="Z113" s="184"/>
      <c r="AA113" s="184"/>
      <c r="AB113" s="184"/>
      <c r="AC113" s="184"/>
      <c r="AD113" s="184"/>
      <c r="AE113" s="184"/>
      <c r="AF113" s="221"/>
      <c r="AG113" s="221"/>
      <c r="AH113" s="221"/>
      <c r="AI113" s="221"/>
      <c r="AJ113" s="221"/>
      <c r="AR113" s="155" t="s">
        <v>96</v>
      </c>
      <c r="AT113" s="155" t="s">
        <v>327</v>
      </c>
      <c r="AU113" s="155" t="s">
        <v>96</v>
      </c>
      <c r="AY113" s="15" t="s">
        <v>195</v>
      </c>
      <c r="BE113" s="156">
        <f>IF(N113="základní",J113,0)</f>
        <v>0</v>
      </c>
      <c r="BF113" s="156">
        <f>IF(N113="snížená",J113,0)</f>
        <v>0</v>
      </c>
      <c r="BG113" s="156">
        <f>IF(N113="zákl. přenesená",J113,0)</f>
        <v>0</v>
      </c>
      <c r="BH113" s="156">
        <f>IF(N113="sníž. přenesená",J113,0)</f>
        <v>0</v>
      </c>
      <c r="BI113" s="156">
        <f>IF(N113="nulová",J113,0)</f>
        <v>0</v>
      </c>
      <c r="BJ113" s="15" t="s">
        <v>93</v>
      </c>
      <c r="BK113" s="156">
        <f>ROUND(I113*H113,2)</f>
        <v>0</v>
      </c>
      <c r="BL113" s="15" t="s">
        <v>93</v>
      </c>
      <c r="BM113" s="155" t="s">
        <v>2002</v>
      </c>
    </row>
    <row r="114" spans="1:47" s="2" customFormat="1" ht="12">
      <c r="A114" s="184"/>
      <c r="B114" s="212"/>
      <c r="C114" s="184"/>
      <c r="D114" s="201" t="s">
        <v>202</v>
      </c>
      <c r="E114" s="184"/>
      <c r="F114" s="202" t="s">
        <v>2000</v>
      </c>
      <c r="G114" s="184"/>
      <c r="H114" s="184"/>
      <c r="I114" s="157"/>
      <c r="J114" s="184"/>
      <c r="K114" s="184"/>
      <c r="L114" s="212"/>
      <c r="M114" s="232"/>
      <c r="N114" s="233"/>
      <c r="O114" s="229"/>
      <c r="P114" s="229"/>
      <c r="Q114" s="229"/>
      <c r="R114" s="229"/>
      <c r="S114" s="229"/>
      <c r="T114" s="234"/>
      <c r="U114" s="184"/>
      <c r="V114" s="184"/>
      <c r="W114" s="184"/>
      <c r="X114" s="184"/>
      <c r="Y114" s="184"/>
      <c r="Z114" s="184"/>
      <c r="AA114" s="184"/>
      <c r="AB114" s="184"/>
      <c r="AC114" s="184"/>
      <c r="AD114" s="184"/>
      <c r="AE114" s="184"/>
      <c r="AF114" s="221"/>
      <c r="AG114" s="221"/>
      <c r="AH114" s="221"/>
      <c r="AI114" s="221"/>
      <c r="AJ114" s="221"/>
      <c r="AT114" s="15" t="s">
        <v>202</v>
      </c>
      <c r="AU114" s="15" t="s">
        <v>96</v>
      </c>
    </row>
    <row r="115" spans="1:51" s="13" customFormat="1" ht="12">
      <c r="A115" s="186"/>
      <c r="B115" s="214"/>
      <c r="C115" s="186"/>
      <c r="D115" s="201" t="s">
        <v>257</v>
      </c>
      <c r="E115" s="203" t="s">
        <v>1</v>
      </c>
      <c r="F115" s="204" t="s">
        <v>2003</v>
      </c>
      <c r="G115" s="186"/>
      <c r="H115" s="205">
        <v>0.003</v>
      </c>
      <c r="I115" s="162"/>
      <c r="J115" s="186"/>
      <c r="K115" s="186"/>
      <c r="L115" s="214"/>
      <c r="M115" s="235"/>
      <c r="N115" s="236"/>
      <c r="O115" s="236"/>
      <c r="P115" s="236"/>
      <c r="Q115" s="236"/>
      <c r="R115" s="236"/>
      <c r="S115" s="236"/>
      <c r="T115" s="237"/>
      <c r="U115" s="186"/>
      <c r="V115" s="186"/>
      <c r="W115" s="186"/>
      <c r="X115" s="186"/>
      <c r="Y115" s="186"/>
      <c r="Z115" s="186"/>
      <c r="AA115" s="186"/>
      <c r="AB115" s="186"/>
      <c r="AC115" s="186"/>
      <c r="AD115" s="186"/>
      <c r="AE115" s="186"/>
      <c r="AF115" s="186"/>
      <c r="AG115" s="186"/>
      <c r="AH115" s="186"/>
      <c r="AI115" s="186"/>
      <c r="AJ115" s="186"/>
      <c r="AT115" s="161" t="s">
        <v>257</v>
      </c>
      <c r="AU115" s="161" t="s">
        <v>96</v>
      </c>
      <c r="AV115" s="13" t="s">
        <v>96</v>
      </c>
      <c r="AW115" s="13" t="s">
        <v>40</v>
      </c>
      <c r="AX115" s="13" t="s">
        <v>93</v>
      </c>
      <c r="AY115" s="161" t="s">
        <v>195</v>
      </c>
    </row>
    <row r="116" spans="1:65" s="2" customFormat="1" ht="16.5" customHeight="1">
      <c r="A116" s="184"/>
      <c r="B116" s="212"/>
      <c r="C116" s="206" t="s">
        <v>150</v>
      </c>
      <c r="D116" s="206" t="s">
        <v>327</v>
      </c>
      <c r="E116" s="207" t="s">
        <v>2004</v>
      </c>
      <c r="F116" s="208" t="s">
        <v>2005</v>
      </c>
      <c r="G116" s="209" t="s">
        <v>312</v>
      </c>
      <c r="H116" s="210">
        <v>20</v>
      </c>
      <c r="I116" s="170"/>
      <c r="J116" s="187">
        <f>ROUND(I116*H116,2)</f>
        <v>0</v>
      </c>
      <c r="K116" s="238"/>
      <c r="L116" s="239"/>
      <c r="M116" s="240" t="s">
        <v>1</v>
      </c>
      <c r="N116" s="241" t="s">
        <v>50</v>
      </c>
      <c r="O116" s="229"/>
      <c r="P116" s="230">
        <f>O116*H116</f>
        <v>0</v>
      </c>
      <c r="Q116" s="230">
        <v>0.00018</v>
      </c>
      <c r="R116" s="230">
        <f>Q116*H116</f>
        <v>0.0036000000000000003</v>
      </c>
      <c r="S116" s="230">
        <v>0</v>
      </c>
      <c r="T116" s="231">
        <f>S116*H116</f>
        <v>0</v>
      </c>
      <c r="U116" s="184"/>
      <c r="V116" s="184"/>
      <c r="W116" s="184"/>
      <c r="X116" s="184"/>
      <c r="Y116" s="184"/>
      <c r="Z116" s="184"/>
      <c r="AA116" s="184"/>
      <c r="AB116" s="184"/>
      <c r="AC116" s="184"/>
      <c r="AD116" s="184"/>
      <c r="AE116" s="184"/>
      <c r="AF116" s="221"/>
      <c r="AG116" s="221"/>
      <c r="AH116" s="221"/>
      <c r="AI116" s="221"/>
      <c r="AJ116" s="221"/>
      <c r="AR116" s="155" t="s">
        <v>96</v>
      </c>
      <c r="AT116" s="155" t="s">
        <v>327</v>
      </c>
      <c r="AU116" s="155" t="s">
        <v>96</v>
      </c>
      <c r="AY116" s="15" t="s">
        <v>195</v>
      </c>
      <c r="BE116" s="156">
        <f>IF(N116="základní",J116,0)</f>
        <v>0</v>
      </c>
      <c r="BF116" s="156">
        <f>IF(N116="snížená",J116,0)</f>
        <v>0</v>
      </c>
      <c r="BG116" s="156">
        <f>IF(N116="zákl. přenesená",J116,0)</f>
        <v>0</v>
      </c>
      <c r="BH116" s="156">
        <f>IF(N116="sníž. přenesená",J116,0)</f>
        <v>0</v>
      </c>
      <c r="BI116" s="156">
        <f>IF(N116="nulová",J116,0)</f>
        <v>0</v>
      </c>
      <c r="BJ116" s="15" t="s">
        <v>93</v>
      </c>
      <c r="BK116" s="156">
        <f>ROUND(I116*H116,2)</f>
        <v>0</v>
      </c>
      <c r="BL116" s="15" t="s">
        <v>93</v>
      </c>
      <c r="BM116" s="155" t="s">
        <v>2006</v>
      </c>
    </row>
    <row r="117" spans="1:47" s="2" customFormat="1" ht="12">
      <c r="A117" s="184"/>
      <c r="B117" s="212"/>
      <c r="C117" s="184"/>
      <c r="D117" s="201" t="s">
        <v>202</v>
      </c>
      <c r="E117" s="184"/>
      <c r="F117" s="202" t="s">
        <v>2005</v>
      </c>
      <c r="G117" s="184"/>
      <c r="H117" s="184"/>
      <c r="I117" s="157"/>
      <c r="J117" s="184"/>
      <c r="K117" s="184"/>
      <c r="L117" s="212"/>
      <c r="M117" s="232"/>
      <c r="N117" s="233"/>
      <c r="O117" s="229"/>
      <c r="P117" s="229"/>
      <c r="Q117" s="229"/>
      <c r="R117" s="229"/>
      <c r="S117" s="229"/>
      <c r="T117" s="234"/>
      <c r="U117" s="184"/>
      <c r="V117" s="184"/>
      <c r="W117" s="184"/>
      <c r="X117" s="184"/>
      <c r="Y117" s="184"/>
      <c r="Z117" s="184"/>
      <c r="AA117" s="184"/>
      <c r="AB117" s="184"/>
      <c r="AC117" s="184"/>
      <c r="AD117" s="184"/>
      <c r="AE117" s="184"/>
      <c r="AF117" s="221"/>
      <c r="AG117" s="221"/>
      <c r="AH117" s="221"/>
      <c r="AI117" s="221"/>
      <c r="AJ117" s="221"/>
      <c r="AT117" s="15" t="s">
        <v>202</v>
      </c>
      <c r="AU117" s="15" t="s">
        <v>96</v>
      </c>
    </row>
    <row r="118" spans="1:65" s="2" customFormat="1" ht="24.2" customHeight="1">
      <c r="A118" s="184"/>
      <c r="B118" s="212"/>
      <c r="C118" s="206" t="s">
        <v>208</v>
      </c>
      <c r="D118" s="206" t="s">
        <v>327</v>
      </c>
      <c r="E118" s="207" t="s">
        <v>1970</v>
      </c>
      <c r="F118" s="208" t="s">
        <v>1971</v>
      </c>
      <c r="G118" s="209" t="s">
        <v>312</v>
      </c>
      <c r="H118" s="210">
        <v>24</v>
      </c>
      <c r="I118" s="170"/>
      <c r="J118" s="187">
        <f>ROUND(I118*H118,2)</f>
        <v>0</v>
      </c>
      <c r="K118" s="238"/>
      <c r="L118" s="239"/>
      <c r="M118" s="240" t="s">
        <v>1</v>
      </c>
      <c r="N118" s="241" t="s">
        <v>50</v>
      </c>
      <c r="O118" s="229"/>
      <c r="P118" s="230">
        <f>O118*H118</f>
        <v>0</v>
      </c>
      <c r="Q118" s="230">
        <v>0.00035</v>
      </c>
      <c r="R118" s="230">
        <f>Q118*H118</f>
        <v>0.0084</v>
      </c>
      <c r="S118" s="230">
        <v>0</v>
      </c>
      <c r="T118" s="231">
        <f>S118*H118</f>
        <v>0</v>
      </c>
      <c r="U118" s="184"/>
      <c r="V118" s="184"/>
      <c r="W118" s="184"/>
      <c r="X118" s="184"/>
      <c r="Y118" s="184"/>
      <c r="Z118" s="184"/>
      <c r="AA118" s="184"/>
      <c r="AB118" s="184"/>
      <c r="AC118" s="184"/>
      <c r="AD118" s="184"/>
      <c r="AE118" s="184"/>
      <c r="AF118" s="221"/>
      <c r="AG118" s="221"/>
      <c r="AH118" s="221"/>
      <c r="AI118" s="221"/>
      <c r="AJ118" s="221"/>
      <c r="AR118" s="155" t="s">
        <v>96</v>
      </c>
      <c r="AT118" s="155" t="s">
        <v>327</v>
      </c>
      <c r="AU118" s="155" t="s">
        <v>96</v>
      </c>
      <c r="AY118" s="15" t="s">
        <v>195</v>
      </c>
      <c r="BE118" s="156">
        <f>IF(N118="základní",J118,0)</f>
        <v>0</v>
      </c>
      <c r="BF118" s="156">
        <f>IF(N118="snížená",J118,0)</f>
        <v>0</v>
      </c>
      <c r="BG118" s="156">
        <f>IF(N118="zákl. přenesená",J118,0)</f>
        <v>0</v>
      </c>
      <c r="BH118" s="156">
        <f>IF(N118="sníž. přenesená",J118,0)</f>
        <v>0</v>
      </c>
      <c r="BI118" s="156">
        <f>IF(N118="nulová",J118,0)</f>
        <v>0</v>
      </c>
      <c r="BJ118" s="15" t="s">
        <v>93</v>
      </c>
      <c r="BK118" s="156">
        <f>ROUND(I118*H118,2)</f>
        <v>0</v>
      </c>
      <c r="BL118" s="15" t="s">
        <v>93</v>
      </c>
      <c r="BM118" s="155" t="s">
        <v>1972</v>
      </c>
    </row>
    <row r="119" spans="1:47" s="2" customFormat="1" ht="19.5">
      <c r="A119" s="184"/>
      <c r="B119" s="212"/>
      <c r="C119" s="184"/>
      <c r="D119" s="201" t="s">
        <v>202</v>
      </c>
      <c r="E119" s="184"/>
      <c r="F119" s="202" t="s">
        <v>1971</v>
      </c>
      <c r="G119" s="184"/>
      <c r="H119" s="184"/>
      <c r="I119" s="157"/>
      <c r="J119" s="184"/>
      <c r="K119" s="184"/>
      <c r="L119" s="212"/>
      <c r="M119" s="232"/>
      <c r="N119" s="233"/>
      <c r="O119" s="229"/>
      <c r="P119" s="229"/>
      <c r="Q119" s="229"/>
      <c r="R119" s="229"/>
      <c r="S119" s="229"/>
      <c r="T119" s="234"/>
      <c r="U119" s="184"/>
      <c r="V119" s="184"/>
      <c r="W119" s="184"/>
      <c r="X119" s="184"/>
      <c r="Y119" s="184"/>
      <c r="Z119" s="184"/>
      <c r="AA119" s="184"/>
      <c r="AB119" s="184"/>
      <c r="AC119" s="184"/>
      <c r="AD119" s="184"/>
      <c r="AE119" s="184"/>
      <c r="AF119" s="221"/>
      <c r="AG119" s="221"/>
      <c r="AH119" s="221"/>
      <c r="AI119" s="221"/>
      <c r="AJ119" s="221"/>
      <c r="AT119" s="15" t="s">
        <v>202</v>
      </c>
      <c r="AU119" s="15" t="s">
        <v>96</v>
      </c>
    </row>
    <row r="120" spans="1:51" s="13" customFormat="1" ht="12">
      <c r="A120" s="186"/>
      <c r="B120" s="214"/>
      <c r="C120" s="186"/>
      <c r="D120" s="201" t="s">
        <v>257</v>
      </c>
      <c r="E120" s="203" t="s">
        <v>1</v>
      </c>
      <c r="F120" s="204" t="s">
        <v>426</v>
      </c>
      <c r="G120" s="186"/>
      <c r="H120" s="205">
        <v>24</v>
      </c>
      <c r="I120" s="162"/>
      <c r="J120" s="186"/>
      <c r="K120" s="186"/>
      <c r="L120" s="214"/>
      <c r="M120" s="235"/>
      <c r="N120" s="236"/>
      <c r="O120" s="236"/>
      <c r="P120" s="236"/>
      <c r="Q120" s="236"/>
      <c r="R120" s="236"/>
      <c r="S120" s="236"/>
      <c r="T120" s="237"/>
      <c r="U120" s="186"/>
      <c r="V120" s="186"/>
      <c r="W120" s="186"/>
      <c r="X120" s="186"/>
      <c r="Y120" s="186"/>
      <c r="Z120" s="186"/>
      <c r="AA120" s="186"/>
      <c r="AB120" s="186"/>
      <c r="AC120" s="186"/>
      <c r="AD120" s="186"/>
      <c r="AE120" s="186"/>
      <c r="AF120" s="186"/>
      <c r="AG120" s="186"/>
      <c r="AH120" s="186"/>
      <c r="AI120" s="186"/>
      <c r="AJ120" s="186"/>
      <c r="AT120" s="161" t="s">
        <v>257</v>
      </c>
      <c r="AU120" s="161" t="s">
        <v>96</v>
      </c>
      <c r="AV120" s="13" t="s">
        <v>96</v>
      </c>
      <c r="AW120" s="13" t="s">
        <v>40</v>
      </c>
      <c r="AX120" s="13" t="s">
        <v>93</v>
      </c>
      <c r="AY120" s="161" t="s">
        <v>195</v>
      </c>
    </row>
    <row r="121" spans="1:65" s="2" customFormat="1" ht="16.5" customHeight="1">
      <c r="A121" s="184"/>
      <c r="B121" s="212"/>
      <c r="C121" s="206" t="s">
        <v>194</v>
      </c>
      <c r="D121" s="206" t="s">
        <v>327</v>
      </c>
      <c r="E121" s="207" t="s">
        <v>2007</v>
      </c>
      <c r="F121" s="208" t="s">
        <v>2008</v>
      </c>
      <c r="G121" s="209" t="s">
        <v>312</v>
      </c>
      <c r="H121" s="210">
        <v>41</v>
      </c>
      <c r="I121" s="170"/>
      <c r="J121" s="187">
        <f>ROUND(I121*H121,2)</f>
        <v>0</v>
      </c>
      <c r="K121" s="238"/>
      <c r="L121" s="239"/>
      <c r="M121" s="240" t="s">
        <v>1</v>
      </c>
      <c r="N121" s="241" t="s">
        <v>50</v>
      </c>
      <c r="O121" s="229"/>
      <c r="P121" s="230">
        <f>O121*H121</f>
        <v>0</v>
      </c>
      <c r="Q121" s="230">
        <v>0.00016</v>
      </c>
      <c r="R121" s="230">
        <f>Q121*H121</f>
        <v>0.006560000000000001</v>
      </c>
      <c r="S121" s="230">
        <v>0</v>
      </c>
      <c r="T121" s="231">
        <f>S121*H121</f>
        <v>0</v>
      </c>
      <c r="U121" s="184"/>
      <c r="V121" s="184"/>
      <c r="W121" s="184"/>
      <c r="X121" s="184"/>
      <c r="Y121" s="184"/>
      <c r="Z121" s="184"/>
      <c r="AA121" s="184"/>
      <c r="AB121" s="184"/>
      <c r="AC121" s="184"/>
      <c r="AD121" s="184"/>
      <c r="AE121" s="184"/>
      <c r="AF121" s="221"/>
      <c r="AG121" s="221"/>
      <c r="AH121" s="221"/>
      <c r="AI121" s="221"/>
      <c r="AJ121" s="221"/>
      <c r="AR121" s="155" t="s">
        <v>96</v>
      </c>
      <c r="AT121" s="155" t="s">
        <v>327</v>
      </c>
      <c r="AU121" s="155" t="s">
        <v>96</v>
      </c>
      <c r="AY121" s="15" t="s">
        <v>195</v>
      </c>
      <c r="BE121" s="156">
        <f>IF(N121="základní",J121,0)</f>
        <v>0</v>
      </c>
      <c r="BF121" s="156">
        <f>IF(N121="snížená",J121,0)</f>
        <v>0</v>
      </c>
      <c r="BG121" s="156">
        <f>IF(N121="zákl. přenesená",J121,0)</f>
        <v>0</v>
      </c>
      <c r="BH121" s="156">
        <f>IF(N121="sníž. přenesená",J121,0)</f>
        <v>0</v>
      </c>
      <c r="BI121" s="156">
        <f>IF(N121="nulová",J121,0)</f>
        <v>0</v>
      </c>
      <c r="BJ121" s="15" t="s">
        <v>93</v>
      </c>
      <c r="BK121" s="156">
        <f>ROUND(I121*H121,2)</f>
        <v>0</v>
      </c>
      <c r="BL121" s="15" t="s">
        <v>93</v>
      </c>
      <c r="BM121" s="155" t="s">
        <v>2009</v>
      </c>
    </row>
    <row r="122" spans="1:47" s="2" customFormat="1" ht="12">
      <c r="A122" s="184"/>
      <c r="B122" s="212"/>
      <c r="C122" s="184"/>
      <c r="D122" s="201" t="s">
        <v>202</v>
      </c>
      <c r="E122" s="184"/>
      <c r="F122" s="202" t="s">
        <v>2008</v>
      </c>
      <c r="G122" s="184"/>
      <c r="H122" s="184"/>
      <c r="I122" s="157"/>
      <c r="J122" s="184"/>
      <c r="K122" s="184"/>
      <c r="L122" s="212"/>
      <c r="M122" s="232"/>
      <c r="N122" s="233"/>
      <c r="O122" s="229"/>
      <c r="P122" s="229"/>
      <c r="Q122" s="229"/>
      <c r="R122" s="229"/>
      <c r="S122" s="229"/>
      <c r="T122" s="234"/>
      <c r="U122" s="184"/>
      <c r="V122" s="184"/>
      <c r="W122" s="184"/>
      <c r="X122" s="184"/>
      <c r="Y122" s="184"/>
      <c r="Z122" s="184"/>
      <c r="AA122" s="184"/>
      <c r="AB122" s="184"/>
      <c r="AC122" s="184"/>
      <c r="AD122" s="184"/>
      <c r="AE122" s="184"/>
      <c r="AF122" s="221"/>
      <c r="AG122" s="221"/>
      <c r="AH122" s="221"/>
      <c r="AI122" s="221"/>
      <c r="AJ122" s="221"/>
      <c r="AT122" s="15" t="s">
        <v>202</v>
      </c>
      <c r="AU122" s="15" t="s">
        <v>96</v>
      </c>
    </row>
    <row r="123" spans="1:65" s="2" customFormat="1" ht="16.5" customHeight="1">
      <c r="A123" s="184"/>
      <c r="B123" s="212"/>
      <c r="C123" s="206" t="s">
        <v>216</v>
      </c>
      <c r="D123" s="206" t="s">
        <v>327</v>
      </c>
      <c r="E123" s="207" t="s">
        <v>2010</v>
      </c>
      <c r="F123" s="208" t="s">
        <v>2011</v>
      </c>
      <c r="G123" s="209" t="s">
        <v>482</v>
      </c>
      <c r="H123" s="210">
        <v>1</v>
      </c>
      <c r="I123" s="170"/>
      <c r="J123" s="187">
        <f>ROUND(I123*H123,2)</f>
        <v>0</v>
      </c>
      <c r="K123" s="238"/>
      <c r="L123" s="239"/>
      <c r="M123" s="240" t="s">
        <v>1</v>
      </c>
      <c r="N123" s="241" t="s">
        <v>50</v>
      </c>
      <c r="O123" s="229"/>
      <c r="P123" s="230">
        <f>O123*H123</f>
        <v>0</v>
      </c>
      <c r="Q123" s="230">
        <v>0.005</v>
      </c>
      <c r="R123" s="230">
        <f>Q123*H123</f>
        <v>0.005</v>
      </c>
      <c r="S123" s="230">
        <v>0</v>
      </c>
      <c r="T123" s="231">
        <f>S123*H123</f>
        <v>0</v>
      </c>
      <c r="U123" s="184"/>
      <c r="V123" s="184"/>
      <c r="W123" s="184"/>
      <c r="X123" s="184"/>
      <c r="Y123" s="184"/>
      <c r="Z123" s="184"/>
      <c r="AA123" s="184"/>
      <c r="AB123" s="184"/>
      <c r="AC123" s="184"/>
      <c r="AD123" s="184"/>
      <c r="AE123" s="184"/>
      <c r="AF123" s="221"/>
      <c r="AG123" s="221"/>
      <c r="AH123" s="221"/>
      <c r="AI123" s="221"/>
      <c r="AJ123" s="221"/>
      <c r="AR123" s="155" t="s">
        <v>479</v>
      </c>
      <c r="AT123" s="155" t="s">
        <v>327</v>
      </c>
      <c r="AU123" s="155" t="s">
        <v>96</v>
      </c>
      <c r="AY123" s="15" t="s">
        <v>195</v>
      </c>
      <c r="BE123" s="156">
        <f>IF(N123="základní",J123,0)</f>
        <v>0</v>
      </c>
      <c r="BF123" s="156">
        <f>IF(N123="snížená",J123,0)</f>
        <v>0</v>
      </c>
      <c r="BG123" s="156">
        <f>IF(N123="zákl. přenesená",J123,0)</f>
        <v>0</v>
      </c>
      <c r="BH123" s="156">
        <f>IF(N123="sníž. přenesená",J123,0)</f>
        <v>0</v>
      </c>
      <c r="BI123" s="156">
        <f>IF(N123="nulová",J123,0)</f>
        <v>0</v>
      </c>
      <c r="BJ123" s="15" t="s">
        <v>93</v>
      </c>
      <c r="BK123" s="156">
        <f>ROUND(I123*H123,2)</f>
        <v>0</v>
      </c>
      <c r="BL123" s="15" t="s">
        <v>269</v>
      </c>
      <c r="BM123" s="155" t="s">
        <v>1986</v>
      </c>
    </row>
    <row r="124" spans="1:47" s="2" customFormat="1" ht="12">
      <c r="A124" s="184"/>
      <c r="B124" s="212"/>
      <c r="C124" s="184"/>
      <c r="D124" s="201" t="s">
        <v>202</v>
      </c>
      <c r="E124" s="184"/>
      <c r="F124" s="202" t="s">
        <v>2011</v>
      </c>
      <c r="G124" s="184"/>
      <c r="H124" s="184"/>
      <c r="I124" s="157"/>
      <c r="J124" s="184"/>
      <c r="K124" s="184"/>
      <c r="L124" s="212"/>
      <c r="M124" s="232"/>
      <c r="N124" s="233"/>
      <c r="O124" s="229"/>
      <c r="P124" s="229"/>
      <c r="Q124" s="229"/>
      <c r="R124" s="229"/>
      <c r="S124" s="229"/>
      <c r="T124" s="234"/>
      <c r="U124" s="184"/>
      <c r="V124" s="184"/>
      <c r="W124" s="184"/>
      <c r="X124" s="184"/>
      <c r="Y124" s="184"/>
      <c r="Z124" s="184"/>
      <c r="AA124" s="184"/>
      <c r="AB124" s="184"/>
      <c r="AC124" s="184"/>
      <c r="AD124" s="184"/>
      <c r="AE124" s="184"/>
      <c r="AF124" s="221"/>
      <c r="AG124" s="221"/>
      <c r="AH124" s="221"/>
      <c r="AI124" s="221"/>
      <c r="AJ124" s="221"/>
      <c r="AT124" s="15" t="s">
        <v>202</v>
      </c>
      <c r="AU124" s="15" t="s">
        <v>96</v>
      </c>
    </row>
    <row r="125" spans="1:51" s="13" customFormat="1" ht="12">
      <c r="A125" s="186"/>
      <c r="B125" s="214"/>
      <c r="C125" s="186"/>
      <c r="D125" s="201" t="s">
        <v>257</v>
      </c>
      <c r="E125" s="203" t="s">
        <v>1</v>
      </c>
      <c r="F125" s="204" t="s">
        <v>93</v>
      </c>
      <c r="G125" s="186"/>
      <c r="H125" s="205">
        <v>1</v>
      </c>
      <c r="I125" s="162"/>
      <c r="J125" s="186"/>
      <c r="K125" s="186"/>
      <c r="L125" s="214"/>
      <c r="M125" s="235"/>
      <c r="N125" s="236"/>
      <c r="O125" s="236"/>
      <c r="P125" s="236"/>
      <c r="Q125" s="236"/>
      <c r="R125" s="236"/>
      <c r="S125" s="236"/>
      <c r="T125" s="237"/>
      <c r="U125" s="186"/>
      <c r="V125" s="186"/>
      <c r="W125" s="186"/>
      <c r="X125" s="186"/>
      <c r="Y125" s="186"/>
      <c r="Z125" s="186"/>
      <c r="AA125" s="186"/>
      <c r="AB125" s="186"/>
      <c r="AC125" s="186"/>
      <c r="AD125" s="186"/>
      <c r="AE125" s="186"/>
      <c r="AF125" s="186"/>
      <c r="AG125" s="186"/>
      <c r="AH125" s="186"/>
      <c r="AI125" s="186"/>
      <c r="AJ125" s="186"/>
      <c r="AT125" s="161" t="s">
        <v>257</v>
      </c>
      <c r="AU125" s="161" t="s">
        <v>96</v>
      </c>
      <c r="AV125" s="13" t="s">
        <v>96</v>
      </c>
      <c r="AW125" s="13" t="s">
        <v>40</v>
      </c>
      <c r="AX125" s="13" t="s">
        <v>93</v>
      </c>
      <c r="AY125" s="161" t="s">
        <v>195</v>
      </c>
    </row>
    <row r="126" spans="1:65" s="2" customFormat="1" ht="21.75" customHeight="1">
      <c r="A126" s="184"/>
      <c r="B126" s="212"/>
      <c r="C126" s="206" t="s">
        <v>220</v>
      </c>
      <c r="D126" s="206" t="s">
        <v>327</v>
      </c>
      <c r="E126" s="207" t="s">
        <v>2012</v>
      </c>
      <c r="F126" s="208" t="s">
        <v>2013</v>
      </c>
      <c r="G126" s="209" t="s">
        <v>482</v>
      </c>
      <c r="H126" s="210">
        <v>2</v>
      </c>
      <c r="I126" s="170"/>
      <c r="J126" s="187">
        <f>ROUND(I126*H126,2)</f>
        <v>0</v>
      </c>
      <c r="K126" s="238"/>
      <c r="L126" s="239"/>
      <c r="M126" s="240" t="s">
        <v>1</v>
      </c>
      <c r="N126" s="241" t="s">
        <v>50</v>
      </c>
      <c r="O126" s="229"/>
      <c r="P126" s="230">
        <f>O126*H126</f>
        <v>0</v>
      </c>
      <c r="Q126" s="230">
        <v>0.029</v>
      </c>
      <c r="R126" s="230">
        <f>Q126*H126</f>
        <v>0.058</v>
      </c>
      <c r="S126" s="230">
        <v>0</v>
      </c>
      <c r="T126" s="231">
        <f>S126*H126</f>
        <v>0</v>
      </c>
      <c r="U126" s="184"/>
      <c r="V126" s="184"/>
      <c r="W126" s="184"/>
      <c r="X126" s="184"/>
      <c r="Y126" s="184"/>
      <c r="Z126" s="184"/>
      <c r="AA126" s="184"/>
      <c r="AB126" s="184"/>
      <c r="AC126" s="184"/>
      <c r="AD126" s="184"/>
      <c r="AE126" s="184"/>
      <c r="AF126" s="221"/>
      <c r="AG126" s="221"/>
      <c r="AH126" s="221"/>
      <c r="AI126" s="221"/>
      <c r="AJ126" s="221"/>
      <c r="AR126" s="155" t="s">
        <v>96</v>
      </c>
      <c r="AT126" s="155" t="s">
        <v>327</v>
      </c>
      <c r="AU126" s="155" t="s">
        <v>96</v>
      </c>
      <c r="AY126" s="15" t="s">
        <v>195</v>
      </c>
      <c r="BE126" s="156">
        <f>IF(N126="základní",J126,0)</f>
        <v>0</v>
      </c>
      <c r="BF126" s="156">
        <f>IF(N126="snížená",J126,0)</f>
        <v>0</v>
      </c>
      <c r="BG126" s="156">
        <f>IF(N126="zákl. přenesená",J126,0)</f>
        <v>0</v>
      </c>
      <c r="BH126" s="156">
        <f>IF(N126="sníž. přenesená",J126,0)</f>
        <v>0</v>
      </c>
      <c r="BI126" s="156">
        <f>IF(N126="nulová",J126,0)</f>
        <v>0</v>
      </c>
      <c r="BJ126" s="15" t="s">
        <v>93</v>
      </c>
      <c r="BK126" s="156">
        <f>ROUND(I126*H126,2)</f>
        <v>0</v>
      </c>
      <c r="BL126" s="15" t="s">
        <v>93</v>
      </c>
      <c r="BM126" s="155" t="s">
        <v>2014</v>
      </c>
    </row>
    <row r="127" spans="1:47" s="2" customFormat="1" ht="12">
      <c r="A127" s="184"/>
      <c r="B127" s="212"/>
      <c r="C127" s="184"/>
      <c r="D127" s="201" t="s">
        <v>202</v>
      </c>
      <c r="E127" s="184"/>
      <c r="F127" s="202" t="s">
        <v>2013</v>
      </c>
      <c r="G127" s="184"/>
      <c r="H127" s="184"/>
      <c r="I127" s="157"/>
      <c r="J127" s="184"/>
      <c r="K127" s="184"/>
      <c r="L127" s="212"/>
      <c r="M127" s="232"/>
      <c r="N127" s="233"/>
      <c r="O127" s="229"/>
      <c r="P127" s="229"/>
      <c r="Q127" s="229"/>
      <c r="R127" s="229"/>
      <c r="S127" s="229"/>
      <c r="T127" s="234"/>
      <c r="U127" s="184"/>
      <c r="V127" s="184"/>
      <c r="W127" s="184"/>
      <c r="X127" s="184"/>
      <c r="Y127" s="184"/>
      <c r="Z127" s="184"/>
      <c r="AA127" s="184"/>
      <c r="AB127" s="184"/>
      <c r="AC127" s="184"/>
      <c r="AD127" s="184"/>
      <c r="AE127" s="184"/>
      <c r="AF127" s="221"/>
      <c r="AG127" s="221"/>
      <c r="AH127" s="221"/>
      <c r="AI127" s="221"/>
      <c r="AJ127" s="221"/>
      <c r="AT127" s="15" t="s">
        <v>202</v>
      </c>
      <c r="AU127" s="15" t="s">
        <v>96</v>
      </c>
    </row>
    <row r="128" spans="1:65" s="2" customFormat="1" ht="24.2" customHeight="1">
      <c r="A128" s="184"/>
      <c r="B128" s="212"/>
      <c r="C128" s="206" t="s">
        <v>224</v>
      </c>
      <c r="D128" s="206" t="s">
        <v>327</v>
      </c>
      <c r="E128" s="207" t="s">
        <v>2015</v>
      </c>
      <c r="F128" s="208" t="s">
        <v>2016</v>
      </c>
      <c r="G128" s="209" t="s">
        <v>482</v>
      </c>
      <c r="H128" s="210">
        <v>1</v>
      </c>
      <c r="I128" s="170"/>
      <c r="J128" s="187">
        <f>ROUND(I128*H128,2)</f>
        <v>0</v>
      </c>
      <c r="K128" s="238"/>
      <c r="L128" s="239"/>
      <c r="M128" s="240" t="s">
        <v>1</v>
      </c>
      <c r="N128" s="241" t="s">
        <v>50</v>
      </c>
      <c r="O128" s="229"/>
      <c r="P128" s="230">
        <f>O128*H128</f>
        <v>0</v>
      </c>
      <c r="Q128" s="230">
        <v>0.0005</v>
      </c>
      <c r="R128" s="230">
        <f>Q128*H128</f>
        <v>0.0005</v>
      </c>
      <c r="S128" s="230">
        <v>0</v>
      </c>
      <c r="T128" s="231">
        <f>S128*H128</f>
        <v>0</v>
      </c>
      <c r="U128" s="184"/>
      <c r="V128" s="184"/>
      <c r="W128" s="184"/>
      <c r="X128" s="184"/>
      <c r="Y128" s="184"/>
      <c r="Z128" s="184"/>
      <c r="AA128" s="184"/>
      <c r="AB128" s="184"/>
      <c r="AC128" s="184"/>
      <c r="AD128" s="184"/>
      <c r="AE128" s="184"/>
      <c r="AF128" s="221"/>
      <c r="AG128" s="221"/>
      <c r="AH128" s="221"/>
      <c r="AI128" s="221"/>
      <c r="AJ128" s="221"/>
      <c r="AR128" s="155" t="s">
        <v>96</v>
      </c>
      <c r="AT128" s="155" t="s">
        <v>327</v>
      </c>
      <c r="AU128" s="155" t="s">
        <v>96</v>
      </c>
      <c r="AY128" s="15" t="s">
        <v>195</v>
      </c>
      <c r="BE128" s="156">
        <f>IF(N128="základní",J128,0)</f>
        <v>0</v>
      </c>
      <c r="BF128" s="156">
        <f>IF(N128="snížená",J128,0)</f>
        <v>0</v>
      </c>
      <c r="BG128" s="156">
        <f>IF(N128="zákl. přenesená",J128,0)</f>
        <v>0</v>
      </c>
      <c r="BH128" s="156">
        <f>IF(N128="sníž. přenesená",J128,0)</f>
        <v>0</v>
      </c>
      <c r="BI128" s="156">
        <f>IF(N128="nulová",J128,0)</f>
        <v>0</v>
      </c>
      <c r="BJ128" s="15" t="s">
        <v>93</v>
      </c>
      <c r="BK128" s="156">
        <f>ROUND(I128*H128,2)</f>
        <v>0</v>
      </c>
      <c r="BL128" s="15" t="s">
        <v>93</v>
      </c>
      <c r="BM128" s="155" t="s">
        <v>2017</v>
      </c>
    </row>
    <row r="129" spans="1:47" s="2" customFormat="1" ht="12">
      <c r="A129" s="184"/>
      <c r="B129" s="212"/>
      <c r="C129" s="184"/>
      <c r="D129" s="201" t="s">
        <v>202</v>
      </c>
      <c r="E129" s="184"/>
      <c r="F129" s="202" t="s">
        <v>2016</v>
      </c>
      <c r="G129" s="184"/>
      <c r="H129" s="184"/>
      <c r="I129" s="157"/>
      <c r="J129" s="184"/>
      <c r="K129" s="184"/>
      <c r="L129" s="212"/>
      <c r="M129" s="232"/>
      <c r="N129" s="233"/>
      <c r="O129" s="229"/>
      <c r="P129" s="229"/>
      <c r="Q129" s="229"/>
      <c r="R129" s="229"/>
      <c r="S129" s="229"/>
      <c r="T129" s="234"/>
      <c r="U129" s="184"/>
      <c r="V129" s="184"/>
      <c r="W129" s="184"/>
      <c r="X129" s="184"/>
      <c r="Y129" s="184"/>
      <c r="Z129" s="184"/>
      <c r="AA129" s="184"/>
      <c r="AB129" s="184"/>
      <c r="AC129" s="184"/>
      <c r="AD129" s="184"/>
      <c r="AE129" s="184"/>
      <c r="AF129" s="221"/>
      <c r="AG129" s="221"/>
      <c r="AH129" s="221"/>
      <c r="AI129" s="221"/>
      <c r="AJ129" s="221"/>
      <c r="AT129" s="15" t="s">
        <v>202</v>
      </c>
      <c r="AU129" s="15" t="s">
        <v>96</v>
      </c>
    </row>
    <row r="130" spans="1:65" s="2" customFormat="1" ht="16.5" customHeight="1">
      <c r="A130" s="184"/>
      <c r="B130" s="212"/>
      <c r="C130" s="206" t="s">
        <v>229</v>
      </c>
      <c r="D130" s="206" t="s">
        <v>327</v>
      </c>
      <c r="E130" s="207" t="s">
        <v>2018</v>
      </c>
      <c r="F130" s="208" t="s">
        <v>2019</v>
      </c>
      <c r="G130" s="209" t="s">
        <v>482</v>
      </c>
      <c r="H130" s="210">
        <v>2</v>
      </c>
      <c r="I130" s="170"/>
      <c r="J130" s="187">
        <f>ROUND(I130*H130,2)</f>
        <v>0</v>
      </c>
      <c r="K130" s="238"/>
      <c r="L130" s="239"/>
      <c r="M130" s="240" t="s">
        <v>1</v>
      </c>
      <c r="N130" s="241" t="s">
        <v>50</v>
      </c>
      <c r="O130" s="229"/>
      <c r="P130" s="230">
        <f>O130*H130</f>
        <v>0</v>
      </c>
      <c r="Q130" s="230">
        <v>0.00043</v>
      </c>
      <c r="R130" s="230">
        <f>Q130*H130</f>
        <v>0.00086</v>
      </c>
      <c r="S130" s="230">
        <v>0</v>
      </c>
      <c r="T130" s="231">
        <f>S130*H130</f>
        <v>0</v>
      </c>
      <c r="U130" s="184"/>
      <c r="V130" s="184"/>
      <c r="W130" s="184"/>
      <c r="X130" s="184"/>
      <c r="Y130" s="184"/>
      <c r="Z130" s="184"/>
      <c r="AA130" s="184"/>
      <c r="AB130" s="184"/>
      <c r="AC130" s="184"/>
      <c r="AD130" s="184"/>
      <c r="AE130" s="184"/>
      <c r="AF130" s="221"/>
      <c r="AG130" s="221"/>
      <c r="AH130" s="221"/>
      <c r="AI130" s="221"/>
      <c r="AJ130" s="221"/>
      <c r="AR130" s="155" t="s">
        <v>96</v>
      </c>
      <c r="AT130" s="155" t="s">
        <v>327</v>
      </c>
      <c r="AU130" s="155" t="s">
        <v>96</v>
      </c>
      <c r="AY130" s="15" t="s">
        <v>195</v>
      </c>
      <c r="BE130" s="156">
        <f>IF(N130="základní",J130,0)</f>
        <v>0</v>
      </c>
      <c r="BF130" s="156">
        <f>IF(N130="snížená",J130,0)</f>
        <v>0</v>
      </c>
      <c r="BG130" s="156">
        <f>IF(N130="zákl. přenesená",J130,0)</f>
        <v>0</v>
      </c>
      <c r="BH130" s="156">
        <f>IF(N130="sníž. přenesená",J130,0)</f>
        <v>0</v>
      </c>
      <c r="BI130" s="156">
        <f>IF(N130="nulová",J130,0)</f>
        <v>0</v>
      </c>
      <c r="BJ130" s="15" t="s">
        <v>93</v>
      </c>
      <c r="BK130" s="156">
        <f>ROUND(I130*H130,2)</f>
        <v>0</v>
      </c>
      <c r="BL130" s="15" t="s">
        <v>93</v>
      </c>
      <c r="BM130" s="155" t="s">
        <v>2020</v>
      </c>
    </row>
    <row r="131" spans="1:47" s="2" customFormat="1" ht="12">
      <c r="A131" s="184"/>
      <c r="B131" s="212"/>
      <c r="C131" s="184"/>
      <c r="D131" s="201" t="s">
        <v>202</v>
      </c>
      <c r="E131" s="184"/>
      <c r="F131" s="202" t="s">
        <v>2021</v>
      </c>
      <c r="G131" s="184"/>
      <c r="H131" s="184"/>
      <c r="I131" s="157"/>
      <c r="J131" s="184"/>
      <c r="K131" s="184"/>
      <c r="L131" s="212"/>
      <c r="M131" s="232"/>
      <c r="N131" s="233"/>
      <c r="O131" s="229"/>
      <c r="P131" s="229"/>
      <c r="Q131" s="229"/>
      <c r="R131" s="229"/>
      <c r="S131" s="229"/>
      <c r="T131" s="234"/>
      <c r="U131" s="184"/>
      <c r="V131" s="184"/>
      <c r="W131" s="184"/>
      <c r="X131" s="184"/>
      <c r="Y131" s="184"/>
      <c r="Z131" s="184"/>
      <c r="AA131" s="184"/>
      <c r="AB131" s="184"/>
      <c r="AC131" s="184"/>
      <c r="AD131" s="184"/>
      <c r="AE131" s="184"/>
      <c r="AF131" s="221"/>
      <c r="AG131" s="221"/>
      <c r="AH131" s="221"/>
      <c r="AI131" s="221"/>
      <c r="AJ131" s="221"/>
      <c r="AT131" s="15" t="s">
        <v>202</v>
      </c>
      <c r="AU131" s="15" t="s">
        <v>96</v>
      </c>
    </row>
    <row r="132" spans="1:51" s="13" customFormat="1" ht="12">
      <c r="A132" s="186"/>
      <c r="B132" s="214"/>
      <c r="C132" s="186"/>
      <c r="D132" s="201" t="s">
        <v>257</v>
      </c>
      <c r="E132" s="203" t="s">
        <v>1</v>
      </c>
      <c r="F132" s="204" t="s">
        <v>96</v>
      </c>
      <c r="G132" s="186"/>
      <c r="H132" s="205">
        <v>2</v>
      </c>
      <c r="I132" s="162"/>
      <c r="J132" s="186"/>
      <c r="K132" s="186"/>
      <c r="L132" s="214"/>
      <c r="M132" s="235"/>
      <c r="N132" s="236"/>
      <c r="O132" s="236"/>
      <c r="P132" s="236"/>
      <c r="Q132" s="236"/>
      <c r="R132" s="236"/>
      <c r="S132" s="236"/>
      <c r="T132" s="237"/>
      <c r="U132" s="186"/>
      <c r="V132" s="186"/>
      <c r="W132" s="186"/>
      <c r="X132" s="186"/>
      <c r="Y132" s="186"/>
      <c r="Z132" s="186"/>
      <c r="AA132" s="186"/>
      <c r="AB132" s="186"/>
      <c r="AC132" s="186"/>
      <c r="AD132" s="186"/>
      <c r="AE132" s="186"/>
      <c r="AF132" s="186"/>
      <c r="AG132" s="186"/>
      <c r="AH132" s="186"/>
      <c r="AI132" s="186"/>
      <c r="AJ132" s="186"/>
      <c r="AT132" s="161" t="s">
        <v>257</v>
      </c>
      <c r="AU132" s="161" t="s">
        <v>96</v>
      </c>
      <c r="AV132" s="13" t="s">
        <v>96</v>
      </c>
      <c r="AW132" s="13" t="s">
        <v>40</v>
      </c>
      <c r="AX132" s="13" t="s">
        <v>93</v>
      </c>
      <c r="AY132" s="161" t="s">
        <v>195</v>
      </c>
    </row>
    <row r="133" spans="1:65" s="2" customFormat="1" ht="16.5" customHeight="1">
      <c r="A133" s="184"/>
      <c r="B133" s="212"/>
      <c r="C133" s="206" t="s">
        <v>234</v>
      </c>
      <c r="D133" s="206" t="s">
        <v>327</v>
      </c>
      <c r="E133" s="207" t="s">
        <v>2022</v>
      </c>
      <c r="F133" s="208" t="s">
        <v>2023</v>
      </c>
      <c r="G133" s="209" t="s">
        <v>482</v>
      </c>
      <c r="H133" s="210">
        <v>2</v>
      </c>
      <c r="I133" s="170"/>
      <c r="J133" s="187">
        <f>ROUND(I133*H133,2)</f>
        <v>0</v>
      </c>
      <c r="K133" s="238"/>
      <c r="L133" s="239"/>
      <c r="M133" s="240" t="s">
        <v>1</v>
      </c>
      <c r="N133" s="241" t="s">
        <v>50</v>
      </c>
      <c r="O133" s="229"/>
      <c r="P133" s="230">
        <f>O133*H133</f>
        <v>0</v>
      </c>
      <c r="Q133" s="230">
        <v>0.0004</v>
      </c>
      <c r="R133" s="230">
        <f>Q133*H133</f>
        <v>0.0008</v>
      </c>
      <c r="S133" s="230">
        <v>0</v>
      </c>
      <c r="T133" s="231">
        <f>S133*H133</f>
        <v>0</v>
      </c>
      <c r="U133" s="184"/>
      <c r="V133" s="184"/>
      <c r="W133" s="184"/>
      <c r="X133" s="184"/>
      <c r="Y133" s="184"/>
      <c r="Z133" s="184"/>
      <c r="AA133" s="184"/>
      <c r="AB133" s="184"/>
      <c r="AC133" s="184"/>
      <c r="AD133" s="184"/>
      <c r="AE133" s="184"/>
      <c r="AF133" s="221"/>
      <c r="AG133" s="221"/>
      <c r="AH133" s="221"/>
      <c r="AI133" s="221"/>
      <c r="AJ133" s="221"/>
      <c r="AR133" s="155" t="s">
        <v>96</v>
      </c>
      <c r="AT133" s="155" t="s">
        <v>327</v>
      </c>
      <c r="AU133" s="155" t="s">
        <v>96</v>
      </c>
      <c r="AY133" s="15" t="s">
        <v>195</v>
      </c>
      <c r="BE133" s="156">
        <f>IF(N133="základní",J133,0)</f>
        <v>0</v>
      </c>
      <c r="BF133" s="156">
        <f>IF(N133="snížená",J133,0)</f>
        <v>0</v>
      </c>
      <c r="BG133" s="156">
        <f>IF(N133="zákl. přenesená",J133,0)</f>
        <v>0</v>
      </c>
      <c r="BH133" s="156">
        <f>IF(N133="sníž. přenesená",J133,0)</f>
        <v>0</v>
      </c>
      <c r="BI133" s="156">
        <f>IF(N133="nulová",J133,0)</f>
        <v>0</v>
      </c>
      <c r="BJ133" s="15" t="s">
        <v>93</v>
      </c>
      <c r="BK133" s="156">
        <f>ROUND(I133*H133,2)</f>
        <v>0</v>
      </c>
      <c r="BL133" s="15" t="s">
        <v>93</v>
      </c>
      <c r="BM133" s="155" t="s">
        <v>2024</v>
      </c>
    </row>
    <row r="134" spans="1:47" s="2" customFormat="1" ht="12">
      <c r="A134" s="184"/>
      <c r="B134" s="212"/>
      <c r="C134" s="184"/>
      <c r="D134" s="201" t="s">
        <v>202</v>
      </c>
      <c r="E134" s="184"/>
      <c r="F134" s="202" t="s">
        <v>2025</v>
      </c>
      <c r="G134" s="184"/>
      <c r="H134" s="184"/>
      <c r="I134" s="157"/>
      <c r="J134" s="184"/>
      <c r="K134" s="184"/>
      <c r="L134" s="212"/>
      <c r="M134" s="232"/>
      <c r="N134" s="233"/>
      <c r="O134" s="229"/>
      <c r="P134" s="229"/>
      <c r="Q134" s="229"/>
      <c r="R134" s="229"/>
      <c r="S134" s="229"/>
      <c r="T134" s="234"/>
      <c r="U134" s="184"/>
      <c r="V134" s="184"/>
      <c r="W134" s="184"/>
      <c r="X134" s="184"/>
      <c r="Y134" s="184"/>
      <c r="Z134" s="184"/>
      <c r="AA134" s="184"/>
      <c r="AB134" s="184"/>
      <c r="AC134" s="184"/>
      <c r="AD134" s="184"/>
      <c r="AE134" s="184"/>
      <c r="AF134" s="221"/>
      <c r="AG134" s="221"/>
      <c r="AH134" s="221"/>
      <c r="AI134" s="221"/>
      <c r="AJ134" s="221"/>
      <c r="AT134" s="15" t="s">
        <v>202</v>
      </c>
      <c r="AU134" s="15" t="s">
        <v>96</v>
      </c>
    </row>
    <row r="135" spans="1:65" s="2" customFormat="1" ht="16.5" customHeight="1">
      <c r="A135" s="184"/>
      <c r="B135" s="212"/>
      <c r="C135" s="206" t="s">
        <v>239</v>
      </c>
      <c r="D135" s="206" t="s">
        <v>327</v>
      </c>
      <c r="E135" s="207" t="s">
        <v>2026</v>
      </c>
      <c r="F135" s="208" t="s">
        <v>2027</v>
      </c>
      <c r="G135" s="209" t="s">
        <v>482</v>
      </c>
      <c r="H135" s="210">
        <v>1</v>
      </c>
      <c r="I135" s="170"/>
      <c r="J135" s="187">
        <f>ROUND(I135*H135,2)</f>
        <v>0</v>
      </c>
      <c r="K135" s="238"/>
      <c r="L135" s="239"/>
      <c r="M135" s="240" t="s">
        <v>1</v>
      </c>
      <c r="N135" s="241" t="s">
        <v>50</v>
      </c>
      <c r="O135" s="229"/>
      <c r="P135" s="230">
        <f>O135*H135</f>
        <v>0</v>
      </c>
      <c r="Q135" s="230">
        <v>0.00013</v>
      </c>
      <c r="R135" s="230">
        <f>Q135*H135</f>
        <v>0.00013</v>
      </c>
      <c r="S135" s="230">
        <v>0</v>
      </c>
      <c r="T135" s="231">
        <f>S135*H135</f>
        <v>0</v>
      </c>
      <c r="U135" s="184"/>
      <c r="V135" s="184"/>
      <c r="W135" s="184"/>
      <c r="X135" s="184"/>
      <c r="Y135" s="184"/>
      <c r="Z135" s="184"/>
      <c r="AA135" s="184"/>
      <c r="AB135" s="184"/>
      <c r="AC135" s="184"/>
      <c r="AD135" s="184"/>
      <c r="AE135" s="184"/>
      <c r="AF135" s="221"/>
      <c r="AG135" s="221"/>
      <c r="AH135" s="221"/>
      <c r="AI135" s="221"/>
      <c r="AJ135" s="221"/>
      <c r="AR135" s="155" t="s">
        <v>96</v>
      </c>
      <c r="AT135" s="155" t="s">
        <v>327</v>
      </c>
      <c r="AU135" s="155" t="s">
        <v>96</v>
      </c>
      <c r="AY135" s="15" t="s">
        <v>195</v>
      </c>
      <c r="BE135" s="156">
        <f>IF(N135="základní",J135,0)</f>
        <v>0</v>
      </c>
      <c r="BF135" s="156">
        <f>IF(N135="snížená",J135,0)</f>
        <v>0</v>
      </c>
      <c r="BG135" s="156">
        <f>IF(N135="zákl. přenesená",J135,0)</f>
        <v>0</v>
      </c>
      <c r="BH135" s="156">
        <f>IF(N135="sníž. přenesená",J135,0)</f>
        <v>0</v>
      </c>
      <c r="BI135" s="156">
        <f>IF(N135="nulová",J135,0)</f>
        <v>0</v>
      </c>
      <c r="BJ135" s="15" t="s">
        <v>93</v>
      </c>
      <c r="BK135" s="156">
        <f>ROUND(I135*H135,2)</f>
        <v>0</v>
      </c>
      <c r="BL135" s="15" t="s">
        <v>93</v>
      </c>
      <c r="BM135" s="155" t="s">
        <v>2028</v>
      </c>
    </row>
    <row r="136" spans="1:47" s="2" customFormat="1" ht="12">
      <c r="A136" s="184"/>
      <c r="B136" s="212"/>
      <c r="C136" s="184"/>
      <c r="D136" s="201" t="s">
        <v>202</v>
      </c>
      <c r="E136" s="184"/>
      <c r="F136" s="202" t="s">
        <v>2027</v>
      </c>
      <c r="G136" s="184"/>
      <c r="H136" s="184"/>
      <c r="I136" s="157"/>
      <c r="J136" s="184"/>
      <c r="K136" s="184"/>
      <c r="L136" s="212"/>
      <c r="M136" s="232"/>
      <c r="N136" s="233"/>
      <c r="O136" s="229"/>
      <c r="P136" s="229"/>
      <c r="Q136" s="229"/>
      <c r="R136" s="229"/>
      <c r="S136" s="229"/>
      <c r="T136" s="234"/>
      <c r="U136" s="184"/>
      <c r="V136" s="184"/>
      <c r="W136" s="184"/>
      <c r="X136" s="184"/>
      <c r="Y136" s="184"/>
      <c r="Z136" s="184"/>
      <c r="AA136" s="184"/>
      <c r="AB136" s="184"/>
      <c r="AC136" s="184"/>
      <c r="AD136" s="184"/>
      <c r="AE136" s="184"/>
      <c r="AF136" s="221"/>
      <c r="AG136" s="221"/>
      <c r="AH136" s="221"/>
      <c r="AI136" s="221"/>
      <c r="AJ136" s="221"/>
      <c r="AT136" s="15" t="s">
        <v>202</v>
      </c>
      <c r="AU136" s="15" t="s">
        <v>96</v>
      </c>
    </row>
    <row r="137" spans="1:65" s="2" customFormat="1" ht="16.5" customHeight="1">
      <c r="A137" s="184"/>
      <c r="B137" s="212"/>
      <c r="C137" s="206" t="s">
        <v>245</v>
      </c>
      <c r="D137" s="206" t="s">
        <v>327</v>
      </c>
      <c r="E137" s="207" t="s">
        <v>2029</v>
      </c>
      <c r="F137" s="208" t="s">
        <v>2030</v>
      </c>
      <c r="G137" s="209" t="s">
        <v>482</v>
      </c>
      <c r="H137" s="210">
        <v>1</v>
      </c>
      <c r="I137" s="170"/>
      <c r="J137" s="187">
        <f>ROUND(I137*H137,2)</f>
        <v>0</v>
      </c>
      <c r="K137" s="238"/>
      <c r="L137" s="239"/>
      <c r="M137" s="240" t="s">
        <v>1</v>
      </c>
      <c r="N137" s="241" t="s">
        <v>50</v>
      </c>
      <c r="O137" s="229"/>
      <c r="P137" s="230">
        <f>O137*H137</f>
        <v>0</v>
      </c>
      <c r="Q137" s="230">
        <v>0.00024</v>
      </c>
      <c r="R137" s="230">
        <f>Q137*H137</f>
        <v>0.00024</v>
      </c>
      <c r="S137" s="230">
        <v>0</v>
      </c>
      <c r="T137" s="231">
        <f>S137*H137</f>
        <v>0</v>
      </c>
      <c r="U137" s="184"/>
      <c r="V137" s="184"/>
      <c r="W137" s="184"/>
      <c r="X137" s="184"/>
      <c r="Y137" s="184"/>
      <c r="Z137" s="184"/>
      <c r="AA137" s="184"/>
      <c r="AB137" s="184"/>
      <c r="AC137" s="184"/>
      <c r="AD137" s="184"/>
      <c r="AE137" s="184"/>
      <c r="AF137" s="221"/>
      <c r="AG137" s="221"/>
      <c r="AH137" s="221"/>
      <c r="AI137" s="221"/>
      <c r="AJ137" s="221"/>
      <c r="AR137" s="155" t="s">
        <v>96</v>
      </c>
      <c r="AT137" s="155" t="s">
        <v>327</v>
      </c>
      <c r="AU137" s="155" t="s">
        <v>96</v>
      </c>
      <c r="AY137" s="15" t="s">
        <v>195</v>
      </c>
      <c r="BE137" s="156">
        <f>IF(N137="základní",J137,0)</f>
        <v>0</v>
      </c>
      <c r="BF137" s="156">
        <f>IF(N137="snížená",J137,0)</f>
        <v>0</v>
      </c>
      <c r="BG137" s="156">
        <f>IF(N137="zákl. přenesená",J137,0)</f>
        <v>0</v>
      </c>
      <c r="BH137" s="156">
        <f>IF(N137="sníž. přenesená",J137,0)</f>
        <v>0</v>
      </c>
      <c r="BI137" s="156">
        <f>IF(N137="nulová",J137,0)</f>
        <v>0</v>
      </c>
      <c r="BJ137" s="15" t="s">
        <v>93</v>
      </c>
      <c r="BK137" s="156">
        <f>ROUND(I137*H137,2)</f>
        <v>0</v>
      </c>
      <c r="BL137" s="15" t="s">
        <v>93</v>
      </c>
      <c r="BM137" s="155" t="s">
        <v>2031</v>
      </c>
    </row>
    <row r="138" spans="1:47" s="2" customFormat="1" ht="12">
      <c r="A138" s="184"/>
      <c r="B138" s="212"/>
      <c r="C138" s="184"/>
      <c r="D138" s="201" t="s">
        <v>202</v>
      </c>
      <c r="E138" s="184"/>
      <c r="F138" s="202" t="s">
        <v>2030</v>
      </c>
      <c r="G138" s="184"/>
      <c r="H138" s="184"/>
      <c r="I138" s="157"/>
      <c r="J138" s="184"/>
      <c r="K138" s="184"/>
      <c r="L138" s="212"/>
      <c r="M138" s="232"/>
      <c r="N138" s="233"/>
      <c r="O138" s="229"/>
      <c r="P138" s="229"/>
      <c r="Q138" s="229"/>
      <c r="R138" s="229"/>
      <c r="S138" s="229"/>
      <c r="T138" s="234"/>
      <c r="U138" s="184"/>
      <c r="V138" s="184"/>
      <c r="W138" s="184"/>
      <c r="X138" s="184"/>
      <c r="Y138" s="184"/>
      <c r="Z138" s="184"/>
      <c r="AA138" s="184"/>
      <c r="AB138" s="184"/>
      <c r="AC138" s="184"/>
      <c r="AD138" s="184"/>
      <c r="AE138" s="184"/>
      <c r="AF138" s="221"/>
      <c r="AG138" s="221"/>
      <c r="AH138" s="221"/>
      <c r="AI138" s="221"/>
      <c r="AJ138" s="221"/>
      <c r="AT138" s="15" t="s">
        <v>202</v>
      </c>
      <c r="AU138" s="15" t="s">
        <v>96</v>
      </c>
    </row>
    <row r="139" spans="1:65" s="2" customFormat="1" ht="37.9" customHeight="1">
      <c r="A139" s="184"/>
      <c r="B139" s="212"/>
      <c r="C139" s="196" t="s">
        <v>253</v>
      </c>
      <c r="D139" s="196" t="s">
        <v>196</v>
      </c>
      <c r="E139" s="197" t="s">
        <v>2032</v>
      </c>
      <c r="F139" s="198" t="s">
        <v>2033</v>
      </c>
      <c r="G139" s="199" t="s">
        <v>2034</v>
      </c>
      <c r="H139" s="200">
        <v>1</v>
      </c>
      <c r="I139" s="149"/>
      <c r="J139" s="183">
        <f>ROUND(I139*H139,2)</f>
        <v>0</v>
      </c>
      <c r="K139" s="226"/>
      <c r="L139" s="212"/>
      <c r="M139" s="227" t="s">
        <v>1</v>
      </c>
      <c r="N139" s="228" t="s">
        <v>50</v>
      </c>
      <c r="O139" s="229"/>
      <c r="P139" s="230">
        <f>O139*H139</f>
        <v>0</v>
      </c>
      <c r="Q139" s="230">
        <v>0.00097</v>
      </c>
      <c r="R139" s="230">
        <f>Q139*H139</f>
        <v>0.00097</v>
      </c>
      <c r="S139" s="230">
        <v>0</v>
      </c>
      <c r="T139" s="231">
        <f>S139*H139</f>
        <v>0</v>
      </c>
      <c r="U139" s="184"/>
      <c r="V139" s="184"/>
      <c r="W139" s="184"/>
      <c r="X139" s="184"/>
      <c r="Y139" s="184"/>
      <c r="Z139" s="184"/>
      <c r="AA139" s="184"/>
      <c r="AB139" s="184"/>
      <c r="AC139" s="184"/>
      <c r="AD139" s="184"/>
      <c r="AE139" s="184"/>
      <c r="AF139" s="221"/>
      <c r="AG139" s="221"/>
      <c r="AH139" s="221"/>
      <c r="AI139" s="221"/>
      <c r="AJ139" s="221"/>
      <c r="AR139" s="155" t="s">
        <v>93</v>
      </c>
      <c r="AT139" s="155" t="s">
        <v>196</v>
      </c>
      <c r="AU139" s="155" t="s">
        <v>96</v>
      </c>
      <c r="AY139" s="15" t="s">
        <v>195</v>
      </c>
      <c r="BE139" s="156">
        <f>IF(N139="základní",J139,0)</f>
        <v>0</v>
      </c>
      <c r="BF139" s="156">
        <f>IF(N139="snížená",J139,0)</f>
        <v>0</v>
      </c>
      <c r="BG139" s="156">
        <f>IF(N139="zákl. přenesená",J139,0)</f>
        <v>0</v>
      </c>
      <c r="BH139" s="156">
        <f>IF(N139="sníž. přenesená",J139,0)</f>
        <v>0</v>
      </c>
      <c r="BI139" s="156">
        <f>IF(N139="nulová",J139,0)</f>
        <v>0</v>
      </c>
      <c r="BJ139" s="15" t="s">
        <v>93</v>
      </c>
      <c r="BK139" s="156">
        <f>ROUND(I139*H139,2)</f>
        <v>0</v>
      </c>
      <c r="BL139" s="15" t="s">
        <v>93</v>
      </c>
      <c r="BM139" s="155" t="s">
        <v>2035</v>
      </c>
    </row>
    <row r="140" spans="1:47" s="2" customFormat="1" ht="78">
      <c r="A140" s="184"/>
      <c r="B140" s="212"/>
      <c r="C140" s="184"/>
      <c r="D140" s="201" t="s">
        <v>202</v>
      </c>
      <c r="E140" s="184"/>
      <c r="F140" s="202" t="s">
        <v>2036</v>
      </c>
      <c r="G140" s="184"/>
      <c r="H140" s="184"/>
      <c r="I140" s="157"/>
      <c r="J140" s="184"/>
      <c r="K140" s="184"/>
      <c r="L140" s="212"/>
      <c r="M140" s="232"/>
      <c r="N140" s="233"/>
      <c r="O140" s="229"/>
      <c r="P140" s="229"/>
      <c r="Q140" s="229"/>
      <c r="R140" s="229"/>
      <c r="S140" s="229"/>
      <c r="T140" s="234"/>
      <c r="U140" s="184"/>
      <c r="V140" s="184"/>
      <c r="W140" s="184"/>
      <c r="X140" s="184"/>
      <c r="Y140" s="184"/>
      <c r="Z140" s="184"/>
      <c r="AA140" s="184"/>
      <c r="AB140" s="184"/>
      <c r="AC140" s="184"/>
      <c r="AD140" s="184"/>
      <c r="AE140" s="184"/>
      <c r="AF140" s="221"/>
      <c r="AG140" s="221"/>
      <c r="AH140" s="221"/>
      <c r="AI140" s="221"/>
      <c r="AJ140" s="221"/>
      <c r="AT140" s="15" t="s">
        <v>202</v>
      </c>
      <c r="AU140" s="15" t="s">
        <v>96</v>
      </c>
    </row>
    <row r="141" spans="1:51" s="13" customFormat="1" ht="12">
      <c r="A141" s="186"/>
      <c r="B141" s="214"/>
      <c r="C141" s="186"/>
      <c r="D141" s="201" t="s">
        <v>257</v>
      </c>
      <c r="E141" s="203" t="s">
        <v>1</v>
      </c>
      <c r="F141" s="204" t="s">
        <v>93</v>
      </c>
      <c r="G141" s="186"/>
      <c r="H141" s="205">
        <v>1</v>
      </c>
      <c r="I141" s="162"/>
      <c r="J141" s="186"/>
      <c r="K141" s="186"/>
      <c r="L141" s="214"/>
      <c r="M141" s="235"/>
      <c r="N141" s="236"/>
      <c r="O141" s="236"/>
      <c r="P141" s="236"/>
      <c r="Q141" s="236"/>
      <c r="R141" s="236"/>
      <c r="S141" s="236"/>
      <c r="T141" s="237"/>
      <c r="U141" s="186"/>
      <c r="V141" s="186"/>
      <c r="W141" s="186"/>
      <c r="X141" s="186"/>
      <c r="Y141" s="186"/>
      <c r="Z141" s="186"/>
      <c r="AA141" s="186"/>
      <c r="AB141" s="186"/>
      <c r="AC141" s="186"/>
      <c r="AD141" s="186"/>
      <c r="AE141" s="186"/>
      <c r="AF141" s="186"/>
      <c r="AG141" s="186"/>
      <c r="AH141" s="186"/>
      <c r="AI141" s="186"/>
      <c r="AJ141" s="186"/>
      <c r="AT141" s="161" t="s">
        <v>257</v>
      </c>
      <c r="AU141" s="161" t="s">
        <v>96</v>
      </c>
      <c r="AV141" s="13" t="s">
        <v>96</v>
      </c>
      <c r="AW141" s="13" t="s">
        <v>40</v>
      </c>
      <c r="AX141" s="13" t="s">
        <v>93</v>
      </c>
      <c r="AY141" s="161" t="s">
        <v>195</v>
      </c>
    </row>
    <row r="142" spans="1:65" s="2" customFormat="1" ht="37.9" customHeight="1">
      <c r="A142" s="184"/>
      <c r="B142" s="212"/>
      <c r="C142" s="196" t="s">
        <v>260</v>
      </c>
      <c r="D142" s="196" t="s">
        <v>196</v>
      </c>
      <c r="E142" s="197" t="s">
        <v>2037</v>
      </c>
      <c r="F142" s="198" t="s">
        <v>2038</v>
      </c>
      <c r="G142" s="199" t="s">
        <v>248</v>
      </c>
      <c r="H142" s="200">
        <v>1</v>
      </c>
      <c r="I142" s="149"/>
      <c r="J142" s="183">
        <f>ROUND(I142*H142,2)</f>
        <v>0</v>
      </c>
      <c r="K142" s="226"/>
      <c r="L142" s="212"/>
      <c r="M142" s="227" t="s">
        <v>1</v>
      </c>
      <c r="N142" s="228" t="s">
        <v>50</v>
      </c>
      <c r="O142" s="229"/>
      <c r="P142" s="230">
        <f>O142*H142</f>
        <v>0</v>
      </c>
      <c r="Q142" s="230">
        <v>0</v>
      </c>
      <c r="R142" s="230">
        <f>Q142*H142</f>
        <v>0</v>
      </c>
      <c r="S142" s="230">
        <v>0</v>
      </c>
      <c r="T142" s="231">
        <f>S142*H142</f>
        <v>0</v>
      </c>
      <c r="U142" s="184"/>
      <c r="V142" s="184"/>
      <c r="W142" s="184"/>
      <c r="X142" s="184"/>
      <c r="Y142" s="184"/>
      <c r="Z142" s="184"/>
      <c r="AA142" s="184"/>
      <c r="AB142" s="184"/>
      <c r="AC142" s="184"/>
      <c r="AD142" s="184"/>
      <c r="AE142" s="184"/>
      <c r="AF142" s="221"/>
      <c r="AG142" s="221"/>
      <c r="AH142" s="221"/>
      <c r="AI142" s="221"/>
      <c r="AJ142" s="221"/>
      <c r="AR142" s="155" t="s">
        <v>269</v>
      </c>
      <c r="AT142" s="155" t="s">
        <v>196</v>
      </c>
      <c r="AU142" s="155" t="s">
        <v>96</v>
      </c>
      <c r="AY142" s="15" t="s">
        <v>195</v>
      </c>
      <c r="BE142" s="156">
        <f>IF(N142="základní",J142,0)</f>
        <v>0</v>
      </c>
      <c r="BF142" s="156">
        <f>IF(N142="snížená",J142,0)</f>
        <v>0</v>
      </c>
      <c r="BG142" s="156">
        <f>IF(N142="zákl. přenesená",J142,0)</f>
        <v>0</v>
      </c>
      <c r="BH142" s="156">
        <f>IF(N142="sníž. přenesená",J142,0)</f>
        <v>0</v>
      </c>
      <c r="BI142" s="156">
        <f>IF(N142="nulová",J142,0)</f>
        <v>0</v>
      </c>
      <c r="BJ142" s="15" t="s">
        <v>93</v>
      </c>
      <c r="BK142" s="156">
        <f>ROUND(I142*H142,2)</f>
        <v>0</v>
      </c>
      <c r="BL142" s="15" t="s">
        <v>269</v>
      </c>
      <c r="BM142" s="155" t="s">
        <v>1975</v>
      </c>
    </row>
    <row r="143" spans="1:47" s="2" customFormat="1" ht="48.75">
      <c r="A143" s="184"/>
      <c r="B143" s="212"/>
      <c r="C143" s="184"/>
      <c r="D143" s="201" t="s">
        <v>202</v>
      </c>
      <c r="E143" s="184"/>
      <c r="F143" s="202" t="s">
        <v>2039</v>
      </c>
      <c r="G143" s="184"/>
      <c r="H143" s="184"/>
      <c r="I143" s="157"/>
      <c r="J143" s="184"/>
      <c r="K143" s="184"/>
      <c r="L143" s="212"/>
      <c r="M143" s="232"/>
      <c r="N143" s="233"/>
      <c r="O143" s="229"/>
      <c r="P143" s="229"/>
      <c r="Q143" s="229"/>
      <c r="R143" s="229"/>
      <c r="S143" s="229"/>
      <c r="T143" s="234"/>
      <c r="U143" s="184"/>
      <c r="V143" s="184"/>
      <c r="W143" s="184"/>
      <c r="X143" s="184"/>
      <c r="Y143" s="184"/>
      <c r="Z143" s="184"/>
      <c r="AA143" s="184"/>
      <c r="AB143" s="184"/>
      <c r="AC143" s="184"/>
      <c r="AD143" s="184"/>
      <c r="AE143" s="184"/>
      <c r="AF143" s="221"/>
      <c r="AG143" s="221"/>
      <c r="AH143" s="221"/>
      <c r="AI143" s="221"/>
      <c r="AJ143" s="221"/>
      <c r="AT143" s="15" t="s">
        <v>202</v>
      </c>
      <c r="AU143" s="15" t="s">
        <v>96</v>
      </c>
    </row>
    <row r="144" spans="1:51" s="13" customFormat="1" ht="12">
      <c r="A144" s="186"/>
      <c r="B144" s="214"/>
      <c r="C144" s="186"/>
      <c r="D144" s="201" t="s">
        <v>257</v>
      </c>
      <c r="E144" s="203" t="s">
        <v>1</v>
      </c>
      <c r="F144" s="204" t="s">
        <v>93</v>
      </c>
      <c r="G144" s="186"/>
      <c r="H144" s="205">
        <v>1</v>
      </c>
      <c r="I144" s="162"/>
      <c r="J144" s="186"/>
      <c r="K144" s="186"/>
      <c r="L144" s="214"/>
      <c r="M144" s="235"/>
      <c r="N144" s="236"/>
      <c r="O144" s="236"/>
      <c r="P144" s="236"/>
      <c r="Q144" s="236"/>
      <c r="R144" s="236"/>
      <c r="S144" s="236"/>
      <c r="T144" s="237"/>
      <c r="U144" s="186"/>
      <c r="V144" s="186"/>
      <c r="W144" s="186"/>
      <c r="X144" s="186"/>
      <c r="Y144" s="186"/>
      <c r="Z144" s="186"/>
      <c r="AA144" s="186"/>
      <c r="AB144" s="186"/>
      <c r="AC144" s="186"/>
      <c r="AD144" s="186"/>
      <c r="AE144" s="186"/>
      <c r="AF144" s="186"/>
      <c r="AG144" s="186"/>
      <c r="AH144" s="186"/>
      <c r="AI144" s="186"/>
      <c r="AJ144" s="186"/>
      <c r="AT144" s="161" t="s">
        <v>257</v>
      </c>
      <c r="AU144" s="161" t="s">
        <v>96</v>
      </c>
      <c r="AV144" s="13" t="s">
        <v>96</v>
      </c>
      <c r="AW144" s="13" t="s">
        <v>40</v>
      </c>
      <c r="AX144" s="13" t="s">
        <v>93</v>
      </c>
      <c r="AY144" s="161" t="s">
        <v>195</v>
      </c>
    </row>
    <row r="145" spans="1:65" s="2" customFormat="1" ht="33" customHeight="1">
      <c r="A145" s="184"/>
      <c r="B145" s="212"/>
      <c r="C145" s="206" t="s">
        <v>8</v>
      </c>
      <c r="D145" s="206" t="s">
        <v>327</v>
      </c>
      <c r="E145" s="207" t="s">
        <v>2040</v>
      </c>
      <c r="F145" s="208" t="s">
        <v>2041</v>
      </c>
      <c r="G145" s="209" t="s">
        <v>2042</v>
      </c>
      <c r="H145" s="210">
        <v>1</v>
      </c>
      <c r="I145" s="170"/>
      <c r="J145" s="187">
        <f>ROUND(I145*H145,2)</f>
        <v>0</v>
      </c>
      <c r="K145" s="238"/>
      <c r="L145" s="239"/>
      <c r="M145" s="240" t="s">
        <v>1</v>
      </c>
      <c r="N145" s="241" t="s">
        <v>50</v>
      </c>
      <c r="O145" s="229"/>
      <c r="P145" s="230">
        <f>O145*H145</f>
        <v>0</v>
      </c>
      <c r="Q145" s="230">
        <v>0.001</v>
      </c>
      <c r="R145" s="230">
        <f>Q145*H145</f>
        <v>0.001</v>
      </c>
      <c r="S145" s="230">
        <v>0</v>
      </c>
      <c r="T145" s="231">
        <f>S145*H145</f>
        <v>0</v>
      </c>
      <c r="U145" s="184"/>
      <c r="V145" s="184"/>
      <c r="W145" s="184"/>
      <c r="X145" s="184"/>
      <c r="Y145" s="184"/>
      <c r="Z145" s="184"/>
      <c r="AA145" s="184"/>
      <c r="AB145" s="184"/>
      <c r="AC145" s="184"/>
      <c r="AD145" s="184"/>
      <c r="AE145" s="184"/>
      <c r="AF145" s="221"/>
      <c r="AG145" s="221"/>
      <c r="AH145" s="221"/>
      <c r="AI145" s="221"/>
      <c r="AJ145" s="221"/>
      <c r="AR145" s="155" t="s">
        <v>479</v>
      </c>
      <c r="AT145" s="155" t="s">
        <v>327</v>
      </c>
      <c r="AU145" s="155" t="s">
        <v>96</v>
      </c>
      <c r="AY145" s="15" t="s">
        <v>195</v>
      </c>
      <c r="BE145" s="156">
        <f>IF(N145="základní",J145,0)</f>
        <v>0</v>
      </c>
      <c r="BF145" s="156">
        <f>IF(N145="snížená",J145,0)</f>
        <v>0</v>
      </c>
      <c r="BG145" s="156">
        <f>IF(N145="zákl. přenesená",J145,0)</f>
        <v>0</v>
      </c>
      <c r="BH145" s="156">
        <f>IF(N145="sníž. přenesená",J145,0)</f>
        <v>0</v>
      </c>
      <c r="BI145" s="156">
        <f>IF(N145="nulová",J145,0)</f>
        <v>0</v>
      </c>
      <c r="BJ145" s="15" t="s">
        <v>93</v>
      </c>
      <c r="BK145" s="156">
        <f>ROUND(I145*H145,2)</f>
        <v>0</v>
      </c>
      <c r="BL145" s="15" t="s">
        <v>269</v>
      </c>
      <c r="BM145" s="155" t="s">
        <v>1981</v>
      </c>
    </row>
    <row r="146" spans="1:47" s="2" customFormat="1" ht="39">
      <c r="A146" s="184"/>
      <c r="B146" s="212"/>
      <c r="C146" s="184"/>
      <c r="D146" s="201" t="s">
        <v>202</v>
      </c>
      <c r="E146" s="184"/>
      <c r="F146" s="202" t="s">
        <v>2043</v>
      </c>
      <c r="G146" s="184"/>
      <c r="H146" s="184"/>
      <c r="I146" s="157"/>
      <c r="J146" s="184"/>
      <c r="K146" s="184"/>
      <c r="L146" s="212"/>
      <c r="M146" s="232"/>
      <c r="N146" s="233"/>
      <c r="O146" s="229"/>
      <c r="P146" s="229"/>
      <c r="Q146" s="229"/>
      <c r="R146" s="229"/>
      <c r="S146" s="229"/>
      <c r="T146" s="234"/>
      <c r="U146" s="184"/>
      <c r="V146" s="184"/>
      <c r="W146" s="184"/>
      <c r="X146" s="184"/>
      <c r="Y146" s="184"/>
      <c r="Z146" s="184"/>
      <c r="AA146" s="184"/>
      <c r="AB146" s="184"/>
      <c r="AC146" s="184"/>
      <c r="AD146" s="184"/>
      <c r="AE146" s="184"/>
      <c r="AF146" s="221"/>
      <c r="AG146" s="221"/>
      <c r="AH146" s="221"/>
      <c r="AI146" s="221"/>
      <c r="AJ146" s="221"/>
      <c r="AT146" s="15" t="s">
        <v>202</v>
      </c>
      <c r="AU146" s="15" t="s">
        <v>96</v>
      </c>
    </row>
    <row r="147" spans="1:51" s="13" customFormat="1" ht="12">
      <c r="A147" s="186"/>
      <c r="B147" s="214"/>
      <c r="C147" s="186"/>
      <c r="D147" s="201" t="s">
        <v>257</v>
      </c>
      <c r="E147" s="203" t="s">
        <v>1</v>
      </c>
      <c r="F147" s="204" t="s">
        <v>93</v>
      </c>
      <c r="G147" s="186"/>
      <c r="H147" s="205">
        <v>1</v>
      </c>
      <c r="I147" s="162"/>
      <c r="J147" s="186"/>
      <c r="K147" s="186"/>
      <c r="L147" s="214"/>
      <c r="M147" s="235"/>
      <c r="N147" s="236"/>
      <c r="O147" s="236"/>
      <c r="P147" s="236"/>
      <c r="Q147" s="236"/>
      <c r="R147" s="236"/>
      <c r="S147" s="236"/>
      <c r="T147" s="237"/>
      <c r="U147" s="186"/>
      <c r="V147" s="186"/>
      <c r="W147" s="186"/>
      <c r="X147" s="186"/>
      <c r="Y147" s="186"/>
      <c r="Z147" s="186"/>
      <c r="AA147" s="186"/>
      <c r="AB147" s="186"/>
      <c r="AC147" s="186"/>
      <c r="AD147" s="186"/>
      <c r="AE147" s="186"/>
      <c r="AF147" s="186"/>
      <c r="AG147" s="186"/>
      <c r="AH147" s="186"/>
      <c r="AI147" s="186"/>
      <c r="AJ147" s="186"/>
      <c r="AT147" s="161" t="s">
        <v>257</v>
      </c>
      <c r="AU147" s="161" t="s">
        <v>96</v>
      </c>
      <c r="AV147" s="13" t="s">
        <v>96</v>
      </c>
      <c r="AW147" s="13" t="s">
        <v>40</v>
      </c>
      <c r="AX147" s="13" t="s">
        <v>93</v>
      </c>
      <c r="AY147" s="161" t="s">
        <v>195</v>
      </c>
    </row>
    <row r="148" spans="1:65" s="2" customFormat="1" ht="24.2" customHeight="1">
      <c r="A148" s="184"/>
      <c r="B148" s="212"/>
      <c r="C148" s="206" t="s">
        <v>269</v>
      </c>
      <c r="D148" s="206" t="s">
        <v>327</v>
      </c>
      <c r="E148" s="207" t="s">
        <v>2044</v>
      </c>
      <c r="F148" s="208" t="s">
        <v>2045</v>
      </c>
      <c r="G148" s="209" t="s">
        <v>2046</v>
      </c>
      <c r="H148" s="210">
        <v>1</v>
      </c>
      <c r="I148" s="170"/>
      <c r="J148" s="187">
        <f>ROUND(I148*H148,2)</f>
        <v>0</v>
      </c>
      <c r="K148" s="238"/>
      <c r="L148" s="239"/>
      <c r="M148" s="240" t="s">
        <v>1</v>
      </c>
      <c r="N148" s="241" t="s">
        <v>50</v>
      </c>
      <c r="O148" s="229"/>
      <c r="P148" s="230">
        <f>O148*H148</f>
        <v>0</v>
      </c>
      <c r="Q148" s="230">
        <v>0.0004</v>
      </c>
      <c r="R148" s="230">
        <f>Q148*H148</f>
        <v>0.0004</v>
      </c>
      <c r="S148" s="230">
        <v>0</v>
      </c>
      <c r="T148" s="231">
        <f>S148*H148</f>
        <v>0</v>
      </c>
      <c r="U148" s="184"/>
      <c r="V148" s="184"/>
      <c r="W148" s="184"/>
      <c r="X148" s="184"/>
      <c r="Y148" s="184"/>
      <c r="Z148" s="184"/>
      <c r="AA148" s="184"/>
      <c r="AB148" s="184"/>
      <c r="AC148" s="184"/>
      <c r="AD148" s="184"/>
      <c r="AE148" s="184"/>
      <c r="AF148" s="221"/>
      <c r="AG148" s="221"/>
      <c r="AH148" s="221"/>
      <c r="AI148" s="221"/>
      <c r="AJ148" s="221"/>
      <c r="AR148" s="155" t="s">
        <v>479</v>
      </c>
      <c r="AT148" s="155" t="s">
        <v>327</v>
      </c>
      <c r="AU148" s="155" t="s">
        <v>96</v>
      </c>
      <c r="AY148" s="15" t="s">
        <v>195</v>
      </c>
      <c r="BE148" s="156">
        <f>IF(N148="základní",J148,0)</f>
        <v>0</v>
      </c>
      <c r="BF148" s="156">
        <f>IF(N148="snížená",J148,0)</f>
        <v>0</v>
      </c>
      <c r="BG148" s="156">
        <f>IF(N148="zákl. přenesená",J148,0)</f>
        <v>0</v>
      </c>
      <c r="BH148" s="156">
        <f>IF(N148="sníž. přenesená",J148,0)</f>
        <v>0</v>
      </c>
      <c r="BI148" s="156">
        <f>IF(N148="nulová",J148,0)</f>
        <v>0</v>
      </c>
      <c r="BJ148" s="15" t="s">
        <v>93</v>
      </c>
      <c r="BK148" s="156">
        <f>ROUND(I148*H148,2)</f>
        <v>0</v>
      </c>
      <c r="BL148" s="15" t="s">
        <v>269</v>
      </c>
      <c r="BM148" s="155" t="s">
        <v>1978</v>
      </c>
    </row>
    <row r="149" spans="1:47" s="2" customFormat="1" ht="68.25">
      <c r="A149" s="184"/>
      <c r="B149" s="212"/>
      <c r="C149" s="184"/>
      <c r="D149" s="201" t="s">
        <v>202</v>
      </c>
      <c r="E149" s="184"/>
      <c r="F149" s="202" t="s">
        <v>2047</v>
      </c>
      <c r="G149" s="184"/>
      <c r="H149" s="184"/>
      <c r="I149" s="157"/>
      <c r="J149" s="184"/>
      <c r="K149" s="184"/>
      <c r="L149" s="212"/>
      <c r="M149" s="232"/>
      <c r="N149" s="233"/>
      <c r="O149" s="229"/>
      <c r="P149" s="229"/>
      <c r="Q149" s="229"/>
      <c r="R149" s="229"/>
      <c r="S149" s="229"/>
      <c r="T149" s="234"/>
      <c r="U149" s="184"/>
      <c r="V149" s="184"/>
      <c r="W149" s="184"/>
      <c r="X149" s="184"/>
      <c r="Y149" s="184"/>
      <c r="Z149" s="184"/>
      <c r="AA149" s="184"/>
      <c r="AB149" s="184"/>
      <c r="AC149" s="184"/>
      <c r="AD149" s="184"/>
      <c r="AE149" s="184"/>
      <c r="AF149" s="221"/>
      <c r="AG149" s="221"/>
      <c r="AH149" s="221"/>
      <c r="AI149" s="221"/>
      <c r="AJ149" s="221"/>
      <c r="AT149" s="15" t="s">
        <v>202</v>
      </c>
      <c r="AU149" s="15" t="s">
        <v>96</v>
      </c>
    </row>
    <row r="150" spans="1:51" s="13" customFormat="1" ht="12">
      <c r="A150" s="186"/>
      <c r="B150" s="214"/>
      <c r="C150" s="186"/>
      <c r="D150" s="201" t="s">
        <v>257</v>
      </c>
      <c r="E150" s="203" t="s">
        <v>1</v>
      </c>
      <c r="F150" s="204" t="s">
        <v>93</v>
      </c>
      <c r="G150" s="186"/>
      <c r="H150" s="205">
        <v>1</v>
      </c>
      <c r="I150" s="162"/>
      <c r="J150" s="186"/>
      <c r="K150" s="186"/>
      <c r="L150" s="214"/>
      <c r="M150" s="235"/>
      <c r="N150" s="236"/>
      <c r="O150" s="236"/>
      <c r="P150" s="236"/>
      <c r="Q150" s="236"/>
      <c r="R150" s="236"/>
      <c r="S150" s="236"/>
      <c r="T150" s="237"/>
      <c r="U150" s="186"/>
      <c r="V150" s="186"/>
      <c r="W150" s="186"/>
      <c r="X150" s="186"/>
      <c r="Y150" s="186"/>
      <c r="Z150" s="186"/>
      <c r="AA150" s="186"/>
      <c r="AB150" s="186"/>
      <c r="AC150" s="186"/>
      <c r="AD150" s="186"/>
      <c r="AE150" s="186"/>
      <c r="AF150" s="186"/>
      <c r="AG150" s="186"/>
      <c r="AH150" s="186"/>
      <c r="AI150" s="186"/>
      <c r="AJ150" s="186"/>
      <c r="AT150" s="161" t="s">
        <v>257</v>
      </c>
      <c r="AU150" s="161" t="s">
        <v>96</v>
      </c>
      <c r="AV150" s="13" t="s">
        <v>96</v>
      </c>
      <c r="AW150" s="13" t="s">
        <v>40</v>
      </c>
      <c r="AX150" s="13" t="s">
        <v>93</v>
      </c>
      <c r="AY150" s="161" t="s">
        <v>195</v>
      </c>
    </row>
    <row r="151" spans="1:63" s="12" customFormat="1" ht="22.9" customHeight="1">
      <c r="A151" s="192"/>
      <c r="B151" s="213"/>
      <c r="C151" s="192"/>
      <c r="D151" s="193" t="s">
        <v>84</v>
      </c>
      <c r="E151" s="195" t="s">
        <v>194</v>
      </c>
      <c r="F151" s="195" t="s">
        <v>485</v>
      </c>
      <c r="G151" s="192"/>
      <c r="H151" s="192"/>
      <c r="I151" s="138"/>
      <c r="J151" s="185">
        <f aca="true" t="shared" si="1" ref="J151:J156">BK151</f>
        <v>0</v>
      </c>
      <c r="K151" s="192"/>
      <c r="L151" s="213"/>
      <c r="M151" s="222"/>
      <c r="N151" s="223"/>
      <c r="O151" s="223"/>
      <c r="P151" s="224">
        <v>0</v>
      </c>
      <c r="Q151" s="223"/>
      <c r="R151" s="224">
        <v>0</v>
      </c>
      <c r="S151" s="223"/>
      <c r="T151" s="225">
        <v>0</v>
      </c>
      <c r="U151" s="192"/>
      <c r="V151" s="192"/>
      <c r="W151" s="192"/>
      <c r="X151" s="192"/>
      <c r="Y151" s="192"/>
      <c r="Z151" s="192"/>
      <c r="AA151" s="192"/>
      <c r="AB151" s="192"/>
      <c r="AC151" s="192"/>
      <c r="AD151" s="192"/>
      <c r="AE151" s="192"/>
      <c r="AF151" s="192"/>
      <c r="AG151" s="192"/>
      <c r="AH151" s="192"/>
      <c r="AI151" s="192"/>
      <c r="AJ151" s="192"/>
      <c r="AR151" s="136" t="s">
        <v>93</v>
      </c>
      <c r="AT151" s="144" t="s">
        <v>84</v>
      </c>
      <c r="AU151" s="144" t="s">
        <v>93</v>
      </c>
      <c r="AY151" s="136" t="s">
        <v>195</v>
      </c>
      <c r="BK151" s="145">
        <v>0</v>
      </c>
    </row>
    <row r="152" spans="1:63" s="12" customFormat="1" ht="22.9" customHeight="1">
      <c r="A152" s="192"/>
      <c r="B152" s="213"/>
      <c r="C152" s="192"/>
      <c r="D152" s="193" t="s">
        <v>84</v>
      </c>
      <c r="E152" s="195" t="s">
        <v>229</v>
      </c>
      <c r="F152" s="195" t="s">
        <v>1982</v>
      </c>
      <c r="G152" s="192"/>
      <c r="H152" s="192"/>
      <c r="I152" s="138"/>
      <c r="J152" s="185">
        <f t="shared" si="1"/>
        <v>0</v>
      </c>
      <c r="K152" s="192"/>
      <c r="L152" s="213"/>
      <c r="M152" s="222"/>
      <c r="N152" s="223"/>
      <c r="O152" s="223"/>
      <c r="P152" s="224">
        <f>P153</f>
        <v>0</v>
      </c>
      <c r="Q152" s="223"/>
      <c r="R152" s="224">
        <f>R153</f>
        <v>0</v>
      </c>
      <c r="S152" s="223"/>
      <c r="T152" s="225">
        <f>T153</f>
        <v>0</v>
      </c>
      <c r="U152" s="192"/>
      <c r="V152" s="192"/>
      <c r="W152" s="192"/>
      <c r="X152" s="192"/>
      <c r="Y152" s="192"/>
      <c r="Z152" s="192"/>
      <c r="AA152" s="192"/>
      <c r="AB152" s="192"/>
      <c r="AC152" s="192"/>
      <c r="AD152" s="192"/>
      <c r="AE152" s="192"/>
      <c r="AF152" s="192"/>
      <c r="AG152" s="192"/>
      <c r="AH152" s="192"/>
      <c r="AI152" s="192"/>
      <c r="AJ152" s="192"/>
      <c r="AR152" s="136" t="s">
        <v>93</v>
      </c>
      <c r="AT152" s="144" t="s">
        <v>84</v>
      </c>
      <c r="AU152" s="144" t="s">
        <v>93</v>
      </c>
      <c r="AY152" s="136" t="s">
        <v>195</v>
      </c>
      <c r="BK152" s="145">
        <f>BK153</f>
        <v>0</v>
      </c>
    </row>
    <row r="153" spans="1:63" s="12" customFormat="1" ht="20.85" customHeight="1">
      <c r="A153" s="192"/>
      <c r="B153" s="213"/>
      <c r="C153" s="192"/>
      <c r="D153" s="193" t="s">
        <v>84</v>
      </c>
      <c r="E153" s="195" t="s">
        <v>706</v>
      </c>
      <c r="F153" s="195" t="s">
        <v>707</v>
      </c>
      <c r="G153" s="192"/>
      <c r="H153" s="192"/>
      <c r="I153" s="138"/>
      <c r="J153" s="185">
        <f t="shared" si="1"/>
        <v>0</v>
      </c>
      <c r="K153" s="192"/>
      <c r="L153" s="213"/>
      <c r="M153" s="222"/>
      <c r="N153" s="223"/>
      <c r="O153" s="223"/>
      <c r="P153" s="224">
        <v>0</v>
      </c>
      <c r="Q153" s="223"/>
      <c r="R153" s="224">
        <v>0</v>
      </c>
      <c r="S153" s="223"/>
      <c r="T153" s="225">
        <v>0</v>
      </c>
      <c r="U153" s="192"/>
      <c r="V153" s="192"/>
      <c r="W153" s="192"/>
      <c r="X153" s="192"/>
      <c r="Y153" s="192"/>
      <c r="Z153" s="192"/>
      <c r="AA153" s="192"/>
      <c r="AB153" s="192"/>
      <c r="AC153" s="192"/>
      <c r="AD153" s="192"/>
      <c r="AE153" s="192"/>
      <c r="AF153" s="192"/>
      <c r="AG153" s="192"/>
      <c r="AH153" s="192"/>
      <c r="AI153" s="192"/>
      <c r="AJ153" s="192"/>
      <c r="AR153" s="136" t="s">
        <v>93</v>
      </c>
      <c r="AT153" s="144" t="s">
        <v>84</v>
      </c>
      <c r="AU153" s="144" t="s">
        <v>96</v>
      </c>
      <c r="AY153" s="136" t="s">
        <v>195</v>
      </c>
      <c r="BK153" s="145">
        <v>0</v>
      </c>
    </row>
    <row r="154" spans="1:63" s="12" customFormat="1" ht="25.9" customHeight="1">
      <c r="A154" s="192"/>
      <c r="B154" s="213"/>
      <c r="C154" s="192"/>
      <c r="D154" s="193" t="s">
        <v>84</v>
      </c>
      <c r="E154" s="194" t="s">
        <v>757</v>
      </c>
      <c r="F154" s="194" t="s">
        <v>758</v>
      </c>
      <c r="G154" s="192"/>
      <c r="H154" s="192"/>
      <c r="I154" s="138"/>
      <c r="J154" s="188">
        <f t="shared" si="1"/>
        <v>0</v>
      </c>
      <c r="K154" s="192"/>
      <c r="L154" s="213"/>
      <c r="M154" s="222"/>
      <c r="N154" s="223"/>
      <c r="O154" s="223"/>
      <c r="P154" s="224">
        <f>P155+P156</f>
        <v>0</v>
      </c>
      <c r="Q154" s="223"/>
      <c r="R154" s="224">
        <f>R155+R156</f>
        <v>0.0004</v>
      </c>
      <c r="S154" s="223"/>
      <c r="T154" s="225">
        <f>T155+T156</f>
        <v>0</v>
      </c>
      <c r="U154" s="192"/>
      <c r="V154" s="192"/>
      <c r="W154" s="192"/>
      <c r="X154" s="192"/>
      <c r="Y154" s="192"/>
      <c r="Z154" s="192"/>
      <c r="AA154" s="192"/>
      <c r="AB154" s="192"/>
      <c r="AC154" s="192"/>
      <c r="AD154" s="192"/>
      <c r="AE154" s="192"/>
      <c r="AF154" s="192"/>
      <c r="AG154" s="192"/>
      <c r="AH154" s="192"/>
      <c r="AI154" s="192"/>
      <c r="AJ154" s="192"/>
      <c r="AR154" s="136" t="s">
        <v>96</v>
      </c>
      <c r="AT154" s="144" t="s">
        <v>84</v>
      </c>
      <c r="AU154" s="144" t="s">
        <v>85</v>
      </c>
      <c r="AY154" s="136" t="s">
        <v>195</v>
      </c>
      <c r="BK154" s="145">
        <f>BK155+BK156</f>
        <v>0</v>
      </c>
    </row>
    <row r="155" spans="1:63" s="12" customFormat="1" ht="22.9" customHeight="1">
      <c r="A155" s="192"/>
      <c r="B155" s="213"/>
      <c r="C155" s="192"/>
      <c r="D155" s="193" t="s">
        <v>84</v>
      </c>
      <c r="E155" s="195" t="s">
        <v>1464</v>
      </c>
      <c r="F155" s="195" t="s">
        <v>1983</v>
      </c>
      <c r="G155" s="192"/>
      <c r="H155" s="192"/>
      <c r="I155" s="138"/>
      <c r="J155" s="185">
        <f t="shared" si="1"/>
        <v>0</v>
      </c>
      <c r="K155" s="192"/>
      <c r="L155" s="213"/>
      <c r="M155" s="222"/>
      <c r="N155" s="223"/>
      <c r="O155" s="223"/>
      <c r="P155" s="224">
        <v>0</v>
      </c>
      <c r="Q155" s="223"/>
      <c r="R155" s="224">
        <v>0</v>
      </c>
      <c r="S155" s="223"/>
      <c r="T155" s="225">
        <v>0</v>
      </c>
      <c r="U155" s="192"/>
      <c r="V155" s="192"/>
      <c r="W155" s="192"/>
      <c r="X155" s="192"/>
      <c r="Y155" s="192"/>
      <c r="Z155" s="192"/>
      <c r="AA155" s="192"/>
      <c r="AB155" s="192"/>
      <c r="AC155" s="192"/>
      <c r="AD155" s="192"/>
      <c r="AE155" s="192"/>
      <c r="AF155" s="192"/>
      <c r="AG155" s="192"/>
      <c r="AH155" s="192"/>
      <c r="AI155" s="192"/>
      <c r="AJ155" s="192"/>
      <c r="AR155" s="136" t="s">
        <v>96</v>
      </c>
      <c r="AT155" s="144" t="s">
        <v>84</v>
      </c>
      <c r="AU155" s="144" t="s">
        <v>93</v>
      </c>
      <c r="AY155" s="136" t="s">
        <v>195</v>
      </c>
      <c r="BK155" s="145">
        <v>0</v>
      </c>
    </row>
    <row r="156" spans="1:63" s="12" customFormat="1" ht="22.9" customHeight="1">
      <c r="A156" s="192"/>
      <c r="B156" s="213"/>
      <c r="C156" s="192"/>
      <c r="D156" s="193" t="s">
        <v>84</v>
      </c>
      <c r="E156" s="195" t="s">
        <v>2048</v>
      </c>
      <c r="F156" s="195" t="s">
        <v>2049</v>
      </c>
      <c r="G156" s="192"/>
      <c r="H156" s="192"/>
      <c r="I156" s="138"/>
      <c r="J156" s="185">
        <f t="shared" si="1"/>
        <v>0</v>
      </c>
      <c r="K156" s="192"/>
      <c r="L156" s="213"/>
      <c r="M156" s="222"/>
      <c r="N156" s="223"/>
      <c r="O156" s="223"/>
      <c r="P156" s="224">
        <f>SUM(P157:P166)</f>
        <v>0</v>
      </c>
      <c r="Q156" s="223"/>
      <c r="R156" s="224">
        <f>SUM(R157:R166)</f>
        <v>0.0004</v>
      </c>
      <c r="S156" s="223"/>
      <c r="T156" s="225">
        <f>SUM(T157:T166)</f>
        <v>0</v>
      </c>
      <c r="U156" s="192"/>
      <c r="V156" s="192"/>
      <c r="W156" s="192"/>
      <c r="X156" s="192"/>
      <c r="Y156" s="192"/>
      <c r="Z156" s="192"/>
      <c r="AA156" s="192"/>
      <c r="AB156" s="192"/>
      <c r="AC156" s="192"/>
      <c r="AD156" s="192"/>
      <c r="AE156" s="192"/>
      <c r="AF156" s="192"/>
      <c r="AG156" s="192"/>
      <c r="AH156" s="192"/>
      <c r="AI156" s="192"/>
      <c r="AJ156" s="192"/>
      <c r="AR156" s="136" t="s">
        <v>96</v>
      </c>
      <c r="AT156" s="144" t="s">
        <v>84</v>
      </c>
      <c r="AU156" s="144" t="s">
        <v>93</v>
      </c>
      <c r="AY156" s="136" t="s">
        <v>195</v>
      </c>
      <c r="BK156" s="145">
        <f>SUM(BK157:BK166)</f>
        <v>0</v>
      </c>
    </row>
    <row r="157" spans="1:65" s="2" customFormat="1" ht="21.75" customHeight="1">
      <c r="A157" s="184"/>
      <c r="B157" s="212"/>
      <c r="C157" s="196" t="s">
        <v>383</v>
      </c>
      <c r="D157" s="196" t="s">
        <v>196</v>
      </c>
      <c r="E157" s="197" t="s">
        <v>2050</v>
      </c>
      <c r="F157" s="198" t="s">
        <v>2214</v>
      </c>
      <c r="G157" s="199" t="s">
        <v>2051</v>
      </c>
      <c r="H157" s="200">
        <v>1</v>
      </c>
      <c r="I157" s="149"/>
      <c r="J157" s="183">
        <f>ROUND(I157*H157,2)</f>
        <v>0</v>
      </c>
      <c r="K157" s="226"/>
      <c r="L157" s="212"/>
      <c r="M157" s="227" t="s">
        <v>1</v>
      </c>
      <c r="N157" s="228" t="s">
        <v>50</v>
      </c>
      <c r="O157" s="229"/>
      <c r="P157" s="230">
        <f>O157*H157</f>
        <v>0</v>
      </c>
      <c r="Q157" s="230">
        <v>0</v>
      </c>
      <c r="R157" s="230">
        <f>Q157*H157</f>
        <v>0</v>
      </c>
      <c r="S157" s="230">
        <v>0</v>
      </c>
      <c r="T157" s="231">
        <f>S157*H157</f>
        <v>0</v>
      </c>
      <c r="U157" s="184"/>
      <c r="V157" s="184"/>
      <c r="W157" s="184"/>
      <c r="X157" s="184"/>
      <c r="Y157" s="184"/>
      <c r="Z157" s="184"/>
      <c r="AA157" s="184"/>
      <c r="AB157" s="184"/>
      <c r="AC157" s="184"/>
      <c r="AD157" s="184"/>
      <c r="AE157" s="184"/>
      <c r="AF157" s="221"/>
      <c r="AG157" s="221"/>
      <c r="AH157" s="221"/>
      <c r="AI157" s="221"/>
      <c r="AJ157" s="221"/>
      <c r="AR157" s="155" t="s">
        <v>93</v>
      </c>
      <c r="AT157" s="155" t="s">
        <v>196</v>
      </c>
      <c r="AU157" s="155" t="s">
        <v>96</v>
      </c>
      <c r="AY157" s="15" t="s">
        <v>195</v>
      </c>
      <c r="BE157" s="156">
        <f>IF(N157="základní",J157,0)</f>
        <v>0</v>
      </c>
      <c r="BF157" s="156">
        <f>IF(N157="snížená",J157,0)</f>
        <v>0</v>
      </c>
      <c r="BG157" s="156">
        <f>IF(N157="zákl. přenesená",J157,0)</f>
        <v>0</v>
      </c>
      <c r="BH157" s="156">
        <f>IF(N157="sníž. přenesená",J157,0)</f>
        <v>0</v>
      </c>
      <c r="BI157" s="156">
        <f>IF(N157="nulová",J157,0)</f>
        <v>0</v>
      </c>
      <c r="BJ157" s="15" t="s">
        <v>93</v>
      </c>
      <c r="BK157" s="156">
        <f>ROUND(I157*H157,2)</f>
        <v>0</v>
      </c>
      <c r="BL157" s="15" t="s">
        <v>93</v>
      </c>
      <c r="BM157" s="155" t="s">
        <v>2052</v>
      </c>
    </row>
    <row r="158" spans="1:47" s="2" customFormat="1" ht="12">
      <c r="A158" s="184"/>
      <c r="B158" s="212"/>
      <c r="C158" s="184"/>
      <c r="D158" s="201" t="s">
        <v>202</v>
      </c>
      <c r="E158" s="184"/>
      <c r="F158" s="202" t="s">
        <v>2053</v>
      </c>
      <c r="G158" s="184"/>
      <c r="H158" s="184"/>
      <c r="I158" s="157"/>
      <c r="J158" s="184"/>
      <c r="K158" s="184"/>
      <c r="L158" s="212"/>
      <c r="M158" s="232"/>
      <c r="N158" s="233"/>
      <c r="O158" s="229"/>
      <c r="P158" s="229"/>
      <c r="Q158" s="229"/>
      <c r="R158" s="229"/>
      <c r="S158" s="229"/>
      <c r="T158" s="234"/>
      <c r="U158" s="184"/>
      <c r="V158" s="184"/>
      <c r="W158" s="184"/>
      <c r="X158" s="184"/>
      <c r="Y158" s="184"/>
      <c r="Z158" s="184"/>
      <c r="AA158" s="184"/>
      <c r="AB158" s="184"/>
      <c r="AC158" s="184"/>
      <c r="AD158" s="184"/>
      <c r="AE158" s="184"/>
      <c r="AF158" s="221"/>
      <c r="AG158" s="221"/>
      <c r="AH158" s="221"/>
      <c r="AI158" s="221"/>
      <c r="AJ158" s="221"/>
      <c r="AT158" s="15" t="s">
        <v>202</v>
      </c>
      <c r="AU158" s="15" t="s">
        <v>96</v>
      </c>
    </row>
    <row r="159" spans="1:65" s="2" customFormat="1" ht="24.2" customHeight="1">
      <c r="A159" s="184"/>
      <c r="B159" s="212"/>
      <c r="C159" s="196" t="s">
        <v>388</v>
      </c>
      <c r="D159" s="196" t="s">
        <v>196</v>
      </c>
      <c r="E159" s="197" t="s">
        <v>1993</v>
      </c>
      <c r="F159" s="198" t="s">
        <v>1994</v>
      </c>
      <c r="G159" s="199" t="s">
        <v>482</v>
      </c>
      <c r="H159" s="200">
        <v>1</v>
      </c>
      <c r="I159" s="149"/>
      <c r="J159" s="183">
        <f>ROUND(I159*H159,2)</f>
        <v>0</v>
      </c>
      <c r="K159" s="226"/>
      <c r="L159" s="212"/>
      <c r="M159" s="227" t="s">
        <v>1</v>
      </c>
      <c r="N159" s="228" t="s">
        <v>50</v>
      </c>
      <c r="O159" s="229"/>
      <c r="P159" s="230">
        <f>O159*H159</f>
        <v>0</v>
      </c>
      <c r="Q159" s="230">
        <v>0</v>
      </c>
      <c r="R159" s="230">
        <f>Q159*H159</f>
        <v>0</v>
      </c>
      <c r="S159" s="230">
        <v>0</v>
      </c>
      <c r="T159" s="231">
        <f>S159*H159</f>
        <v>0</v>
      </c>
      <c r="U159" s="184"/>
      <c r="V159" s="184"/>
      <c r="W159" s="184"/>
      <c r="X159" s="184"/>
      <c r="Y159" s="184"/>
      <c r="Z159" s="184"/>
      <c r="AA159" s="184"/>
      <c r="AB159" s="184"/>
      <c r="AC159" s="184"/>
      <c r="AD159" s="184"/>
      <c r="AE159" s="184"/>
      <c r="AF159" s="221"/>
      <c r="AG159" s="221"/>
      <c r="AH159" s="221"/>
      <c r="AI159" s="221"/>
      <c r="AJ159" s="221"/>
      <c r="AR159" s="155" t="s">
        <v>93</v>
      </c>
      <c r="AT159" s="155" t="s">
        <v>196</v>
      </c>
      <c r="AU159" s="155" t="s">
        <v>96</v>
      </c>
      <c r="AY159" s="15" t="s">
        <v>195</v>
      </c>
      <c r="BE159" s="156">
        <f>IF(N159="základní",J159,0)</f>
        <v>0</v>
      </c>
      <c r="BF159" s="156">
        <f>IF(N159="snížená",J159,0)</f>
        <v>0</v>
      </c>
      <c r="BG159" s="156">
        <f>IF(N159="zákl. přenesená",J159,0)</f>
        <v>0</v>
      </c>
      <c r="BH159" s="156">
        <f>IF(N159="sníž. přenesená",J159,0)</f>
        <v>0</v>
      </c>
      <c r="BI159" s="156">
        <f>IF(N159="nulová",J159,0)</f>
        <v>0</v>
      </c>
      <c r="BJ159" s="15" t="s">
        <v>93</v>
      </c>
      <c r="BK159" s="156">
        <f>ROUND(I159*H159,2)</f>
        <v>0</v>
      </c>
      <c r="BL159" s="15" t="s">
        <v>93</v>
      </c>
      <c r="BM159" s="155" t="s">
        <v>1995</v>
      </c>
    </row>
    <row r="160" spans="1:47" s="2" customFormat="1" ht="29.25">
      <c r="A160" s="184"/>
      <c r="B160" s="212"/>
      <c r="C160" s="184"/>
      <c r="D160" s="201" t="s">
        <v>202</v>
      </c>
      <c r="E160" s="184"/>
      <c r="F160" s="202" t="s">
        <v>1996</v>
      </c>
      <c r="G160" s="184"/>
      <c r="H160" s="184"/>
      <c r="I160" s="157"/>
      <c r="J160" s="184"/>
      <c r="K160" s="184"/>
      <c r="L160" s="212"/>
      <c r="M160" s="232"/>
      <c r="N160" s="233"/>
      <c r="O160" s="229"/>
      <c r="P160" s="229"/>
      <c r="Q160" s="229"/>
      <c r="R160" s="229"/>
      <c r="S160" s="229"/>
      <c r="T160" s="234"/>
      <c r="U160" s="184"/>
      <c r="V160" s="184"/>
      <c r="W160" s="184"/>
      <c r="X160" s="184"/>
      <c r="Y160" s="184"/>
      <c r="Z160" s="184"/>
      <c r="AA160" s="184"/>
      <c r="AB160" s="184"/>
      <c r="AC160" s="184"/>
      <c r="AD160" s="184"/>
      <c r="AE160" s="184"/>
      <c r="AF160" s="221"/>
      <c r="AG160" s="221"/>
      <c r="AH160" s="221"/>
      <c r="AI160" s="221"/>
      <c r="AJ160" s="221"/>
      <c r="AT160" s="15" t="s">
        <v>202</v>
      </c>
      <c r="AU160" s="15" t="s">
        <v>96</v>
      </c>
    </row>
    <row r="161" spans="1:65" s="2" customFormat="1" ht="33" customHeight="1">
      <c r="A161" s="184"/>
      <c r="B161" s="212"/>
      <c r="C161" s="206" t="s">
        <v>395</v>
      </c>
      <c r="D161" s="206" t="s">
        <v>327</v>
      </c>
      <c r="E161" s="207" t="s">
        <v>2054</v>
      </c>
      <c r="F161" s="208" t="s">
        <v>2055</v>
      </c>
      <c r="G161" s="209" t="s">
        <v>2046</v>
      </c>
      <c r="H161" s="210">
        <v>1</v>
      </c>
      <c r="I161" s="170"/>
      <c r="J161" s="187">
        <f>ROUND(I161*H161,2)</f>
        <v>0</v>
      </c>
      <c r="K161" s="238"/>
      <c r="L161" s="239"/>
      <c r="M161" s="240" t="s">
        <v>1</v>
      </c>
      <c r="N161" s="241" t="s">
        <v>50</v>
      </c>
      <c r="O161" s="229"/>
      <c r="P161" s="230">
        <f>O161*H161</f>
        <v>0</v>
      </c>
      <c r="Q161" s="230">
        <v>0.0004</v>
      </c>
      <c r="R161" s="230">
        <f>Q161*H161</f>
        <v>0.0004</v>
      </c>
      <c r="S161" s="230">
        <v>0</v>
      </c>
      <c r="T161" s="231">
        <f>S161*H161</f>
        <v>0</v>
      </c>
      <c r="U161" s="184"/>
      <c r="V161" s="182" t="s">
        <v>2212</v>
      </c>
      <c r="W161" s="182" t="s">
        <v>2213</v>
      </c>
      <c r="X161" s="184"/>
      <c r="Y161" s="184"/>
      <c r="Z161" s="184"/>
      <c r="AA161" s="184"/>
      <c r="AB161" s="184"/>
      <c r="AC161" s="184"/>
      <c r="AD161" s="184"/>
      <c r="AE161" s="184"/>
      <c r="AF161" s="221"/>
      <c r="AG161" s="221"/>
      <c r="AH161" s="221"/>
      <c r="AI161" s="221"/>
      <c r="AJ161" s="221"/>
      <c r="AR161" s="155" t="s">
        <v>479</v>
      </c>
      <c r="AT161" s="155" t="s">
        <v>327</v>
      </c>
      <c r="AU161" s="155" t="s">
        <v>96</v>
      </c>
      <c r="AY161" s="15" t="s">
        <v>195</v>
      </c>
      <c r="BE161" s="156">
        <f>IF(N161="základní",J161,0)</f>
        <v>0</v>
      </c>
      <c r="BF161" s="156">
        <f>IF(N161="snížená",J161,0)</f>
        <v>0</v>
      </c>
      <c r="BG161" s="156">
        <f>IF(N161="zákl. přenesená",J161,0)</f>
        <v>0</v>
      </c>
      <c r="BH161" s="156">
        <f>IF(N161="sníž. přenesená",J161,0)</f>
        <v>0</v>
      </c>
      <c r="BI161" s="156">
        <f>IF(N161="nulová",J161,0)</f>
        <v>0</v>
      </c>
      <c r="BJ161" s="15" t="s">
        <v>93</v>
      </c>
      <c r="BK161" s="156">
        <f>ROUND(I161*H161,2)</f>
        <v>0</v>
      </c>
      <c r="BL161" s="15" t="s">
        <v>269</v>
      </c>
      <c r="BM161" s="155" t="s">
        <v>2056</v>
      </c>
    </row>
    <row r="162" spans="1:47" s="2" customFormat="1" ht="29.25">
      <c r="A162" s="184"/>
      <c r="B162" s="212"/>
      <c r="C162" s="184"/>
      <c r="D162" s="201" t="s">
        <v>202</v>
      </c>
      <c r="E162" s="184"/>
      <c r="F162" s="202" t="s">
        <v>2057</v>
      </c>
      <c r="G162" s="184"/>
      <c r="H162" s="184"/>
      <c r="I162" s="157"/>
      <c r="J162" s="184"/>
      <c r="K162" s="184"/>
      <c r="L162" s="212"/>
      <c r="M162" s="232"/>
      <c r="N162" s="233"/>
      <c r="O162" s="229"/>
      <c r="P162" s="229"/>
      <c r="Q162" s="229"/>
      <c r="R162" s="229"/>
      <c r="S162" s="229"/>
      <c r="T162" s="234"/>
      <c r="U162" s="184"/>
      <c r="V162" s="184"/>
      <c r="W162" s="184"/>
      <c r="X162" s="184"/>
      <c r="Y162" s="184"/>
      <c r="Z162" s="184"/>
      <c r="AA162" s="184"/>
      <c r="AB162" s="184"/>
      <c r="AC162" s="184"/>
      <c r="AD162" s="184"/>
      <c r="AE162" s="184"/>
      <c r="AF162" s="221"/>
      <c r="AG162" s="221"/>
      <c r="AH162" s="221"/>
      <c r="AI162" s="221"/>
      <c r="AJ162" s="221"/>
      <c r="AT162" s="15" t="s">
        <v>202</v>
      </c>
      <c r="AU162" s="15" t="s">
        <v>96</v>
      </c>
    </row>
    <row r="163" spans="1:51" s="13" customFormat="1" ht="12">
      <c r="A163" s="186"/>
      <c r="B163" s="214"/>
      <c r="C163" s="186"/>
      <c r="D163" s="201" t="s">
        <v>257</v>
      </c>
      <c r="E163" s="203" t="s">
        <v>1</v>
      </c>
      <c r="F163" s="204" t="s">
        <v>93</v>
      </c>
      <c r="G163" s="186"/>
      <c r="H163" s="205">
        <v>1</v>
      </c>
      <c r="I163" s="162"/>
      <c r="J163" s="186"/>
      <c r="K163" s="186"/>
      <c r="L163" s="214"/>
      <c r="M163" s="235"/>
      <c r="N163" s="236"/>
      <c r="O163" s="236"/>
      <c r="P163" s="236"/>
      <c r="Q163" s="236"/>
      <c r="R163" s="236"/>
      <c r="S163" s="236"/>
      <c r="T163" s="237"/>
      <c r="U163" s="186"/>
      <c r="V163" s="186"/>
      <c r="W163" s="186"/>
      <c r="X163" s="186"/>
      <c r="Y163" s="186"/>
      <c r="Z163" s="186"/>
      <c r="AA163" s="186"/>
      <c r="AB163" s="186"/>
      <c r="AC163" s="186"/>
      <c r="AD163" s="186"/>
      <c r="AE163" s="186"/>
      <c r="AF163" s="186"/>
      <c r="AG163" s="186"/>
      <c r="AH163" s="186"/>
      <c r="AI163" s="186"/>
      <c r="AJ163" s="186"/>
      <c r="AT163" s="161" t="s">
        <v>257</v>
      </c>
      <c r="AU163" s="161" t="s">
        <v>96</v>
      </c>
      <c r="AV163" s="13" t="s">
        <v>96</v>
      </c>
      <c r="AW163" s="13" t="s">
        <v>40</v>
      </c>
      <c r="AX163" s="13" t="s">
        <v>93</v>
      </c>
      <c r="AY163" s="161" t="s">
        <v>195</v>
      </c>
    </row>
    <row r="164" spans="1:65" s="2" customFormat="1" ht="49.15" customHeight="1">
      <c r="A164" s="184"/>
      <c r="B164" s="212"/>
      <c r="C164" s="196" t="s">
        <v>402</v>
      </c>
      <c r="D164" s="196" t="s">
        <v>196</v>
      </c>
      <c r="E164" s="197" t="s">
        <v>2058</v>
      </c>
      <c r="F164" s="198" t="s">
        <v>2059</v>
      </c>
      <c r="G164" s="199" t="s">
        <v>248</v>
      </c>
      <c r="H164" s="200">
        <v>1</v>
      </c>
      <c r="I164" s="149"/>
      <c r="J164" s="183">
        <f>ROUND(I164*H164,2)</f>
        <v>0</v>
      </c>
      <c r="K164" s="226"/>
      <c r="L164" s="212"/>
      <c r="M164" s="227" t="s">
        <v>1</v>
      </c>
      <c r="N164" s="228" t="s">
        <v>50</v>
      </c>
      <c r="O164" s="229"/>
      <c r="P164" s="230">
        <f>O164*H164</f>
        <v>0</v>
      </c>
      <c r="Q164" s="230">
        <v>0</v>
      </c>
      <c r="R164" s="230">
        <f>Q164*H164</f>
        <v>0</v>
      </c>
      <c r="S164" s="230">
        <v>0</v>
      </c>
      <c r="T164" s="231">
        <f>S164*H164</f>
        <v>0</v>
      </c>
      <c r="U164" s="184"/>
      <c r="V164" s="184"/>
      <c r="W164" s="184"/>
      <c r="X164" s="184"/>
      <c r="Y164" s="184"/>
      <c r="Z164" s="184"/>
      <c r="AA164" s="184"/>
      <c r="AB164" s="184"/>
      <c r="AC164" s="184"/>
      <c r="AD164" s="184"/>
      <c r="AE164" s="184"/>
      <c r="AF164" s="221"/>
      <c r="AG164" s="221"/>
      <c r="AH164" s="221"/>
      <c r="AI164" s="221"/>
      <c r="AJ164" s="221"/>
      <c r="AR164" s="155" t="s">
        <v>269</v>
      </c>
      <c r="AT164" s="155" t="s">
        <v>196</v>
      </c>
      <c r="AU164" s="155" t="s">
        <v>96</v>
      </c>
      <c r="AY164" s="15" t="s">
        <v>195</v>
      </c>
      <c r="BE164" s="156">
        <f>IF(N164="základní",J164,0)</f>
        <v>0</v>
      </c>
      <c r="BF164" s="156">
        <f>IF(N164="snížená",J164,0)</f>
        <v>0</v>
      </c>
      <c r="BG164" s="156">
        <f>IF(N164="zákl. přenesená",J164,0)</f>
        <v>0</v>
      </c>
      <c r="BH164" s="156">
        <f>IF(N164="sníž. přenesená",J164,0)</f>
        <v>0</v>
      </c>
      <c r="BI164" s="156">
        <f>IF(N164="nulová",J164,0)</f>
        <v>0</v>
      </c>
      <c r="BJ164" s="15" t="s">
        <v>93</v>
      </c>
      <c r="BK164" s="156">
        <f>ROUND(I164*H164,2)</f>
        <v>0</v>
      </c>
      <c r="BL164" s="15" t="s">
        <v>269</v>
      </c>
      <c r="BM164" s="155" t="s">
        <v>2060</v>
      </c>
    </row>
    <row r="165" spans="1:47" s="2" customFormat="1" ht="29.25">
      <c r="A165" s="184"/>
      <c r="B165" s="212"/>
      <c r="C165" s="184"/>
      <c r="D165" s="201" t="s">
        <v>202</v>
      </c>
      <c r="E165" s="184"/>
      <c r="F165" s="202" t="s">
        <v>2059</v>
      </c>
      <c r="G165" s="184"/>
      <c r="H165" s="184"/>
      <c r="I165" s="157"/>
      <c r="J165" s="184"/>
      <c r="K165" s="184"/>
      <c r="L165" s="212"/>
      <c r="M165" s="232"/>
      <c r="N165" s="233"/>
      <c r="O165" s="229"/>
      <c r="P165" s="229"/>
      <c r="Q165" s="229"/>
      <c r="R165" s="229"/>
      <c r="S165" s="229"/>
      <c r="T165" s="234"/>
      <c r="U165" s="184"/>
      <c r="V165" s="184"/>
      <c r="W165" s="184"/>
      <c r="X165" s="184"/>
      <c r="Y165" s="184"/>
      <c r="Z165" s="184"/>
      <c r="AA165" s="184"/>
      <c r="AB165" s="184"/>
      <c r="AC165" s="184"/>
      <c r="AD165" s="184"/>
      <c r="AE165" s="184"/>
      <c r="AF165" s="221"/>
      <c r="AG165" s="221"/>
      <c r="AH165" s="221"/>
      <c r="AI165" s="221"/>
      <c r="AJ165" s="221"/>
      <c r="AT165" s="15" t="s">
        <v>202</v>
      </c>
      <c r="AU165" s="15" t="s">
        <v>96</v>
      </c>
    </row>
    <row r="166" spans="1:51" s="13" customFormat="1" ht="12">
      <c r="A166" s="186"/>
      <c r="B166" s="214"/>
      <c r="C166" s="186"/>
      <c r="D166" s="201" t="s">
        <v>257</v>
      </c>
      <c r="E166" s="203" t="s">
        <v>1</v>
      </c>
      <c r="F166" s="204" t="s">
        <v>93</v>
      </c>
      <c r="G166" s="186"/>
      <c r="H166" s="205">
        <v>1</v>
      </c>
      <c r="I166" s="162"/>
      <c r="J166" s="186"/>
      <c r="K166" s="186"/>
      <c r="L166" s="214"/>
      <c r="M166" s="242"/>
      <c r="N166" s="243"/>
      <c r="O166" s="243"/>
      <c r="P166" s="243"/>
      <c r="Q166" s="243"/>
      <c r="R166" s="243"/>
      <c r="S166" s="243"/>
      <c r="T166" s="244"/>
      <c r="U166" s="186"/>
      <c r="V166" s="186"/>
      <c r="W166" s="186"/>
      <c r="X166" s="186"/>
      <c r="Y166" s="186"/>
      <c r="Z166" s="186"/>
      <c r="AA166" s="186"/>
      <c r="AB166" s="186"/>
      <c r="AC166" s="186"/>
      <c r="AD166" s="186"/>
      <c r="AE166" s="186"/>
      <c r="AF166" s="186"/>
      <c r="AG166" s="186"/>
      <c r="AH166" s="186"/>
      <c r="AI166" s="186"/>
      <c r="AJ166" s="186"/>
      <c r="AT166" s="161" t="s">
        <v>257</v>
      </c>
      <c r="AU166" s="161" t="s">
        <v>96</v>
      </c>
      <c r="AV166" s="13" t="s">
        <v>96</v>
      </c>
      <c r="AW166" s="13" t="s">
        <v>40</v>
      </c>
      <c r="AX166" s="13" t="s">
        <v>93</v>
      </c>
      <c r="AY166" s="161" t="s">
        <v>195</v>
      </c>
    </row>
    <row r="167" spans="1:36" s="2" customFormat="1" ht="6.95" customHeight="1">
      <c r="A167" s="184"/>
      <c r="B167" s="215"/>
      <c r="C167" s="189"/>
      <c r="D167" s="189"/>
      <c r="E167" s="189"/>
      <c r="F167" s="189"/>
      <c r="G167" s="189"/>
      <c r="H167" s="189"/>
      <c r="I167" s="47"/>
      <c r="J167" s="189"/>
      <c r="K167" s="189"/>
      <c r="L167" s="212"/>
      <c r="M167" s="184"/>
      <c r="N167" s="221"/>
      <c r="O167" s="184"/>
      <c r="P167" s="184"/>
      <c r="Q167" s="184"/>
      <c r="R167" s="184"/>
      <c r="S167" s="184"/>
      <c r="T167" s="184"/>
      <c r="U167" s="184"/>
      <c r="V167" s="184"/>
      <c r="W167" s="184"/>
      <c r="X167" s="184"/>
      <c r="Y167" s="184"/>
      <c r="Z167" s="184"/>
      <c r="AA167" s="184"/>
      <c r="AB167" s="184"/>
      <c r="AC167" s="184"/>
      <c r="AD167" s="184"/>
      <c r="AE167" s="184"/>
      <c r="AF167" s="221"/>
      <c r="AG167" s="221"/>
      <c r="AH167" s="221"/>
      <c r="AI167" s="221"/>
      <c r="AJ167" s="221"/>
    </row>
    <row r="168" spans="1:36" ht="12">
      <c r="A168" s="190"/>
      <c r="B168" s="190"/>
      <c r="C168" s="190"/>
      <c r="D168" s="190"/>
      <c r="E168" s="190"/>
      <c r="F168" s="190"/>
      <c r="G168" s="190"/>
      <c r="H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row>
    <row r="169" spans="1:36" ht="12">
      <c r="A169" s="190"/>
      <c r="B169" s="190"/>
      <c r="C169" s="190"/>
      <c r="D169" s="190"/>
      <c r="E169" s="190"/>
      <c r="F169" s="190"/>
      <c r="G169" s="190"/>
      <c r="H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row>
    <row r="170" spans="1:36" ht="12">
      <c r="A170" s="190"/>
      <c r="B170" s="190"/>
      <c r="C170" s="190"/>
      <c r="D170" s="190"/>
      <c r="E170" s="190"/>
      <c r="F170" s="190"/>
      <c r="G170" s="190"/>
      <c r="H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row>
    <row r="171" spans="1:36" ht="12">
      <c r="A171" s="190"/>
      <c r="B171" s="190"/>
      <c r="C171" s="190"/>
      <c r="D171" s="190"/>
      <c r="E171" s="190"/>
      <c r="F171" s="190"/>
      <c r="G171" s="190"/>
      <c r="H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row>
    <row r="172" spans="1:36" ht="12">
      <c r="A172" s="190"/>
      <c r="B172" s="190"/>
      <c r="C172" s="190"/>
      <c r="D172" s="190"/>
      <c r="E172" s="190"/>
      <c r="F172" s="190"/>
      <c r="G172" s="190"/>
      <c r="H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row>
    <row r="173" spans="1:36" ht="12">
      <c r="A173" s="190"/>
      <c r="B173" s="190"/>
      <c r="C173" s="190"/>
      <c r="D173" s="190"/>
      <c r="E173" s="190"/>
      <c r="F173" s="190"/>
      <c r="G173" s="190"/>
      <c r="H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row>
    <row r="174" spans="1:36" ht="12">
      <c r="A174" s="190"/>
      <c r="B174" s="190"/>
      <c r="C174" s="190"/>
      <c r="D174" s="190"/>
      <c r="E174" s="190"/>
      <c r="F174" s="190"/>
      <c r="G174" s="190"/>
      <c r="H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row>
    <row r="175" spans="1:36" ht="12">
      <c r="A175" s="190"/>
      <c r="B175" s="190"/>
      <c r="C175" s="190"/>
      <c r="D175" s="190"/>
      <c r="E175" s="190"/>
      <c r="F175" s="190"/>
      <c r="G175" s="190"/>
      <c r="H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row>
    <row r="176" spans="1:36" ht="12">
      <c r="A176" s="190"/>
      <c r="B176" s="190"/>
      <c r="C176" s="190"/>
      <c r="D176" s="190"/>
      <c r="E176" s="190"/>
      <c r="F176" s="190"/>
      <c r="G176" s="190"/>
      <c r="H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row>
    <row r="177" spans="1:36" ht="12">
      <c r="A177" s="190"/>
      <c r="B177" s="190"/>
      <c r="C177" s="190"/>
      <c r="D177" s="190"/>
      <c r="E177" s="190"/>
      <c r="F177" s="190"/>
      <c r="G177" s="190"/>
      <c r="H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row>
    <row r="178" spans="1:36" ht="12">
      <c r="A178" s="190"/>
      <c r="B178" s="190"/>
      <c r="C178" s="190"/>
      <c r="D178" s="190"/>
      <c r="E178" s="190"/>
      <c r="F178" s="190"/>
      <c r="G178" s="190"/>
      <c r="H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row>
    <row r="179" spans="1:36" ht="12">
      <c r="A179" s="190"/>
      <c r="B179" s="190"/>
      <c r="C179" s="190"/>
      <c r="D179" s="190"/>
      <c r="E179" s="190"/>
      <c r="F179" s="190"/>
      <c r="G179" s="190"/>
      <c r="H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row>
    <row r="180" spans="1:36" ht="12">
      <c r="A180" s="190"/>
      <c r="B180" s="190"/>
      <c r="C180" s="190"/>
      <c r="D180" s="190"/>
      <c r="E180" s="190"/>
      <c r="F180" s="190"/>
      <c r="G180" s="190"/>
      <c r="H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row>
    <row r="181" spans="1:36" ht="12">
      <c r="A181" s="190"/>
      <c r="B181" s="190"/>
      <c r="C181" s="190"/>
      <c r="D181" s="190"/>
      <c r="E181" s="190"/>
      <c r="F181" s="190"/>
      <c r="G181" s="190"/>
      <c r="H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row>
    <row r="182" spans="1:36" ht="12">
      <c r="A182" s="190"/>
      <c r="B182" s="190"/>
      <c r="C182" s="190"/>
      <c r="D182" s="190"/>
      <c r="E182" s="190"/>
      <c r="F182" s="190"/>
      <c r="G182" s="190"/>
      <c r="H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row>
    <row r="183" spans="1:36" ht="12">
      <c r="A183" s="190"/>
      <c r="B183" s="190"/>
      <c r="C183" s="190"/>
      <c r="D183" s="190"/>
      <c r="E183" s="190"/>
      <c r="F183" s="190"/>
      <c r="G183" s="190"/>
      <c r="H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row>
    <row r="184" spans="1:36" ht="12">
      <c r="A184" s="190"/>
      <c r="B184" s="190"/>
      <c r="C184" s="190"/>
      <c r="D184" s="190"/>
      <c r="E184" s="190"/>
      <c r="F184" s="190"/>
      <c r="G184" s="190"/>
      <c r="H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row>
    <row r="185" spans="1:36" ht="12">
      <c r="A185" s="190"/>
      <c r="B185" s="190"/>
      <c r="C185" s="190"/>
      <c r="D185" s="190"/>
      <c r="E185" s="190"/>
      <c r="F185" s="190"/>
      <c r="G185" s="190"/>
      <c r="H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row>
    <row r="186" spans="1:36" ht="12">
      <c r="A186" s="190"/>
      <c r="B186" s="190"/>
      <c r="C186" s="190"/>
      <c r="D186" s="190"/>
      <c r="E186" s="190"/>
      <c r="F186" s="190"/>
      <c r="G186" s="190"/>
      <c r="H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row>
    <row r="187" spans="1:36" ht="12">
      <c r="A187" s="190"/>
      <c r="B187" s="190"/>
      <c r="C187" s="190"/>
      <c r="D187" s="190"/>
      <c r="E187" s="190"/>
      <c r="F187" s="190"/>
      <c r="G187" s="190"/>
      <c r="H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row>
    <row r="188" spans="1:36" ht="12">
      <c r="A188" s="190"/>
      <c r="B188" s="190"/>
      <c r="C188" s="190"/>
      <c r="D188" s="190"/>
      <c r="E188" s="190"/>
      <c r="F188" s="190"/>
      <c r="G188" s="190"/>
      <c r="H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row>
    <row r="189" spans="1:36" ht="12">
      <c r="A189" s="190"/>
      <c r="B189" s="190"/>
      <c r="C189" s="190"/>
      <c r="D189" s="190"/>
      <c r="E189" s="190"/>
      <c r="F189" s="190"/>
      <c r="G189" s="190"/>
      <c r="H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row>
    <row r="190" spans="1:36" ht="12">
      <c r="A190" s="190"/>
      <c r="B190" s="190"/>
      <c r="C190" s="190"/>
      <c r="D190" s="190"/>
      <c r="E190" s="190"/>
      <c r="F190" s="190"/>
      <c r="G190" s="190"/>
      <c r="H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row>
    <row r="191" spans="1:36" ht="12">
      <c r="A191" s="190"/>
      <c r="B191" s="190"/>
      <c r="C191" s="190"/>
      <c r="D191" s="190"/>
      <c r="E191" s="190"/>
      <c r="F191" s="190"/>
      <c r="G191" s="190"/>
      <c r="H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row>
    <row r="192" spans="1:36" ht="12">
      <c r="A192" s="190"/>
      <c r="B192" s="190"/>
      <c r="C192" s="190"/>
      <c r="D192" s="190"/>
      <c r="E192" s="190"/>
      <c r="F192" s="190"/>
      <c r="G192" s="190"/>
      <c r="H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row>
    <row r="193" spans="1:36" ht="12">
      <c r="A193" s="190"/>
      <c r="B193" s="190"/>
      <c r="C193" s="190"/>
      <c r="D193" s="190"/>
      <c r="E193" s="190"/>
      <c r="F193" s="190"/>
      <c r="G193" s="190"/>
      <c r="H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row>
    <row r="194" spans="1:36" ht="12">
      <c r="A194" s="190"/>
      <c r="B194" s="190"/>
      <c r="C194" s="190"/>
      <c r="D194" s="190"/>
      <c r="E194" s="190"/>
      <c r="F194" s="190"/>
      <c r="G194" s="190"/>
      <c r="H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row>
    <row r="195" spans="1:36" ht="12">
      <c r="A195" s="190"/>
      <c r="B195" s="190"/>
      <c r="C195" s="190"/>
      <c r="D195" s="190"/>
      <c r="E195" s="190"/>
      <c r="F195" s="190"/>
      <c r="G195" s="190"/>
      <c r="H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row>
    <row r="196" spans="1:36" ht="12">
      <c r="A196" s="190"/>
      <c r="B196" s="190"/>
      <c r="C196" s="190"/>
      <c r="D196" s="190"/>
      <c r="E196" s="190"/>
      <c r="F196" s="190"/>
      <c r="G196" s="190"/>
      <c r="H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0"/>
    </row>
    <row r="197" spans="1:36" ht="12">
      <c r="A197" s="190"/>
      <c r="B197" s="190"/>
      <c r="C197" s="190"/>
      <c r="D197" s="190"/>
      <c r="E197" s="190"/>
      <c r="F197" s="190"/>
      <c r="G197" s="190"/>
      <c r="H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0"/>
    </row>
    <row r="198" spans="1:36" ht="12">
      <c r="A198" s="190"/>
      <c r="B198" s="190"/>
      <c r="C198" s="190"/>
      <c r="D198" s="190"/>
      <c r="E198" s="190"/>
      <c r="F198" s="190"/>
      <c r="G198" s="190"/>
      <c r="H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row>
    <row r="199" spans="1:36" ht="12">
      <c r="A199" s="190"/>
      <c r="B199" s="190"/>
      <c r="C199" s="190"/>
      <c r="D199" s="190"/>
      <c r="E199" s="190"/>
      <c r="F199" s="190"/>
      <c r="G199" s="190"/>
      <c r="H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row>
    <row r="200" spans="1:36" ht="12">
      <c r="A200" s="190"/>
      <c r="B200" s="190"/>
      <c r="C200" s="190"/>
      <c r="D200" s="190"/>
      <c r="E200" s="190"/>
      <c r="F200" s="190"/>
      <c r="G200" s="190"/>
      <c r="H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row>
    <row r="201" spans="1:36" ht="12">
      <c r="A201" s="190"/>
      <c r="B201" s="190"/>
      <c r="C201" s="190"/>
      <c r="D201" s="190"/>
      <c r="E201" s="190"/>
      <c r="F201" s="190"/>
      <c r="G201" s="190"/>
      <c r="H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row>
    <row r="202" spans="1:36" ht="12">
      <c r="A202" s="190"/>
      <c r="B202" s="190"/>
      <c r="C202" s="190"/>
      <c r="D202" s="190"/>
      <c r="E202" s="190"/>
      <c r="F202" s="190"/>
      <c r="G202" s="190"/>
      <c r="H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row>
    <row r="203" spans="1:36" ht="12">
      <c r="A203" s="190"/>
      <c r="B203" s="190"/>
      <c r="C203" s="190"/>
      <c r="D203" s="190"/>
      <c r="E203" s="190"/>
      <c r="F203" s="190"/>
      <c r="G203" s="190"/>
      <c r="H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row>
    <row r="204" spans="1:36" ht="12">
      <c r="A204" s="190"/>
      <c r="B204" s="190"/>
      <c r="C204" s="190"/>
      <c r="D204" s="190"/>
      <c r="E204" s="190"/>
      <c r="F204" s="190"/>
      <c r="G204" s="190"/>
      <c r="H204" s="190"/>
      <c r="J204" s="190"/>
      <c r="K204" s="190"/>
      <c r="L204" s="190"/>
      <c r="M204" s="190"/>
      <c r="N204" s="190"/>
      <c r="O204" s="190"/>
      <c r="P204" s="190"/>
      <c r="Q204" s="190"/>
      <c r="R204" s="190"/>
      <c r="S204" s="190"/>
      <c r="T204" s="190"/>
      <c r="U204" s="190"/>
      <c r="V204" s="190"/>
      <c r="W204" s="190"/>
      <c r="X204" s="190"/>
      <c r="Y204" s="190"/>
      <c r="Z204" s="190"/>
      <c r="AA204" s="190"/>
      <c r="AB204" s="190"/>
      <c r="AC204" s="190"/>
      <c r="AD204" s="190"/>
      <c r="AE204" s="190"/>
      <c r="AF204" s="190"/>
      <c r="AG204" s="190"/>
      <c r="AH204" s="190"/>
      <c r="AI204" s="190"/>
      <c r="AJ204" s="190"/>
    </row>
    <row r="205" spans="1:36" ht="12">
      <c r="A205" s="190"/>
      <c r="B205" s="190"/>
      <c r="C205" s="190"/>
      <c r="D205" s="190"/>
      <c r="E205" s="190"/>
      <c r="F205" s="190"/>
      <c r="G205" s="190"/>
      <c r="H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c r="AG205" s="190"/>
      <c r="AH205" s="190"/>
      <c r="AI205" s="190"/>
      <c r="AJ205" s="190"/>
    </row>
    <row r="206" spans="1:36" ht="12">
      <c r="A206" s="190"/>
      <c r="B206" s="190"/>
      <c r="C206" s="190"/>
      <c r="D206" s="190"/>
      <c r="E206" s="190"/>
      <c r="F206" s="190"/>
      <c r="G206" s="190"/>
      <c r="H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c r="AE206" s="190"/>
      <c r="AF206" s="190"/>
      <c r="AG206" s="190"/>
      <c r="AH206" s="190"/>
      <c r="AI206" s="190"/>
      <c r="AJ206" s="190"/>
    </row>
    <row r="207" spans="1:36" ht="12">
      <c r="A207" s="190"/>
      <c r="B207" s="190"/>
      <c r="C207" s="190"/>
      <c r="D207" s="190"/>
      <c r="E207" s="190"/>
      <c r="F207" s="190"/>
      <c r="G207" s="190"/>
      <c r="H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row>
    <row r="208" spans="1:36" ht="12">
      <c r="A208" s="190"/>
      <c r="B208" s="190"/>
      <c r="C208" s="190"/>
      <c r="D208" s="190"/>
      <c r="E208" s="190"/>
      <c r="F208" s="190"/>
      <c r="G208" s="190"/>
      <c r="H208" s="190"/>
      <c r="J208" s="190"/>
      <c r="K208" s="190"/>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c r="AG208" s="190"/>
      <c r="AH208" s="190"/>
      <c r="AI208" s="190"/>
      <c r="AJ208" s="190"/>
    </row>
    <row r="209" spans="1:36" ht="12">
      <c r="A209" s="190"/>
      <c r="B209" s="190"/>
      <c r="C209" s="190"/>
      <c r="D209" s="190"/>
      <c r="E209" s="190"/>
      <c r="F209" s="190"/>
      <c r="G209" s="190"/>
      <c r="H209" s="190"/>
      <c r="J209" s="190"/>
      <c r="K209" s="190"/>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0"/>
      <c r="AI209" s="190"/>
      <c r="AJ209" s="190"/>
    </row>
    <row r="210" spans="1:36" ht="12">
      <c r="A210" s="190"/>
      <c r="B210" s="190"/>
      <c r="C210" s="190"/>
      <c r="D210" s="190"/>
      <c r="E210" s="190"/>
      <c r="F210" s="190"/>
      <c r="G210" s="190"/>
      <c r="H210" s="190"/>
      <c r="J210" s="190"/>
      <c r="K210" s="190"/>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c r="AI210" s="190"/>
      <c r="AJ210" s="190"/>
    </row>
    <row r="211" spans="1:36" ht="12">
      <c r="A211" s="190"/>
      <c r="B211" s="190"/>
      <c r="C211" s="190"/>
      <c r="D211" s="190"/>
      <c r="E211" s="190"/>
      <c r="F211" s="190"/>
      <c r="G211" s="190"/>
      <c r="H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row>
    <row r="212" spans="1:36" ht="12">
      <c r="A212" s="190"/>
      <c r="B212" s="190"/>
      <c r="C212" s="190"/>
      <c r="D212" s="190"/>
      <c r="E212" s="190"/>
      <c r="F212" s="190"/>
      <c r="G212" s="190"/>
      <c r="H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row>
    <row r="213" spans="1:36" ht="12">
      <c r="A213" s="190"/>
      <c r="B213" s="190"/>
      <c r="C213" s="190"/>
      <c r="D213" s="190"/>
      <c r="E213" s="190"/>
      <c r="F213" s="190"/>
      <c r="G213" s="190"/>
      <c r="H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c r="AI213" s="190"/>
      <c r="AJ213" s="190"/>
    </row>
    <row r="214" spans="1:36" ht="12">
      <c r="A214" s="190"/>
      <c r="B214" s="190"/>
      <c r="C214" s="190"/>
      <c r="D214" s="190"/>
      <c r="E214" s="190"/>
      <c r="F214" s="190"/>
      <c r="G214" s="190"/>
      <c r="H214" s="190"/>
      <c r="J214" s="190"/>
      <c r="K214" s="190"/>
      <c r="L214" s="190"/>
      <c r="M214" s="190"/>
      <c r="N214" s="190"/>
      <c r="O214" s="190"/>
      <c r="P214" s="190"/>
      <c r="Q214" s="190"/>
      <c r="R214" s="190"/>
      <c r="S214" s="190"/>
      <c r="T214" s="190"/>
      <c r="U214" s="190"/>
      <c r="V214" s="190"/>
      <c r="W214" s="190"/>
      <c r="X214" s="190"/>
      <c r="Y214" s="190"/>
      <c r="Z214" s="190"/>
      <c r="AA214" s="190"/>
      <c r="AB214" s="190"/>
      <c r="AC214" s="190"/>
      <c r="AD214" s="190"/>
      <c r="AE214" s="190"/>
      <c r="AF214" s="190"/>
      <c r="AG214" s="190"/>
      <c r="AH214" s="190"/>
      <c r="AI214" s="190"/>
      <c r="AJ214" s="190"/>
    </row>
    <row r="215" spans="1:36" ht="12">
      <c r="A215" s="190"/>
      <c r="B215" s="190"/>
      <c r="C215" s="190"/>
      <c r="D215" s="190"/>
      <c r="E215" s="190"/>
      <c r="F215" s="190"/>
      <c r="G215" s="190"/>
      <c r="H215" s="190"/>
      <c r="J215" s="190"/>
      <c r="K215" s="190"/>
      <c r="L215" s="190"/>
      <c r="M215" s="190"/>
      <c r="N215" s="190"/>
      <c r="O215" s="190"/>
      <c r="P215" s="190"/>
      <c r="Q215" s="190"/>
      <c r="R215" s="190"/>
      <c r="S215" s="190"/>
      <c r="T215" s="190"/>
      <c r="U215" s="190"/>
      <c r="V215" s="190"/>
      <c r="W215" s="190"/>
      <c r="X215" s="190"/>
      <c r="Y215" s="190"/>
      <c r="Z215" s="190"/>
      <c r="AA215" s="190"/>
      <c r="AB215" s="190"/>
      <c r="AC215" s="190"/>
      <c r="AD215" s="190"/>
      <c r="AE215" s="190"/>
      <c r="AF215" s="190"/>
      <c r="AG215" s="190"/>
      <c r="AH215" s="190"/>
      <c r="AI215" s="190"/>
      <c r="AJ215" s="190"/>
    </row>
    <row r="216" spans="1:36" ht="12">
      <c r="A216" s="190"/>
      <c r="B216" s="190"/>
      <c r="C216" s="190"/>
      <c r="D216" s="190"/>
      <c r="E216" s="190"/>
      <c r="F216" s="190"/>
      <c r="G216" s="190"/>
      <c r="H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c r="AG216" s="190"/>
      <c r="AH216" s="190"/>
      <c r="AI216" s="190"/>
      <c r="AJ216" s="190"/>
    </row>
    <row r="217" spans="1:36" ht="12">
      <c r="A217" s="190"/>
      <c r="B217" s="190"/>
      <c r="C217" s="190"/>
      <c r="D217" s="190"/>
      <c r="E217" s="190"/>
      <c r="F217" s="190"/>
      <c r="G217" s="190"/>
      <c r="H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row>
    <row r="218" spans="1:36" ht="12">
      <c r="A218" s="190"/>
      <c r="B218" s="190"/>
      <c r="C218" s="190"/>
      <c r="D218" s="190"/>
      <c r="E218" s="190"/>
      <c r="F218" s="190"/>
      <c r="G218" s="190"/>
      <c r="H218" s="190"/>
      <c r="J218" s="190"/>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c r="AI218" s="190"/>
      <c r="AJ218" s="190"/>
    </row>
    <row r="219" spans="1:36" ht="12">
      <c r="A219" s="190"/>
      <c r="B219" s="190"/>
      <c r="C219" s="190"/>
      <c r="D219" s="190"/>
      <c r="E219" s="190"/>
      <c r="F219" s="190"/>
      <c r="G219" s="190"/>
      <c r="H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c r="AI219" s="190"/>
      <c r="AJ219" s="190"/>
    </row>
    <row r="220" spans="1:36" ht="12">
      <c r="A220" s="190"/>
      <c r="B220" s="190"/>
      <c r="C220" s="190"/>
      <c r="D220" s="190"/>
      <c r="E220" s="190"/>
      <c r="F220" s="190"/>
      <c r="G220" s="190"/>
      <c r="H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row>
    <row r="221" spans="1:36" ht="12">
      <c r="A221" s="190"/>
      <c r="B221" s="190"/>
      <c r="C221" s="190"/>
      <c r="D221" s="190"/>
      <c r="E221" s="190"/>
      <c r="F221" s="190"/>
      <c r="G221" s="190"/>
      <c r="H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row>
    <row r="222" spans="1:36" ht="12">
      <c r="A222" s="190"/>
      <c r="B222" s="190"/>
      <c r="C222" s="190"/>
      <c r="D222" s="190"/>
      <c r="E222" s="190"/>
      <c r="F222" s="190"/>
      <c r="G222" s="190"/>
      <c r="H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row>
    <row r="223" spans="1:36" ht="12">
      <c r="A223" s="190"/>
      <c r="B223" s="190"/>
      <c r="C223" s="190"/>
      <c r="D223" s="190"/>
      <c r="E223" s="190"/>
      <c r="F223" s="190"/>
      <c r="G223" s="190"/>
      <c r="H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row>
    <row r="224" spans="1:36" ht="12">
      <c r="A224" s="190"/>
      <c r="B224" s="190"/>
      <c r="C224" s="190"/>
      <c r="D224" s="190"/>
      <c r="E224" s="190"/>
      <c r="F224" s="190"/>
      <c r="G224" s="190"/>
      <c r="H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row>
    <row r="225" spans="1:36" ht="12">
      <c r="A225" s="190"/>
      <c r="B225" s="190"/>
      <c r="C225" s="190"/>
      <c r="D225" s="190"/>
      <c r="E225" s="190"/>
      <c r="F225" s="190"/>
      <c r="G225" s="190"/>
      <c r="H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row>
    <row r="226" spans="1:36" ht="12">
      <c r="A226" s="190"/>
      <c r="B226" s="190"/>
      <c r="C226" s="190"/>
      <c r="D226" s="190"/>
      <c r="E226" s="190"/>
      <c r="F226" s="190"/>
      <c r="G226" s="190"/>
      <c r="H226" s="190"/>
      <c r="J226" s="190"/>
      <c r="K226" s="190"/>
      <c r="L226" s="190"/>
      <c r="M226" s="190"/>
      <c r="N226" s="190"/>
      <c r="O226" s="190"/>
      <c r="P226" s="190"/>
      <c r="Q226" s="190"/>
      <c r="R226" s="190"/>
      <c r="S226" s="190"/>
      <c r="T226" s="190"/>
      <c r="U226" s="190"/>
      <c r="V226" s="190"/>
      <c r="W226" s="190"/>
      <c r="X226" s="190"/>
      <c r="Y226" s="190"/>
      <c r="Z226" s="190"/>
      <c r="AA226" s="190"/>
      <c r="AB226" s="190"/>
      <c r="AC226" s="190"/>
      <c r="AD226" s="190"/>
      <c r="AE226" s="190"/>
      <c r="AF226" s="190"/>
      <c r="AG226" s="190"/>
      <c r="AH226" s="190"/>
      <c r="AI226" s="190"/>
      <c r="AJ226" s="190"/>
    </row>
    <row r="227" spans="1:36" ht="12">
      <c r="A227" s="190"/>
      <c r="B227" s="190"/>
      <c r="C227" s="190"/>
      <c r="D227" s="190"/>
      <c r="E227" s="190"/>
      <c r="F227" s="190"/>
      <c r="G227" s="190"/>
      <c r="H227" s="190"/>
      <c r="J227" s="190"/>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c r="AG227" s="190"/>
      <c r="AH227" s="190"/>
      <c r="AI227" s="190"/>
      <c r="AJ227" s="190"/>
    </row>
    <row r="228" spans="1:36" ht="12">
      <c r="A228" s="190"/>
      <c r="B228" s="190"/>
      <c r="C228" s="190"/>
      <c r="D228" s="190"/>
      <c r="E228" s="190"/>
      <c r="F228" s="190"/>
      <c r="G228" s="190"/>
      <c r="H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c r="AG228" s="190"/>
      <c r="AH228" s="190"/>
      <c r="AI228" s="190"/>
      <c r="AJ228" s="190"/>
    </row>
    <row r="229" spans="1:36" ht="12">
      <c r="A229" s="190"/>
      <c r="B229" s="190"/>
      <c r="C229" s="190"/>
      <c r="D229" s="190"/>
      <c r="E229" s="190"/>
      <c r="F229" s="190"/>
      <c r="G229" s="190"/>
      <c r="H229" s="190"/>
      <c r="J229" s="190"/>
      <c r="K229" s="190"/>
      <c r="L229" s="190"/>
      <c r="M229" s="190"/>
      <c r="N229" s="190"/>
      <c r="O229" s="190"/>
      <c r="P229" s="190"/>
      <c r="Q229" s="190"/>
      <c r="R229" s="190"/>
      <c r="S229" s="190"/>
      <c r="T229" s="190"/>
      <c r="U229" s="190"/>
      <c r="V229" s="190"/>
      <c r="W229" s="190"/>
      <c r="X229" s="190"/>
      <c r="Y229" s="190"/>
      <c r="Z229" s="190"/>
      <c r="AA229" s="190"/>
      <c r="AB229" s="190"/>
      <c r="AC229" s="190"/>
      <c r="AD229" s="190"/>
      <c r="AE229" s="190"/>
      <c r="AF229" s="190"/>
      <c r="AG229" s="190"/>
      <c r="AH229" s="190"/>
      <c r="AI229" s="190"/>
      <c r="AJ229" s="190"/>
    </row>
    <row r="230" spans="1:36" ht="12">
      <c r="A230" s="190"/>
      <c r="B230" s="190"/>
      <c r="C230" s="190"/>
      <c r="D230" s="190"/>
      <c r="E230" s="190"/>
      <c r="F230" s="190"/>
      <c r="G230" s="190"/>
      <c r="H230" s="190"/>
      <c r="J230" s="190"/>
      <c r="K230" s="190"/>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c r="AG230" s="190"/>
      <c r="AH230" s="190"/>
      <c r="AI230" s="190"/>
      <c r="AJ230" s="190"/>
    </row>
    <row r="231" spans="1:36" ht="12">
      <c r="A231" s="190"/>
      <c r="B231" s="190"/>
      <c r="C231" s="190"/>
      <c r="D231" s="190"/>
      <c r="E231" s="190"/>
      <c r="F231" s="190"/>
      <c r="G231" s="190"/>
      <c r="H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row>
    <row r="232" spans="1:36" ht="12">
      <c r="A232" s="190"/>
      <c r="B232" s="190"/>
      <c r="C232" s="190"/>
      <c r="D232" s="190"/>
      <c r="E232" s="190"/>
      <c r="F232" s="190"/>
      <c r="G232" s="190"/>
      <c r="H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row>
    <row r="233" spans="1:36" ht="12">
      <c r="A233" s="190"/>
      <c r="B233" s="190"/>
      <c r="C233" s="190"/>
      <c r="D233" s="190"/>
      <c r="E233" s="190"/>
      <c r="F233" s="190"/>
      <c r="G233" s="190"/>
      <c r="H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row>
    <row r="234" spans="1:36" ht="12">
      <c r="A234" s="190"/>
      <c r="B234" s="190"/>
      <c r="C234" s="190"/>
      <c r="D234" s="190"/>
      <c r="E234" s="190"/>
      <c r="F234" s="190"/>
      <c r="G234" s="190"/>
      <c r="H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row>
    <row r="235" spans="1:36" ht="12">
      <c r="A235" s="190"/>
      <c r="B235" s="190"/>
      <c r="C235" s="190"/>
      <c r="D235" s="190"/>
      <c r="E235" s="190"/>
      <c r="F235" s="190"/>
      <c r="G235" s="190"/>
      <c r="H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row>
    <row r="236" spans="1:36" ht="12">
      <c r="A236" s="190"/>
      <c r="B236" s="190"/>
      <c r="C236" s="190"/>
      <c r="D236" s="190"/>
      <c r="E236" s="190"/>
      <c r="F236" s="190"/>
      <c r="G236" s="190"/>
      <c r="H236" s="190"/>
      <c r="J236" s="190"/>
      <c r="K236" s="190"/>
      <c r="L236" s="190"/>
      <c r="M236" s="190"/>
      <c r="N236" s="190"/>
      <c r="O236" s="190"/>
      <c r="P236" s="190"/>
      <c r="Q236" s="190"/>
      <c r="R236" s="190"/>
      <c r="S236" s="190"/>
      <c r="T236" s="190"/>
      <c r="U236" s="190"/>
      <c r="V236" s="190"/>
      <c r="W236" s="190"/>
      <c r="X236" s="190"/>
      <c r="Y236" s="190"/>
      <c r="Z236" s="190"/>
      <c r="AA236" s="190"/>
      <c r="AB236" s="190"/>
      <c r="AC236" s="190"/>
      <c r="AD236" s="190"/>
      <c r="AE236" s="190"/>
      <c r="AF236" s="190"/>
      <c r="AG236" s="190"/>
      <c r="AH236" s="190"/>
      <c r="AI236" s="190"/>
      <c r="AJ236" s="190"/>
    </row>
    <row r="237" spans="1:36" ht="12">
      <c r="A237" s="190"/>
      <c r="B237" s="190"/>
      <c r="C237" s="190"/>
      <c r="D237" s="190"/>
      <c r="E237" s="190"/>
      <c r="F237" s="190"/>
      <c r="G237" s="190"/>
      <c r="H237" s="190"/>
      <c r="J237" s="190"/>
      <c r="K237" s="190"/>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c r="AG237" s="190"/>
      <c r="AH237" s="190"/>
      <c r="AI237" s="190"/>
      <c r="AJ237" s="190"/>
    </row>
    <row r="238" spans="1:36" ht="12">
      <c r="A238" s="190"/>
      <c r="B238" s="190"/>
      <c r="C238" s="190"/>
      <c r="D238" s="190"/>
      <c r="E238" s="190"/>
      <c r="F238" s="190"/>
      <c r="G238" s="190"/>
      <c r="H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row>
    <row r="239" spans="1:36" ht="12">
      <c r="A239" s="190"/>
      <c r="B239" s="190"/>
      <c r="C239" s="190"/>
      <c r="D239" s="190"/>
      <c r="E239" s="190"/>
      <c r="F239" s="190"/>
      <c r="G239" s="190"/>
      <c r="H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row>
    <row r="240" spans="1:36" ht="12">
      <c r="A240" s="190"/>
      <c r="B240" s="190"/>
      <c r="C240" s="190"/>
      <c r="D240" s="190"/>
      <c r="E240" s="190"/>
      <c r="F240" s="190"/>
      <c r="G240" s="190"/>
      <c r="H240" s="190"/>
      <c r="J240" s="190"/>
      <c r="K240" s="190"/>
      <c r="L240" s="190"/>
      <c r="M240" s="190"/>
      <c r="N240" s="190"/>
      <c r="O240" s="190"/>
      <c r="P240" s="190"/>
      <c r="Q240" s="190"/>
      <c r="R240" s="190"/>
      <c r="S240" s="190"/>
      <c r="T240" s="190"/>
      <c r="U240" s="190"/>
      <c r="V240" s="190"/>
      <c r="W240" s="190"/>
      <c r="X240" s="190"/>
      <c r="Y240" s="190"/>
      <c r="Z240" s="190"/>
      <c r="AA240" s="190"/>
      <c r="AB240" s="190"/>
      <c r="AC240" s="190"/>
      <c r="AD240" s="190"/>
      <c r="AE240" s="190"/>
      <c r="AF240" s="190"/>
      <c r="AG240" s="190"/>
      <c r="AH240" s="190"/>
      <c r="AI240" s="190"/>
      <c r="AJ240" s="190"/>
    </row>
    <row r="241" spans="1:36" ht="12">
      <c r="A241" s="190"/>
      <c r="B241" s="190"/>
      <c r="C241" s="190"/>
      <c r="D241" s="190"/>
      <c r="E241" s="190"/>
      <c r="F241" s="190"/>
      <c r="G241" s="190"/>
      <c r="H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row>
    <row r="242" spans="1:36" ht="12">
      <c r="A242" s="190"/>
      <c r="B242" s="190"/>
      <c r="C242" s="190"/>
      <c r="D242" s="190"/>
      <c r="E242" s="190"/>
      <c r="F242" s="190"/>
      <c r="G242" s="190"/>
      <c r="H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c r="AI242" s="190"/>
      <c r="AJ242" s="190"/>
    </row>
    <row r="243" spans="1:36" ht="12">
      <c r="A243" s="190"/>
      <c r="B243" s="190"/>
      <c r="C243" s="190"/>
      <c r="D243" s="190"/>
      <c r="E243" s="190"/>
      <c r="F243" s="190"/>
      <c r="G243" s="190"/>
      <c r="H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row>
    <row r="244" spans="1:36" ht="12">
      <c r="A244" s="190"/>
      <c r="B244" s="190"/>
      <c r="C244" s="190"/>
      <c r="D244" s="190"/>
      <c r="E244" s="190"/>
      <c r="F244" s="190"/>
      <c r="G244" s="190"/>
      <c r="H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row>
    <row r="245" spans="1:36" ht="12">
      <c r="A245" s="190"/>
      <c r="B245" s="190"/>
      <c r="C245" s="190"/>
      <c r="D245" s="190"/>
      <c r="E245" s="190"/>
      <c r="F245" s="190"/>
      <c r="G245" s="190"/>
      <c r="H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row>
    <row r="246" spans="1:36" ht="12">
      <c r="A246" s="190"/>
      <c r="B246" s="190"/>
      <c r="C246" s="190"/>
      <c r="D246" s="190"/>
      <c r="E246" s="190"/>
      <c r="F246" s="190"/>
      <c r="G246" s="190"/>
      <c r="H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c r="AI246" s="190"/>
      <c r="AJ246" s="190"/>
    </row>
    <row r="247" spans="1:8" ht="12">
      <c r="A247" s="190"/>
      <c r="B247" s="190"/>
      <c r="C247" s="190"/>
      <c r="D247" s="190"/>
      <c r="E247" s="190"/>
      <c r="F247" s="190"/>
      <c r="G247" s="190"/>
      <c r="H247" s="190"/>
    </row>
    <row r="248" spans="1:8" ht="12">
      <c r="A248" s="190"/>
      <c r="B248" s="190"/>
      <c r="C248" s="190"/>
      <c r="D248" s="190"/>
      <c r="E248" s="190"/>
      <c r="F248" s="190"/>
      <c r="G248" s="190"/>
      <c r="H248" s="190"/>
    </row>
    <row r="249" spans="1:8" ht="12">
      <c r="A249" s="190"/>
      <c r="B249" s="190"/>
      <c r="C249" s="190"/>
      <c r="D249" s="190"/>
      <c r="E249" s="190"/>
      <c r="F249" s="190"/>
      <c r="G249" s="190"/>
      <c r="H249" s="190"/>
    </row>
    <row r="250" spans="1:8" ht="12">
      <c r="A250" s="190"/>
      <c r="B250" s="190"/>
      <c r="C250" s="190"/>
      <c r="D250" s="190"/>
      <c r="E250" s="190"/>
      <c r="F250" s="190"/>
      <c r="G250" s="190"/>
      <c r="H250" s="190"/>
    </row>
    <row r="251" spans="1:8" ht="12">
      <c r="A251" s="190"/>
      <c r="B251" s="190"/>
      <c r="C251" s="190"/>
      <c r="D251" s="190"/>
      <c r="E251" s="190"/>
      <c r="F251" s="190"/>
      <c r="G251" s="190"/>
      <c r="H251" s="190"/>
    </row>
    <row r="252" spans="1:8" ht="12">
      <c r="A252" s="190"/>
      <c r="B252" s="190"/>
      <c r="C252" s="190"/>
      <c r="D252" s="190"/>
      <c r="E252" s="190"/>
      <c r="F252" s="190"/>
      <c r="G252" s="190"/>
      <c r="H252" s="190"/>
    </row>
    <row r="253" spans="1:8" ht="12">
      <c r="A253" s="190"/>
      <c r="B253" s="190"/>
      <c r="C253" s="190"/>
      <c r="D253" s="190"/>
      <c r="E253" s="190"/>
      <c r="F253" s="190"/>
      <c r="G253" s="190"/>
      <c r="H253" s="190"/>
    </row>
    <row r="254" spans="1:8" ht="12">
      <c r="A254" s="190"/>
      <c r="B254" s="190"/>
      <c r="C254" s="190"/>
      <c r="D254" s="190"/>
      <c r="E254" s="190"/>
      <c r="F254" s="190"/>
      <c r="G254" s="190"/>
      <c r="H254" s="190"/>
    </row>
    <row r="255" spans="1:8" ht="12">
      <c r="A255" s="190"/>
      <c r="B255" s="190"/>
      <c r="C255" s="190"/>
      <c r="D255" s="190"/>
      <c r="E255" s="190"/>
      <c r="F255" s="190"/>
      <c r="G255" s="190"/>
      <c r="H255" s="190"/>
    </row>
    <row r="256" spans="1:8" ht="12">
      <c r="A256" s="190"/>
      <c r="B256" s="190"/>
      <c r="C256" s="190"/>
      <c r="D256" s="190"/>
      <c r="E256" s="190"/>
      <c r="F256" s="190"/>
      <c r="G256" s="190"/>
      <c r="H256" s="190"/>
    </row>
    <row r="257" spans="1:8" ht="12">
      <c r="A257" s="190"/>
      <c r="B257" s="190"/>
      <c r="C257" s="190"/>
      <c r="D257" s="190"/>
      <c r="E257" s="190"/>
      <c r="F257" s="190"/>
      <c r="G257" s="190"/>
      <c r="H257" s="190"/>
    </row>
    <row r="258" spans="1:8" ht="12">
      <c r="A258" s="190"/>
      <c r="B258" s="190"/>
      <c r="C258" s="190"/>
      <c r="D258" s="190"/>
      <c r="E258" s="190"/>
      <c r="F258" s="190"/>
      <c r="G258" s="190"/>
      <c r="H258" s="190"/>
    </row>
    <row r="259" spans="1:8" ht="12">
      <c r="A259" s="190"/>
      <c r="B259" s="190"/>
      <c r="C259" s="190"/>
      <c r="D259" s="190"/>
      <c r="E259" s="190"/>
      <c r="F259" s="190"/>
      <c r="G259" s="190"/>
      <c r="H259" s="190"/>
    </row>
    <row r="260" spans="1:8" ht="12">
      <c r="A260" s="190"/>
      <c r="B260" s="190"/>
      <c r="C260" s="190"/>
      <c r="D260" s="190"/>
      <c r="E260" s="190"/>
      <c r="F260" s="190"/>
      <c r="G260" s="190"/>
      <c r="H260" s="190"/>
    </row>
    <row r="261" spans="1:8" ht="12">
      <c r="A261" s="190"/>
      <c r="B261" s="190"/>
      <c r="C261" s="190"/>
      <c r="D261" s="190"/>
      <c r="E261" s="190"/>
      <c r="F261" s="190"/>
      <c r="G261" s="190"/>
      <c r="H261" s="190"/>
    </row>
    <row r="262" spans="1:8" ht="12">
      <c r="A262" s="190"/>
      <c r="B262" s="190"/>
      <c r="C262" s="190"/>
      <c r="D262" s="190"/>
      <c r="E262" s="190"/>
      <c r="F262" s="190"/>
      <c r="G262" s="190"/>
      <c r="H262" s="190"/>
    </row>
    <row r="263" spans="1:8" ht="12">
      <c r="A263" s="190"/>
      <c r="B263" s="190"/>
      <c r="C263" s="190"/>
      <c r="D263" s="190"/>
      <c r="E263" s="190"/>
      <c r="F263" s="190"/>
      <c r="G263" s="190"/>
      <c r="H263" s="190"/>
    </row>
    <row r="264" spans="1:8" ht="12">
      <c r="A264" s="190"/>
      <c r="B264" s="190"/>
      <c r="C264" s="190"/>
      <c r="D264" s="190"/>
      <c r="E264" s="190"/>
      <c r="F264" s="190"/>
      <c r="G264" s="190"/>
      <c r="H264" s="190"/>
    </row>
    <row r="265" spans="1:8" ht="12">
      <c r="A265" s="190"/>
      <c r="B265" s="190"/>
      <c r="C265" s="190"/>
      <c r="D265" s="190"/>
      <c r="E265" s="190"/>
      <c r="F265" s="190"/>
      <c r="G265" s="190"/>
      <c r="H265" s="190"/>
    </row>
    <row r="266" spans="1:8" ht="12">
      <c r="A266" s="190"/>
      <c r="B266" s="190"/>
      <c r="C266" s="190"/>
      <c r="D266" s="190"/>
      <c r="E266" s="190"/>
      <c r="F266" s="190"/>
      <c r="G266" s="190"/>
      <c r="H266" s="190"/>
    </row>
    <row r="267" spans="1:8" ht="12">
      <c r="A267" s="190"/>
      <c r="B267" s="190"/>
      <c r="C267" s="190"/>
      <c r="D267" s="190"/>
      <c r="E267" s="190"/>
      <c r="F267" s="190"/>
      <c r="G267" s="190"/>
      <c r="H267" s="190"/>
    </row>
    <row r="268" spans="1:8" ht="12">
      <c r="A268" s="190"/>
      <c r="B268" s="190"/>
      <c r="C268" s="190"/>
      <c r="D268" s="190"/>
      <c r="E268" s="190"/>
      <c r="F268" s="190"/>
      <c r="G268" s="190"/>
      <c r="H268" s="190"/>
    </row>
    <row r="269" spans="1:8" ht="12">
      <c r="A269" s="190"/>
      <c r="B269" s="190"/>
      <c r="C269" s="190"/>
      <c r="D269" s="190"/>
      <c r="E269" s="190"/>
      <c r="F269" s="190"/>
      <c r="G269" s="190"/>
      <c r="H269" s="190"/>
    </row>
    <row r="270" spans="1:8" ht="12">
      <c r="A270" s="190"/>
      <c r="B270" s="190"/>
      <c r="C270" s="190"/>
      <c r="D270" s="190"/>
      <c r="E270" s="190"/>
      <c r="F270" s="190"/>
      <c r="G270" s="190"/>
      <c r="H270" s="190"/>
    </row>
    <row r="271" spans="1:8" ht="12">
      <c r="A271" s="190"/>
      <c r="B271" s="190"/>
      <c r="C271" s="190"/>
      <c r="D271" s="190"/>
      <c r="E271" s="190"/>
      <c r="F271" s="190"/>
      <c r="G271" s="190"/>
      <c r="H271" s="190"/>
    </row>
    <row r="272" spans="1:8" ht="12">
      <c r="A272" s="190"/>
      <c r="B272" s="190"/>
      <c r="C272" s="190"/>
      <c r="D272" s="190"/>
      <c r="E272" s="190"/>
      <c r="F272" s="190"/>
      <c r="G272" s="190"/>
      <c r="H272" s="190"/>
    </row>
    <row r="273" spans="1:8" ht="12">
      <c r="A273" s="190"/>
      <c r="B273" s="190"/>
      <c r="C273" s="190"/>
      <c r="D273" s="190"/>
      <c r="E273" s="190"/>
      <c r="F273" s="190"/>
      <c r="G273" s="190"/>
      <c r="H273" s="190"/>
    </row>
    <row r="274" spans="1:8" ht="12">
      <c r="A274" s="190"/>
      <c r="B274" s="190"/>
      <c r="C274" s="190"/>
      <c r="D274" s="190"/>
      <c r="E274" s="190"/>
      <c r="F274" s="190"/>
      <c r="G274" s="190"/>
      <c r="H274" s="190"/>
    </row>
  </sheetData>
  <sheetProtection sheet="1" objects="1" scenarios="1"/>
  <autoFilter ref="C104:K166"/>
  <mergeCells count="14">
    <mergeCell ref="E91:H91"/>
    <mergeCell ref="E95:H95"/>
    <mergeCell ref="E93:H93"/>
    <mergeCell ref="E97:H97"/>
    <mergeCell ref="L2:V2"/>
    <mergeCell ref="E56:H56"/>
    <mergeCell ref="E60:H60"/>
    <mergeCell ref="E58:H58"/>
    <mergeCell ref="E62:H62"/>
    <mergeCell ref="E7:H7"/>
    <mergeCell ref="E11:H11"/>
    <mergeCell ref="E9:H9"/>
    <mergeCell ref="E13:H13"/>
    <mergeCell ref="E22:H22"/>
  </mergeCells>
  <printOptions/>
  <pageMargins left="0.3937007874015748" right="0.3937007874015748" top="0.3937007874015748" bottom="0.3937007874015748" header="0" footer="0"/>
  <pageSetup fitToHeight="0" fitToWidth="1" horizontalDpi="600" verticalDpi="600" orientation="landscape" paperSize="9" r:id="rId2"/>
  <headerFooter>
    <oddFooter>&amp;CStrana &amp;P z &amp;N</oddFooter>
  </headerFooter>
  <rowBreaks count="2" manualBreakCount="2">
    <brk id="50" max="16383" man="1"/>
    <brk id="85"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2"/>
  <sheetViews>
    <sheetView showGridLines="0" tabSelected="1" workbookViewId="0" topLeftCell="A62">
      <selection activeCell="F131" sqref="F13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94</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163</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95</v>
      </c>
      <c r="G11" s="31"/>
      <c r="H11" s="31"/>
      <c r="I11" s="25" t="s">
        <v>20</v>
      </c>
      <c r="J11" s="23" t="s">
        <v>21</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166</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167</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ROUND(J121,2)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ROUND((SUM(BE121:BE161)),2)</f>
        <v>0</v>
      </c>
      <c r="G33" s="31"/>
      <c r="H33" s="31"/>
      <c r="I33" s="104">
        <v>0.21</v>
      </c>
      <c r="J33" s="103">
        <f>ROUND(((SUM(BE121:BE161))*I33),2)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ROUND((SUM(BF121:BF161)),2)</f>
        <v>0</v>
      </c>
      <c r="G34" s="31"/>
      <c r="H34" s="31"/>
      <c r="I34" s="104">
        <v>0.15</v>
      </c>
      <c r="J34" s="103">
        <f>ROUND(((SUM(BF121:BF161))*I34),2)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ROUND((SUM(BG121:BG161)),2)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ROUND((SUM(BH121:BH161)),2)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ROUND((SUM(BI121:BI161)),2)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2021_2.0 - SOUPIS VEDLEJŠÍCH A OSTATNÍCH NÁKLADŮ</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J121</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173</v>
      </c>
      <c r="E96" s="118"/>
      <c r="F96" s="118"/>
      <c r="G96" s="118"/>
      <c r="H96" s="118"/>
      <c r="I96" s="118"/>
      <c r="J96" s="119">
        <f>J122</f>
        <v>0</v>
      </c>
      <c r="L96" s="116"/>
    </row>
    <row r="97" spans="2:12" s="10" customFormat="1" ht="19.9" customHeight="1">
      <c r="B97" s="120"/>
      <c r="D97" s="121" t="s">
        <v>174</v>
      </c>
      <c r="E97" s="122"/>
      <c r="F97" s="122"/>
      <c r="G97" s="122"/>
      <c r="H97" s="122"/>
      <c r="I97" s="122"/>
      <c r="J97" s="123">
        <f>J123</f>
        <v>0</v>
      </c>
      <c r="L97" s="120"/>
    </row>
    <row r="98" spans="2:12" s="10" customFormat="1" ht="19.9" customHeight="1">
      <c r="B98" s="120"/>
      <c r="D98" s="121" t="s">
        <v>175</v>
      </c>
      <c r="E98" s="122"/>
      <c r="F98" s="122"/>
      <c r="G98" s="122"/>
      <c r="H98" s="122"/>
      <c r="I98" s="122"/>
      <c r="J98" s="123">
        <f>J146</f>
        <v>0</v>
      </c>
      <c r="L98" s="120"/>
    </row>
    <row r="99" spans="2:12" s="10" customFormat="1" ht="19.9" customHeight="1">
      <c r="B99" s="120"/>
      <c r="D99" s="121" t="s">
        <v>176</v>
      </c>
      <c r="E99" s="122"/>
      <c r="F99" s="122"/>
      <c r="G99" s="122"/>
      <c r="H99" s="122"/>
      <c r="I99" s="122"/>
      <c r="J99" s="123">
        <f>J149</f>
        <v>0</v>
      </c>
      <c r="L99" s="120"/>
    </row>
    <row r="100" spans="2:12" s="10" customFormat="1" ht="19.9" customHeight="1">
      <c r="B100" s="120"/>
      <c r="D100" s="121" t="s">
        <v>177</v>
      </c>
      <c r="E100" s="122"/>
      <c r="F100" s="122"/>
      <c r="G100" s="122"/>
      <c r="H100" s="122"/>
      <c r="I100" s="122"/>
      <c r="J100" s="123">
        <f>J153</f>
        <v>0</v>
      </c>
      <c r="L100" s="120"/>
    </row>
    <row r="101" spans="2:12" s="10" customFormat="1" ht="19.9" customHeight="1">
      <c r="B101" s="120"/>
      <c r="D101" s="121" t="s">
        <v>178</v>
      </c>
      <c r="E101" s="122"/>
      <c r="F101" s="122"/>
      <c r="G101" s="122"/>
      <c r="H101" s="122"/>
      <c r="I101" s="122"/>
      <c r="J101" s="123">
        <f>J157</f>
        <v>0</v>
      </c>
      <c r="L101" s="120"/>
    </row>
    <row r="102" spans="1:31" s="2" customFormat="1" ht="21.75" customHeight="1">
      <c r="A102" s="31"/>
      <c r="B102" s="32"/>
      <c r="C102" s="31"/>
      <c r="D102" s="31"/>
      <c r="E102" s="31"/>
      <c r="F102" s="31"/>
      <c r="G102" s="31"/>
      <c r="H102" s="31"/>
      <c r="I102" s="31"/>
      <c r="J102" s="31"/>
      <c r="K102" s="31"/>
      <c r="L102" s="41"/>
      <c r="S102" s="31"/>
      <c r="T102" s="31"/>
      <c r="U102" s="31"/>
      <c r="V102" s="31"/>
      <c r="W102" s="31"/>
      <c r="X102" s="31"/>
      <c r="Y102" s="31"/>
      <c r="Z102" s="31"/>
      <c r="AA102" s="31"/>
      <c r="AB102" s="31"/>
      <c r="AC102" s="31"/>
      <c r="AD102" s="31"/>
      <c r="AE102" s="31"/>
    </row>
    <row r="103" spans="1:31" s="2" customFormat="1" ht="6.95" customHeight="1">
      <c r="A103" s="31"/>
      <c r="B103" s="46"/>
      <c r="C103" s="47"/>
      <c r="D103" s="47"/>
      <c r="E103" s="47"/>
      <c r="F103" s="47"/>
      <c r="G103" s="47"/>
      <c r="H103" s="47"/>
      <c r="I103" s="47"/>
      <c r="J103" s="47"/>
      <c r="K103" s="47"/>
      <c r="L103" s="41"/>
      <c r="S103" s="31"/>
      <c r="T103" s="31"/>
      <c r="U103" s="31"/>
      <c r="V103" s="31"/>
      <c r="W103" s="31"/>
      <c r="X103" s="31"/>
      <c r="Y103" s="31"/>
      <c r="Z103" s="31"/>
      <c r="AA103" s="31"/>
      <c r="AB103" s="31"/>
      <c r="AC103" s="31"/>
      <c r="AD103" s="31"/>
      <c r="AE103" s="31"/>
    </row>
    <row r="107" spans="1:31" s="2" customFormat="1" ht="6.95" customHeight="1">
      <c r="A107" s="31"/>
      <c r="B107" s="48"/>
      <c r="C107" s="49"/>
      <c r="D107" s="49"/>
      <c r="E107" s="49"/>
      <c r="F107" s="49"/>
      <c r="G107" s="49"/>
      <c r="H107" s="49"/>
      <c r="I107" s="49"/>
      <c r="J107" s="49"/>
      <c r="K107" s="49"/>
      <c r="L107" s="41"/>
      <c r="S107" s="31"/>
      <c r="T107" s="31"/>
      <c r="U107" s="31"/>
      <c r="V107" s="31"/>
      <c r="W107" s="31"/>
      <c r="X107" s="31"/>
      <c r="Y107" s="31"/>
      <c r="Z107" s="31"/>
      <c r="AA107" s="31"/>
      <c r="AB107" s="31"/>
      <c r="AC107" s="31"/>
      <c r="AD107" s="31"/>
      <c r="AE107" s="31"/>
    </row>
    <row r="108" spans="1:31" s="2" customFormat="1" ht="24.95" customHeight="1">
      <c r="A108" s="31"/>
      <c r="B108" s="32"/>
      <c r="C108" s="19" t="s">
        <v>179</v>
      </c>
      <c r="D108" s="31"/>
      <c r="E108" s="31"/>
      <c r="F108" s="31"/>
      <c r="G108" s="31"/>
      <c r="H108" s="31"/>
      <c r="I108" s="31"/>
      <c r="J108" s="31"/>
      <c r="K108" s="31"/>
      <c r="L108" s="41"/>
      <c r="S108" s="31"/>
      <c r="T108" s="31"/>
      <c r="U108" s="31"/>
      <c r="V108" s="31"/>
      <c r="W108" s="31"/>
      <c r="X108" s="31"/>
      <c r="Y108" s="31"/>
      <c r="Z108" s="31"/>
      <c r="AA108" s="31"/>
      <c r="AB108" s="31"/>
      <c r="AC108" s="31"/>
      <c r="AD108" s="31"/>
      <c r="AE108" s="31"/>
    </row>
    <row r="109" spans="1:31" s="2" customFormat="1" ht="6.95" customHeight="1">
      <c r="A109" s="31"/>
      <c r="B109" s="32"/>
      <c r="C109" s="31"/>
      <c r="D109" s="31"/>
      <c r="E109" s="31"/>
      <c r="F109" s="31"/>
      <c r="G109" s="31"/>
      <c r="H109" s="31"/>
      <c r="I109" s="31"/>
      <c r="J109" s="31"/>
      <c r="K109" s="31"/>
      <c r="L109" s="41"/>
      <c r="S109" s="31"/>
      <c r="T109" s="31"/>
      <c r="U109" s="31"/>
      <c r="V109" s="31"/>
      <c r="W109" s="31"/>
      <c r="X109" s="31"/>
      <c r="Y109" s="31"/>
      <c r="Z109" s="31"/>
      <c r="AA109" s="31"/>
      <c r="AB109" s="31"/>
      <c r="AC109" s="31"/>
      <c r="AD109" s="31"/>
      <c r="AE109" s="31"/>
    </row>
    <row r="110" spans="1:31" s="2" customFormat="1" ht="12" customHeight="1">
      <c r="A110" s="31"/>
      <c r="B110" s="32"/>
      <c r="C110" s="25" t="s">
        <v>16</v>
      </c>
      <c r="D110" s="31"/>
      <c r="E110" s="31"/>
      <c r="F110" s="31"/>
      <c r="G110" s="31"/>
      <c r="H110" s="31"/>
      <c r="I110" s="31"/>
      <c r="J110" s="31"/>
      <c r="K110" s="31"/>
      <c r="L110" s="41"/>
      <c r="S110" s="31"/>
      <c r="T110" s="31"/>
      <c r="U110" s="31"/>
      <c r="V110" s="31"/>
      <c r="W110" s="31"/>
      <c r="X110" s="31"/>
      <c r="Y110" s="31"/>
      <c r="Z110" s="31"/>
      <c r="AA110" s="31"/>
      <c r="AB110" s="31"/>
      <c r="AC110" s="31"/>
      <c r="AD110" s="31"/>
      <c r="AE110" s="31"/>
    </row>
    <row r="111" spans="1:31" s="2" customFormat="1" ht="16.5" customHeight="1">
      <c r="A111" s="31"/>
      <c r="B111" s="32"/>
      <c r="C111" s="31"/>
      <c r="D111" s="31"/>
      <c r="E111" s="298" t="str">
        <f>E7</f>
        <v>Odkanalizování lokality sídliště Gigant</v>
      </c>
      <c r="F111" s="299"/>
      <c r="G111" s="299"/>
      <c r="H111" s="299"/>
      <c r="I111" s="31"/>
      <c r="J111" s="31"/>
      <c r="K111" s="31"/>
      <c r="L111" s="41"/>
      <c r="S111" s="31"/>
      <c r="T111" s="31"/>
      <c r="U111" s="31"/>
      <c r="V111" s="31"/>
      <c r="W111" s="31"/>
      <c r="X111" s="31"/>
      <c r="Y111" s="31"/>
      <c r="Z111" s="31"/>
      <c r="AA111" s="31"/>
      <c r="AB111" s="31"/>
      <c r="AC111" s="31"/>
      <c r="AD111" s="31"/>
      <c r="AE111" s="31"/>
    </row>
    <row r="112" spans="1:31" s="2" customFormat="1" ht="12" customHeight="1">
      <c r="A112" s="31"/>
      <c r="B112" s="32"/>
      <c r="C112" s="25" t="s">
        <v>162</v>
      </c>
      <c r="D112" s="31"/>
      <c r="E112" s="31"/>
      <c r="F112" s="31"/>
      <c r="G112" s="31"/>
      <c r="H112" s="31"/>
      <c r="I112" s="31"/>
      <c r="J112" s="31"/>
      <c r="K112" s="31"/>
      <c r="L112" s="41"/>
      <c r="S112" s="31"/>
      <c r="T112" s="31"/>
      <c r="U112" s="31"/>
      <c r="V112" s="31"/>
      <c r="W112" s="31"/>
      <c r="X112" s="31"/>
      <c r="Y112" s="31"/>
      <c r="Z112" s="31"/>
      <c r="AA112" s="31"/>
      <c r="AB112" s="31"/>
      <c r="AC112" s="31"/>
      <c r="AD112" s="31"/>
      <c r="AE112" s="31"/>
    </row>
    <row r="113" spans="1:31" s="2" customFormat="1" ht="16.5" customHeight="1">
      <c r="A113" s="31"/>
      <c r="B113" s="32"/>
      <c r="C113" s="31"/>
      <c r="D113" s="31"/>
      <c r="E113" s="294" t="str">
        <f>E9</f>
        <v>2021_2.0 - SOUPIS VEDLEJŠÍCH A OSTATNÍCH NÁKLADŮ</v>
      </c>
      <c r="F113" s="297"/>
      <c r="G113" s="297"/>
      <c r="H113" s="297"/>
      <c r="I113" s="31"/>
      <c r="J113" s="31"/>
      <c r="K113" s="31"/>
      <c r="L113" s="41"/>
      <c r="S113" s="31"/>
      <c r="T113" s="31"/>
      <c r="U113" s="31"/>
      <c r="V113" s="31"/>
      <c r="W113" s="31"/>
      <c r="X113" s="31"/>
      <c r="Y113" s="31"/>
      <c r="Z113" s="31"/>
      <c r="AA113" s="31"/>
      <c r="AB113" s="31"/>
      <c r="AC113" s="31"/>
      <c r="AD113" s="31"/>
      <c r="AE113" s="31"/>
    </row>
    <row r="114" spans="1:31" s="2" customFormat="1" ht="6.95" customHeight="1">
      <c r="A114" s="31"/>
      <c r="B114" s="32"/>
      <c r="C114" s="31"/>
      <c r="D114" s="31"/>
      <c r="E114" s="31"/>
      <c r="F114" s="31"/>
      <c r="G114" s="31"/>
      <c r="H114" s="31"/>
      <c r="I114" s="31"/>
      <c r="J114" s="31"/>
      <c r="K114" s="31"/>
      <c r="L114" s="41"/>
      <c r="S114" s="31"/>
      <c r="T114" s="31"/>
      <c r="U114" s="31"/>
      <c r="V114" s="31"/>
      <c r="W114" s="31"/>
      <c r="X114" s="31"/>
      <c r="Y114" s="31"/>
      <c r="Z114" s="31"/>
      <c r="AA114" s="31"/>
      <c r="AB114" s="31"/>
      <c r="AC114" s="31"/>
      <c r="AD114" s="31"/>
      <c r="AE114" s="31"/>
    </row>
    <row r="115" spans="1:31" s="2" customFormat="1" ht="12" customHeight="1">
      <c r="A115" s="31"/>
      <c r="B115" s="32"/>
      <c r="C115" s="25" t="s">
        <v>22</v>
      </c>
      <c r="D115" s="31"/>
      <c r="E115" s="31"/>
      <c r="F115" s="23" t="str">
        <f>F12</f>
        <v>Břilice - Gigant</v>
      </c>
      <c r="G115" s="31"/>
      <c r="H115" s="31"/>
      <c r="I115" s="25" t="s">
        <v>24</v>
      </c>
      <c r="J115" s="54" t="str">
        <f>IF(J12="","",J12)</f>
        <v>15. 3. 2021</v>
      </c>
      <c r="K115" s="31"/>
      <c r="L115" s="41"/>
      <c r="S115" s="31"/>
      <c r="T115" s="31"/>
      <c r="U115" s="31"/>
      <c r="V115" s="31"/>
      <c r="W115" s="31"/>
      <c r="X115" s="31"/>
      <c r="Y115" s="31"/>
      <c r="Z115" s="31"/>
      <c r="AA115" s="31"/>
      <c r="AB115" s="31"/>
      <c r="AC115" s="31"/>
      <c r="AD115" s="31"/>
      <c r="AE115" s="31"/>
    </row>
    <row r="116" spans="1:31" s="2" customFormat="1" ht="6.95" customHeight="1">
      <c r="A116" s="31"/>
      <c r="B116" s="32"/>
      <c r="C116" s="31"/>
      <c r="D116" s="31"/>
      <c r="E116" s="31"/>
      <c r="F116" s="31"/>
      <c r="G116" s="31"/>
      <c r="H116" s="31"/>
      <c r="I116" s="31"/>
      <c r="J116" s="31"/>
      <c r="K116" s="31"/>
      <c r="L116" s="41"/>
      <c r="S116" s="31"/>
      <c r="T116" s="31"/>
      <c r="U116" s="31"/>
      <c r="V116" s="31"/>
      <c r="W116" s="31"/>
      <c r="X116" s="31"/>
      <c r="Y116" s="31"/>
      <c r="Z116" s="31"/>
      <c r="AA116" s="31"/>
      <c r="AB116" s="31"/>
      <c r="AC116" s="31"/>
      <c r="AD116" s="31"/>
      <c r="AE116" s="31"/>
    </row>
    <row r="117" spans="1:31" s="2" customFormat="1" ht="25.7" customHeight="1">
      <c r="A117" s="31"/>
      <c r="B117" s="32"/>
      <c r="C117" s="25" t="s">
        <v>30</v>
      </c>
      <c r="D117" s="31"/>
      <c r="E117" s="31"/>
      <c r="F117" s="23" t="str">
        <f>E15</f>
        <v>Město  Třeboň</v>
      </c>
      <c r="G117" s="31"/>
      <c r="H117" s="31"/>
      <c r="I117" s="25" t="s">
        <v>36</v>
      </c>
      <c r="J117" s="29" t="str">
        <f>E21</f>
        <v>Vodohospodářský rozvoj a výstavba, a.s.</v>
      </c>
      <c r="K117" s="31"/>
      <c r="L117" s="41"/>
      <c r="S117" s="31"/>
      <c r="T117" s="31"/>
      <c r="U117" s="31"/>
      <c r="V117" s="31"/>
      <c r="W117" s="31"/>
      <c r="X117" s="31"/>
      <c r="Y117" s="31"/>
      <c r="Z117" s="31"/>
      <c r="AA117" s="31"/>
      <c r="AB117" s="31"/>
      <c r="AC117" s="31"/>
      <c r="AD117" s="31"/>
      <c r="AE117" s="31"/>
    </row>
    <row r="118" spans="1:31" s="2" customFormat="1" ht="15.2" customHeight="1">
      <c r="A118" s="31"/>
      <c r="B118" s="32"/>
      <c r="C118" s="25" t="s">
        <v>34</v>
      </c>
      <c r="D118" s="31"/>
      <c r="E118" s="31"/>
      <c r="F118" s="23" t="str">
        <f>IF(E18="","",E18)</f>
        <v>Vyplň údaj</v>
      </c>
      <c r="G118" s="31"/>
      <c r="H118" s="31"/>
      <c r="I118" s="25" t="s">
        <v>41</v>
      </c>
      <c r="J118" s="29" t="str">
        <f>E24</f>
        <v>Dvořák</v>
      </c>
      <c r="K118" s="31"/>
      <c r="L118" s="41"/>
      <c r="S118" s="31"/>
      <c r="T118" s="31"/>
      <c r="U118" s="31"/>
      <c r="V118" s="31"/>
      <c r="W118" s="31"/>
      <c r="X118" s="31"/>
      <c r="Y118" s="31"/>
      <c r="Z118" s="31"/>
      <c r="AA118" s="31"/>
      <c r="AB118" s="31"/>
      <c r="AC118" s="31"/>
      <c r="AD118" s="31"/>
      <c r="AE118" s="31"/>
    </row>
    <row r="119" spans="1:31" s="2" customFormat="1" ht="10.35" customHeight="1">
      <c r="A119" s="31"/>
      <c r="B119" s="32"/>
      <c r="C119" s="31"/>
      <c r="D119" s="31"/>
      <c r="E119" s="31"/>
      <c r="F119" s="31"/>
      <c r="G119" s="31"/>
      <c r="H119" s="31"/>
      <c r="I119" s="31"/>
      <c r="J119" s="31"/>
      <c r="K119" s="31"/>
      <c r="L119" s="41"/>
      <c r="S119" s="31"/>
      <c r="T119" s="31"/>
      <c r="U119" s="31"/>
      <c r="V119" s="31"/>
      <c r="W119" s="31"/>
      <c r="X119" s="31"/>
      <c r="Y119" s="31"/>
      <c r="Z119" s="31"/>
      <c r="AA119" s="31"/>
      <c r="AB119" s="31"/>
      <c r="AC119" s="31"/>
      <c r="AD119" s="31"/>
      <c r="AE119" s="31"/>
    </row>
    <row r="120" spans="1:31" s="11" customFormat="1" ht="29.25" customHeight="1">
      <c r="A120" s="124"/>
      <c r="B120" s="125"/>
      <c r="C120" s="126" t="s">
        <v>180</v>
      </c>
      <c r="D120" s="127" t="s">
        <v>70</v>
      </c>
      <c r="E120" s="127" t="s">
        <v>66</v>
      </c>
      <c r="F120" s="127" t="s">
        <v>67</v>
      </c>
      <c r="G120" s="127" t="s">
        <v>181</v>
      </c>
      <c r="H120" s="127" t="s">
        <v>182</v>
      </c>
      <c r="I120" s="127" t="s">
        <v>183</v>
      </c>
      <c r="J120" s="128" t="s">
        <v>170</v>
      </c>
      <c r="K120" s="129" t="s">
        <v>184</v>
      </c>
      <c r="L120" s="130"/>
      <c r="M120" s="61" t="s">
        <v>1</v>
      </c>
      <c r="N120" s="62" t="s">
        <v>49</v>
      </c>
      <c r="O120" s="62" t="s">
        <v>185</v>
      </c>
      <c r="P120" s="62" t="s">
        <v>186</v>
      </c>
      <c r="Q120" s="62" t="s">
        <v>187</v>
      </c>
      <c r="R120" s="62" t="s">
        <v>188</v>
      </c>
      <c r="S120" s="62" t="s">
        <v>189</v>
      </c>
      <c r="T120" s="63" t="s">
        <v>190</v>
      </c>
      <c r="U120" s="124"/>
      <c r="V120" s="124"/>
      <c r="W120" s="124"/>
      <c r="X120" s="124"/>
      <c r="Y120" s="124"/>
      <c r="Z120" s="124"/>
      <c r="AA120" s="124"/>
      <c r="AB120" s="124"/>
      <c r="AC120" s="124"/>
      <c r="AD120" s="124"/>
      <c r="AE120" s="124"/>
    </row>
    <row r="121" spans="1:63" s="2" customFormat="1" ht="22.9" customHeight="1">
      <c r="A121" s="31"/>
      <c r="B121" s="32"/>
      <c r="C121" s="191" t="s">
        <v>191</v>
      </c>
      <c r="D121" s="184"/>
      <c r="E121" s="184"/>
      <c r="F121" s="184"/>
      <c r="G121" s="184"/>
      <c r="H121" s="184"/>
      <c r="I121" s="31"/>
      <c r="J121" s="131">
        <f>BK121</f>
        <v>0</v>
      </c>
      <c r="K121" s="31"/>
      <c r="L121" s="32"/>
      <c r="M121" s="64"/>
      <c r="N121" s="55"/>
      <c r="O121" s="65"/>
      <c r="P121" s="132">
        <f>P122</f>
        <v>0</v>
      </c>
      <c r="Q121" s="65"/>
      <c r="R121" s="132">
        <f>R122</f>
        <v>0</v>
      </c>
      <c r="S121" s="65"/>
      <c r="T121" s="133">
        <f>T122</f>
        <v>0</v>
      </c>
      <c r="U121" s="31"/>
      <c r="V121" s="31"/>
      <c r="W121" s="31"/>
      <c r="X121" s="31"/>
      <c r="Y121" s="31"/>
      <c r="Z121" s="31"/>
      <c r="AA121" s="31"/>
      <c r="AB121" s="31"/>
      <c r="AC121" s="31"/>
      <c r="AD121" s="31"/>
      <c r="AE121" s="31"/>
      <c r="AT121" s="15" t="s">
        <v>84</v>
      </c>
      <c r="AU121" s="15" t="s">
        <v>172</v>
      </c>
      <c r="BK121" s="134">
        <f>BK122</f>
        <v>0</v>
      </c>
    </row>
    <row r="122" spans="2:63" s="12" customFormat="1" ht="25.9" customHeight="1">
      <c r="B122" s="135"/>
      <c r="C122" s="192"/>
      <c r="D122" s="193" t="s">
        <v>84</v>
      </c>
      <c r="E122" s="194" t="s">
        <v>192</v>
      </c>
      <c r="F122" s="194" t="s">
        <v>193</v>
      </c>
      <c r="G122" s="192"/>
      <c r="H122" s="192"/>
      <c r="I122" s="138"/>
      <c r="J122" s="139">
        <f>BK122</f>
        <v>0</v>
      </c>
      <c r="L122" s="135"/>
      <c r="M122" s="140"/>
      <c r="N122" s="141"/>
      <c r="O122" s="141"/>
      <c r="P122" s="142">
        <f>P123+P146+P149+P153+P157</f>
        <v>0</v>
      </c>
      <c r="Q122" s="141"/>
      <c r="R122" s="142">
        <f>R123+R146+R149+R153+R157</f>
        <v>0</v>
      </c>
      <c r="S122" s="141"/>
      <c r="T122" s="143">
        <f>T123+T146+T149+T153+T157</f>
        <v>0</v>
      </c>
      <c r="AR122" s="136" t="s">
        <v>194</v>
      </c>
      <c r="AT122" s="144" t="s">
        <v>84</v>
      </c>
      <c r="AU122" s="144" t="s">
        <v>85</v>
      </c>
      <c r="AY122" s="136" t="s">
        <v>195</v>
      </c>
      <c r="BK122" s="145">
        <f>BK123+BK146+BK149+BK153+BK157</f>
        <v>0</v>
      </c>
    </row>
    <row r="123" spans="2:63" s="12" customFormat="1" ht="22.9" customHeight="1">
      <c r="B123" s="135"/>
      <c r="C123" s="192"/>
      <c r="D123" s="193" t="s">
        <v>84</v>
      </c>
      <c r="E123" s="195" t="s">
        <v>85</v>
      </c>
      <c r="F123" s="195" t="s">
        <v>193</v>
      </c>
      <c r="G123" s="192"/>
      <c r="H123" s="192"/>
      <c r="I123" s="138"/>
      <c r="J123" s="147">
        <f>BK123</f>
        <v>0</v>
      </c>
      <c r="L123" s="135"/>
      <c r="M123" s="140"/>
      <c r="N123" s="141"/>
      <c r="O123" s="141"/>
      <c r="P123" s="142">
        <f>SUM(P124:P145)</f>
        <v>0</v>
      </c>
      <c r="Q123" s="141"/>
      <c r="R123" s="142">
        <f>SUM(R124:R145)</f>
        <v>0</v>
      </c>
      <c r="S123" s="141"/>
      <c r="T123" s="143">
        <f>SUM(T124:T145)</f>
        <v>0</v>
      </c>
      <c r="AR123" s="136" t="s">
        <v>194</v>
      </c>
      <c r="AT123" s="144" t="s">
        <v>84</v>
      </c>
      <c r="AU123" s="144" t="s">
        <v>93</v>
      </c>
      <c r="AY123" s="136" t="s">
        <v>195</v>
      </c>
      <c r="BK123" s="145">
        <f>SUM(BK124:BK145)</f>
        <v>0</v>
      </c>
    </row>
    <row r="124" spans="1:65" s="2" customFormat="1" ht="24.2" customHeight="1">
      <c r="A124" s="31"/>
      <c r="B124" s="148"/>
      <c r="C124" s="196" t="s">
        <v>93</v>
      </c>
      <c r="D124" s="196" t="s">
        <v>196</v>
      </c>
      <c r="E124" s="197" t="s">
        <v>197</v>
      </c>
      <c r="F124" s="198" t="s">
        <v>198</v>
      </c>
      <c r="G124" s="199" t="s">
        <v>199</v>
      </c>
      <c r="H124" s="200">
        <v>1</v>
      </c>
      <c r="I124" s="149"/>
      <c r="J124" s="183">
        <f>ROUND(I124*H124,2)</f>
        <v>0</v>
      </c>
      <c r="K124" s="150"/>
      <c r="L124" s="32"/>
      <c r="M124" s="151" t="s">
        <v>1</v>
      </c>
      <c r="N124" s="152" t="s">
        <v>50</v>
      </c>
      <c r="O124" s="57"/>
      <c r="P124" s="153">
        <f>O124*H124</f>
        <v>0</v>
      </c>
      <c r="Q124" s="153">
        <v>0</v>
      </c>
      <c r="R124" s="153">
        <f>Q124*H124</f>
        <v>0</v>
      </c>
      <c r="S124" s="153">
        <v>0</v>
      </c>
      <c r="T124" s="154">
        <f>S124*H124</f>
        <v>0</v>
      </c>
      <c r="U124" s="31"/>
      <c r="V124" s="31"/>
      <c r="W124" s="31"/>
      <c r="X124" s="31"/>
      <c r="Y124" s="31"/>
      <c r="Z124" s="31"/>
      <c r="AA124" s="31"/>
      <c r="AB124" s="31"/>
      <c r="AC124" s="31"/>
      <c r="AD124" s="31"/>
      <c r="AE124" s="31"/>
      <c r="AR124" s="155" t="s">
        <v>200</v>
      </c>
      <c r="AT124" s="155" t="s">
        <v>196</v>
      </c>
      <c r="AU124" s="155" t="s">
        <v>96</v>
      </c>
      <c r="AY124" s="15" t="s">
        <v>195</v>
      </c>
      <c r="BE124" s="156">
        <f>IF(N124="základní",J124,0)</f>
        <v>0</v>
      </c>
      <c r="BF124" s="156">
        <f>IF(N124="snížená",J124,0)</f>
        <v>0</v>
      </c>
      <c r="BG124" s="156">
        <f>IF(N124="zákl. přenesená",J124,0)</f>
        <v>0</v>
      </c>
      <c r="BH124" s="156">
        <f>IF(N124="sníž. přenesená",J124,0)</f>
        <v>0</v>
      </c>
      <c r="BI124" s="156">
        <f>IF(N124="nulová",J124,0)</f>
        <v>0</v>
      </c>
      <c r="BJ124" s="15" t="s">
        <v>93</v>
      </c>
      <c r="BK124" s="156">
        <f>ROUND(I124*H124,2)</f>
        <v>0</v>
      </c>
      <c r="BL124" s="15" t="s">
        <v>200</v>
      </c>
      <c r="BM124" s="155" t="s">
        <v>201</v>
      </c>
    </row>
    <row r="125" spans="1:47" s="2" customFormat="1" ht="12">
      <c r="A125" s="31"/>
      <c r="B125" s="32"/>
      <c r="C125" s="184"/>
      <c r="D125" s="201" t="s">
        <v>202</v>
      </c>
      <c r="E125" s="184"/>
      <c r="F125" s="202" t="s">
        <v>198</v>
      </c>
      <c r="G125" s="184"/>
      <c r="H125" s="184"/>
      <c r="I125" s="157"/>
      <c r="J125" s="184"/>
      <c r="K125" s="31"/>
      <c r="L125" s="32"/>
      <c r="M125" s="158"/>
      <c r="N125" s="159"/>
      <c r="O125" s="57"/>
      <c r="P125" s="57"/>
      <c r="Q125" s="57"/>
      <c r="R125" s="57"/>
      <c r="S125" s="57"/>
      <c r="T125" s="58"/>
      <c r="U125" s="31"/>
      <c r="V125" s="31"/>
      <c r="W125" s="31"/>
      <c r="X125" s="31"/>
      <c r="Y125" s="31"/>
      <c r="Z125" s="31"/>
      <c r="AA125" s="31"/>
      <c r="AB125" s="31"/>
      <c r="AC125" s="31"/>
      <c r="AD125" s="31"/>
      <c r="AE125" s="31"/>
      <c r="AT125" s="15" t="s">
        <v>202</v>
      </c>
      <c r="AU125" s="15" t="s">
        <v>96</v>
      </c>
    </row>
    <row r="126" spans="1:65" s="2" customFormat="1" ht="33" customHeight="1">
      <c r="A126" s="31"/>
      <c r="B126" s="148"/>
      <c r="C126" s="196" t="s">
        <v>96</v>
      </c>
      <c r="D126" s="196" t="s">
        <v>196</v>
      </c>
      <c r="E126" s="197" t="s">
        <v>203</v>
      </c>
      <c r="F126" s="198" t="s">
        <v>204</v>
      </c>
      <c r="G126" s="199" t="s">
        <v>199</v>
      </c>
      <c r="H126" s="200">
        <v>1</v>
      </c>
      <c r="I126" s="149"/>
      <c r="J126" s="183">
        <f>ROUND(I126*H126,2)</f>
        <v>0</v>
      </c>
      <c r="K126" s="150"/>
      <c r="L126" s="32"/>
      <c r="M126" s="151" t="s">
        <v>1</v>
      </c>
      <c r="N126" s="152" t="s">
        <v>50</v>
      </c>
      <c r="O126" s="57"/>
      <c r="P126" s="153">
        <f>O126*H126</f>
        <v>0</v>
      </c>
      <c r="Q126" s="153">
        <v>0</v>
      </c>
      <c r="R126" s="153">
        <f>Q126*H126</f>
        <v>0</v>
      </c>
      <c r="S126" s="153">
        <v>0</v>
      </c>
      <c r="T126" s="154">
        <f>S126*H126</f>
        <v>0</v>
      </c>
      <c r="U126" s="31"/>
      <c r="V126" s="31"/>
      <c r="W126" s="31"/>
      <c r="X126" s="31"/>
      <c r="Y126" s="31"/>
      <c r="Z126" s="31"/>
      <c r="AA126" s="31"/>
      <c r="AB126" s="31"/>
      <c r="AC126" s="31"/>
      <c r="AD126" s="31"/>
      <c r="AE126" s="31"/>
      <c r="AR126" s="155" t="s">
        <v>200</v>
      </c>
      <c r="AT126" s="155" t="s">
        <v>196</v>
      </c>
      <c r="AU126" s="155" t="s">
        <v>96</v>
      </c>
      <c r="AY126" s="15" t="s">
        <v>195</v>
      </c>
      <c r="BE126" s="156">
        <f>IF(N126="základní",J126,0)</f>
        <v>0</v>
      </c>
      <c r="BF126" s="156">
        <f>IF(N126="snížená",J126,0)</f>
        <v>0</v>
      </c>
      <c r="BG126" s="156">
        <f>IF(N126="zákl. přenesená",J126,0)</f>
        <v>0</v>
      </c>
      <c r="BH126" s="156">
        <f>IF(N126="sníž. přenesená",J126,0)</f>
        <v>0</v>
      </c>
      <c r="BI126" s="156">
        <f>IF(N126="nulová",J126,0)</f>
        <v>0</v>
      </c>
      <c r="BJ126" s="15" t="s">
        <v>93</v>
      </c>
      <c r="BK126" s="156">
        <f>ROUND(I126*H126,2)</f>
        <v>0</v>
      </c>
      <c r="BL126" s="15" t="s">
        <v>200</v>
      </c>
      <c r="BM126" s="155" t="s">
        <v>205</v>
      </c>
    </row>
    <row r="127" spans="1:47" s="2" customFormat="1" ht="19.5">
      <c r="A127" s="31"/>
      <c r="B127" s="32"/>
      <c r="C127" s="184"/>
      <c r="D127" s="201" t="s">
        <v>202</v>
      </c>
      <c r="E127" s="184"/>
      <c r="F127" s="202" t="s">
        <v>204</v>
      </c>
      <c r="G127" s="184"/>
      <c r="H127" s="184"/>
      <c r="I127" s="157"/>
      <c r="J127" s="184"/>
      <c r="K127" s="31"/>
      <c r="L127" s="32"/>
      <c r="M127" s="158"/>
      <c r="N127" s="159"/>
      <c r="O127" s="57"/>
      <c r="P127" s="57"/>
      <c r="Q127" s="57"/>
      <c r="R127" s="57"/>
      <c r="S127" s="57"/>
      <c r="T127" s="58"/>
      <c r="U127" s="31"/>
      <c r="V127" s="31"/>
      <c r="W127" s="31"/>
      <c r="X127" s="31"/>
      <c r="Y127" s="31"/>
      <c r="Z127" s="31"/>
      <c r="AA127" s="31"/>
      <c r="AB127" s="31"/>
      <c r="AC127" s="31"/>
      <c r="AD127" s="31"/>
      <c r="AE127" s="31"/>
      <c r="AT127" s="15" t="s">
        <v>202</v>
      </c>
      <c r="AU127" s="15" t="s">
        <v>96</v>
      </c>
    </row>
    <row r="128" spans="1:65" s="2" customFormat="1" ht="75" customHeight="1">
      <c r="A128" s="31"/>
      <c r="B128" s="148"/>
      <c r="C128" s="196" t="s">
        <v>150</v>
      </c>
      <c r="D128" s="196" t="s">
        <v>196</v>
      </c>
      <c r="E128" s="197" t="s">
        <v>206</v>
      </c>
      <c r="F128" s="198" t="s">
        <v>2215</v>
      </c>
      <c r="G128" s="199" t="s">
        <v>199</v>
      </c>
      <c r="H128" s="200">
        <v>1</v>
      </c>
      <c r="I128" s="149"/>
      <c r="J128" s="183">
        <f>ROUND(I128*H128,2)</f>
        <v>0</v>
      </c>
      <c r="K128" s="150"/>
      <c r="L128" s="32"/>
      <c r="M128" s="151" t="s">
        <v>1</v>
      </c>
      <c r="N128" s="152" t="s">
        <v>50</v>
      </c>
      <c r="O128" s="57"/>
      <c r="P128" s="153">
        <f>O128*H128</f>
        <v>0</v>
      </c>
      <c r="Q128" s="153">
        <v>0</v>
      </c>
      <c r="R128" s="153">
        <f>Q128*H128</f>
        <v>0</v>
      </c>
      <c r="S128" s="153">
        <v>0</v>
      </c>
      <c r="T128" s="154">
        <f>S128*H128</f>
        <v>0</v>
      </c>
      <c r="U128" s="31"/>
      <c r="V128" s="31"/>
      <c r="W128" s="31"/>
      <c r="X128" s="31"/>
      <c r="Y128" s="31"/>
      <c r="Z128" s="31"/>
      <c r="AA128" s="31"/>
      <c r="AB128" s="31"/>
      <c r="AC128" s="31"/>
      <c r="AD128" s="31"/>
      <c r="AE128" s="31"/>
      <c r="AR128" s="155" t="s">
        <v>200</v>
      </c>
      <c r="AT128" s="155" t="s">
        <v>196</v>
      </c>
      <c r="AU128" s="155" t="s">
        <v>96</v>
      </c>
      <c r="AY128" s="15" t="s">
        <v>195</v>
      </c>
      <c r="BE128" s="156">
        <f>IF(N128="základní",J128,0)</f>
        <v>0</v>
      </c>
      <c r="BF128" s="156">
        <f>IF(N128="snížená",J128,0)</f>
        <v>0</v>
      </c>
      <c r="BG128" s="156">
        <f>IF(N128="zákl. přenesená",J128,0)</f>
        <v>0</v>
      </c>
      <c r="BH128" s="156">
        <f>IF(N128="sníž. přenesená",J128,0)</f>
        <v>0</v>
      </c>
      <c r="BI128" s="156">
        <f>IF(N128="nulová",J128,0)</f>
        <v>0</v>
      </c>
      <c r="BJ128" s="15" t="s">
        <v>93</v>
      </c>
      <c r="BK128" s="156">
        <f>ROUND(I128*H128,2)</f>
        <v>0</v>
      </c>
      <c r="BL128" s="15" t="s">
        <v>200</v>
      </c>
      <c r="BM128" s="155" t="s">
        <v>207</v>
      </c>
    </row>
    <row r="129" spans="1:47" s="2" customFormat="1" ht="48.75">
      <c r="A129" s="31"/>
      <c r="B129" s="32"/>
      <c r="C129" s="184"/>
      <c r="D129" s="201" t="s">
        <v>202</v>
      </c>
      <c r="E129" s="184"/>
      <c r="F129" s="202" t="s">
        <v>2216</v>
      </c>
      <c r="G129" s="184"/>
      <c r="H129" s="184"/>
      <c r="I129" s="157"/>
      <c r="J129" s="184"/>
      <c r="K129" s="31"/>
      <c r="L129" s="32"/>
      <c r="M129" s="158"/>
      <c r="N129" s="159"/>
      <c r="O129" s="57"/>
      <c r="P129" s="57"/>
      <c r="Q129" s="57"/>
      <c r="R129" s="57"/>
      <c r="S129" s="57"/>
      <c r="T129" s="58"/>
      <c r="U129" s="31"/>
      <c r="V129" s="31"/>
      <c r="W129" s="31"/>
      <c r="X129" s="31"/>
      <c r="Y129" s="31"/>
      <c r="Z129" s="31"/>
      <c r="AA129" s="31"/>
      <c r="AB129" s="31"/>
      <c r="AC129" s="31"/>
      <c r="AD129" s="31"/>
      <c r="AE129" s="31"/>
      <c r="AT129" s="15" t="s">
        <v>202</v>
      </c>
      <c r="AU129" s="15" t="s">
        <v>96</v>
      </c>
    </row>
    <row r="130" spans="1:65" s="2" customFormat="1" ht="24.2" customHeight="1">
      <c r="A130" s="31"/>
      <c r="B130" s="148"/>
      <c r="C130" s="196" t="s">
        <v>208</v>
      </c>
      <c r="D130" s="196" t="s">
        <v>196</v>
      </c>
      <c r="E130" s="197" t="s">
        <v>209</v>
      </c>
      <c r="F130" s="198" t="s">
        <v>210</v>
      </c>
      <c r="G130" s="199" t="s">
        <v>199</v>
      </c>
      <c r="H130" s="200">
        <v>1</v>
      </c>
      <c r="I130" s="149"/>
      <c r="J130" s="183">
        <f>ROUND(I130*H130,2)</f>
        <v>0</v>
      </c>
      <c r="K130" s="150"/>
      <c r="L130" s="32"/>
      <c r="M130" s="151" t="s">
        <v>1</v>
      </c>
      <c r="N130" s="152" t="s">
        <v>50</v>
      </c>
      <c r="O130" s="57"/>
      <c r="P130" s="153">
        <f>O130*H130</f>
        <v>0</v>
      </c>
      <c r="Q130" s="153">
        <v>0</v>
      </c>
      <c r="R130" s="153">
        <f>Q130*H130</f>
        <v>0</v>
      </c>
      <c r="S130" s="153">
        <v>0</v>
      </c>
      <c r="T130" s="154">
        <f>S130*H130</f>
        <v>0</v>
      </c>
      <c r="U130" s="31"/>
      <c r="V130" s="31"/>
      <c r="W130" s="31"/>
      <c r="X130" s="31"/>
      <c r="Y130" s="31"/>
      <c r="Z130" s="31"/>
      <c r="AA130" s="31"/>
      <c r="AB130" s="31"/>
      <c r="AC130" s="31"/>
      <c r="AD130" s="31"/>
      <c r="AE130" s="31"/>
      <c r="AR130" s="155" t="s">
        <v>200</v>
      </c>
      <c r="AT130" s="155" t="s">
        <v>196</v>
      </c>
      <c r="AU130" s="155" t="s">
        <v>96</v>
      </c>
      <c r="AY130" s="15" t="s">
        <v>195</v>
      </c>
      <c r="BE130" s="156">
        <f>IF(N130="základní",J130,0)</f>
        <v>0</v>
      </c>
      <c r="BF130" s="156">
        <f>IF(N130="snížená",J130,0)</f>
        <v>0</v>
      </c>
      <c r="BG130" s="156">
        <f>IF(N130="zákl. přenesená",J130,0)</f>
        <v>0</v>
      </c>
      <c r="BH130" s="156">
        <f>IF(N130="sníž. přenesená",J130,0)</f>
        <v>0</v>
      </c>
      <c r="BI130" s="156">
        <f>IF(N130="nulová",J130,0)</f>
        <v>0</v>
      </c>
      <c r="BJ130" s="15" t="s">
        <v>93</v>
      </c>
      <c r="BK130" s="156">
        <f>ROUND(I130*H130,2)</f>
        <v>0</v>
      </c>
      <c r="BL130" s="15" t="s">
        <v>200</v>
      </c>
      <c r="BM130" s="155" t="s">
        <v>211</v>
      </c>
    </row>
    <row r="131" spans="1:47" s="2" customFormat="1" ht="12">
      <c r="A131" s="31"/>
      <c r="B131" s="32"/>
      <c r="C131" s="184"/>
      <c r="D131" s="201" t="s">
        <v>202</v>
      </c>
      <c r="E131" s="184"/>
      <c r="F131" s="202" t="s">
        <v>212</v>
      </c>
      <c r="G131" s="184"/>
      <c r="H131" s="184"/>
      <c r="I131" s="157"/>
      <c r="J131" s="184"/>
      <c r="K131" s="31"/>
      <c r="L131" s="32"/>
      <c r="M131" s="158"/>
      <c r="N131" s="159"/>
      <c r="O131" s="57"/>
      <c r="P131" s="57"/>
      <c r="Q131" s="57"/>
      <c r="R131" s="57"/>
      <c r="S131" s="57"/>
      <c r="T131" s="58"/>
      <c r="U131" s="31"/>
      <c r="V131" s="31"/>
      <c r="W131" s="31"/>
      <c r="X131" s="31"/>
      <c r="Y131" s="31"/>
      <c r="Z131" s="31"/>
      <c r="AA131" s="31"/>
      <c r="AB131" s="31"/>
      <c r="AC131" s="31"/>
      <c r="AD131" s="31"/>
      <c r="AE131" s="31"/>
      <c r="AT131" s="15" t="s">
        <v>202</v>
      </c>
      <c r="AU131" s="15" t="s">
        <v>96</v>
      </c>
    </row>
    <row r="132" spans="1:65" s="2" customFormat="1" ht="24.2" customHeight="1">
      <c r="A132" s="31"/>
      <c r="B132" s="148"/>
      <c r="C132" s="196" t="s">
        <v>194</v>
      </c>
      <c r="D132" s="196" t="s">
        <v>196</v>
      </c>
      <c r="E132" s="197" t="s">
        <v>213</v>
      </c>
      <c r="F132" s="198" t="s">
        <v>214</v>
      </c>
      <c r="G132" s="199" t="s">
        <v>199</v>
      </c>
      <c r="H132" s="200">
        <v>1</v>
      </c>
      <c r="I132" s="149"/>
      <c r="J132" s="183">
        <f>ROUND(I132*H132,2)</f>
        <v>0</v>
      </c>
      <c r="K132" s="150"/>
      <c r="L132" s="32"/>
      <c r="M132" s="151" t="s">
        <v>1</v>
      </c>
      <c r="N132" s="152" t="s">
        <v>50</v>
      </c>
      <c r="O132" s="57"/>
      <c r="P132" s="153">
        <f>O132*H132</f>
        <v>0</v>
      </c>
      <c r="Q132" s="153">
        <v>0</v>
      </c>
      <c r="R132" s="153">
        <f>Q132*H132</f>
        <v>0</v>
      </c>
      <c r="S132" s="153">
        <v>0</v>
      </c>
      <c r="T132" s="154">
        <f>S132*H132</f>
        <v>0</v>
      </c>
      <c r="U132" s="31"/>
      <c r="V132" s="31"/>
      <c r="W132" s="31"/>
      <c r="X132" s="31"/>
      <c r="Y132" s="31"/>
      <c r="Z132" s="31"/>
      <c r="AA132" s="31"/>
      <c r="AB132" s="31"/>
      <c r="AC132" s="31"/>
      <c r="AD132" s="31"/>
      <c r="AE132" s="31"/>
      <c r="AR132" s="155" t="s">
        <v>200</v>
      </c>
      <c r="AT132" s="155" t="s">
        <v>196</v>
      </c>
      <c r="AU132" s="155" t="s">
        <v>96</v>
      </c>
      <c r="AY132" s="15" t="s">
        <v>195</v>
      </c>
      <c r="BE132" s="156">
        <f>IF(N132="základní",J132,0)</f>
        <v>0</v>
      </c>
      <c r="BF132" s="156">
        <f>IF(N132="snížená",J132,0)</f>
        <v>0</v>
      </c>
      <c r="BG132" s="156">
        <f>IF(N132="zákl. přenesená",J132,0)</f>
        <v>0</v>
      </c>
      <c r="BH132" s="156">
        <f>IF(N132="sníž. přenesená",J132,0)</f>
        <v>0</v>
      </c>
      <c r="BI132" s="156">
        <f>IF(N132="nulová",J132,0)</f>
        <v>0</v>
      </c>
      <c r="BJ132" s="15" t="s">
        <v>93</v>
      </c>
      <c r="BK132" s="156">
        <f>ROUND(I132*H132,2)</f>
        <v>0</v>
      </c>
      <c r="BL132" s="15" t="s">
        <v>200</v>
      </c>
      <c r="BM132" s="155" t="s">
        <v>215</v>
      </c>
    </row>
    <row r="133" spans="1:47" s="2" customFormat="1" ht="19.5">
      <c r="A133" s="31"/>
      <c r="B133" s="32"/>
      <c r="C133" s="184"/>
      <c r="D133" s="201" t="s">
        <v>202</v>
      </c>
      <c r="E133" s="184"/>
      <c r="F133" s="202" t="s">
        <v>214</v>
      </c>
      <c r="G133" s="184"/>
      <c r="H133" s="184"/>
      <c r="I133" s="157"/>
      <c r="J133" s="184"/>
      <c r="K133" s="31"/>
      <c r="L133" s="32"/>
      <c r="M133" s="158"/>
      <c r="N133" s="159"/>
      <c r="O133" s="57"/>
      <c r="P133" s="57"/>
      <c r="Q133" s="57"/>
      <c r="R133" s="57"/>
      <c r="S133" s="57"/>
      <c r="T133" s="58"/>
      <c r="U133" s="31"/>
      <c r="V133" s="31"/>
      <c r="W133" s="31"/>
      <c r="X133" s="31"/>
      <c r="Y133" s="31"/>
      <c r="Z133" s="31"/>
      <c r="AA133" s="31"/>
      <c r="AB133" s="31"/>
      <c r="AC133" s="31"/>
      <c r="AD133" s="31"/>
      <c r="AE133" s="31"/>
      <c r="AT133" s="15" t="s">
        <v>202</v>
      </c>
      <c r="AU133" s="15" t="s">
        <v>96</v>
      </c>
    </row>
    <row r="134" spans="1:65" s="2" customFormat="1" ht="24.2" customHeight="1">
      <c r="A134" s="31"/>
      <c r="B134" s="148"/>
      <c r="C134" s="196" t="s">
        <v>216</v>
      </c>
      <c r="D134" s="196" t="s">
        <v>196</v>
      </c>
      <c r="E134" s="197" t="s">
        <v>217</v>
      </c>
      <c r="F134" s="198" t="s">
        <v>218</v>
      </c>
      <c r="G134" s="199" t="s">
        <v>199</v>
      </c>
      <c r="H134" s="200">
        <v>1</v>
      </c>
      <c r="I134" s="149"/>
      <c r="J134" s="183">
        <f>ROUND(I134*H134,2)</f>
        <v>0</v>
      </c>
      <c r="K134" s="150"/>
      <c r="L134" s="32"/>
      <c r="M134" s="151" t="s">
        <v>1</v>
      </c>
      <c r="N134" s="152" t="s">
        <v>50</v>
      </c>
      <c r="O134" s="57"/>
      <c r="P134" s="153">
        <f>O134*H134</f>
        <v>0</v>
      </c>
      <c r="Q134" s="153">
        <v>0</v>
      </c>
      <c r="R134" s="153">
        <f>Q134*H134</f>
        <v>0</v>
      </c>
      <c r="S134" s="153">
        <v>0</v>
      </c>
      <c r="T134" s="154">
        <f>S134*H134</f>
        <v>0</v>
      </c>
      <c r="U134" s="31"/>
      <c r="V134" s="31"/>
      <c r="W134" s="31"/>
      <c r="X134" s="31"/>
      <c r="Y134" s="31"/>
      <c r="Z134" s="31"/>
      <c r="AA134" s="31"/>
      <c r="AB134" s="31"/>
      <c r="AC134" s="31"/>
      <c r="AD134" s="31"/>
      <c r="AE134" s="31"/>
      <c r="AR134" s="155" t="s">
        <v>200</v>
      </c>
      <c r="AT134" s="155" t="s">
        <v>196</v>
      </c>
      <c r="AU134" s="155" t="s">
        <v>96</v>
      </c>
      <c r="AY134" s="15" t="s">
        <v>195</v>
      </c>
      <c r="BE134" s="156">
        <f>IF(N134="základní",J134,0)</f>
        <v>0</v>
      </c>
      <c r="BF134" s="156">
        <f>IF(N134="snížená",J134,0)</f>
        <v>0</v>
      </c>
      <c r="BG134" s="156">
        <f>IF(N134="zákl. přenesená",J134,0)</f>
        <v>0</v>
      </c>
      <c r="BH134" s="156">
        <f>IF(N134="sníž. přenesená",J134,0)</f>
        <v>0</v>
      </c>
      <c r="BI134" s="156">
        <f>IF(N134="nulová",J134,0)</f>
        <v>0</v>
      </c>
      <c r="BJ134" s="15" t="s">
        <v>93</v>
      </c>
      <c r="BK134" s="156">
        <f>ROUND(I134*H134,2)</f>
        <v>0</v>
      </c>
      <c r="BL134" s="15" t="s">
        <v>200</v>
      </c>
      <c r="BM134" s="155" t="s">
        <v>219</v>
      </c>
    </row>
    <row r="135" spans="1:47" s="2" customFormat="1" ht="19.5">
      <c r="A135" s="31"/>
      <c r="B135" s="32"/>
      <c r="C135" s="184"/>
      <c r="D135" s="201" t="s">
        <v>202</v>
      </c>
      <c r="E135" s="184"/>
      <c r="F135" s="202" t="s">
        <v>218</v>
      </c>
      <c r="G135" s="184"/>
      <c r="H135" s="184"/>
      <c r="I135" s="157"/>
      <c r="J135" s="184"/>
      <c r="K135" s="31"/>
      <c r="L135" s="32"/>
      <c r="M135" s="158"/>
      <c r="N135" s="159"/>
      <c r="O135" s="57"/>
      <c r="P135" s="57"/>
      <c r="Q135" s="57"/>
      <c r="R135" s="57"/>
      <c r="S135" s="57"/>
      <c r="T135" s="58"/>
      <c r="U135" s="31"/>
      <c r="V135" s="31"/>
      <c r="W135" s="31"/>
      <c r="X135" s="31"/>
      <c r="Y135" s="31"/>
      <c r="Z135" s="31"/>
      <c r="AA135" s="31"/>
      <c r="AB135" s="31"/>
      <c r="AC135" s="31"/>
      <c r="AD135" s="31"/>
      <c r="AE135" s="31"/>
      <c r="AT135" s="15" t="s">
        <v>202</v>
      </c>
      <c r="AU135" s="15" t="s">
        <v>96</v>
      </c>
    </row>
    <row r="136" spans="1:65" s="2" customFormat="1" ht="49.15" customHeight="1">
      <c r="A136" s="31"/>
      <c r="B136" s="148"/>
      <c r="C136" s="196" t="s">
        <v>220</v>
      </c>
      <c r="D136" s="196" t="s">
        <v>196</v>
      </c>
      <c r="E136" s="197" t="s">
        <v>221</v>
      </c>
      <c r="F136" s="198" t="s">
        <v>222</v>
      </c>
      <c r="G136" s="199" t="s">
        <v>199</v>
      </c>
      <c r="H136" s="200">
        <v>1</v>
      </c>
      <c r="I136" s="149"/>
      <c r="J136" s="183">
        <f>ROUND(I136*H136,2)</f>
        <v>0</v>
      </c>
      <c r="K136" s="150"/>
      <c r="L136" s="32"/>
      <c r="M136" s="151" t="s">
        <v>1</v>
      </c>
      <c r="N136" s="152" t="s">
        <v>50</v>
      </c>
      <c r="O136" s="57"/>
      <c r="P136" s="153">
        <f>O136*H136</f>
        <v>0</v>
      </c>
      <c r="Q136" s="153">
        <v>0</v>
      </c>
      <c r="R136" s="153">
        <f>Q136*H136</f>
        <v>0</v>
      </c>
      <c r="S136" s="153">
        <v>0</v>
      </c>
      <c r="T136" s="154">
        <f>S136*H136</f>
        <v>0</v>
      </c>
      <c r="U136" s="31"/>
      <c r="V136" s="31"/>
      <c r="W136" s="31"/>
      <c r="X136" s="31"/>
      <c r="Y136" s="31"/>
      <c r="Z136" s="31"/>
      <c r="AA136" s="31"/>
      <c r="AB136" s="31"/>
      <c r="AC136" s="31"/>
      <c r="AD136" s="31"/>
      <c r="AE136" s="31"/>
      <c r="AR136" s="155" t="s">
        <v>200</v>
      </c>
      <c r="AT136" s="155" t="s">
        <v>196</v>
      </c>
      <c r="AU136" s="155" t="s">
        <v>96</v>
      </c>
      <c r="AY136" s="15" t="s">
        <v>195</v>
      </c>
      <c r="BE136" s="156">
        <f>IF(N136="základní",J136,0)</f>
        <v>0</v>
      </c>
      <c r="BF136" s="156">
        <f>IF(N136="snížená",J136,0)</f>
        <v>0</v>
      </c>
      <c r="BG136" s="156">
        <f>IF(N136="zákl. přenesená",J136,0)</f>
        <v>0</v>
      </c>
      <c r="BH136" s="156">
        <f>IF(N136="sníž. přenesená",J136,0)</f>
        <v>0</v>
      </c>
      <c r="BI136" s="156">
        <f>IF(N136="nulová",J136,0)</f>
        <v>0</v>
      </c>
      <c r="BJ136" s="15" t="s">
        <v>93</v>
      </c>
      <c r="BK136" s="156">
        <f>ROUND(I136*H136,2)</f>
        <v>0</v>
      </c>
      <c r="BL136" s="15" t="s">
        <v>200</v>
      </c>
      <c r="BM136" s="155" t="s">
        <v>223</v>
      </c>
    </row>
    <row r="137" spans="1:47" s="2" customFormat="1" ht="29.25">
      <c r="A137" s="31"/>
      <c r="B137" s="32"/>
      <c r="C137" s="184"/>
      <c r="D137" s="201" t="s">
        <v>202</v>
      </c>
      <c r="E137" s="184"/>
      <c r="F137" s="202" t="s">
        <v>222</v>
      </c>
      <c r="G137" s="184"/>
      <c r="H137" s="184"/>
      <c r="I137" s="157"/>
      <c r="J137" s="184"/>
      <c r="K137" s="31"/>
      <c r="L137" s="32"/>
      <c r="M137" s="158"/>
      <c r="N137" s="159"/>
      <c r="O137" s="57"/>
      <c r="P137" s="57"/>
      <c r="Q137" s="57"/>
      <c r="R137" s="57"/>
      <c r="S137" s="57"/>
      <c r="T137" s="58"/>
      <c r="U137" s="31"/>
      <c r="V137" s="31"/>
      <c r="W137" s="31"/>
      <c r="X137" s="31"/>
      <c r="Y137" s="31"/>
      <c r="Z137" s="31"/>
      <c r="AA137" s="31"/>
      <c r="AB137" s="31"/>
      <c r="AC137" s="31"/>
      <c r="AD137" s="31"/>
      <c r="AE137" s="31"/>
      <c r="AT137" s="15" t="s">
        <v>202</v>
      </c>
      <c r="AU137" s="15" t="s">
        <v>96</v>
      </c>
    </row>
    <row r="138" spans="1:65" s="2" customFormat="1" ht="24.2" customHeight="1">
      <c r="A138" s="31"/>
      <c r="B138" s="148"/>
      <c r="C138" s="196" t="s">
        <v>224</v>
      </c>
      <c r="D138" s="196" t="s">
        <v>196</v>
      </c>
      <c r="E138" s="197" t="s">
        <v>225</v>
      </c>
      <c r="F138" s="198" t="s">
        <v>226</v>
      </c>
      <c r="G138" s="199" t="s">
        <v>199</v>
      </c>
      <c r="H138" s="200">
        <v>1</v>
      </c>
      <c r="I138" s="149"/>
      <c r="J138" s="183">
        <f>ROUND(I138*H138,2)</f>
        <v>0</v>
      </c>
      <c r="K138" s="150"/>
      <c r="L138" s="32"/>
      <c r="M138" s="151" t="s">
        <v>1</v>
      </c>
      <c r="N138" s="152" t="s">
        <v>50</v>
      </c>
      <c r="O138" s="57"/>
      <c r="P138" s="153">
        <f>O138*H138</f>
        <v>0</v>
      </c>
      <c r="Q138" s="153">
        <v>0</v>
      </c>
      <c r="R138" s="153">
        <f>Q138*H138</f>
        <v>0</v>
      </c>
      <c r="S138" s="153">
        <v>0</v>
      </c>
      <c r="T138" s="154">
        <f>S138*H138</f>
        <v>0</v>
      </c>
      <c r="U138" s="31"/>
      <c r="V138" s="31"/>
      <c r="W138" s="31"/>
      <c r="X138" s="31"/>
      <c r="Y138" s="31"/>
      <c r="Z138" s="31"/>
      <c r="AA138" s="31"/>
      <c r="AB138" s="31"/>
      <c r="AC138" s="31"/>
      <c r="AD138" s="31"/>
      <c r="AE138" s="31"/>
      <c r="AR138" s="155" t="s">
        <v>200</v>
      </c>
      <c r="AT138" s="155" t="s">
        <v>196</v>
      </c>
      <c r="AU138" s="155" t="s">
        <v>96</v>
      </c>
      <c r="AY138" s="15" t="s">
        <v>195</v>
      </c>
      <c r="BE138" s="156">
        <f>IF(N138="základní",J138,0)</f>
        <v>0</v>
      </c>
      <c r="BF138" s="156">
        <f>IF(N138="snížená",J138,0)</f>
        <v>0</v>
      </c>
      <c r="BG138" s="156">
        <f>IF(N138="zákl. přenesená",J138,0)</f>
        <v>0</v>
      </c>
      <c r="BH138" s="156">
        <f>IF(N138="sníž. přenesená",J138,0)</f>
        <v>0</v>
      </c>
      <c r="BI138" s="156">
        <f>IF(N138="nulová",J138,0)</f>
        <v>0</v>
      </c>
      <c r="BJ138" s="15" t="s">
        <v>93</v>
      </c>
      <c r="BK138" s="156">
        <f>ROUND(I138*H138,2)</f>
        <v>0</v>
      </c>
      <c r="BL138" s="15" t="s">
        <v>200</v>
      </c>
      <c r="BM138" s="155" t="s">
        <v>227</v>
      </c>
    </row>
    <row r="139" spans="1:47" s="2" customFormat="1" ht="12">
      <c r="A139" s="31"/>
      <c r="B139" s="32"/>
      <c r="C139" s="184"/>
      <c r="D139" s="201" t="s">
        <v>202</v>
      </c>
      <c r="E139" s="184"/>
      <c r="F139" s="202" t="s">
        <v>228</v>
      </c>
      <c r="G139" s="184"/>
      <c r="H139" s="184"/>
      <c r="I139" s="157"/>
      <c r="J139" s="184"/>
      <c r="K139" s="31"/>
      <c r="L139" s="32"/>
      <c r="M139" s="158"/>
      <c r="N139" s="159"/>
      <c r="O139" s="57"/>
      <c r="P139" s="57"/>
      <c r="Q139" s="57"/>
      <c r="R139" s="57"/>
      <c r="S139" s="57"/>
      <c r="T139" s="58"/>
      <c r="U139" s="31"/>
      <c r="V139" s="31"/>
      <c r="W139" s="31"/>
      <c r="X139" s="31"/>
      <c r="Y139" s="31"/>
      <c r="Z139" s="31"/>
      <c r="AA139" s="31"/>
      <c r="AB139" s="31"/>
      <c r="AC139" s="31"/>
      <c r="AD139" s="31"/>
      <c r="AE139" s="31"/>
      <c r="AT139" s="15" t="s">
        <v>202</v>
      </c>
      <c r="AU139" s="15" t="s">
        <v>96</v>
      </c>
    </row>
    <row r="140" spans="1:65" s="2" customFormat="1" ht="33" customHeight="1">
      <c r="A140" s="31"/>
      <c r="B140" s="148"/>
      <c r="C140" s="196" t="s">
        <v>229</v>
      </c>
      <c r="D140" s="196" t="s">
        <v>196</v>
      </c>
      <c r="E140" s="197" t="s">
        <v>230</v>
      </c>
      <c r="F140" s="198" t="s">
        <v>231</v>
      </c>
      <c r="G140" s="199" t="s">
        <v>199</v>
      </c>
      <c r="H140" s="200">
        <v>1</v>
      </c>
      <c r="I140" s="149"/>
      <c r="J140" s="183">
        <f>ROUND(I140*H140,2)</f>
        <v>0</v>
      </c>
      <c r="K140" s="150"/>
      <c r="L140" s="32"/>
      <c r="M140" s="151" t="s">
        <v>1</v>
      </c>
      <c r="N140" s="152" t="s">
        <v>50</v>
      </c>
      <c r="O140" s="57"/>
      <c r="P140" s="153">
        <f>O140*H140</f>
        <v>0</v>
      </c>
      <c r="Q140" s="153">
        <v>0</v>
      </c>
      <c r="R140" s="153">
        <f>Q140*H140</f>
        <v>0</v>
      </c>
      <c r="S140" s="153">
        <v>0</v>
      </c>
      <c r="T140" s="154">
        <f>S140*H140</f>
        <v>0</v>
      </c>
      <c r="U140" s="31"/>
      <c r="V140" s="31"/>
      <c r="W140" s="31"/>
      <c r="X140" s="31"/>
      <c r="Y140" s="31"/>
      <c r="Z140" s="31"/>
      <c r="AA140" s="31"/>
      <c r="AB140" s="31"/>
      <c r="AC140" s="31"/>
      <c r="AD140" s="31"/>
      <c r="AE140" s="31"/>
      <c r="AR140" s="155" t="s">
        <v>200</v>
      </c>
      <c r="AT140" s="155" t="s">
        <v>196</v>
      </c>
      <c r="AU140" s="155" t="s">
        <v>96</v>
      </c>
      <c r="AY140" s="15" t="s">
        <v>195</v>
      </c>
      <c r="BE140" s="156">
        <f>IF(N140="základní",J140,0)</f>
        <v>0</v>
      </c>
      <c r="BF140" s="156">
        <f>IF(N140="snížená",J140,0)</f>
        <v>0</v>
      </c>
      <c r="BG140" s="156">
        <f>IF(N140="zákl. přenesená",J140,0)</f>
        <v>0</v>
      </c>
      <c r="BH140" s="156">
        <f>IF(N140="sníž. přenesená",J140,0)</f>
        <v>0</v>
      </c>
      <c r="BI140" s="156">
        <f>IF(N140="nulová",J140,0)</f>
        <v>0</v>
      </c>
      <c r="BJ140" s="15" t="s">
        <v>93</v>
      </c>
      <c r="BK140" s="156">
        <f>ROUND(I140*H140,2)</f>
        <v>0</v>
      </c>
      <c r="BL140" s="15" t="s">
        <v>200</v>
      </c>
      <c r="BM140" s="155" t="s">
        <v>232</v>
      </c>
    </row>
    <row r="141" spans="1:47" s="2" customFormat="1" ht="19.5">
      <c r="A141" s="31"/>
      <c r="B141" s="32"/>
      <c r="C141" s="184"/>
      <c r="D141" s="201" t="s">
        <v>202</v>
      </c>
      <c r="E141" s="184"/>
      <c r="F141" s="202" t="s">
        <v>233</v>
      </c>
      <c r="G141" s="184"/>
      <c r="H141" s="184"/>
      <c r="I141" s="157"/>
      <c r="J141" s="184"/>
      <c r="K141" s="31"/>
      <c r="L141" s="32"/>
      <c r="M141" s="158"/>
      <c r="N141" s="159"/>
      <c r="O141" s="57"/>
      <c r="P141" s="57"/>
      <c r="Q141" s="57"/>
      <c r="R141" s="57"/>
      <c r="S141" s="57"/>
      <c r="T141" s="58"/>
      <c r="U141" s="31"/>
      <c r="V141" s="31"/>
      <c r="W141" s="31"/>
      <c r="X141" s="31"/>
      <c r="Y141" s="31"/>
      <c r="Z141" s="31"/>
      <c r="AA141" s="31"/>
      <c r="AB141" s="31"/>
      <c r="AC141" s="31"/>
      <c r="AD141" s="31"/>
      <c r="AE141" s="31"/>
      <c r="AT141" s="15" t="s">
        <v>202</v>
      </c>
      <c r="AU141" s="15" t="s">
        <v>96</v>
      </c>
    </row>
    <row r="142" spans="1:65" s="2" customFormat="1" ht="24.2" customHeight="1">
      <c r="A142" s="31"/>
      <c r="B142" s="148"/>
      <c r="C142" s="196" t="s">
        <v>234</v>
      </c>
      <c r="D142" s="196" t="s">
        <v>196</v>
      </c>
      <c r="E142" s="197" t="s">
        <v>235</v>
      </c>
      <c r="F142" s="198" t="s">
        <v>236</v>
      </c>
      <c r="G142" s="199" t="s">
        <v>199</v>
      </c>
      <c r="H142" s="200">
        <v>1</v>
      </c>
      <c r="I142" s="149"/>
      <c r="J142" s="183">
        <f>ROUND(I142*H142,2)</f>
        <v>0</v>
      </c>
      <c r="K142" s="150"/>
      <c r="L142" s="32"/>
      <c r="M142" s="151" t="s">
        <v>1</v>
      </c>
      <c r="N142" s="152" t="s">
        <v>50</v>
      </c>
      <c r="O142" s="57"/>
      <c r="P142" s="153">
        <f>O142*H142</f>
        <v>0</v>
      </c>
      <c r="Q142" s="153">
        <v>0</v>
      </c>
      <c r="R142" s="153">
        <f>Q142*H142</f>
        <v>0</v>
      </c>
      <c r="S142" s="153">
        <v>0</v>
      </c>
      <c r="T142" s="154">
        <f>S142*H142</f>
        <v>0</v>
      </c>
      <c r="U142" s="31"/>
      <c r="V142" s="31"/>
      <c r="W142" s="31"/>
      <c r="X142" s="31"/>
      <c r="Y142" s="31"/>
      <c r="Z142" s="31"/>
      <c r="AA142" s="31"/>
      <c r="AB142" s="31"/>
      <c r="AC142" s="31"/>
      <c r="AD142" s="31"/>
      <c r="AE142" s="31"/>
      <c r="AR142" s="155" t="s">
        <v>200</v>
      </c>
      <c r="AT142" s="155" t="s">
        <v>196</v>
      </c>
      <c r="AU142" s="155" t="s">
        <v>96</v>
      </c>
      <c r="AY142" s="15" t="s">
        <v>195</v>
      </c>
      <c r="BE142" s="156">
        <f>IF(N142="základní",J142,0)</f>
        <v>0</v>
      </c>
      <c r="BF142" s="156">
        <f>IF(N142="snížená",J142,0)</f>
        <v>0</v>
      </c>
      <c r="BG142" s="156">
        <f>IF(N142="zákl. přenesená",J142,0)</f>
        <v>0</v>
      </c>
      <c r="BH142" s="156">
        <f>IF(N142="sníž. přenesená",J142,0)</f>
        <v>0</v>
      </c>
      <c r="BI142" s="156">
        <f>IF(N142="nulová",J142,0)</f>
        <v>0</v>
      </c>
      <c r="BJ142" s="15" t="s">
        <v>93</v>
      </c>
      <c r="BK142" s="156">
        <f>ROUND(I142*H142,2)</f>
        <v>0</v>
      </c>
      <c r="BL142" s="15" t="s">
        <v>200</v>
      </c>
      <c r="BM142" s="155" t="s">
        <v>237</v>
      </c>
    </row>
    <row r="143" spans="1:47" s="2" customFormat="1" ht="12">
      <c r="A143" s="31"/>
      <c r="B143" s="32"/>
      <c r="C143" s="184"/>
      <c r="D143" s="201" t="s">
        <v>202</v>
      </c>
      <c r="E143" s="184"/>
      <c r="F143" s="202" t="s">
        <v>238</v>
      </c>
      <c r="G143" s="184"/>
      <c r="H143" s="184"/>
      <c r="I143" s="157"/>
      <c r="J143" s="184"/>
      <c r="K143" s="31"/>
      <c r="L143" s="32"/>
      <c r="M143" s="158"/>
      <c r="N143" s="159"/>
      <c r="O143" s="57"/>
      <c r="P143" s="57"/>
      <c r="Q143" s="57"/>
      <c r="R143" s="57"/>
      <c r="S143" s="57"/>
      <c r="T143" s="58"/>
      <c r="U143" s="31"/>
      <c r="V143" s="31"/>
      <c r="W143" s="31"/>
      <c r="X143" s="31"/>
      <c r="Y143" s="31"/>
      <c r="Z143" s="31"/>
      <c r="AA143" s="31"/>
      <c r="AB143" s="31"/>
      <c r="AC143" s="31"/>
      <c r="AD143" s="31"/>
      <c r="AE143" s="31"/>
      <c r="AT143" s="15" t="s">
        <v>202</v>
      </c>
      <c r="AU143" s="15" t="s">
        <v>96</v>
      </c>
    </row>
    <row r="144" spans="1:65" s="2" customFormat="1" ht="24.2" customHeight="1">
      <c r="A144" s="31"/>
      <c r="B144" s="148"/>
      <c r="C144" s="196" t="s">
        <v>239</v>
      </c>
      <c r="D144" s="196" t="s">
        <v>196</v>
      </c>
      <c r="E144" s="197" t="s">
        <v>240</v>
      </c>
      <c r="F144" s="198" t="s">
        <v>241</v>
      </c>
      <c r="G144" s="199" t="s">
        <v>199</v>
      </c>
      <c r="H144" s="200">
        <v>1</v>
      </c>
      <c r="I144" s="149"/>
      <c r="J144" s="183">
        <f>ROUND(I144*H144,2)</f>
        <v>0</v>
      </c>
      <c r="K144" s="150"/>
      <c r="L144" s="32"/>
      <c r="M144" s="151" t="s">
        <v>1</v>
      </c>
      <c r="N144" s="152" t="s">
        <v>50</v>
      </c>
      <c r="O144" s="57"/>
      <c r="P144" s="153">
        <f>O144*H144</f>
        <v>0</v>
      </c>
      <c r="Q144" s="153">
        <v>0</v>
      </c>
      <c r="R144" s="153">
        <f>Q144*H144</f>
        <v>0</v>
      </c>
      <c r="S144" s="153">
        <v>0</v>
      </c>
      <c r="T144" s="154">
        <f>S144*H144</f>
        <v>0</v>
      </c>
      <c r="U144" s="31"/>
      <c r="V144" s="31"/>
      <c r="W144" s="31"/>
      <c r="X144" s="31"/>
      <c r="Y144" s="31"/>
      <c r="Z144" s="31"/>
      <c r="AA144" s="31"/>
      <c r="AB144" s="31"/>
      <c r="AC144" s="31"/>
      <c r="AD144" s="31"/>
      <c r="AE144" s="31"/>
      <c r="AR144" s="155" t="s">
        <v>200</v>
      </c>
      <c r="AT144" s="155" t="s">
        <v>196</v>
      </c>
      <c r="AU144" s="155" t="s">
        <v>96</v>
      </c>
      <c r="AY144" s="15" t="s">
        <v>195</v>
      </c>
      <c r="BE144" s="156">
        <f>IF(N144="základní",J144,0)</f>
        <v>0</v>
      </c>
      <c r="BF144" s="156">
        <f>IF(N144="snížená",J144,0)</f>
        <v>0</v>
      </c>
      <c r="BG144" s="156">
        <f>IF(N144="zákl. přenesená",J144,0)</f>
        <v>0</v>
      </c>
      <c r="BH144" s="156">
        <f>IF(N144="sníž. přenesená",J144,0)</f>
        <v>0</v>
      </c>
      <c r="BI144" s="156">
        <f>IF(N144="nulová",J144,0)</f>
        <v>0</v>
      </c>
      <c r="BJ144" s="15" t="s">
        <v>93</v>
      </c>
      <c r="BK144" s="156">
        <f>ROUND(I144*H144,2)</f>
        <v>0</v>
      </c>
      <c r="BL144" s="15" t="s">
        <v>200</v>
      </c>
      <c r="BM144" s="155" t="s">
        <v>242</v>
      </c>
    </row>
    <row r="145" spans="1:47" s="2" customFormat="1" ht="19.5">
      <c r="A145" s="31"/>
      <c r="B145" s="32"/>
      <c r="C145" s="184"/>
      <c r="D145" s="201" t="s">
        <v>202</v>
      </c>
      <c r="E145" s="184"/>
      <c r="F145" s="202" t="s">
        <v>241</v>
      </c>
      <c r="G145" s="184"/>
      <c r="H145" s="184"/>
      <c r="I145" s="157"/>
      <c r="J145" s="184"/>
      <c r="K145" s="31"/>
      <c r="L145" s="32"/>
      <c r="M145" s="158"/>
      <c r="N145" s="159"/>
      <c r="O145" s="57"/>
      <c r="P145" s="57"/>
      <c r="Q145" s="57"/>
      <c r="R145" s="57"/>
      <c r="S145" s="57"/>
      <c r="T145" s="58"/>
      <c r="U145" s="31"/>
      <c r="V145" s="31"/>
      <c r="W145" s="31"/>
      <c r="X145" s="31"/>
      <c r="Y145" s="31"/>
      <c r="Z145" s="31"/>
      <c r="AA145" s="31"/>
      <c r="AB145" s="31"/>
      <c r="AC145" s="31"/>
      <c r="AD145" s="31"/>
      <c r="AE145" s="31"/>
      <c r="AT145" s="15" t="s">
        <v>202</v>
      </c>
      <c r="AU145" s="15" t="s">
        <v>96</v>
      </c>
    </row>
    <row r="146" spans="2:63" s="12" customFormat="1" ht="22.9" customHeight="1">
      <c r="B146" s="135"/>
      <c r="C146" s="192"/>
      <c r="D146" s="193" t="s">
        <v>84</v>
      </c>
      <c r="E146" s="195" t="s">
        <v>243</v>
      </c>
      <c r="F146" s="195" t="s">
        <v>244</v>
      </c>
      <c r="G146" s="192"/>
      <c r="H146" s="192"/>
      <c r="I146" s="138"/>
      <c r="J146" s="185">
        <f>BK146</f>
        <v>0</v>
      </c>
      <c r="L146" s="135"/>
      <c r="M146" s="140"/>
      <c r="N146" s="141"/>
      <c r="O146" s="141"/>
      <c r="P146" s="142">
        <f>SUM(P147:P148)</f>
        <v>0</v>
      </c>
      <c r="Q146" s="141"/>
      <c r="R146" s="142">
        <f>SUM(R147:R148)</f>
        <v>0</v>
      </c>
      <c r="S146" s="141"/>
      <c r="T146" s="143">
        <f>SUM(T147:T148)</f>
        <v>0</v>
      </c>
      <c r="AR146" s="136" t="s">
        <v>194</v>
      </c>
      <c r="AT146" s="144" t="s">
        <v>84</v>
      </c>
      <c r="AU146" s="144" t="s">
        <v>93</v>
      </c>
      <c r="AY146" s="136" t="s">
        <v>195</v>
      </c>
      <c r="BK146" s="145">
        <f>SUM(BK147:BK148)</f>
        <v>0</v>
      </c>
    </row>
    <row r="147" spans="1:65" s="2" customFormat="1" ht="62.65" customHeight="1">
      <c r="A147" s="31"/>
      <c r="B147" s="148"/>
      <c r="C147" s="196" t="s">
        <v>245</v>
      </c>
      <c r="D147" s="196" t="s">
        <v>196</v>
      </c>
      <c r="E147" s="197" t="s">
        <v>246</v>
      </c>
      <c r="F147" s="198" t="s">
        <v>247</v>
      </c>
      <c r="G147" s="199" t="s">
        <v>248</v>
      </c>
      <c r="H147" s="200">
        <v>1</v>
      </c>
      <c r="I147" s="149"/>
      <c r="J147" s="183">
        <f>ROUND(I147*H147,2)</f>
        <v>0</v>
      </c>
      <c r="K147" s="150"/>
      <c r="L147" s="32"/>
      <c r="M147" s="151" t="s">
        <v>1</v>
      </c>
      <c r="N147" s="152" t="s">
        <v>50</v>
      </c>
      <c r="O147" s="57"/>
      <c r="P147" s="153">
        <f>O147*H147</f>
        <v>0</v>
      </c>
      <c r="Q147" s="153">
        <v>0</v>
      </c>
      <c r="R147" s="153">
        <f>Q147*H147</f>
        <v>0</v>
      </c>
      <c r="S147" s="153">
        <v>0</v>
      </c>
      <c r="T147" s="154">
        <f>S147*H147</f>
        <v>0</v>
      </c>
      <c r="U147" s="31"/>
      <c r="V147" s="31"/>
      <c r="W147" s="31"/>
      <c r="X147" s="31"/>
      <c r="Y147" s="31"/>
      <c r="Z147" s="31"/>
      <c r="AA147" s="31"/>
      <c r="AB147" s="31"/>
      <c r="AC147" s="31"/>
      <c r="AD147" s="31"/>
      <c r="AE147" s="31"/>
      <c r="AR147" s="155" t="s">
        <v>200</v>
      </c>
      <c r="AT147" s="155" t="s">
        <v>196</v>
      </c>
      <c r="AU147" s="155" t="s">
        <v>96</v>
      </c>
      <c r="AY147" s="15" t="s">
        <v>195</v>
      </c>
      <c r="BE147" s="156">
        <f>IF(N147="základní",J147,0)</f>
        <v>0</v>
      </c>
      <c r="BF147" s="156">
        <f>IF(N147="snížená",J147,0)</f>
        <v>0</v>
      </c>
      <c r="BG147" s="156">
        <f>IF(N147="zákl. přenesená",J147,0)</f>
        <v>0</v>
      </c>
      <c r="BH147" s="156">
        <f>IF(N147="sníž. přenesená",J147,0)</f>
        <v>0</v>
      </c>
      <c r="BI147" s="156">
        <f>IF(N147="nulová",J147,0)</f>
        <v>0</v>
      </c>
      <c r="BJ147" s="15" t="s">
        <v>93</v>
      </c>
      <c r="BK147" s="156">
        <f>ROUND(I147*H147,2)</f>
        <v>0</v>
      </c>
      <c r="BL147" s="15" t="s">
        <v>200</v>
      </c>
      <c r="BM147" s="155" t="s">
        <v>249</v>
      </c>
    </row>
    <row r="148" spans="1:47" s="2" customFormat="1" ht="39">
      <c r="A148" s="31"/>
      <c r="B148" s="32"/>
      <c r="C148" s="184"/>
      <c r="D148" s="201" t="s">
        <v>202</v>
      </c>
      <c r="E148" s="184"/>
      <c r="F148" s="202" t="s">
        <v>250</v>
      </c>
      <c r="G148" s="184"/>
      <c r="H148" s="184"/>
      <c r="I148" s="157"/>
      <c r="J148" s="184"/>
      <c r="K148" s="31"/>
      <c r="L148" s="32"/>
      <c r="M148" s="158"/>
      <c r="N148" s="159"/>
      <c r="O148" s="57"/>
      <c r="P148" s="57"/>
      <c r="Q148" s="57"/>
      <c r="R148" s="57"/>
      <c r="S148" s="57"/>
      <c r="T148" s="58"/>
      <c r="U148" s="31"/>
      <c r="V148" s="31"/>
      <c r="W148" s="31"/>
      <c r="X148" s="31"/>
      <c r="Y148" s="31"/>
      <c r="Z148" s="31"/>
      <c r="AA148" s="31"/>
      <c r="AB148" s="31"/>
      <c r="AC148" s="31"/>
      <c r="AD148" s="31"/>
      <c r="AE148" s="31"/>
      <c r="AT148" s="15" t="s">
        <v>202</v>
      </c>
      <c r="AU148" s="15" t="s">
        <v>96</v>
      </c>
    </row>
    <row r="149" spans="2:63" s="12" customFormat="1" ht="22.9" customHeight="1">
      <c r="B149" s="135"/>
      <c r="C149" s="192"/>
      <c r="D149" s="193" t="s">
        <v>84</v>
      </c>
      <c r="E149" s="195" t="s">
        <v>251</v>
      </c>
      <c r="F149" s="195" t="s">
        <v>252</v>
      </c>
      <c r="G149" s="192"/>
      <c r="H149" s="192"/>
      <c r="I149" s="138"/>
      <c r="J149" s="185">
        <f>BK149</f>
        <v>0</v>
      </c>
      <c r="L149" s="135"/>
      <c r="M149" s="140"/>
      <c r="N149" s="141"/>
      <c r="O149" s="141"/>
      <c r="P149" s="142">
        <f>SUM(P150:P152)</f>
        <v>0</v>
      </c>
      <c r="Q149" s="141"/>
      <c r="R149" s="142">
        <f>SUM(R150:R152)</f>
        <v>0</v>
      </c>
      <c r="S149" s="141"/>
      <c r="T149" s="143">
        <f>SUM(T150:T152)</f>
        <v>0</v>
      </c>
      <c r="AR149" s="136" t="s">
        <v>194</v>
      </c>
      <c r="AT149" s="144" t="s">
        <v>84</v>
      </c>
      <c r="AU149" s="144" t="s">
        <v>93</v>
      </c>
      <c r="AY149" s="136" t="s">
        <v>195</v>
      </c>
      <c r="BK149" s="145">
        <f>SUM(BK150:BK152)</f>
        <v>0</v>
      </c>
    </row>
    <row r="150" spans="1:65" s="2" customFormat="1" ht="44.25" customHeight="1">
      <c r="A150" s="31"/>
      <c r="B150" s="148"/>
      <c r="C150" s="196" t="s">
        <v>253</v>
      </c>
      <c r="D150" s="196" t="s">
        <v>196</v>
      </c>
      <c r="E150" s="197" t="s">
        <v>254</v>
      </c>
      <c r="F150" s="198" t="s">
        <v>255</v>
      </c>
      <c r="G150" s="199" t="s">
        <v>248</v>
      </c>
      <c r="H150" s="200">
        <v>1</v>
      </c>
      <c r="I150" s="149"/>
      <c r="J150" s="183">
        <f>ROUND(I150*H150,2)</f>
        <v>0</v>
      </c>
      <c r="K150" s="150"/>
      <c r="L150" s="32"/>
      <c r="M150" s="151" t="s">
        <v>1</v>
      </c>
      <c r="N150" s="152" t="s">
        <v>50</v>
      </c>
      <c r="O150" s="57"/>
      <c r="P150" s="153">
        <f>O150*H150</f>
        <v>0</v>
      </c>
      <c r="Q150" s="153">
        <v>0</v>
      </c>
      <c r="R150" s="153">
        <f>Q150*H150</f>
        <v>0</v>
      </c>
      <c r="S150" s="153">
        <v>0</v>
      </c>
      <c r="T150" s="154">
        <f>S150*H150</f>
        <v>0</v>
      </c>
      <c r="U150" s="31"/>
      <c r="V150" s="31"/>
      <c r="W150" s="31"/>
      <c r="X150" s="31"/>
      <c r="Y150" s="31"/>
      <c r="Z150" s="31"/>
      <c r="AA150" s="31"/>
      <c r="AB150" s="31"/>
      <c r="AC150" s="31"/>
      <c r="AD150" s="31"/>
      <c r="AE150" s="31"/>
      <c r="AR150" s="155" t="s">
        <v>200</v>
      </c>
      <c r="AT150" s="155" t="s">
        <v>196</v>
      </c>
      <c r="AU150" s="155" t="s">
        <v>96</v>
      </c>
      <c r="AY150" s="15" t="s">
        <v>195</v>
      </c>
      <c r="BE150" s="156">
        <f>IF(N150="základní",J150,0)</f>
        <v>0</v>
      </c>
      <c r="BF150" s="156">
        <f>IF(N150="snížená",J150,0)</f>
        <v>0</v>
      </c>
      <c r="BG150" s="156">
        <f>IF(N150="zákl. přenesená",J150,0)</f>
        <v>0</v>
      </c>
      <c r="BH150" s="156">
        <f>IF(N150="sníž. přenesená",J150,0)</f>
        <v>0</v>
      </c>
      <c r="BI150" s="156">
        <f>IF(N150="nulová",J150,0)</f>
        <v>0</v>
      </c>
      <c r="BJ150" s="15" t="s">
        <v>93</v>
      </c>
      <c r="BK150" s="156">
        <f>ROUND(I150*H150,2)</f>
        <v>0</v>
      </c>
      <c r="BL150" s="15" t="s">
        <v>200</v>
      </c>
      <c r="BM150" s="155" t="s">
        <v>256</v>
      </c>
    </row>
    <row r="151" spans="1:47" s="2" customFormat="1" ht="29.25">
      <c r="A151" s="31"/>
      <c r="B151" s="32"/>
      <c r="C151" s="184"/>
      <c r="D151" s="201" t="s">
        <v>202</v>
      </c>
      <c r="E151" s="184"/>
      <c r="F151" s="202" t="s">
        <v>255</v>
      </c>
      <c r="G151" s="184"/>
      <c r="H151" s="184"/>
      <c r="I151" s="157"/>
      <c r="J151" s="184"/>
      <c r="K151" s="31"/>
      <c r="L151" s="32"/>
      <c r="M151" s="158"/>
      <c r="N151" s="159"/>
      <c r="O151" s="57"/>
      <c r="P151" s="57"/>
      <c r="Q151" s="57"/>
      <c r="R151" s="57"/>
      <c r="S151" s="57"/>
      <c r="T151" s="58"/>
      <c r="U151" s="31"/>
      <c r="V151" s="31"/>
      <c r="W151" s="31"/>
      <c r="X151" s="31"/>
      <c r="Y151" s="31"/>
      <c r="Z151" s="31"/>
      <c r="AA151" s="31"/>
      <c r="AB151" s="31"/>
      <c r="AC151" s="31"/>
      <c r="AD151" s="31"/>
      <c r="AE151" s="31"/>
      <c r="AT151" s="15" t="s">
        <v>202</v>
      </c>
      <c r="AU151" s="15" t="s">
        <v>96</v>
      </c>
    </row>
    <row r="152" spans="2:51" s="13" customFormat="1" ht="12">
      <c r="B152" s="160"/>
      <c r="C152" s="186"/>
      <c r="D152" s="201" t="s">
        <v>257</v>
      </c>
      <c r="E152" s="203" t="s">
        <v>1</v>
      </c>
      <c r="F152" s="204" t="s">
        <v>93</v>
      </c>
      <c r="G152" s="186"/>
      <c r="H152" s="205">
        <v>1</v>
      </c>
      <c r="I152" s="162"/>
      <c r="J152" s="186"/>
      <c r="L152" s="160"/>
      <c r="M152" s="163"/>
      <c r="N152" s="164"/>
      <c r="O152" s="164"/>
      <c r="P152" s="164"/>
      <c r="Q152" s="164"/>
      <c r="R152" s="164"/>
      <c r="S152" s="164"/>
      <c r="T152" s="165"/>
      <c r="AT152" s="161" t="s">
        <v>257</v>
      </c>
      <c r="AU152" s="161" t="s">
        <v>96</v>
      </c>
      <c r="AV152" s="13" t="s">
        <v>96</v>
      </c>
      <c r="AW152" s="13" t="s">
        <v>40</v>
      </c>
      <c r="AX152" s="13" t="s">
        <v>93</v>
      </c>
      <c r="AY152" s="161" t="s">
        <v>195</v>
      </c>
    </row>
    <row r="153" spans="2:63" s="12" customFormat="1" ht="22.9" customHeight="1">
      <c r="B153" s="135"/>
      <c r="C153" s="192"/>
      <c r="D153" s="193" t="s">
        <v>84</v>
      </c>
      <c r="E153" s="195" t="s">
        <v>258</v>
      </c>
      <c r="F153" s="195" t="s">
        <v>259</v>
      </c>
      <c r="G153" s="192"/>
      <c r="H153" s="192"/>
      <c r="I153" s="138"/>
      <c r="J153" s="185">
        <f>BK153</f>
        <v>0</v>
      </c>
      <c r="L153" s="135"/>
      <c r="M153" s="140"/>
      <c r="N153" s="141"/>
      <c r="O153" s="141"/>
      <c r="P153" s="142">
        <f>SUM(P154:P156)</f>
        <v>0</v>
      </c>
      <c r="Q153" s="141"/>
      <c r="R153" s="142">
        <f>SUM(R154:R156)</f>
        <v>0</v>
      </c>
      <c r="S153" s="141"/>
      <c r="T153" s="143">
        <f>SUM(T154:T156)</f>
        <v>0</v>
      </c>
      <c r="AR153" s="136" t="s">
        <v>194</v>
      </c>
      <c r="AT153" s="144" t="s">
        <v>84</v>
      </c>
      <c r="AU153" s="144" t="s">
        <v>93</v>
      </c>
      <c r="AY153" s="136" t="s">
        <v>195</v>
      </c>
      <c r="BK153" s="145">
        <f>SUM(BK154:BK156)</f>
        <v>0</v>
      </c>
    </row>
    <row r="154" spans="1:65" s="2" customFormat="1" ht="24.2" customHeight="1">
      <c r="A154" s="31"/>
      <c r="B154" s="148"/>
      <c r="C154" s="196" t="s">
        <v>260</v>
      </c>
      <c r="D154" s="196" t="s">
        <v>196</v>
      </c>
      <c r="E154" s="197" t="s">
        <v>261</v>
      </c>
      <c r="F154" s="198" t="s">
        <v>262</v>
      </c>
      <c r="G154" s="199" t="s">
        <v>248</v>
      </c>
      <c r="H154" s="200">
        <v>1</v>
      </c>
      <c r="I154" s="149"/>
      <c r="J154" s="183">
        <f>ROUND(I154*H154,2)</f>
        <v>0</v>
      </c>
      <c r="K154" s="150"/>
      <c r="L154" s="32"/>
      <c r="M154" s="151" t="s">
        <v>1</v>
      </c>
      <c r="N154" s="152" t="s">
        <v>50</v>
      </c>
      <c r="O154" s="57"/>
      <c r="P154" s="153">
        <f>O154*H154</f>
        <v>0</v>
      </c>
      <c r="Q154" s="153">
        <v>0</v>
      </c>
      <c r="R154" s="153">
        <f>Q154*H154</f>
        <v>0</v>
      </c>
      <c r="S154" s="153">
        <v>0</v>
      </c>
      <c r="T154" s="154">
        <f>S154*H154</f>
        <v>0</v>
      </c>
      <c r="U154" s="31"/>
      <c r="V154" s="31"/>
      <c r="W154" s="31"/>
      <c r="X154" s="31"/>
      <c r="Y154" s="31"/>
      <c r="Z154" s="31"/>
      <c r="AA154" s="31"/>
      <c r="AB154" s="31"/>
      <c r="AC154" s="31"/>
      <c r="AD154" s="31"/>
      <c r="AE154" s="31"/>
      <c r="AR154" s="155" t="s">
        <v>200</v>
      </c>
      <c r="AT154" s="155" t="s">
        <v>196</v>
      </c>
      <c r="AU154" s="155" t="s">
        <v>96</v>
      </c>
      <c r="AY154" s="15" t="s">
        <v>195</v>
      </c>
      <c r="BE154" s="156">
        <f>IF(N154="základní",J154,0)</f>
        <v>0</v>
      </c>
      <c r="BF154" s="156">
        <f>IF(N154="snížená",J154,0)</f>
        <v>0</v>
      </c>
      <c r="BG154" s="156">
        <f>IF(N154="zákl. přenesená",J154,0)</f>
        <v>0</v>
      </c>
      <c r="BH154" s="156">
        <f>IF(N154="sníž. přenesená",J154,0)</f>
        <v>0</v>
      </c>
      <c r="BI154" s="156">
        <f>IF(N154="nulová",J154,0)</f>
        <v>0</v>
      </c>
      <c r="BJ154" s="15" t="s">
        <v>93</v>
      </c>
      <c r="BK154" s="156">
        <f>ROUND(I154*H154,2)</f>
        <v>0</v>
      </c>
      <c r="BL154" s="15" t="s">
        <v>200</v>
      </c>
      <c r="BM154" s="155" t="s">
        <v>263</v>
      </c>
    </row>
    <row r="155" spans="1:47" s="2" customFormat="1" ht="19.5">
      <c r="A155" s="31"/>
      <c r="B155" s="32"/>
      <c r="C155" s="184"/>
      <c r="D155" s="201" t="s">
        <v>202</v>
      </c>
      <c r="E155" s="184"/>
      <c r="F155" s="202" t="s">
        <v>262</v>
      </c>
      <c r="G155" s="184"/>
      <c r="H155" s="184"/>
      <c r="I155" s="157"/>
      <c r="J155" s="184"/>
      <c r="K155" s="31"/>
      <c r="L155" s="32"/>
      <c r="M155" s="158"/>
      <c r="N155" s="159"/>
      <c r="O155" s="57"/>
      <c r="P155" s="57"/>
      <c r="Q155" s="57"/>
      <c r="R155" s="57"/>
      <c r="S155" s="57"/>
      <c r="T155" s="58"/>
      <c r="U155" s="31"/>
      <c r="V155" s="31"/>
      <c r="W155" s="31"/>
      <c r="X155" s="31"/>
      <c r="Y155" s="31"/>
      <c r="Z155" s="31"/>
      <c r="AA155" s="31"/>
      <c r="AB155" s="31"/>
      <c r="AC155" s="31"/>
      <c r="AD155" s="31"/>
      <c r="AE155" s="31"/>
      <c r="AT155" s="15" t="s">
        <v>202</v>
      </c>
      <c r="AU155" s="15" t="s">
        <v>96</v>
      </c>
    </row>
    <row r="156" spans="2:51" s="13" customFormat="1" ht="12">
      <c r="B156" s="160"/>
      <c r="C156" s="186"/>
      <c r="D156" s="201" t="s">
        <v>257</v>
      </c>
      <c r="E156" s="203" t="s">
        <v>1</v>
      </c>
      <c r="F156" s="204" t="s">
        <v>93</v>
      </c>
      <c r="G156" s="186"/>
      <c r="H156" s="205">
        <v>1</v>
      </c>
      <c r="I156" s="162"/>
      <c r="J156" s="186"/>
      <c r="L156" s="160"/>
      <c r="M156" s="163"/>
      <c r="N156" s="164"/>
      <c r="O156" s="164"/>
      <c r="P156" s="164"/>
      <c r="Q156" s="164"/>
      <c r="R156" s="164"/>
      <c r="S156" s="164"/>
      <c r="T156" s="165"/>
      <c r="AT156" s="161" t="s">
        <v>257</v>
      </c>
      <c r="AU156" s="161" t="s">
        <v>96</v>
      </c>
      <c r="AV156" s="13" t="s">
        <v>96</v>
      </c>
      <c r="AW156" s="13" t="s">
        <v>40</v>
      </c>
      <c r="AX156" s="13" t="s">
        <v>93</v>
      </c>
      <c r="AY156" s="161" t="s">
        <v>195</v>
      </c>
    </row>
    <row r="157" spans="2:63" s="12" customFormat="1" ht="22.9" customHeight="1">
      <c r="B157" s="135"/>
      <c r="C157" s="192"/>
      <c r="D157" s="193" t="s">
        <v>84</v>
      </c>
      <c r="E157" s="195" t="s">
        <v>264</v>
      </c>
      <c r="F157" s="195" t="s">
        <v>265</v>
      </c>
      <c r="G157" s="192"/>
      <c r="H157" s="192"/>
      <c r="I157" s="138"/>
      <c r="J157" s="185">
        <f>BK157</f>
        <v>0</v>
      </c>
      <c r="L157" s="135"/>
      <c r="M157" s="140"/>
      <c r="N157" s="141"/>
      <c r="O157" s="141"/>
      <c r="P157" s="142">
        <f>SUM(P158:P161)</f>
        <v>0</v>
      </c>
      <c r="Q157" s="141"/>
      <c r="R157" s="142">
        <f>SUM(R158:R161)</f>
        <v>0</v>
      </c>
      <c r="S157" s="141"/>
      <c r="T157" s="143">
        <f>SUM(T158:T161)</f>
        <v>0</v>
      </c>
      <c r="AR157" s="136" t="s">
        <v>194</v>
      </c>
      <c r="AT157" s="144" t="s">
        <v>84</v>
      </c>
      <c r="AU157" s="144" t="s">
        <v>93</v>
      </c>
      <c r="AY157" s="136" t="s">
        <v>195</v>
      </c>
      <c r="BK157" s="145">
        <f>SUM(BK158:BK161)</f>
        <v>0</v>
      </c>
    </row>
    <row r="158" spans="1:65" s="2" customFormat="1" ht="37.9" customHeight="1">
      <c r="A158" s="31"/>
      <c r="B158" s="148"/>
      <c r="C158" s="196" t="s">
        <v>8</v>
      </c>
      <c r="D158" s="196" t="s">
        <v>196</v>
      </c>
      <c r="E158" s="197" t="s">
        <v>266</v>
      </c>
      <c r="F158" s="198" t="s">
        <v>267</v>
      </c>
      <c r="G158" s="199" t="s">
        <v>248</v>
      </c>
      <c r="H158" s="200">
        <v>1</v>
      </c>
      <c r="I158" s="149"/>
      <c r="J158" s="183">
        <f>ROUND(I158*H158,2)</f>
        <v>0</v>
      </c>
      <c r="K158" s="150"/>
      <c r="L158" s="32"/>
      <c r="M158" s="151" t="s">
        <v>1</v>
      </c>
      <c r="N158" s="152" t="s">
        <v>50</v>
      </c>
      <c r="O158" s="57"/>
      <c r="P158" s="153">
        <f>O158*H158</f>
        <v>0</v>
      </c>
      <c r="Q158" s="153">
        <v>0</v>
      </c>
      <c r="R158" s="153">
        <f>Q158*H158</f>
        <v>0</v>
      </c>
      <c r="S158" s="153">
        <v>0</v>
      </c>
      <c r="T158" s="154">
        <f>S158*H158</f>
        <v>0</v>
      </c>
      <c r="U158" s="31"/>
      <c r="V158" s="31"/>
      <c r="W158" s="31"/>
      <c r="X158" s="31"/>
      <c r="Y158" s="31"/>
      <c r="Z158" s="31"/>
      <c r="AA158" s="31"/>
      <c r="AB158" s="31"/>
      <c r="AC158" s="31"/>
      <c r="AD158" s="31"/>
      <c r="AE158" s="31"/>
      <c r="AR158" s="155" t="s">
        <v>200</v>
      </c>
      <c r="AT158" s="155" t="s">
        <v>196</v>
      </c>
      <c r="AU158" s="155" t="s">
        <v>96</v>
      </c>
      <c r="AY158" s="15" t="s">
        <v>195</v>
      </c>
      <c r="BE158" s="156">
        <f>IF(N158="základní",J158,0)</f>
        <v>0</v>
      </c>
      <c r="BF158" s="156">
        <f>IF(N158="snížená",J158,0)</f>
        <v>0</v>
      </c>
      <c r="BG158" s="156">
        <f>IF(N158="zákl. přenesená",J158,0)</f>
        <v>0</v>
      </c>
      <c r="BH158" s="156">
        <f>IF(N158="sníž. přenesená",J158,0)</f>
        <v>0</v>
      </c>
      <c r="BI158" s="156">
        <f>IF(N158="nulová",J158,0)</f>
        <v>0</v>
      </c>
      <c r="BJ158" s="15" t="s">
        <v>93</v>
      </c>
      <c r="BK158" s="156">
        <f>ROUND(I158*H158,2)</f>
        <v>0</v>
      </c>
      <c r="BL158" s="15" t="s">
        <v>200</v>
      </c>
      <c r="BM158" s="155" t="s">
        <v>268</v>
      </c>
    </row>
    <row r="159" spans="1:47" s="2" customFormat="1" ht="29.25">
      <c r="A159" s="31"/>
      <c r="B159" s="32"/>
      <c r="C159" s="184"/>
      <c r="D159" s="201" t="s">
        <v>202</v>
      </c>
      <c r="E159" s="184"/>
      <c r="F159" s="202" t="s">
        <v>267</v>
      </c>
      <c r="G159" s="184"/>
      <c r="H159" s="184"/>
      <c r="I159" s="157"/>
      <c r="J159" s="184"/>
      <c r="K159" s="31"/>
      <c r="L159" s="32"/>
      <c r="M159" s="158"/>
      <c r="N159" s="159"/>
      <c r="O159" s="57"/>
      <c r="P159" s="57"/>
      <c r="Q159" s="57"/>
      <c r="R159" s="57"/>
      <c r="S159" s="57"/>
      <c r="T159" s="58"/>
      <c r="U159" s="31"/>
      <c r="V159" s="31"/>
      <c r="W159" s="31"/>
      <c r="X159" s="31"/>
      <c r="Y159" s="31"/>
      <c r="Z159" s="31"/>
      <c r="AA159" s="31"/>
      <c r="AB159" s="31"/>
      <c r="AC159" s="31"/>
      <c r="AD159" s="31"/>
      <c r="AE159" s="31"/>
      <c r="AT159" s="15" t="s">
        <v>202</v>
      </c>
      <c r="AU159" s="15" t="s">
        <v>96</v>
      </c>
    </row>
    <row r="160" spans="1:65" s="2" customFormat="1" ht="24.2" customHeight="1">
      <c r="A160" s="31"/>
      <c r="B160" s="148"/>
      <c r="C160" s="196" t="s">
        <v>269</v>
      </c>
      <c r="D160" s="196" t="s">
        <v>196</v>
      </c>
      <c r="E160" s="197" t="s">
        <v>270</v>
      </c>
      <c r="F160" s="198" t="s">
        <v>271</v>
      </c>
      <c r="G160" s="199" t="s">
        <v>248</v>
      </c>
      <c r="H160" s="200">
        <v>1</v>
      </c>
      <c r="I160" s="149"/>
      <c r="J160" s="183">
        <f>ROUND(I160*H160,2)</f>
        <v>0</v>
      </c>
      <c r="K160" s="150"/>
      <c r="L160" s="32"/>
      <c r="M160" s="151" t="s">
        <v>1</v>
      </c>
      <c r="N160" s="152" t="s">
        <v>50</v>
      </c>
      <c r="O160" s="57"/>
      <c r="P160" s="153">
        <f>O160*H160</f>
        <v>0</v>
      </c>
      <c r="Q160" s="153">
        <v>0</v>
      </c>
      <c r="R160" s="153">
        <f>Q160*H160</f>
        <v>0</v>
      </c>
      <c r="S160" s="153">
        <v>0</v>
      </c>
      <c r="T160" s="154">
        <f>S160*H160</f>
        <v>0</v>
      </c>
      <c r="U160" s="31"/>
      <c r="V160" s="31"/>
      <c r="W160" s="31"/>
      <c r="X160" s="31"/>
      <c r="Y160" s="31"/>
      <c r="Z160" s="31"/>
      <c r="AA160" s="31"/>
      <c r="AB160" s="31"/>
      <c r="AC160" s="31"/>
      <c r="AD160" s="31"/>
      <c r="AE160" s="31"/>
      <c r="AR160" s="155" t="s">
        <v>200</v>
      </c>
      <c r="AT160" s="155" t="s">
        <v>196</v>
      </c>
      <c r="AU160" s="155" t="s">
        <v>96</v>
      </c>
      <c r="AY160" s="15" t="s">
        <v>195</v>
      </c>
      <c r="BE160" s="156">
        <f>IF(N160="základní",J160,0)</f>
        <v>0</v>
      </c>
      <c r="BF160" s="156">
        <f>IF(N160="snížená",J160,0)</f>
        <v>0</v>
      </c>
      <c r="BG160" s="156">
        <f>IF(N160="zákl. přenesená",J160,0)</f>
        <v>0</v>
      </c>
      <c r="BH160" s="156">
        <f>IF(N160="sníž. přenesená",J160,0)</f>
        <v>0</v>
      </c>
      <c r="BI160" s="156">
        <f>IF(N160="nulová",J160,0)</f>
        <v>0</v>
      </c>
      <c r="BJ160" s="15" t="s">
        <v>93</v>
      </c>
      <c r="BK160" s="156">
        <f>ROUND(I160*H160,2)</f>
        <v>0</v>
      </c>
      <c r="BL160" s="15" t="s">
        <v>200</v>
      </c>
      <c r="BM160" s="155" t="s">
        <v>272</v>
      </c>
    </row>
    <row r="161" spans="1:47" s="2" customFormat="1" ht="19.5">
      <c r="A161" s="31"/>
      <c r="B161" s="32"/>
      <c r="C161" s="184"/>
      <c r="D161" s="201" t="s">
        <v>202</v>
      </c>
      <c r="E161" s="184"/>
      <c r="F161" s="202" t="s">
        <v>271</v>
      </c>
      <c r="G161" s="184"/>
      <c r="H161" s="184"/>
      <c r="I161" s="157"/>
      <c r="J161" s="184"/>
      <c r="K161" s="31"/>
      <c r="L161" s="32"/>
      <c r="M161" s="166"/>
      <c r="N161" s="167"/>
      <c r="O161" s="168"/>
      <c r="P161" s="168"/>
      <c r="Q161" s="168"/>
      <c r="R161" s="168"/>
      <c r="S161" s="168"/>
      <c r="T161" s="169"/>
      <c r="U161" s="31"/>
      <c r="V161" s="31"/>
      <c r="W161" s="31"/>
      <c r="X161" s="31"/>
      <c r="Y161" s="31"/>
      <c r="Z161" s="31"/>
      <c r="AA161" s="31"/>
      <c r="AB161" s="31"/>
      <c r="AC161" s="31"/>
      <c r="AD161" s="31"/>
      <c r="AE161" s="31"/>
      <c r="AT161" s="15" t="s">
        <v>202</v>
      </c>
      <c r="AU161" s="15" t="s">
        <v>96</v>
      </c>
    </row>
    <row r="162" spans="1:31" s="2" customFormat="1" ht="6.95" customHeight="1">
      <c r="A162" s="31"/>
      <c r="B162" s="46"/>
      <c r="C162" s="189"/>
      <c r="D162" s="189"/>
      <c r="E162" s="189"/>
      <c r="F162" s="189"/>
      <c r="G162" s="189"/>
      <c r="H162" s="189"/>
      <c r="I162" s="47"/>
      <c r="J162" s="47"/>
      <c r="K162" s="47"/>
      <c r="L162" s="32"/>
      <c r="M162" s="31"/>
      <c r="O162" s="31"/>
      <c r="P162" s="31"/>
      <c r="Q162" s="31"/>
      <c r="R162" s="31"/>
      <c r="S162" s="31"/>
      <c r="T162" s="31"/>
      <c r="U162" s="31"/>
      <c r="V162" s="31"/>
      <c r="W162" s="31"/>
      <c r="X162" s="31"/>
      <c r="Y162" s="31"/>
      <c r="Z162" s="31"/>
      <c r="AA162" s="31"/>
      <c r="AB162" s="31"/>
      <c r="AC162" s="31"/>
      <c r="AD162" s="31"/>
      <c r="AE162" s="31"/>
    </row>
  </sheetData>
  <sheetProtection sheet="1" objects="1" scenarios="1"/>
  <autoFilter ref="C120:K161"/>
  <mergeCells count="9">
    <mergeCell ref="E86:H86"/>
    <mergeCell ref="E111:H111"/>
    <mergeCell ref="E113:H113"/>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50"/>
  <sheetViews>
    <sheetView showGridLines="0" workbookViewId="0" topLeftCell="A144">
      <selection activeCell="H133" sqref="H13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hidden="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160</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2:12" ht="12.75">
      <c r="B8" s="18"/>
      <c r="D8" s="25" t="s">
        <v>162</v>
      </c>
      <c r="L8" s="18"/>
    </row>
    <row r="9" spans="2:12" s="1" customFormat="1" ht="16.5" customHeight="1">
      <c r="B9" s="18"/>
      <c r="E9" s="298" t="s">
        <v>1835</v>
      </c>
      <c r="F9" s="272"/>
      <c r="G9" s="272"/>
      <c r="H9" s="272"/>
      <c r="L9" s="18"/>
    </row>
    <row r="10" spans="2:12" s="1" customFormat="1" ht="12" customHeight="1">
      <c r="B10" s="18"/>
      <c r="D10" s="25" t="s">
        <v>1836</v>
      </c>
      <c r="L10" s="18"/>
    </row>
    <row r="11" spans="1:31" s="2" customFormat="1" ht="16.5" customHeight="1">
      <c r="A11" s="31"/>
      <c r="B11" s="32"/>
      <c r="C11" s="31"/>
      <c r="D11" s="31"/>
      <c r="E11" s="301" t="s">
        <v>1921</v>
      </c>
      <c r="F11" s="297"/>
      <c r="G11" s="297"/>
      <c r="H11" s="297"/>
      <c r="I11" s="31"/>
      <c r="J11" s="31"/>
      <c r="K11" s="31"/>
      <c r="L11" s="41"/>
      <c r="S11" s="31"/>
      <c r="T11" s="31"/>
      <c r="U11" s="31"/>
      <c r="V11" s="31"/>
      <c r="W11" s="31"/>
      <c r="X11" s="31"/>
      <c r="Y11" s="31"/>
      <c r="Z11" s="31"/>
      <c r="AA11" s="31"/>
      <c r="AB11" s="31"/>
      <c r="AC11" s="31"/>
      <c r="AD11" s="31"/>
      <c r="AE11" s="31"/>
    </row>
    <row r="12" spans="1:31" s="2" customFormat="1" ht="12" customHeight="1">
      <c r="A12" s="31"/>
      <c r="B12" s="32"/>
      <c r="C12" s="31"/>
      <c r="D12" s="25" t="s">
        <v>1925</v>
      </c>
      <c r="E12" s="31"/>
      <c r="F12" s="31"/>
      <c r="G12" s="31"/>
      <c r="H12" s="31"/>
      <c r="I12" s="31"/>
      <c r="J12" s="31"/>
      <c r="K12" s="31"/>
      <c r="L12" s="41"/>
      <c r="S12" s="31"/>
      <c r="T12" s="31"/>
      <c r="U12" s="31"/>
      <c r="V12" s="31"/>
      <c r="W12" s="31"/>
      <c r="X12" s="31"/>
      <c r="Y12" s="31"/>
      <c r="Z12" s="31"/>
      <c r="AA12" s="31"/>
      <c r="AB12" s="31"/>
      <c r="AC12" s="31"/>
      <c r="AD12" s="31"/>
      <c r="AE12" s="31"/>
    </row>
    <row r="13" spans="1:31" s="2" customFormat="1" ht="16.5" customHeight="1">
      <c r="A13" s="31"/>
      <c r="B13" s="32"/>
      <c r="C13" s="31"/>
      <c r="D13" s="31"/>
      <c r="E13" s="294" t="s">
        <v>2061</v>
      </c>
      <c r="F13" s="297"/>
      <c r="G13" s="297"/>
      <c r="H13" s="297"/>
      <c r="I13" s="31"/>
      <c r="J13" s="31"/>
      <c r="K13" s="31"/>
      <c r="L13" s="41"/>
      <c r="S13" s="31"/>
      <c r="T13" s="31"/>
      <c r="U13" s="31"/>
      <c r="V13" s="31"/>
      <c r="W13" s="31"/>
      <c r="X13" s="31"/>
      <c r="Y13" s="31"/>
      <c r="Z13" s="31"/>
      <c r="AA13" s="31"/>
      <c r="AB13" s="31"/>
      <c r="AC13" s="31"/>
      <c r="AD13" s="31"/>
      <c r="AE13" s="31"/>
    </row>
    <row r="14" spans="1:31" s="2" customFormat="1" ht="12">
      <c r="A14" s="31"/>
      <c r="B14" s="32"/>
      <c r="C14" s="31"/>
      <c r="D14" s="31"/>
      <c r="E14" s="31"/>
      <c r="F14" s="31"/>
      <c r="G14" s="31"/>
      <c r="H14" s="31"/>
      <c r="I14" s="31"/>
      <c r="J14" s="31"/>
      <c r="K14" s="31"/>
      <c r="L14" s="41"/>
      <c r="S14" s="31"/>
      <c r="T14" s="31"/>
      <c r="U14" s="31"/>
      <c r="V14" s="31"/>
      <c r="W14" s="31"/>
      <c r="X14" s="31"/>
      <c r="Y14" s="31"/>
      <c r="Z14" s="31"/>
      <c r="AA14" s="31"/>
      <c r="AB14" s="31"/>
      <c r="AC14" s="31"/>
      <c r="AD14" s="31"/>
      <c r="AE14" s="31"/>
    </row>
    <row r="15" spans="1:31" s="2" customFormat="1" ht="12" customHeight="1">
      <c r="A15" s="31"/>
      <c r="B15" s="32"/>
      <c r="C15" s="31"/>
      <c r="D15" s="25" t="s">
        <v>18</v>
      </c>
      <c r="E15" s="31"/>
      <c r="F15" s="23" t="s">
        <v>128</v>
      </c>
      <c r="G15" s="31"/>
      <c r="H15" s="31"/>
      <c r="I15" s="25" t="s">
        <v>20</v>
      </c>
      <c r="J15" s="23" t="s">
        <v>1927</v>
      </c>
      <c r="K15" s="31"/>
      <c r="L15" s="41"/>
      <c r="S15" s="31"/>
      <c r="T15" s="31"/>
      <c r="U15" s="31"/>
      <c r="V15" s="31"/>
      <c r="W15" s="31"/>
      <c r="X15" s="31"/>
      <c r="Y15" s="31"/>
      <c r="Z15" s="31"/>
      <c r="AA15" s="31"/>
      <c r="AB15" s="31"/>
      <c r="AC15" s="31"/>
      <c r="AD15" s="31"/>
      <c r="AE15" s="31"/>
    </row>
    <row r="16" spans="1:31" s="2" customFormat="1" ht="12" customHeight="1">
      <c r="A16" s="31"/>
      <c r="B16" s="32"/>
      <c r="C16" s="31"/>
      <c r="D16" s="25" t="s">
        <v>22</v>
      </c>
      <c r="E16" s="31"/>
      <c r="F16" s="23" t="s">
        <v>1150</v>
      </c>
      <c r="G16" s="31"/>
      <c r="H16" s="31"/>
      <c r="I16" s="25" t="s">
        <v>24</v>
      </c>
      <c r="J16" s="54" t="str">
        <f>'Rekapitulace stavby'!AN8</f>
        <v>15. 3. 2021</v>
      </c>
      <c r="K16" s="31"/>
      <c r="L16" s="41"/>
      <c r="S16" s="31"/>
      <c r="T16" s="31"/>
      <c r="U16" s="31"/>
      <c r="V16" s="31"/>
      <c r="W16" s="31"/>
      <c r="X16" s="31"/>
      <c r="Y16" s="31"/>
      <c r="Z16" s="31"/>
      <c r="AA16" s="31"/>
      <c r="AB16" s="31"/>
      <c r="AC16" s="31"/>
      <c r="AD16" s="31"/>
      <c r="AE16" s="31"/>
    </row>
    <row r="17" spans="1:31" s="2" customFormat="1" ht="21.75" customHeight="1">
      <c r="A17" s="31"/>
      <c r="B17" s="32"/>
      <c r="C17" s="31"/>
      <c r="D17" s="22" t="s">
        <v>26</v>
      </c>
      <c r="E17" s="31"/>
      <c r="F17" s="27" t="s">
        <v>1928</v>
      </c>
      <c r="G17" s="31"/>
      <c r="H17" s="31"/>
      <c r="I17" s="22" t="s">
        <v>28</v>
      </c>
      <c r="J17" s="27" t="s">
        <v>1929</v>
      </c>
      <c r="K17" s="31"/>
      <c r="L17" s="41"/>
      <c r="S17" s="31"/>
      <c r="T17" s="31"/>
      <c r="U17" s="31"/>
      <c r="V17" s="31"/>
      <c r="W17" s="31"/>
      <c r="X17" s="31"/>
      <c r="Y17" s="31"/>
      <c r="Z17" s="31"/>
      <c r="AA17" s="31"/>
      <c r="AB17" s="31"/>
      <c r="AC17" s="31"/>
      <c r="AD17" s="31"/>
      <c r="AE17" s="31"/>
    </row>
    <row r="18" spans="1:31" s="2" customFormat="1" ht="12" customHeight="1">
      <c r="A18" s="31"/>
      <c r="B18" s="32"/>
      <c r="C18" s="31"/>
      <c r="D18" s="25" t="s">
        <v>30</v>
      </c>
      <c r="E18" s="31"/>
      <c r="F18" s="31"/>
      <c r="G18" s="31"/>
      <c r="H18" s="31"/>
      <c r="I18" s="25" t="s">
        <v>31</v>
      </c>
      <c r="J18" s="23" t="s">
        <v>1</v>
      </c>
      <c r="K18" s="31"/>
      <c r="L18" s="41"/>
      <c r="S18" s="31"/>
      <c r="T18" s="31"/>
      <c r="U18" s="31"/>
      <c r="V18" s="31"/>
      <c r="W18" s="31"/>
      <c r="X18" s="31"/>
      <c r="Y18" s="31"/>
      <c r="Z18" s="31"/>
      <c r="AA18" s="31"/>
      <c r="AB18" s="31"/>
      <c r="AC18" s="31"/>
      <c r="AD18" s="31"/>
      <c r="AE18" s="31"/>
    </row>
    <row r="19" spans="1:31" s="2" customFormat="1" ht="18" customHeight="1">
      <c r="A19" s="31"/>
      <c r="B19" s="32"/>
      <c r="C19" s="31"/>
      <c r="D19" s="31"/>
      <c r="E19" s="23" t="s">
        <v>32</v>
      </c>
      <c r="F19" s="31"/>
      <c r="G19" s="31"/>
      <c r="H19" s="31"/>
      <c r="I19" s="25" t="s">
        <v>33</v>
      </c>
      <c r="J19" s="23" t="s">
        <v>1</v>
      </c>
      <c r="K19" s="31"/>
      <c r="L19" s="41"/>
      <c r="S19" s="31"/>
      <c r="T19" s="31"/>
      <c r="U19" s="31"/>
      <c r="V19" s="31"/>
      <c r="W19" s="31"/>
      <c r="X19" s="31"/>
      <c r="Y19" s="31"/>
      <c r="Z19" s="31"/>
      <c r="AA19" s="31"/>
      <c r="AB19" s="31"/>
      <c r="AC19" s="31"/>
      <c r="AD19" s="31"/>
      <c r="AE19" s="31"/>
    </row>
    <row r="20" spans="1:31" s="2" customFormat="1" ht="6.95" customHeight="1">
      <c r="A20" s="31"/>
      <c r="B20" s="32"/>
      <c r="C20" s="31"/>
      <c r="D20" s="31"/>
      <c r="E20" s="31"/>
      <c r="F20" s="31"/>
      <c r="G20" s="31"/>
      <c r="H20" s="31"/>
      <c r="I20" s="31"/>
      <c r="J20" s="31"/>
      <c r="K20" s="31"/>
      <c r="L20" s="41"/>
      <c r="S20" s="31"/>
      <c r="T20" s="31"/>
      <c r="U20" s="31"/>
      <c r="V20" s="31"/>
      <c r="W20" s="31"/>
      <c r="X20" s="31"/>
      <c r="Y20" s="31"/>
      <c r="Z20" s="31"/>
      <c r="AA20" s="31"/>
      <c r="AB20" s="31"/>
      <c r="AC20" s="31"/>
      <c r="AD20" s="31"/>
      <c r="AE20" s="31"/>
    </row>
    <row r="21" spans="1:31" s="2" customFormat="1" ht="12" customHeight="1">
      <c r="A21" s="31"/>
      <c r="B21" s="32"/>
      <c r="C21" s="31"/>
      <c r="D21" s="25" t="s">
        <v>34</v>
      </c>
      <c r="E21" s="31"/>
      <c r="F21" s="31"/>
      <c r="G21" s="31"/>
      <c r="H21" s="31"/>
      <c r="I21" s="25" t="s">
        <v>31</v>
      </c>
      <c r="J21" s="26" t="str">
        <f>'Rekapitulace stavby'!AN13</f>
        <v>Vyplň údaj</v>
      </c>
      <c r="K21" s="31"/>
      <c r="L21" s="41"/>
      <c r="S21" s="31"/>
      <c r="T21" s="31"/>
      <c r="U21" s="31"/>
      <c r="V21" s="31"/>
      <c r="W21" s="31"/>
      <c r="X21" s="31"/>
      <c r="Y21" s="31"/>
      <c r="Z21" s="31"/>
      <c r="AA21" s="31"/>
      <c r="AB21" s="31"/>
      <c r="AC21" s="31"/>
      <c r="AD21" s="31"/>
      <c r="AE21" s="31"/>
    </row>
    <row r="22" spans="1:31" s="2" customFormat="1" ht="18" customHeight="1">
      <c r="A22" s="31"/>
      <c r="B22" s="32"/>
      <c r="C22" s="31"/>
      <c r="D22" s="31"/>
      <c r="E22" s="300" t="str">
        <f>'Rekapitulace stavby'!E14</f>
        <v>Vyplň údaj</v>
      </c>
      <c r="F22" s="285"/>
      <c r="G22" s="285"/>
      <c r="H22" s="285"/>
      <c r="I22" s="25" t="s">
        <v>33</v>
      </c>
      <c r="J22" s="26" t="str">
        <f>'Rekapitulace stavby'!AN14</f>
        <v>Vyplň údaj</v>
      </c>
      <c r="K22" s="31"/>
      <c r="L22" s="41"/>
      <c r="S22" s="31"/>
      <c r="T22" s="31"/>
      <c r="U22" s="31"/>
      <c r="V22" s="31"/>
      <c r="W22" s="31"/>
      <c r="X22" s="31"/>
      <c r="Y22" s="31"/>
      <c r="Z22" s="31"/>
      <c r="AA22" s="31"/>
      <c r="AB22" s="31"/>
      <c r="AC22" s="31"/>
      <c r="AD22" s="31"/>
      <c r="AE22" s="31"/>
    </row>
    <row r="23" spans="1:31" s="2" customFormat="1" ht="6.95" customHeight="1">
      <c r="A23" s="31"/>
      <c r="B23" s="32"/>
      <c r="C23" s="31"/>
      <c r="D23" s="31"/>
      <c r="E23" s="31"/>
      <c r="F23" s="31"/>
      <c r="G23" s="31"/>
      <c r="H23" s="31"/>
      <c r="I23" s="31"/>
      <c r="J23" s="31"/>
      <c r="K23" s="31"/>
      <c r="L23" s="41"/>
      <c r="S23" s="31"/>
      <c r="T23" s="31"/>
      <c r="U23" s="31"/>
      <c r="V23" s="31"/>
      <c r="W23" s="31"/>
      <c r="X23" s="31"/>
      <c r="Y23" s="31"/>
      <c r="Z23" s="31"/>
      <c r="AA23" s="31"/>
      <c r="AB23" s="31"/>
      <c r="AC23" s="31"/>
      <c r="AD23" s="31"/>
      <c r="AE23" s="31"/>
    </row>
    <row r="24" spans="1:31" s="2" customFormat="1" ht="12" customHeight="1">
      <c r="A24" s="31"/>
      <c r="B24" s="32"/>
      <c r="C24" s="31"/>
      <c r="D24" s="25" t="s">
        <v>36</v>
      </c>
      <c r="E24" s="31"/>
      <c r="F24" s="31"/>
      <c r="G24" s="31"/>
      <c r="H24" s="31"/>
      <c r="I24" s="25" t="s">
        <v>31</v>
      </c>
      <c r="J24" s="23" t="s">
        <v>1</v>
      </c>
      <c r="K24" s="31"/>
      <c r="L24" s="41"/>
      <c r="S24" s="31"/>
      <c r="T24" s="31"/>
      <c r="U24" s="31"/>
      <c r="V24" s="31"/>
      <c r="W24" s="31"/>
      <c r="X24" s="31"/>
      <c r="Y24" s="31"/>
      <c r="Z24" s="31"/>
      <c r="AA24" s="31"/>
      <c r="AB24" s="31"/>
      <c r="AC24" s="31"/>
      <c r="AD24" s="31"/>
      <c r="AE24" s="31"/>
    </row>
    <row r="25" spans="1:31" s="2" customFormat="1" ht="18" customHeight="1">
      <c r="A25" s="31"/>
      <c r="B25" s="32"/>
      <c r="C25" s="31"/>
      <c r="D25" s="31"/>
      <c r="E25" s="23" t="s">
        <v>38</v>
      </c>
      <c r="F25" s="31"/>
      <c r="G25" s="31"/>
      <c r="H25" s="31"/>
      <c r="I25" s="25" t="s">
        <v>33</v>
      </c>
      <c r="J25" s="23" t="s">
        <v>1</v>
      </c>
      <c r="K25" s="31"/>
      <c r="L25" s="41"/>
      <c r="S25" s="31"/>
      <c r="T25" s="31"/>
      <c r="U25" s="31"/>
      <c r="V25" s="31"/>
      <c r="W25" s="31"/>
      <c r="X25" s="31"/>
      <c r="Y25" s="31"/>
      <c r="Z25" s="31"/>
      <c r="AA25" s="31"/>
      <c r="AB25" s="31"/>
      <c r="AC25" s="31"/>
      <c r="AD25" s="31"/>
      <c r="AE25" s="31"/>
    </row>
    <row r="26" spans="1:31" s="2" customFormat="1" ht="6.95" customHeight="1">
      <c r="A26" s="31"/>
      <c r="B26" s="32"/>
      <c r="C26" s="31"/>
      <c r="D26" s="31"/>
      <c r="E26" s="31"/>
      <c r="F26" s="31"/>
      <c r="G26" s="31"/>
      <c r="H26" s="31"/>
      <c r="I26" s="31"/>
      <c r="J26" s="31"/>
      <c r="K26" s="31"/>
      <c r="L26" s="41"/>
      <c r="S26" s="31"/>
      <c r="T26" s="31"/>
      <c r="U26" s="31"/>
      <c r="V26" s="31"/>
      <c r="W26" s="31"/>
      <c r="X26" s="31"/>
      <c r="Y26" s="31"/>
      <c r="Z26" s="31"/>
      <c r="AA26" s="31"/>
      <c r="AB26" s="31"/>
      <c r="AC26" s="31"/>
      <c r="AD26" s="31"/>
      <c r="AE26" s="31"/>
    </row>
    <row r="27" spans="1:31" s="2" customFormat="1" ht="12" customHeight="1">
      <c r="A27" s="31"/>
      <c r="B27" s="32"/>
      <c r="C27" s="31"/>
      <c r="D27" s="25" t="s">
        <v>41</v>
      </c>
      <c r="E27" s="31"/>
      <c r="F27" s="31"/>
      <c r="G27" s="31"/>
      <c r="H27" s="31"/>
      <c r="I27" s="25" t="s">
        <v>31</v>
      </c>
      <c r="J27" s="23" t="s">
        <v>1</v>
      </c>
      <c r="K27" s="31"/>
      <c r="L27" s="41"/>
      <c r="S27" s="31"/>
      <c r="T27" s="31"/>
      <c r="U27" s="31"/>
      <c r="V27" s="31"/>
      <c r="W27" s="31"/>
      <c r="X27" s="31"/>
      <c r="Y27" s="31"/>
      <c r="Z27" s="31"/>
      <c r="AA27" s="31"/>
      <c r="AB27" s="31"/>
      <c r="AC27" s="31"/>
      <c r="AD27" s="31"/>
      <c r="AE27" s="31"/>
    </row>
    <row r="28" spans="1:31" s="2" customFormat="1" ht="18" customHeight="1">
      <c r="A28" s="31"/>
      <c r="B28" s="32"/>
      <c r="C28" s="31"/>
      <c r="D28" s="31"/>
      <c r="E28" s="23" t="s">
        <v>42</v>
      </c>
      <c r="F28" s="31"/>
      <c r="G28" s="31"/>
      <c r="H28" s="31"/>
      <c r="I28" s="25" t="s">
        <v>33</v>
      </c>
      <c r="J28" s="23" t="s">
        <v>1</v>
      </c>
      <c r="K28" s="31"/>
      <c r="L28" s="41"/>
      <c r="S28" s="31"/>
      <c r="T28" s="31"/>
      <c r="U28" s="31"/>
      <c r="V28" s="31"/>
      <c r="W28" s="31"/>
      <c r="X28" s="31"/>
      <c r="Y28" s="31"/>
      <c r="Z28" s="31"/>
      <c r="AA28" s="31"/>
      <c r="AB28" s="31"/>
      <c r="AC28" s="31"/>
      <c r="AD28" s="31"/>
      <c r="AE28" s="31"/>
    </row>
    <row r="29" spans="1:31" s="2" customFormat="1" ht="6.95" customHeight="1">
      <c r="A29" s="31"/>
      <c r="B29" s="32"/>
      <c r="C29" s="31"/>
      <c r="D29" s="31"/>
      <c r="E29" s="31"/>
      <c r="F29" s="31"/>
      <c r="G29" s="31"/>
      <c r="H29" s="31"/>
      <c r="I29" s="31"/>
      <c r="J29" s="31"/>
      <c r="K29" s="31"/>
      <c r="L29" s="41"/>
      <c r="S29" s="31"/>
      <c r="T29" s="31"/>
      <c r="U29" s="31"/>
      <c r="V29" s="31"/>
      <c r="W29" s="31"/>
      <c r="X29" s="31"/>
      <c r="Y29" s="31"/>
      <c r="Z29" s="31"/>
      <c r="AA29" s="31"/>
      <c r="AB29" s="31"/>
      <c r="AC29" s="31"/>
      <c r="AD29" s="31"/>
      <c r="AE29" s="31"/>
    </row>
    <row r="30" spans="1:31" s="2" customFormat="1" ht="12" customHeight="1">
      <c r="A30" s="31"/>
      <c r="B30" s="32"/>
      <c r="C30" s="31"/>
      <c r="D30" s="25" t="s">
        <v>43</v>
      </c>
      <c r="E30" s="31"/>
      <c r="F30" s="31"/>
      <c r="G30" s="31"/>
      <c r="H30" s="31"/>
      <c r="I30" s="31"/>
      <c r="J30" s="31"/>
      <c r="K30" s="31"/>
      <c r="L30" s="41"/>
      <c r="S30" s="31"/>
      <c r="T30" s="31"/>
      <c r="U30" s="31"/>
      <c r="V30" s="31"/>
      <c r="W30" s="31"/>
      <c r="X30" s="31"/>
      <c r="Y30" s="31"/>
      <c r="Z30" s="31"/>
      <c r="AA30" s="31"/>
      <c r="AB30" s="31"/>
      <c r="AC30" s="31"/>
      <c r="AD30" s="31"/>
      <c r="AE30" s="31"/>
    </row>
    <row r="31" spans="1:31" s="8" customFormat="1" ht="16.5" customHeight="1">
      <c r="A31" s="98"/>
      <c r="B31" s="99"/>
      <c r="C31" s="98"/>
      <c r="D31" s="98"/>
      <c r="E31" s="289" t="s">
        <v>1</v>
      </c>
      <c r="F31" s="289"/>
      <c r="G31" s="289"/>
      <c r="H31" s="289"/>
      <c r="I31" s="98"/>
      <c r="J31" s="98"/>
      <c r="K31" s="98"/>
      <c r="L31" s="100"/>
      <c r="S31" s="98"/>
      <c r="T31" s="98"/>
      <c r="U31" s="98"/>
      <c r="V31" s="98"/>
      <c r="W31" s="98"/>
      <c r="X31" s="98"/>
      <c r="Y31" s="98"/>
      <c r="Z31" s="98"/>
      <c r="AA31" s="98"/>
      <c r="AB31" s="98"/>
      <c r="AC31" s="98"/>
      <c r="AD31" s="98"/>
      <c r="AE31" s="98"/>
    </row>
    <row r="32" spans="1:31" s="2" customFormat="1" ht="6.95" customHeight="1">
      <c r="A32" s="31"/>
      <c r="B32" s="32"/>
      <c r="C32" s="31"/>
      <c r="D32" s="31"/>
      <c r="E32" s="31"/>
      <c r="F32" s="31"/>
      <c r="G32" s="31"/>
      <c r="H32" s="31"/>
      <c r="I32" s="31"/>
      <c r="J32" s="31"/>
      <c r="K32" s="31"/>
      <c r="L32" s="41"/>
      <c r="S32" s="31"/>
      <c r="T32" s="31"/>
      <c r="U32" s="31"/>
      <c r="V32" s="31"/>
      <c r="W32" s="31"/>
      <c r="X32" s="31"/>
      <c r="Y32" s="31"/>
      <c r="Z32" s="31"/>
      <c r="AA32" s="31"/>
      <c r="AB32" s="31"/>
      <c r="AC32" s="31"/>
      <c r="AD32" s="31"/>
      <c r="AE32" s="31"/>
    </row>
    <row r="33" spans="1:31" s="2" customFormat="1" ht="6.95" customHeight="1">
      <c r="A33" s="31"/>
      <c r="B33" s="32"/>
      <c r="C33" s="31"/>
      <c r="D33" s="65"/>
      <c r="E33" s="65"/>
      <c r="F33" s="65"/>
      <c r="G33" s="65"/>
      <c r="H33" s="65"/>
      <c r="I33" s="65"/>
      <c r="J33" s="65"/>
      <c r="K33" s="65"/>
      <c r="L33" s="41"/>
      <c r="S33" s="31"/>
      <c r="T33" s="31"/>
      <c r="U33" s="31"/>
      <c r="V33" s="31"/>
      <c r="W33" s="31"/>
      <c r="X33" s="31"/>
      <c r="Y33" s="31"/>
      <c r="Z33" s="31"/>
      <c r="AA33" s="31"/>
      <c r="AB33" s="31"/>
      <c r="AC33" s="31"/>
      <c r="AD33" s="31"/>
      <c r="AE33" s="31"/>
    </row>
    <row r="34" spans="1:31" s="2" customFormat="1" ht="25.35" customHeight="1">
      <c r="A34" s="31"/>
      <c r="B34" s="32"/>
      <c r="C34" s="31"/>
      <c r="D34" s="101" t="s">
        <v>45</v>
      </c>
      <c r="E34" s="31"/>
      <c r="F34" s="31"/>
      <c r="G34" s="31"/>
      <c r="H34" s="31"/>
      <c r="I34" s="31"/>
      <c r="J34" s="70">
        <f>ROUND(J131,2)</f>
        <v>0</v>
      </c>
      <c r="K34" s="31"/>
      <c r="L34" s="41"/>
      <c r="S34" s="31"/>
      <c r="T34" s="31"/>
      <c r="U34" s="31"/>
      <c r="V34" s="31"/>
      <c r="W34" s="31"/>
      <c r="X34" s="31"/>
      <c r="Y34" s="31"/>
      <c r="Z34" s="31"/>
      <c r="AA34" s="31"/>
      <c r="AB34" s="31"/>
      <c r="AC34" s="31"/>
      <c r="AD34" s="31"/>
      <c r="AE34" s="31"/>
    </row>
    <row r="35" spans="1:31" s="2" customFormat="1" ht="6.95" customHeight="1">
      <c r="A35" s="31"/>
      <c r="B35" s="32"/>
      <c r="C35" s="31"/>
      <c r="D35" s="65"/>
      <c r="E35" s="65"/>
      <c r="F35" s="65"/>
      <c r="G35" s="65"/>
      <c r="H35" s="65"/>
      <c r="I35" s="65"/>
      <c r="J35" s="65"/>
      <c r="K35" s="65"/>
      <c r="L35" s="41"/>
      <c r="S35" s="31"/>
      <c r="T35" s="31"/>
      <c r="U35" s="31"/>
      <c r="V35" s="31"/>
      <c r="W35" s="31"/>
      <c r="X35" s="31"/>
      <c r="Y35" s="31"/>
      <c r="Z35" s="31"/>
      <c r="AA35" s="31"/>
      <c r="AB35" s="31"/>
      <c r="AC35" s="31"/>
      <c r="AD35" s="31"/>
      <c r="AE35" s="31"/>
    </row>
    <row r="36" spans="1:31" s="2" customFormat="1" ht="14.45" customHeight="1">
      <c r="A36" s="31"/>
      <c r="B36" s="32"/>
      <c r="C36" s="31"/>
      <c r="D36" s="31"/>
      <c r="E36" s="31"/>
      <c r="F36" s="35" t="s">
        <v>47</v>
      </c>
      <c r="G36" s="31"/>
      <c r="H36" s="31"/>
      <c r="I36" s="35" t="s">
        <v>46</v>
      </c>
      <c r="J36" s="35" t="s">
        <v>48</v>
      </c>
      <c r="K36" s="31"/>
      <c r="L36" s="41"/>
      <c r="S36" s="31"/>
      <c r="T36" s="31"/>
      <c r="U36" s="31"/>
      <c r="V36" s="31"/>
      <c r="W36" s="31"/>
      <c r="X36" s="31"/>
      <c r="Y36" s="31"/>
      <c r="Z36" s="31"/>
      <c r="AA36" s="31"/>
      <c r="AB36" s="31"/>
      <c r="AC36" s="31"/>
      <c r="AD36" s="31"/>
      <c r="AE36" s="31"/>
    </row>
    <row r="37" spans="1:31" s="2" customFormat="1" ht="14.45" customHeight="1">
      <c r="A37" s="31"/>
      <c r="B37" s="32"/>
      <c r="C37" s="31"/>
      <c r="D37" s="102" t="s">
        <v>49</v>
      </c>
      <c r="E37" s="25" t="s">
        <v>50</v>
      </c>
      <c r="F37" s="103">
        <f>ROUND((SUM(BE131:BE280)),2)</f>
        <v>0</v>
      </c>
      <c r="G37" s="31"/>
      <c r="H37" s="31"/>
      <c r="I37" s="104">
        <v>0.21</v>
      </c>
      <c r="J37" s="103">
        <f>ROUND(((SUM(BE131:BE280))*I37),2)</f>
        <v>0</v>
      </c>
      <c r="K37" s="31"/>
      <c r="L37" s="41"/>
      <c r="S37" s="31"/>
      <c r="T37" s="31"/>
      <c r="U37" s="31"/>
      <c r="V37" s="31"/>
      <c r="W37" s="31"/>
      <c r="X37" s="31"/>
      <c r="Y37" s="31"/>
      <c r="Z37" s="31"/>
      <c r="AA37" s="31"/>
      <c r="AB37" s="31"/>
      <c r="AC37" s="31"/>
      <c r="AD37" s="31"/>
      <c r="AE37" s="31"/>
    </row>
    <row r="38" spans="1:31" s="2" customFormat="1" ht="14.45" customHeight="1">
      <c r="A38" s="31"/>
      <c r="B38" s="32"/>
      <c r="C38" s="31"/>
      <c r="D38" s="31"/>
      <c r="E38" s="25" t="s">
        <v>51</v>
      </c>
      <c r="F38" s="103">
        <f>ROUND((SUM(BF131:BF280)),2)</f>
        <v>0</v>
      </c>
      <c r="G38" s="31"/>
      <c r="H38" s="31"/>
      <c r="I38" s="104">
        <v>0.15</v>
      </c>
      <c r="J38" s="103">
        <f>ROUND(((SUM(BF131:BF280))*I38),2)</f>
        <v>0</v>
      </c>
      <c r="K38" s="31"/>
      <c r="L38" s="41"/>
      <c r="S38" s="31"/>
      <c r="T38" s="31"/>
      <c r="U38" s="31"/>
      <c r="V38" s="31"/>
      <c r="W38" s="31"/>
      <c r="X38" s="31"/>
      <c r="Y38" s="31"/>
      <c r="Z38" s="31"/>
      <c r="AA38" s="31"/>
      <c r="AB38" s="31"/>
      <c r="AC38" s="31"/>
      <c r="AD38" s="31"/>
      <c r="AE38" s="31"/>
    </row>
    <row r="39" spans="1:31" s="2" customFormat="1" ht="14.45" customHeight="1" hidden="1">
      <c r="A39" s="31"/>
      <c r="B39" s="32"/>
      <c r="C39" s="31"/>
      <c r="D39" s="31"/>
      <c r="E39" s="25" t="s">
        <v>52</v>
      </c>
      <c r="F39" s="103">
        <f>ROUND((SUM(BG131:BG280)),2)</f>
        <v>0</v>
      </c>
      <c r="G39" s="31"/>
      <c r="H39" s="31"/>
      <c r="I39" s="104">
        <v>0.21</v>
      </c>
      <c r="J39" s="103">
        <f>0</f>
        <v>0</v>
      </c>
      <c r="K39" s="31"/>
      <c r="L39" s="41"/>
      <c r="S39" s="31"/>
      <c r="T39" s="31"/>
      <c r="U39" s="31"/>
      <c r="V39" s="31"/>
      <c r="W39" s="31"/>
      <c r="X39" s="31"/>
      <c r="Y39" s="31"/>
      <c r="Z39" s="31"/>
      <c r="AA39" s="31"/>
      <c r="AB39" s="31"/>
      <c r="AC39" s="31"/>
      <c r="AD39" s="31"/>
      <c r="AE39" s="31"/>
    </row>
    <row r="40" spans="1:31" s="2" customFormat="1" ht="14.45" customHeight="1" hidden="1">
      <c r="A40" s="31"/>
      <c r="B40" s="32"/>
      <c r="C40" s="31"/>
      <c r="D40" s="31"/>
      <c r="E40" s="25" t="s">
        <v>53</v>
      </c>
      <c r="F40" s="103">
        <f>ROUND((SUM(BH131:BH280)),2)</f>
        <v>0</v>
      </c>
      <c r="G40" s="31"/>
      <c r="H40" s="31"/>
      <c r="I40" s="104">
        <v>0.15</v>
      </c>
      <c r="J40" s="103">
        <f>0</f>
        <v>0</v>
      </c>
      <c r="K40" s="31"/>
      <c r="L40" s="41"/>
      <c r="S40" s="31"/>
      <c r="T40" s="31"/>
      <c r="U40" s="31"/>
      <c r="V40" s="31"/>
      <c r="W40" s="31"/>
      <c r="X40" s="31"/>
      <c r="Y40" s="31"/>
      <c r="Z40" s="31"/>
      <c r="AA40" s="31"/>
      <c r="AB40" s="31"/>
      <c r="AC40" s="31"/>
      <c r="AD40" s="31"/>
      <c r="AE40" s="31"/>
    </row>
    <row r="41" spans="1:31" s="2" customFormat="1" ht="14.45" customHeight="1" hidden="1">
      <c r="A41" s="31"/>
      <c r="B41" s="32"/>
      <c r="C41" s="31"/>
      <c r="D41" s="31"/>
      <c r="E41" s="25" t="s">
        <v>54</v>
      </c>
      <c r="F41" s="103">
        <f>ROUND((SUM(BI131:BI280)),2)</f>
        <v>0</v>
      </c>
      <c r="G41" s="31"/>
      <c r="H41" s="31"/>
      <c r="I41" s="104">
        <v>0</v>
      </c>
      <c r="J41" s="103">
        <f>0</f>
        <v>0</v>
      </c>
      <c r="K41" s="31"/>
      <c r="L41" s="41"/>
      <c r="S41" s="31"/>
      <c r="T41" s="31"/>
      <c r="U41" s="31"/>
      <c r="V41" s="31"/>
      <c r="W41" s="31"/>
      <c r="X41" s="31"/>
      <c r="Y41" s="31"/>
      <c r="Z41" s="31"/>
      <c r="AA41" s="31"/>
      <c r="AB41" s="31"/>
      <c r="AC41" s="31"/>
      <c r="AD41" s="31"/>
      <c r="AE41" s="31"/>
    </row>
    <row r="42" spans="1:31" s="2" customFormat="1" ht="6.95" customHeight="1">
      <c r="A42" s="31"/>
      <c r="B42" s="32"/>
      <c r="C42" s="31"/>
      <c r="D42" s="31"/>
      <c r="E42" s="31"/>
      <c r="F42" s="31"/>
      <c r="G42" s="31"/>
      <c r="H42" s="31"/>
      <c r="I42" s="31"/>
      <c r="J42" s="31"/>
      <c r="K42" s="31"/>
      <c r="L42" s="41"/>
      <c r="S42" s="31"/>
      <c r="T42" s="31"/>
      <c r="U42" s="31"/>
      <c r="V42" s="31"/>
      <c r="W42" s="31"/>
      <c r="X42" s="31"/>
      <c r="Y42" s="31"/>
      <c r="Z42" s="31"/>
      <c r="AA42" s="31"/>
      <c r="AB42" s="31"/>
      <c r="AC42" s="31"/>
      <c r="AD42" s="31"/>
      <c r="AE42" s="31"/>
    </row>
    <row r="43" spans="1:31" s="2" customFormat="1" ht="25.35" customHeight="1">
      <c r="A43" s="31"/>
      <c r="B43" s="32"/>
      <c r="C43" s="105"/>
      <c r="D43" s="106" t="s">
        <v>55</v>
      </c>
      <c r="E43" s="59"/>
      <c r="F43" s="59"/>
      <c r="G43" s="107" t="s">
        <v>56</v>
      </c>
      <c r="H43" s="108" t="s">
        <v>57</v>
      </c>
      <c r="I43" s="59"/>
      <c r="J43" s="109">
        <f>SUM(J34:J41)</f>
        <v>0</v>
      </c>
      <c r="K43" s="110"/>
      <c r="L43" s="41"/>
      <c r="S43" s="31"/>
      <c r="T43" s="31"/>
      <c r="U43" s="31"/>
      <c r="V43" s="31"/>
      <c r="W43" s="31"/>
      <c r="X43" s="31"/>
      <c r="Y43" s="31"/>
      <c r="Z43" s="31"/>
      <c r="AA43" s="31"/>
      <c r="AB43" s="31"/>
      <c r="AC43" s="31"/>
      <c r="AD43" s="31"/>
      <c r="AE43" s="31"/>
    </row>
    <row r="44" spans="1:31" s="2" customFormat="1" ht="14.45" customHeight="1">
      <c r="A44" s="31"/>
      <c r="B44" s="32"/>
      <c r="C44" s="31"/>
      <c r="D44" s="31"/>
      <c r="E44" s="31"/>
      <c r="F44" s="31"/>
      <c r="G44" s="31"/>
      <c r="H44" s="31"/>
      <c r="I44" s="31"/>
      <c r="J44" s="31"/>
      <c r="K44" s="31"/>
      <c r="L44" s="41"/>
      <c r="S44" s="31"/>
      <c r="T44" s="31"/>
      <c r="U44" s="31"/>
      <c r="V44" s="31"/>
      <c r="W44" s="31"/>
      <c r="X44" s="31"/>
      <c r="Y44" s="31"/>
      <c r="Z44" s="31"/>
      <c r="AA44" s="31"/>
      <c r="AB44" s="31"/>
      <c r="AC44" s="31"/>
      <c r="AD44" s="31"/>
      <c r="AE44" s="31"/>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2:12" s="1" customFormat="1" ht="12" customHeight="1">
      <c r="B85" s="18"/>
      <c r="C85" s="25" t="s">
        <v>162</v>
      </c>
      <c r="L85" s="18"/>
    </row>
    <row r="86" spans="2:12" s="1" customFormat="1" ht="16.5" customHeight="1">
      <c r="B86" s="18"/>
      <c r="E86" s="298" t="s">
        <v>1835</v>
      </c>
      <c r="F86" s="272"/>
      <c r="G86" s="272"/>
      <c r="H86" s="272"/>
      <c r="L86" s="18"/>
    </row>
    <row r="87" spans="2:12" s="1" customFormat="1" ht="12" customHeight="1">
      <c r="B87" s="18"/>
      <c r="C87" s="25" t="s">
        <v>1836</v>
      </c>
      <c r="L87" s="18"/>
    </row>
    <row r="88" spans="1:31" s="2" customFormat="1" ht="16.5" customHeight="1">
      <c r="A88" s="31"/>
      <c r="B88" s="32"/>
      <c r="C88" s="31"/>
      <c r="D88" s="31"/>
      <c r="E88" s="301" t="s">
        <v>1921</v>
      </c>
      <c r="F88" s="297"/>
      <c r="G88" s="297"/>
      <c r="H88" s="297"/>
      <c r="I88" s="31"/>
      <c r="J88" s="31"/>
      <c r="K88" s="31"/>
      <c r="L88" s="41"/>
      <c r="S88" s="31"/>
      <c r="T88" s="31"/>
      <c r="U88" s="31"/>
      <c r="V88" s="31"/>
      <c r="W88" s="31"/>
      <c r="X88" s="31"/>
      <c r="Y88" s="31"/>
      <c r="Z88" s="31"/>
      <c r="AA88" s="31"/>
      <c r="AB88" s="31"/>
      <c r="AC88" s="31"/>
      <c r="AD88" s="31"/>
      <c r="AE88" s="31"/>
    </row>
    <row r="89" spans="1:31" s="2" customFormat="1" ht="12" customHeight="1">
      <c r="A89" s="31"/>
      <c r="B89" s="32"/>
      <c r="C89" s="25" t="s">
        <v>1925</v>
      </c>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16.5" customHeight="1">
      <c r="A90" s="31"/>
      <c r="B90" s="32"/>
      <c r="C90" s="31"/>
      <c r="D90" s="31"/>
      <c r="E90" s="294" t="str">
        <f>E13</f>
        <v>2021_2.14.2.3. - Rozvaděč RM1</v>
      </c>
      <c r="F90" s="297"/>
      <c r="G90" s="297"/>
      <c r="H90" s="297"/>
      <c r="I90" s="31"/>
      <c r="J90" s="31"/>
      <c r="K90" s="31"/>
      <c r="L90" s="41"/>
      <c r="S90" s="31"/>
      <c r="T90" s="31"/>
      <c r="U90" s="31"/>
      <c r="V90" s="31"/>
      <c r="W90" s="31"/>
      <c r="X90" s="31"/>
      <c r="Y90" s="31"/>
      <c r="Z90" s="31"/>
      <c r="AA90" s="31"/>
      <c r="AB90" s="31"/>
      <c r="AC90" s="31"/>
      <c r="AD90" s="31"/>
      <c r="AE90" s="31"/>
    </row>
    <row r="91" spans="1:31" s="2" customFormat="1" ht="6.95" customHeight="1">
      <c r="A91" s="31"/>
      <c r="B91" s="32"/>
      <c r="C91" s="31"/>
      <c r="D91" s="31"/>
      <c r="E91" s="31"/>
      <c r="F91" s="31"/>
      <c r="G91" s="31"/>
      <c r="H91" s="31"/>
      <c r="I91" s="31"/>
      <c r="J91" s="31"/>
      <c r="K91" s="31"/>
      <c r="L91" s="41"/>
      <c r="S91" s="31"/>
      <c r="T91" s="31"/>
      <c r="U91" s="31"/>
      <c r="V91" s="31"/>
      <c r="W91" s="31"/>
      <c r="X91" s="31"/>
      <c r="Y91" s="31"/>
      <c r="Z91" s="31"/>
      <c r="AA91" s="31"/>
      <c r="AB91" s="31"/>
      <c r="AC91" s="31"/>
      <c r="AD91" s="31"/>
      <c r="AE91" s="31"/>
    </row>
    <row r="92" spans="1:31" s="2" customFormat="1" ht="12" customHeight="1">
      <c r="A92" s="31"/>
      <c r="B92" s="32"/>
      <c r="C92" s="25" t="s">
        <v>22</v>
      </c>
      <c r="D92" s="31"/>
      <c r="E92" s="31"/>
      <c r="F92" s="23" t="str">
        <f>F16</f>
        <v>Gigant</v>
      </c>
      <c r="G92" s="31"/>
      <c r="H92" s="31"/>
      <c r="I92" s="25" t="s">
        <v>24</v>
      </c>
      <c r="J92" s="54" t="str">
        <f>IF(J16="","",J16)</f>
        <v>15. 3. 2021</v>
      </c>
      <c r="K92" s="31"/>
      <c r="L92" s="41"/>
      <c r="S92" s="31"/>
      <c r="T92" s="31"/>
      <c r="U92" s="31"/>
      <c r="V92" s="31"/>
      <c r="W92" s="31"/>
      <c r="X92" s="31"/>
      <c r="Y92" s="31"/>
      <c r="Z92" s="31"/>
      <c r="AA92" s="31"/>
      <c r="AB92" s="31"/>
      <c r="AC92" s="31"/>
      <c r="AD92" s="31"/>
      <c r="AE92" s="31"/>
    </row>
    <row r="93" spans="1:31" s="2" customFormat="1" ht="6.95" customHeight="1">
      <c r="A93" s="31"/>
      <c r="B93" s="32"/>
      <c r="C93" s="31"/>
      <c r="D93" s="31"/>
      <c r="E93" s="31"/>
      <c r="F93" s="31"/>
      <c r="G93" s="31"/>
      <c r="H93" s="31"/>
      <c r="I93" s="31"/>
      <c r="J93" s="31"/>
      <c r="K93" s="31"/>
      <c r="L93" s="41"/>
      <c r="S93" s="31"/>
      <c r="T93" s="31"/>
      <c r="U93" s="31"/>
      <c r="V93" s="31"/>
      <c r="W93" s="31"/>
      <c r="X93" s="31"/>
      <c r="Y93" s="31"/>
      <c r="Z93" s="31"/>
      <c r="AA93" s="31"/>
      <c r="AB93" s="31"/>
      <c r="AC93" s="31"/>
      <c r="AD93" s="31"/>
      <c r="AE93" s="31"/>
    </row>
    <row r="94" spans="1:31" s="2" customFormat="1" ht="25.7" customHeight="1">
      <c r="A94" s="31"/>
      <c r="B94" s="32"/>
      <c r="C94" s="25" t="s">
        <v>30</v>
      </c>
      <c r="D94" s="31"/>
      <c r="E94" s="31"/>
      <c r="F94" s="23" t="str">
        <f>E19</f>
        <v>Město Třeboň</v>
      </c>
      <c r="G94" s="31"/>
      <c r="H94" s="31"/>
      <c r="I94" s="25" t="s">
        <v>36</v>
      </c>
      <c r="J94" s="29" t="str">
        <f>E25</f>
        <v>Vodohospodářský rozvoj a výstavba a.s.</v>
      </c>
      <c r="K94" s="31"/>
      <c r="L94" s="41"/>
      <c r="S94" s="31"/>
      <c r="T94" s="31"/>
      <c r="U94" s="31"/>
      <c r="V94" s="31"/>
      <c r="W94" s="31"/>
      <c r="X94" s="31"/>
      <c r="Y94" s="31"/>
      <c r="Z94" s="31"/>
      <c r="AA94" s="31"/>
      <c r="AB94" s="31"/>
      <c r="AC94" s="31"/>
      <c r="AD94" s="31"/>
      <c r="AE94" s="31"/>
    </row>
    <row r="95" spans="1:31" s="2" customFormat="1" ht="15.2" customHeight="1">
      <c r="A95" s="31"/>
      <c r="B95" s="32"/>
      <c r="C95" s="25" t="s">
        <v>34</v>
      </c>
      <c r="D95" s="31"/>
      <c r="E95" s="31"/>
      <c r="F95" s="23" t="str">
        <f>IF(E22="","",E22)</f>
        <v>Vyplň údaj</v>
      </c>
      <c r="G95" s="31"/>
      <c r="H95" s="31"/>
      <c r="I95" s="25" t="s">
        <v>41</v>
      </c>
      <c r="J95" s="29" t="str">
        <f>E28</f>
        <v>Dvořák</v>
      </c>
      <c r="K95" s="31"/>
      <c r="L95" s="41"/>
      <c r="S95" s="31"/>
      <c r="T95" s="31"/>
      <c r="U95" s="31"/>
      <c r="V95" s="31"/>
      <c r="W95" s="31"/>
      <c r="X95" s="31"/>
      <c r="Y95" s="31"/>
      <c r="Z95" s="31"/>
      <c r="AA95" s="31"/>
      <c r="AB95" s="31"/>
      <c r="AC95" s="31"/>
      <c r="AD95" s="31"/>
      <c r="AE95" s="31"/>
    </row>
    <row r="96" spans="1:31" s="2" customFormat="1" ht="10.35" customHeight="1">
      <c r="A96" s="31"/>
      <c r="B96" s="32"/>
      <c r="C96" s="31"/>
      <c r="D96" s="31"/>
      <c r="E96" s="31"/>
      <c r="F96" s="31"/>
      <c r="G96" s="31"/>
      <c r="H96" s="31"/>
      <c r="I96" s="31"/>
      <c r="J96" s="31"/>
      <c r="K96" s="31"/>
      <c r="L96" s="41"/>
      <c r="S96" s="31"/>
      <c r="T96" s="31"/>
      <c r="U96" s="31"/>
      <c r="V96" s="31"/>
      <c r="W96" s="31"/>
      <c r="X96" s="31"/>
      <c r="Y96" s="31"/>
      <c r="Z96" s="31"/>
      <c r="AA96" s="31"/>
      <c r="AB96" s="31"/>
      <c r="AC96" s="31"/>
      <c r="AD96" s="31"/>
      <c r="AE96" s="31"/>
    </row>
    <row r="97" spans="1:31" s="2" customFormat="1" ht="29.25" customHeight="1">
      <c r="A97" s="31"/>
      <c r="B97" s="32"/>
      <c r="C97" s="113" t="s">
        <v>169</v>
      </c>
      <c r="D97" s="105"/>
      <c r="E97" s="105"/>
      <c r="F97" s="105"/>
      <c r="G97" s="105"/>
      <c r="H97" s="105"/>
      <c r="I97" s="105"/>
      <c r="J97" s="114" t="s">
        <v>170</v>
      </c>
      <c r="K97" s="105"/>
      <c r="L97" s="41"/>
      <c r="S97" s="31"/>
      <c r="T97" s="31"/>
      <c r="U97" s="31"/>
      <c r="V97" s="31"/>
      <c r="W97" s="31"/>
      <c r="X97" s="31"/>
      <c r="Y97" s="31"/>
      <c r="Z97" s="31"/>
      <c r="AA97" s="31"/>
      <c r="AB97" s="31"/>
      <c r="AC97" s="31"/>
      <c r="AD97" s="31"/>
      <c r="AE97" s="31"/>
    </row>
    <row r="98" spans="1:31" s="2" customFormat="1" ht="10.35" customHeight="1">
      <c r="A98" s="31"/>
      <c r="B98" s="32"/>
      <c r="C98" s="31"/>
      <c r="D98" s="31"/>
      <c r="E98" s="31"/>
      <c r="F98" s="31"/>
      <c r="G98" s="31"/>
      <c r="H98" s="31"/>
      <c r="I98" s="31"/>
      <c r="J98" s="31"/>
      <c r="K98" s="31"/>
      <c r="L98" s="41"/>
      <c r="S98" s="31"/>
      <c r="T98" s="31"/>
      <c r="U98" s="31"/>
      <c r="V98" s="31"/>
      <c r="W98" s="31"/>
      <c r="X98" s="31"/>
      <c r="Y98" s="31"/>
      <c r="Z98" s="31"/>
      <c r="AA98" s="31"/>
      <c r="AB98" s="31"/>
      <c r="AC98" s="31"/>
      <c r="AD98" s="31"/>
      <c r="AE98" s="31"/>
    </row>
    <row r="99" spans="1:47" s="2" customFormat="1" ht="22.9" customHeight="1">
      <c r="A99" s="31"/>
      <c r="B99" s="32"/>
      <c r="C99" s="115" t="s">
        <v>171</v>
      </c>
      <c r="D99" s="31"/>
      <c r="E99" s="31"/>
      <c r="F99" s="31"/>
      <c r="G99" s="31"/>
      <c r="H99" s="31"/>
      <c r="I99" s="31"/>
      <c r="J99" s="70">
        <f>J131</f>
        <v>0</v>
      </c>
      <c r="K99" s="31"/>
      <c r="L99" s="41"/>
      <c r="S99" s="31"/>
      <c r="T99" s="31"/>
      <c r="U99" s="31"/>
      <c r="V99" s="31"/>
      <c r="W99" s="31"/>
      <c r="X99" s="31"/>
      <c r="Y99" s="31"/>
      <c r="Z99" s="31"/>
      <c r="AA99" s="31"/>
      <c r="AB99" s="31"/>
      <c r="AC99" s="31"/>
      <c r="AD99" s="31"/>
      <c r="AE99" s="31"/>
      <c r="AU99" s="15" t="s">
        <v>172</v>
      </c>
    </row>
    <row r="100" spans="2:12" s="9" customFormat="1" ht="24.95" customHeight="1">
      <c r="B100" s="116"/>
      <c r="D100" s="117" t="s">
        <v>275</v>
      </c>
      <c r="E100" s="118"/>
      <c r="F100" s="118"/>
      <c r="G100" s="118"/>
      <c r="H100" s="118"/>
      <c r="I100" s="118"/>
      <c r="J100" s="119">
        <f>J132</f>
        <v>0</v>
      </c>
      <c r="L100" s="116"/>
    </row>
    <row r="101" spans="2:12" s="10" customFormat="1" ht="19.9" customHeight="1">
      <c r="B101" s="120"/>
      <c r="D101" s="121" t="s">
        <v>276</v>
      </c>
      <c r="E101" s="122"/>
      <c r="F101" s="122"/>
      <c r="G101" s="122"/>
      <c r="H101" s="122"/>
      <c r="I101" s="122"/>
      <c r="J101" s="123">
        <f>J133</f>
        <v>0</v>
      </c>
      <c r="L101" s="120"/>
    </row>
    <row r="102" spans="2:12" s="10" customFormat="1" ht="19.9" customHeight="1">
      <c r="B102" s="120"/>
      <c r="D102" s="121" t="s">
        <v>279</v>
      </c>
      <c r="E102" s="122"/>
      <c r="F102" s="122"/>
      <c r="G102" s="122"/>
      <c r="H102" s="122"/>
      <c r="I102" s="122"/>
      <c r="J102" s="123">
        <f>J134</f>
        <v>0</v>
      </c>
      <c r="L102" s="120"/>
    </row>
    <row r="103" spans="2:12" s="10" customFormat="1" ht="19.9" customHeight="1">
      <c r="B103" s="120"/>
      <c r="D103" s="121" t="s">
        <v>280</v>
      </c>
      <c r="E103" s="122"/>
      <c r="F103" s="122"/>
      <c r="G103" s="122"/>
      <c r="H103" s="122"/>
      <c r="I103" s="122"/>
      <c r="J103" s="123">
        <f>J276</f>
        <v>0</v>
      </c>
      <c r="L103" s="120"/>
    </row>
    <row r="104" spans="2:12" s="10" customFormat="1" ht="19.9" customHeight="1">
      <c r="B104" s="120"/>
      <c r="D104" s="121" t="s">
        <v>1930</v>
      </c>
      <c r="E104" s="122"/>
      <c r="F104" s="122"/>
      <c r="G104" s="122"/>
      <c r="H104" s="122"/>
      <c r="I104" s="122"/>
      <c r="J104" s="123">
        <f>J277</f>
        <v>0</v>
      </c>
      <c r="L104" s="120"/>
    </row>
    <row r="105" spans="2:12" s="10" customFormat="1" ht="14.85" customHeight="1">
      <c r="B105" s="120"/>
      <c r="D105" s="121" t="s">
        <v>284</v>
      </c>
      <c r="E105" s="122"/>
      <c r="F105" s="122"/>
      <c r="G105" s="122"/>
      <c r="H105" s="122"/>
      <c r="I105" s="122"/>
      <c r="J105" s="123">
        <f>J278</f>
        <v>0</v>
      </c>
      <c r="L105" s="120"/>
    </row>
    <row r="106" spans="2:12" s="9" customFormat="1" ht="24.95" customHeight="1">
      <c r="B106" s="116"/>
      <c r="D106" s="117" t="s">
        <v>286</v>
      </c>
      <c r="E106" s="118"/>
      <c r="F106" s="118"/>
      <c r="G106" s="118"/>
      <c r="H106" s="118"/>
      <c r="I106" s="118"/>
      <c r="J106" s="119">
        <f>J279</f>
        <v>0</v>
      </c>
      <c r="L106" s="116"/>
    </row>
    <row r="107" spans="2:12" s="10" customFormat="1" ht="19.9" customHeight="1">
      <c r="B107" s="120"/>
      <c r="D107" s="121" t="s">
        <v>1931</v>
      </c>
      <c r="E107" s="122"/>
      <c r="F107" s="122"/>
      <c r="G107" s="122"/>
      <c r="H107" s="122"/>
      <c r="I107" s="122"/>
      <c r="J107" s="123">
        <f>J280</f>
        <v>0</v>
      </c>
      <c r="L107" s="120"/>
    </row>
    <row r="108" spans="1:31" s="2" customFormat="1" ht="21.75" customHeight="1">
      <c r="A108" s="31"/>
      <c r="B108" s="32"/>
      <c r="C108" s="31"/>
      <c r="D108" s="31"/>
      <c r="E108" s="31"/>
      <c r="F108" s="31"/>
      <c r="G108" s="31"/>
      <c r="H108" s="31"/>
      <c r="I108" s="31"/>
      <c r="J108" s="31"/>
      <c r="K108" s="31"/>
      <c r="L108" s="41"/>
      <c r="S108" s="31"/>
      <c r="T108" s="31"/>
      <c r="U108" s="31"/>
      <c r="V108" s="31"/>
      <c r="W108" s="31"/>
      <c r="X108" s="31"/>
      <c r="Y108" s="31"/>
      <c r="Z108" s="31"/>
      <c r="AA108" s="31"/>
      <c r="AB108" s="31"/>
      <c r="AC108" s="31"/>
      <c r="AD108" s="31"/>
      <c r="AE108" s="31"/>
    </row>
    <row r="109" spans="1:31" s="2" customFormat="1" ht="6.95" customHeight="1">
      <c r="A109" s="31"/>
      <c r="B109" s="46"/>
      <c r="C109" s="47"/>
      <c r="D109" s="47"/>
      <c r="E109" s="47"/>
      <c r="F109" s="47"/>
      <c r="G109" s="47"/>
      <c r="H109" s="47"/>
      <c r="I109" s="47"/>
      <c r="J109" s="47"/>
      <c r="K109" s="47"/>
      <c r="L109" s="41"/>
      <c r="S109" s="31"/>
      <c r="T109" s="31"/>
      <c r="U109" s="31"/>
      <c r="V109" s="31"/>
      <c r="W109" s="31"/>
      <c r="X109" s="31"/>
      <c r="Y109" s="31"/>
      <c r="Z109" s="31"/>
      <c r="AA109" s="31"/>
      <c r="AB109" s="31"/>
      <c r="AC109" s="31"/>
      <c r="AD109" s="31"/>
      <c r="AE109" s="31"/>
    </row>
    <row r="113" spans="1:31" s="2" customFormat="1" ht="6.95" customHeight="1">
      <c r="A113" s="31"/>
      <c r="B113" s="48"/>
      <c r="C113" s="49"/>
      <c r="D113" s="49"/>
      <c r="E113" s="49"/>
      <c r="F113" s="49"/>
      <c r="G113" s="49"/>
      <c r="H113" s="49"/>
      <c r="I113" s="49"/>
      <c r="J113" s="49"/>
      <c r="K113" s="49"/>
      <c r="L113" s="41"/>
      <c r="S113" s="31"/>
      <c r="T113" s="31"/>
      <c r="U113" s="31"/>
      <c r="V113" s="31"/>
      <c r="W113" s="31"/>
      <c r="X113" s="31"/>
      <c r="Y113" s="31"/>
      <c r="Z113" s="31"/>
      <c r="AA113" s="31"/>
      <c r="AB113" s="31"/>
      <c r="AC113" s="31"/>
      <c r="AD113" s="31"/>
      <c r="AE113" s="31"/>
    </row>
    <row r="114" spans="1:31" s="2" customFormat="1" ht="24.95" customHeight="1">
      <c r="A114" s="31"/>
      <c r="B114" s="32"/>
      <c r="C114" s="19" t="s">
        <v>179</v>
      </c>
      <c r="D114" s="31"/>
      <c r="E114" s="31"/>
      <c r="F114" s="31"/>
      <c r="G114" s="31"/>
      <c r="H114" s="31"/>
      <c r="I114" s="31"/>
      <c r="J114" s="31"/>
      <c r="K114" s="31"/>
      <c r="L114" s="41"/>
      <c r="S114" s="31"/>
      <c r="T114" s="31"/>
      <c r="U114" s="31"/>
      <c r="V114" s="31"/>
      <c r="W114" s="31"/>
      <c r="X114" s="31"/>
      <c r="Y114" s="31"/>
      <c r="Z114" s="31"/>
      <c r="AA114" s="31"/>
      <c r="AB114" s="31"/>
      <c r="AC114" s="31"/>
      <c r="AD114" s="31"/>
      <c r="AE114" s="31"/>
    </row>
    <row r="115" spans="1:31" s="2" customFormat="1" ht="6.95" customHeight="1">
      <c r="A115" s="31"/>
      <c r="B115" s="32"/>
      <c r="C115" s="31"/>
      <c r="D115" s="31"/>
      <c r="E115" s="31"/>
      <c r="F115" s="31"/>
      <c r="G115" s="31"/>
      <c r="H115" s="31"/>
      <c r="I115" s="31"/>
      <c r="J115" s="31"/>
      <c r="K115" s="31"/>
      <c r="L115" s="41"/>
      <c r="S115" s="31"/>
      <c r="T115" s="31"/>
      <c r="U115" s="31"/>
      <c r="V115" s="31"/>
      <c r="W115" s="31"/>
      <c r="X115" s="31"/>
      <c r="Y115" s="31"/>
      <c r="Z115" s="31"/>
      <c r="AA115" s="31"/>
      <c r="AB115" s="31"/>
      <c r="AC115" s="31"/>
      <c r="AD115" s="31"/>
      <c r="AE115" s="31"/>
    </row>
    <row r="116" spans="1:31" s="2" customFormat="1" ht="12" customHeight="1">
      <c r="A116" s="31"/>
      <c r="B116" s="32"/>
      <c r="C116" s="25" t="s">
        <v>16</v>
      </c>
      <c r="D116" s="31"/>
      <c r="E116" s="31"/>
      <c r="F116" s="31"/>
      <c r="G116" s="31"/>
      <c r="H116" s="31"/>
      <c r="I116" s="31"/>
      <c r="J116" s="31"/>
      <c r="K116" s="31"/>
      <c r="L116" s="41"/>
      <c r="S116" s="31"/>
      <c r="T116" s="31"/>
      <c r="U116" s="31"/>
      <c r="V116" s="31"/>
      <c r="W116" s="31"/>
      <c r="X116" s="31"/>
      <c r="Y116" s="31"/>
      <c r="Z116" s="31"/>
      <c r="AA116" s="31"/>
      <c r="AB116" s="31"/>
      <c r="AC116" s="31"/>
      <c r="AD116" s="31"/>
      <c r="AE116" s="31"/>
    </row>
    <row r="117" spans="1:31" s="2" customFormat="1" ht="16.5" customHeight="1">
      <c r="A117" s="31"/>
      <c r="B117" s="32"/>
      <c r="C117" s="31"/>
      <c r="D117" s="31"/>
      <c r="E117" s="298" t="str">
        <f>E7</f>
        <v>Odkanalizování lokality sídliště Gigant</v>
      </c>
      <c r="F117" s="299"/>
      <c r="G117" s="299"/>
      <c r="H117" s="299"/>
      <c r="I117" s="31"/>
      <c r="J117" s="31"/>
      <c r="K117" s="31"/>
      <c r="L117" s="41"/>
      <c r="S117" s="31"/>
      <c r="T117" s="31"/>
      <c r="U117" s="31"/>
      <c r="V117" s="31"/>
      <c r="W117" s="31"/>
      <c r="X117" s="31"/>
      <c r="Y117" s="31"/>
      <c r="Z117" s="31"/>
      <c r="AA117" s="31"/>
      <c r="AB117" s="31"/>
      <c r="AC117" s="31"/>
      <c r="AD117" s="31"/>
      <c r="AE117" s="31"/>
    </row>
    <row r="118" spans="2:12" s="1" customFormat="1" ht="12" customHeight="1">
      <c r="B118" s="18"/>
      <c r="C118" s="25" t="s">
        <v>162</v>
      </c>
      <c r="L118" s="18"/>
    </row>
    <row r="119" spans="2:12" s="1" customFormat="1" ht="16.5" customHeight="1">
      <c r="B119" s="18"/>
      <c r="E119" s="298" t="s">
        <v>1835</v>
      </c>
      <c r="F119" s="272"/>
      <c r="G119" s="272"/>
      <c r="H119" s="272"/>
      <c r="L119" s="18"/>
    </row>
    <row r="120" spans="2:12" s="1" customFormat="1" ht="12" customHeight="1">
      <c r="B120" s="18"/>
      <c r="C120" s="25" t="s">
        <v>1836</v>
      </c>
      <c r="L120" s="18"/>
    </row>
    <row r="121" spans="1:31" s="2" customFormat="1" ht="16.5" customHeight="1">
      <c r="A121" s="31"/>
      <c r="B121" s="32"/>
      <c r="C121" s="31"/>
      <c r="D121" s="31"/>
      <c r="E121" s="301" t="s">
        <v>1921</v>
      </c>
      <c r="F121" s="297"/>
      <c r="G121" s="297"/>
      <c r="H121" s="297"/>
      <c r="I121" s="31"/>
      <c r="J121" s="31"/>
      <c r="K121" s="31"/>
      <c r="L121" s="41"/>
      <c r="S121" s="31"/>
      <c r="T121" s="31"/>
      <c r="U121" s="31"/>
      <c r="V121" s="31"/>
      <c r="W121" s="31"/>
      <c r="X121" s="31"/>
      <c r="Y121" s="31"/>
      <c r="Z121" s="31"/>
      <c r="AA121" s="31"/>
      <c r="AB121" s="31"/>
      <c r="AC121" s="31"/>
      <c r="AD121" s="31"/>
      <c r="AE121" s="31"/>
    </row>
    <row r="122" spans="1:31" s="2" customFormat="1" ht="12" customHeight="1">
      <c r="A122" s="31"/>
      <c r="B122" s="32"/>
      <c r="C122" s="25" t="s">
        <v>1925</v>
      </c>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6.5" customHeight="1">
      <c r="A123" s="31"/>
      <c r="B123" s="32"/>
      <c r="C123" s="31"/>
      <c r="D123" s="31"/>
      <c r="E123" s="294" t="str">
        <f>E13</f>
        <v>2021_2.14.2.3. - Rozvaděč RM1</v>
      </c>
      <c r="F123" s="297"/>
      <c r="G123" s="297"/>
      <c r="H123" s="297"/>
      <c r="I123" s="31"/>
      <c r="J123" s="31"/>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12" customHeight="1">
      <c r="A125" s="31"/>
      <c r="B125" s="32"/>
      <c r="C125" s="25" t="s">
        <v>22</v>
      </c>
      <c r="D125" s="31"/>
      <c r="E125" s="31"/>
      <c r="F125" s="23" t="str">
        <f>F16</f>
        <v>Gigant</v>
      </c>
      <c r="G125" s="31"/>
      <c r="H125" s="31"/>
      <c r="I125" s="25" t="s">
        <v>24</v>
      </c>
      <c r="J125" s="54" t="str">
        <f>IF(J16="","",J16)</f>
        <v>15. 3. 2021</v>
      </c>
      <c r="K125" s="31"/>
      <c r="L125" s="41"/>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1"/>
      <c r="S126" s="31"/>
      <c r="T126" s="31"/>
      <c r="U126" s="31"/>
      <c r="V126" s="31"/>
      <c r="W126" s="31"/>
      <c r="X126" s="31"/>
      <c r="Y126" s="31"/>
      <c r="Z126" s="31"/>
      <c r="AA126" s="31"/>
      <c r="AB126" s="31"/>
      <c r="AC126" s="31"/>
      <c r="AD126" s="31"/>
      <c r="AE126" s="31"/>
    </row>
    <row r="127" spans="1:31" s="2" customFormat="1" ht="25.7" customHeight="1">
      <c r="A127" s="31"/>
      <c r="B127" s="32"/>
      <c r="C127" s="25" t="s">
        <v>30</v>
      </c>
      <c r="D127" s="31"/>
      <c r="E127" s="31"/>
      <c r="F127" s="23" t="str">
        <f>E19</f>
        <v>Město Třeboň</v>
      </c>
      <c r="G127" s="31"/>
      <c r="H127" s="31"/>
      <c r="I127" s="25" t="s">
        <v>36</v>
      </c>
      <c r="J127" s="29" t="str">
        <f>E25</f>
        <v>Vodohospodářský rozvoj a výstavba a.s.</v>
      </c>
      <c r="K127" s="31"/>
      <c r="L127" s="41"/>
      <c r="S127" s="31"/>
      <c r="T127" s="31"/>
      <c r="U127" s="31"/>
      <c r="V127" s="31"/>
      <c r="W127" s="31"/>
      <c r="X127" s="31"/>
      <c r="Y127" s="31"/>
      <c r="Z127" s="31"/>
      <c r="AA127" s="31"/>
      <c r="AB127" s="31"/>
      <c r="AC127" s="31"/>
      <c r="AD127" s="31"/>
      <c r="AE127" s="31"/>
    </row>
    <row r="128" spans="1:31" s="2" customFormat="1" ht="15.2" customHeight="1">
      <c r="A128" s="31"/>
      <c r="B128" s="32"/>
      <c r="C128" s="25" t="s">
        <v>34</v>
      </c>
      <c r="D128" s="31"/>
      <c r="E128" s="31"/>
      <c r="F128" s="23" t="str">
        <f>IF(E22="","",E22)</f>
        <v>Vyplň údaj</v>
      </c>
      <c r="G128" s="31"/>
      <c r="H128" s="31"/>
      <c r="I128" s="25" t="s">
        <v>41</v>
      </c>
      <c r="J128" s="29" t="str">
        <f>E28</f>
        <v>Dvořák</v>
      </c>
      <c r="K128" s="31"/>
      <c r="L128" s="41"/>
      <c r="S128" s="31"/>
      <c r="T128" s="31"/>
      <c r="U128" s="31"/>
      <c r="V128" s="31"/>
      <c r="W128" s="31"/>
      <c r="X128" s="31"/>
      <c r="Y128" s="31"/>
      <c r="Z128" s="31"/>
      <c r="AA128" s="31"/>
      <c r="AB128" s="31"/>
      <c r="AC128" s="31"/>
      <c r="AD128" s="31"/>
      <c r="AE128" s="31"/>
    </row>
    <row r="129" spans="1:31" s="2" customFormat="1" ht="10.35" customHeight="1">
      <c r="A129" s="31"/>
      <c r="B129" s="32"/>
      <c r="C129" s="31"/>
      <c r="D129" s="31"/>
      <c r="E129" s="31"/>
      <c r="F129" s="31"/>
      <c r="G129" s="31"/>
      <c r="H129" s="31"/>
      <c r="I129" s="31"/>
      <c r="J129" s="31"/>
      <c r="K129" s="31"/>
      <c r="L129" s="41"/>
      <c r="S129" s="31"/>
      <c r="T129" s="31"/>
      <c r="U129" s="31"/>
      <c r="V129" s="31"/>
      <c r="W129" s="31"/>
      <c r="X129" s="31"/>
      <c r="Y129" s="31"/>
      <c r="Z129" s="31"/>
      <c r="AA129" s="31"/>
      <c r="AB129" s="31"/>
      <c r="AC129" s="31"/>
      <c r="AD129" s="31"/>
      <c r="AE129" s="31"/>
    </row>
    <row r="130" spans="1:31" s="11" customFormat="1" ht="29.25" customHeight="1">
      <c r="A130" s="124"/>
      <c r="B130" s="125"/>
      <c r="C130" s="126" t="s">
        <v>180</v>
      </c>
      <c r="D130" s="127" t="s">
        <v>70</v>
      </c>
      <c r="E130" s="127" t="s">
        <v>66</v>
      </c>
      <c r="F130" s="127" t="s">
        <v>67</v>
      </c>
      <c r="G130" s="127" t="s">
        <v>181</v>
      </c>
      <c r="H130" s="127" t="s">
        <v>182</v>
      </c>
      <c r="I130" s="127" t="s">
        <v>183</v>
      </c>
      <c r="J130" s="128" t="s">
        <v>170</v>
      </c>
      <c r="K130" s="129" t="s">
        <v>184</v>
      </c>
      <c r="L130" s="130"/>
      <c r="M130" s="61" t="s">
        <v>1</v>
      </c>
      <c r="N130" s="62" t="s">
        <v>49</v>
      </c>
      <c r="O130" s="62" t="s">
        <v>185</v>
      </c>
      <c r="P130" s="62" t="s">
        <v>186</v>
      </c>
      <c r="Q130" s="62" t="s">
        <v>187</v>
      </c>
      <c r="R130" s="62" t="s">
        <v>188</v>
      </c>
      <c r="S130" s="62" t="s">
        <v>189</v>
      </c>
      <c r="T130" s="63" t="s">
        <v>190</v>
      </c>
      <c r="U130" s="124"/>
      <c r="V130" s="124"/>
      <c r="W130" s="124"/>
      <c r="X130" s="124"/>
      <c r="Y130" s="124"/>
      <c r="Z130" s="124"/>
      <c r="AA130" s="124"/>
      <c r="AB130" s="124"/>
      <c r="AC130" s="124"/>
      <c r="AD130" s="124"/>
      <c r="AE130" s="124"/>
    </row>
    <row r="131" spans="1:63" s="2" customFormat="1" ht="22.9" customHeight="1">
      <c r="A131" s="31"/>
      <c r="B131" s="32"/>
      <c r="C131" s="68" t="s">
        <v>191</v>
      </c>
      <c r="D131" s="31"/>
      <c r="E131" s="31"/>
      <c r="F131" s="31"/>
      <c r="G131" s="31"/>
      <c r="H131" s="31"/>
      <c r="I131" s="31"/>
      <c r="J131" s="211">
        <f>BK131</f>
        <v>0</v>
      </c>
      <c r="K131" s="184"/>
      <c r="L131" s="212"/>
      <c r="M131" s="216"/>
      <c r="N131" s="217"/>
      <c r="O131" s="218"/>
      <c r="P131" s="219">
        <f>P132+P279</f>
        <v>0</v>
      </c>
      <c r="Q131" s="218"/>
      <c r="R131" s="219">
        <f>R132+R279</f>
        <v>0.053599999999999995</v>
      </c>
      <c r="S131" s="218"/>
      <c r="T131" s="220">
        <f>T132+T279</f>
        <v>0</v>
      </c>
      <c r="U131" s="184"/>
      <c r="V131" s="184"/>
      <c r="W131" s="184"/>
      <c r="X131" s="184"/>
      <c r="Y131" s="184"/>
      <c r="Z131" s="31"/>
      <c r="AA131" s="31"/>
      <c r="AB131" s="31"/>
      <c r="AC131" s="31"/>
      <c r="AD131" s="31"/>
      <c r="AE131" s="31"/>
      <c r="AT131" s="15" t="s">
        <v>84</v>
      </c>
      <c r="AU131" s="15" t="s">
        <v>172</v>
      </c>
      <c r="BK131" s="134">
        <f>BK132+BK279</f>
        <v>0</v>
      </c>
    </row>
    <row r="132" spans="1:63" s="12" customFormat="1" ht="25.9" customHeight="1">
      <c r="A132" s="192"/>
      <c r="B132" s="213"/>
      <c r="C132" s="192"/>
      <c r="D132" s="193" t="s">
        <v>84</v>
      </c>
      <c r="E132" s="194" t="s">
        <v>291</v>
      </c>
      <c r="F132" s="194" t="s">
        <v>292</v>
      </c>
      <c r="G132" s="192"/>
      <c r="H132" s="192"/>
      <c r="I132" s="138"/>
      <c r="J132" s="188">
        <f>BK132</f>
        <v>0</v>
      </c>
      <c r="K132" s="192"/>
      <c r="L132" s="213"/>
      <c r="M132" s="222"/>
      <c r="N132" s="223"/>
      <c r="O132" s="223"/>
      <c r="P132" s="224">
        <f>P133+P134+P276+P277</f>
        <v>0</v>
      </c>
      <c r="Q132" s="223"/>
      <c r="R132" s="224">
        <f>R133+R134+R276+R277</f>
        <v>0.053599999999999995</v>
      </c>
      <c r="S132" s="223"/>
      <c r="T132" s="225">
        <f>T133+T134+T276+T277</f>
        <v>0</v>
      </c>
      <c r="U132" s="192"/>
      <c r="V132" s="192"/>
      <c r="W132" s="192"/>
      <c r="X132" s="192"/>
      <c r="Y132" s="192"/>
      <c r="AR132" s="136" t="s">
        <v>93</v>
      </c>
      <c r="AT132" s="144" t="s">
        <v>84</v>
      </c>
      <c r="AU132" s="144" t="s">
        <v>85</v>
      </c>
      <c r="AY132" s="136" t="s">
        <v>195</v>
      </c>
      <c r="BK132" s="145">
        <f>BK133+BK134+BK276+BK277</f>
        <v>0</v>
      </c>
    </row>
    <row r="133" spans="1:63" s="12" customFormat="1" ht="22.9" customHeight="1">
      <c r="A133" s="192"/>
      <c r="B133" s="213"/>
      <c r="C133" s="192"/>
      <c r="D133" s="193" t="s">
        <v>84</v>
      </c>
      <c r="E133" s="195" t="s">
        <v>93</v>
      </c>
      <c r="F133" s="195" t="s">
        <v>293</v>
      </c>
      <c r="G133" s="192"/>
      <c r="H133" s="192"/>
      <c r="I133" s="138"/>
      <c r="J133" s="185">
        <f>BK133</f>
        <v>0</v>
      </c>
      <c r="K133" s="192"/>
      <c r="L133" s="213"/>
      <c r="M133" s="222"/>
      <c r="N133" s="223"/>
      <c r="O133" s="223"/>
      <c r="P133" s="224">
        <v>0</v>
      </c>
      <c r="Q133" s="223"/>
      <c r="R133" s="224">
        <v>0</v>
      </c>
      <c r="S133" s="223"/>
      <c r="T133" s="225">
        <v>0</v>
      </c>
      <c r="U133" s="192"/>
      <c r="V133" s="192"/>
      <c r="W133" s="192"/>
      <c r="X133" s="192"/>
      <c r="Y133" s="192"/>
      <c r="AR133" s="136" t="s">
        <v>93</v>
      </c>
      <c r="AT133" s="144" t="s">
        <v>84</v>
      </c>
      <c r="AU133" s="144" t="s">
        <v>93</v>
      </c>
      <c r="AY133" s="136" t="s">
        <v>195</v>
      </c>
      <c r="BK133" s="145">
        <v>0</v>
      </c>
    </row>
    <row r="134" spans="1:63" s="12" customFormat="1" ht="22.9" customHeight="1">
      <c r="A134" s="192"/>
      <c r="B134" s="213"/>
      <c r="C134" s="192"/>
      <c r="D134" s="193" t="s">
        <v>84</v>
      </c>
      <c r="E134" s="195" t="s">
        <v>208</v>
      </c>
      <c r="F134" s="195" t="s">
        <v>468</v>
      </c>
      <c r="G134" s="192"/>
      <c r="H134" s="192"/>
      <c r="I134" s="138"/>
      <c r="J134" s="185">
        <f>BK134</f>
        <v>0</v>
      </c>
      <c r="K134" s="192"/>
      <c r="L134" s="213"/>
      <c r="M134" s="222"/>
      <c r="N134" s="223"/>
      <c r="O134" s="223"/>
      <c r="P134" s="224">
        <f>SUM(P135:P275)</f>
        <v>0</v>
      </c>
      <c r="Q134" s="223"/>
      <c r="R134" s="224">
        <f>SUM(R135:R275)</f>
        <v>0.053599999999999995</v>
      </c>
      <c r="S134" s="223"/>
      <c r="T134" s="225">
        <f>SUM(T135:T275)</f>
        <v>0</v>
      </c>
      <c r="U134" s="192"/>
      <c r="V134" s="192"/>
      <c r="W134" s="192"/>
      <c r="X134" s="192"/>
      <c r="Y134" s="192"/>
      <c r="AR134" s="136" t="s">
        <v>93</v>
      </c>
      <c r="AT134" s="144" t="s">
        <v>84</v>
      </c>
      <c r="AU134" s="144" t="s">
        <v>93</v>
      </c>
      <c r="AY134" s="136" t="s">
        <v>195</v>
      </c>
      <c r="BK134" s="145">
        <f>SUM(BK135:BK275)</f>
        <v>0</v>
      </c>
    </row>
    <row r="135" spans="1:65" s="2" customFormat="1" ht="24.2" customHeight="1">
      <c r="A135" s="184"/>
      <c r="B135" s="212"/>
      <c r="C135" s="206" t="s">
        <v>93</v>
      </c>
      <c r="D135" s="206" t="s">
        <v>327</v>
      </c>
      <c r="E135" s="207" t="s">
        <v>2062</v>
      </c>
      <c r="F135" s="208" t="s">
        <v>2063</v>
      </c>
      <c r="G135" s="209" t="s">
        <v>482</v>
      </c>
      <c r="H135" s="210">
        <v>1</v>
      </c>
      <c r="I135" s="170"/>
      <c r="J135" s="187">
        <f>ROUND(I135*H135,2)</f>
        <v>0</v>
      </c>
      <c r="K135" s="238"/>
      <c r="L135" s="239"/>
      <c r="M135" s="240" t="s">
        <v>1</v>
      </c>
      <c r="N135" s="241" t="s">
        <v>50</v>
      </c>
      <c r="O135" s="229"/>
      <c r="P135" s="230">
        <f>O135*H135</f>
        <v>0</v>
      </c>
      <c r="Q135" s="230">
        <v>0.0004</v>
      </c>
      <c r="R135" s="230">
        <f>Q135*H135</f>
        <v>0.0004</v>
      </c>
      <c r="S135" s="230">
        <v>0</v>
      </c>
      <c r="T135" s="231">
        <f>S135*H135</f>
        <v>0</v>
      </c>
      <c r="U135" s="184"/>
      <c r="V135" s="184"/>
      <c r="W135" s="184"/>
      <c r="X135" s="184"/>
      <c r="Y135" s="184"/>
      <c r="Z135" s="31"/>
      <c r="AA135" s="31"/>
      <c r="AB135" s="31"/>
      <c r="AC135" s="31"/>
      <c r="AD135" s="31"/>
      <c r="AE135" s="31"/>
      <c r="AR135" s="155" t="s">
        <v>479</v>
      </c>
      <c r="AT135" s="155" t="s">
        <v>327</v>
      </c>
      <c r="AU135" s="155" t="s">
        <v>96</v>
      </c>
      <c r="AY135" s="15" t="s">
        <v>195</v>
      </c>
      <c r="BE135" s="156">
        <f>IF(N135="základní",J135,0)</f>
        <v>0</v>
      </c>
      <c r="BF135" s="156">
        <f>IF(N135="snížená",J135,0)</f>
        <v>0</v>
      </c>
      <c r="BG135" s="156">
        <f>IF(N135="zákl. přenesená",J135,0)</f>
        <v>0</v>
      </c>
      <c r="BH135" s="156">
        <f>IF(N135="sníž. přenesená",J135,0)</f>
        <v>0</v>
      </c>
      <c r="BI135" s="156">
        <f>IF(N135="nulová",J135,0)</f>
        <v>0</v>
      </c>
      <c r="BJ135" s="15" t="s">
        <v>93</v>
      </c>
      <c r="BK135" s="156">
        <f>ROUND(I135*H135,2)</f>
        <v>0</v>
      </c>
      <c r="BL135" s="15" t="s">
        <v>269</v>
      </c>
      <c r="BM135" s="155" t="s">
        <v>2064</v>
      </c>
    </row>
    <row r="136" spans="1:47" s="2" customFormat="1" ht="19.5">
      <c r="A136" s="184"/>
      <c r="B136" s="212"/>
      <c r="C136" s="184"/>
      <c r="D136" s="201" t="s">
        <v>202</v>
      </c>
      <c r="E136" s="184"/>
      <c r="F136" s="202" t="s">
        <v>2063</v>
      </c>
      <c r="G136" s="184"/>
      <c r="H136" s="184"/>
      <c r="I136" s="157"/>
      <c r="J136" s="184"/>
      <c r="K136" s="184"/>
      <c r="L136" s="212"/>
      <c r="M136" s="232"/>
      <c r="N136" s="233"/>
      <c r="O136" s="229"/>
      <c r="P136" s="229"/>
      <c r="Q136" s="229"/>
      <c r="R136" s="229"/>
      <c r="S136" s="229"/>
      <c r="T136" s="234"/>
      <c r="U136" s="184"/>
      <c r="V136" s="184"/>
      <c r="W136" s="184"/>
      <c r="X136" s="184"/>
      <c r="Y136" s="184"/>
      <c r="Z136" s="31"/>
      <c r="AA136" s="31"/>
      <c r="AB136" s="31"/>
      <c r="AC136" s="31"/>
      <c r="AD136" s="31"/>
      <c r="AE136" s="31"/>
      <c r="AT136" s="15" t="s">
        <v>202</v>
      </c>
      <c r="AU136" s="15" t="s">
        <v>96</v>
      </c>
    </row>
    <row r="137" spans="1:51" s="13" customFormat="1" ht="12">
      <c r="A137" s="186"/>
      <c r="B137" s="214"/>
      <c r="C137" s="186"/>
      <c r="D137" s="201" t="s">
        <v>257</v>
      </c>
      <c r="E137" s="203" t="s">
        <v>1</v>
      </c>
      <c r="F137" s="204" t="s">
        <v>93</v>
      </c>
      <c r="G137" s="186"/>
      <c r="H137" s="205">
        <v>1</v>
      </c>
      <c r="I137" s="162"/>
      <c r="J137" s="186"/>
      <c r="K137" s="186"/>
      <c r="L137" s="214"/>
      <c r="M137" s="235"/>
      <c r="N137" s="236"/>
      <c r="O137" s="236"/>
      <c r="P137" s="236"/>
      <c r="Q137" s="236"/>
      <c r="R137" s="236"/>
      <c r="S137" s="236"/>
      <c r="T137" s="237"/>
      <c r="U137" s="186"/>
      <c r="V137" s="186"/>
      <c r="W137" s="186"/>
      <c r="X137" s="186"/>
      <c r="Y137" s="186"/>
      <c r="AT137" s="161" t="s">
        <v>257</v>
      </c>
      <c r="AU137" s="161" t="s">
        <v>96</v>
      </c>
      <c r="AV137" s="13" t="s">
        <v>96</v>
      </c>
      <c r="AW137" s="13" t="s">
        <v>40</v>
      </c>
      <c r="AX137" s="13" t="s">
        <v>93</v>
      </c>
      <c r="AY137" s="161" t="s">
        <v>195</v>
      </c>
    </row>
    <row r="138" spans="1:65" s="2" customFormat="1" ht="24.2" customHeight="1">
      <c r="A138" s="184"/>
      <c r="B138" s="212"/>
      <c r="C138" s="206" t="s">
        <v>96</v>
      </c>
      <c r="D138" s="206" t="s">
        <v>327</v>
      </c>
      <c r="E138" s="207" t="s">
        <v>2065</v>
      </c>
      <c r="F138" s="208" t="s">
        <v>2066</v>
      </c>
      <c r="G138" s="209" t="s">
        <v>482</v>
      </c>
      <c r="H138" s="210">
        <v>1</v>
      </c>
      <c r="I138" s="170"/>
      <c r="J138" s="187">
        <f>ROUND(I138*H138,2)</f>
        <v>0</v>
      </c>
      <c r="K138" s="238"/>
      <c r="L138" s="239"/>
      <c r="M138" s="240" t="s">
        <v>1</v>
      </c>
      <c r="N138" s="241" t="s">
        <v>50</v>
      </c>
      <c r="O138" s="229"/>
      <c r="P138" s="230">
        <f>O138*H138</f>
        <v>0</v>
      </c>
      <c r="Q138" s="230">
        <v>0.0004</v>
      </c>
      <c r="R138" s="230">
        <f>Q138*H138</f>
        <v>0.0004</v>
      </c>
      <c r="S138" s="230">
        <v>0</v>
      </c>
      <c r="T138" s="231">
        <f>S138*H138</f>
        <v>0</v>
      </c>
      <c r="U138" s="184"/>
      <c r="V138" s="184"/>
      <c r="W138" s="184"/>
      <c r="X138" s="184"/>
      <c r="Y138" s="184"/>
      <c r="Z138" s="31"/>
      <c r="AA138" s="31"/>
      <c r="AB138" s="31"/>
      <c r="AC138" s="31"/>
      <c r="AD138" s="31"/>
      <c r="AE138" s="31"/>
      <c r="AR138" s="155" t="s">
        <v>479</v>
      </c>
      <c r="AT138" s="155" t="s">
        <v>327</v>
      </c>
      <c r="AU138" s="155" t="s">
        <v>96</v>
      </c>
      <c r="AY138" s="15" t="s">
        <v>195</v>
      </c>
      <c r="BE138" s="156">
        <f>IF(N138="základní",J138,0)</f>
        <v>0</v>
      </c>
      <c r="BF138" s="156">
        <f>IF(N138="snížená",J138,0)</f>
        <v>0</v>
      </c>
      <c r="BG138" s="156">
        <f>IF(N138="zákl. přenesená",J138,0)</f>
        <v>0</v>
      </c>
      <c r="BH138" s="156">
        <f>IF(N138="sníž. přenesená",J138,0)</f>
        <v>0</v>
      </c>
      <c r="BI138" s="156">
        <f>IF(N138="nulová",J138,0)</f>
        <v>0</v>
      </c>
      <c r="BJ138" s="15" t="s">
        <v>93</v>
      </c>
      <c r="BK138" s="156">
        <f>ROUND(I138*H138,2)</f>
        <v>0</v>
      </c>
      <c r="BL138" s="15" t="s">
        <v>269</v>
      </c>
      <c r="BM138" s="155" t="s">
        <v>2067</v>
      </c>
    </row>
    <row r="139" spans="1:47" s="2" customFormat="1" ht="12">
      <c r="A139" s="184"/>
      <c r="B139" s="212"/>
      <c r="C139" s="184"/>
      <c r="D139" s="201" t="s">
        <v>202</v>
      </c>
      <c r="E139" s="184"/>
      <c r="F139" s="202" t="s">
        <v>2066</v>
      </c>
      <c r="G139" s="184"/>
      <c r="H139" s="184"/>
      <c r="I139" s="157"/>
      <c r="J139" s="184"/>
      <c r="K139" s="184"/>
      <c r="L139" s="212"/>
      <c r="M139" s="232"/>
      <c r="N139" s="233"/>
      <c r="O139" s="229"/>
      <c r="P139" s="229"/>
      <c r="Q139" s="229"/>
      <c r="R139" s="229"/>
      <c r="S139" s="229"/>
      <c r="T139" s="234"/>
      <c r="U139" s="184"/>
      <c r="V139" s="184"/>
      <c r="W139" s="184"/>
      <c r="X139" s="184"/>
      <c r="Y139" s="184"/>
      <c r="Z139" s="31"/>
      <c r="AA139" s="31"/>
      <c r="AB139" s="31"/>
      <c r="AC139" s="31"/>
      <c r="AD139" s="31"/>
      <c r="AE139" s="31"/>
      <c r="AT139" s="15" t="s">
        <v>202</v>
      </c>
      <c r="AU139" s="15" t="s">
        <v>96</v>
      </c>
    </row>
    <row r="140" spans="1:65" s="2" customFormat="1" ht="16.5" customHeight="1">
      <c r="A140" s="184"/>
      <c r="B140" s="212"/>
      <c r="C140" s="206" t="s">
        <v>150</v>
      </c>
      <c r="D140" s="206" t="s">
        <v>327</v>
      </c>
      <c r="E140" s="207" t="s">
        <v>2068</v>
      </c>
      <c r="F140" s="208" t="s">
        <v>2069</v>
      </c>
      <c r="G140" s="209" t="s">
        <v>482</v>
      </c>
      <c r="H140" s="210">
        <v>1</v>
      </c>
      <c r="I140" s="170"/>
      <c r="J140" s="187">
        <f>ROUND(I140*H140,2)</f>
        <v>0</v>
      </c>
      <c r="K140" s="238"/>
      <c r="L140" s="239"/>
      <c r="M140" s="240" t="s">
        <v>1</v>
      </c>
      <c r="N140" s="241" t="s">
        <v>50</v>
      </c>
      <c r="O140" s="229"/>
      <c r="P140" s="230">
        <f>O140*H140</f>
        <v>0</v>
      </c>
      <c r="Q140" s="230">
        <v>0.0004</v>
      </c>
      <c r="R140" s="230">
        <f>Q140*H140</f>
        <v>0.0004</v>
      </c>
      <c r="S140" s="230">
        <v>0</v>
      </c>
      <c r="T140" s="231">
        <f>S140*H140</f>
        <v>0</v>
      </c>
      <c r="U140" s="184"/>
      <c r="V140" s="184"/>
      <c r="W140" s="184"/>
      <c r="X140" s="184"/>
      <c r="Y140" s="184"/>
      <c r="Z140" s="31"/>
      <c r="AA140" s="31"/>
      <c r="AB140" s="31"/>
      <c r="AC140" s="31"/>
      <c r="AD140" s="31"/>
      <c r="AE140" s="31"/>
      <c r="AR140" s="155" t="s">
        <v>479</v>
      </c>
      <c r="AT140" s="155" t="s">
        <v>327</v>
      </c>
      <c r="AU140" s="155" t="s">
        <v>96</v>
      </c>
      <c r="AY140" s="15" t="s">
        <v>195</v>
      </c>
      <c r="BE140" s="156">
        <f>IF(N140="základní",J140,0)</f>
        <v>0</v>
      </c>
      <c r="BF140" s="156">
        <f>IF(N140="snížená",J140,0)</f>
        <v>0</v>
      </c>
      <c r="BG140" s="156">
        <f>IF(N140="zákl. přenesená",J140,0)</f>
        <v>0</v>
      </c>
      <c r="BH140" s="156">
        <f>IF(N140="sníž. přenesená",J140,0)</f>
        <v>0</v>
      </c>
      <c r="BI140" s="156">
        <f>IF(N140="nulová",J140,0)</f>
        <v>0</v>
      </c>
      <c r="BJ140" s="15" t="s">
        <v>93</v>
      </c>
      <c r="BK140" s="156">
        <f>ROUND(I140*H140,2)</f>
        <v>0</v>
      </c>
      <c r="BL140" s="15" t="s">
        <v>269</v>
      </c>
      <c r="BM140" s="155" t="s">
        <v>2070</v>
      </c>
    </row>
    <row r="141" spans="1:47" s="2" customFormat="1" ht="12">
      <c r="A141" s="184"/>
      <c r="B141" s="212"/>
      <c r="C141" s="184"/>
      <c r="D141" s="201" t="s">
        <v>202</v>
      </c>
      <c r="E141" s="184"/>
      <c r="F141" s="202" t="s">
        <v>2069</v>
      </c>
      <c r="G141" s="184"/>
      <c r="H141" s="184"/>
      <c r="I141" s="157"/>
      <c r="J141" s="184"/>
      <c r="K141" s="184"/>
      <c r="L141" s="212"/>
      <c r="M141" s="232"/>
      <c r="N141" s="233"/>
      <c r="O141" s="229"/>
      <c r="P141" s="229"/>
      <c r="Q141" s="229"/>
      <c r="R141" s="229"/>
      <c r="S141" s="229"/>
      <c r="T141" s="234"/>
      <c r="U141" s="184"/>
      <c r="V141" s="184"/>
      <c r="W141" s="184"/>
      <c r="X141" s="184"/>
      <c r="Y141" s="184"/>
      <c r="Z141" s="31"/>
      <c r="AA141" s="31"/>
      <c r="AB141" s="31"/>
      <c r="AC141" s="31"/>
      <c r="AD141" s="31"/>
      <c r="AE141" s="31"/>
      <c r="AT141" s="15" t="s">
        <v>202</v>
      </c>
      <c r="AU141" s="15" t="s">
        <v>96</v>
      </c>
    </row>
    <row r="142" spans="1:65" s="2" customFormat="1" ht="16.5" customHeight="1">
      <c r="A142" s="184"/>
      <c r="B142" s="212"/>
      <c r="C142" s="206" t="s">
        <v>208</v>
      </c>
      <c r="D142" s="206" t="s">
        <v>327</v>
      </c>
      <c r="E142" s="207" t="s">
        <v>2071</v>
      </c>
      <c r="F142" s="208" t="s">
        <v>2072</v>
      </c>
      <c r="G142" s="209" t="s">
        <v>482</v>
      </c>
      <c r="H142" s="210">
        <v>1</v>
      </c>
      <c r="I142" s="170"/>
      <c r="J142" s="187">
        <f>ROUND(I142*H142,2)</f>
        <v>0</v>
      </c>
      <c r="K142" s="238"/>
      <c r="L142" s="239"/>
      <c r="M142" s="240" t="s">
        <v>1</v>
      </c>
      <c r="N142" s="241" t="s">
        <v>50</v>
      </c>
      <c r="O142" s="229"/>
      <c r="P142" s="230">
        <f>O142*H142</f>
        <v>0</v>
      </c>
      <c r="Q142" s="230">
        <v>0.0004</v>
      </c>
      <c r="R142" s="230">
        <f>Q142*H142</f>
        <v>0.0004</v>
      </c>
      <c r="S142" s="230">
        <v>0</v>
      </c>
      <c r="T142" s="231">
        <f>S142*H142</f>
        <v>0</v>
      </c>
      <c r="U142" s="184"/>
      <c r="V142" s="184"/>
      <c r="W142" s="184"/>
      <c r="X142" s="184"/>
      <c r="Y142" s="184"/>
      <c r="Z142" s="31"/>
      <c r="AA142" s="31"/>
      <c r="AB142" s="31"/>
      <c r="AC142" s="31"/>
      <c r="AD142" s="31"/>
      <c r="AE142" s="31"/>
      <c r="AR142" s="155" t="s">
        <v>479</v>
      </c>
      <c r="AT142" s="155" t="s">
        <v>327</v>
      </c>
      <c r="AU142" s="155" t="s">
        <v>96</v>
      </c>
      <c r="AY142" s="15" t="s">
        <v>195</v>
      </c>
      <c r="BE142" s="156">
        <f>IF(N142="základní",J142,0)</f>
        <v>0</v>
      </c>
      <c r="BF142" s="156">
        <f>IF(N142="snížená",J142,0)</f>
        <v>0</v>
      </c>
      <c r="BG142" s="156">
        <f>IF(N142="zákl. přenesená",J142,0)</f>
        <v>0</v>
      </c>
      <c r="BH142" s="156">
        <f>IF(N142="sníž. přenesená",J142,0)</f>
        <v>0</v>
      </c>
      <c r="BI142" s="156">
        <f>IF(N142="nulová",J142,0)</f>
        <v>0</v>
      </c>
      <c r="BJ142" s="15" t="s">
        <v>93</v>
      </c>
      <c r="BK142" s="156">
        <f>ROUND(I142*H142,2)</f>
        <v>0</v>
      </c>
      <c r="BL142" s="15" t="s">
        <v>269</v>
      </c>
      <c r="BM142" s="155" t="s">
        <v>2073</v>
      </c>
    </row>
    <row r="143" spans="1:47" s="2" customFormat="1" ht="12">
      <c r="A143" s="184"/>
      <c r="B143" s="212"/>
      <c r="C143" s="184"/>
      <c r="D143" s="201" t="s">
        <v>202</v>
      </c>
      <c r="E143" s="184"/>
      <c r="F143" s="202" t="s">
        <v>2072</v>
      </c>
      <c r="G143" s="184"/>
      <c r="H143" s="184"/>
      <c r="I143" s="157"/>
      <c r="J143" s="184"/>
      <c r="K143" s="184"/>
      <c r="L143" s="212"/>
      <c r="M143" s="232"/>
      <c r="N143" s="233"/>
      <c r="O143" s="229"/>
      <c r="P143" s="229"/>
      <c r="Q143" s="229"/>
      <c r="R143" s="229"/>
      <c r="S143" s="229"/>
      <c r="T143" s="234"/>
      <c r="U143" s="184"/>
      <c r="V143" s="184"/>
      <c r="W143" s="184"/>
      <c r="X143" s="184"/>
      <c r="Y143" s="184"/>
      <c r="Z143" s="31"/>
      <c r="AA143" s="31"/>
      <c r="AB143" s="31"/>
      <c r="AC143" s="31"/>
      <c r="AD143" s="31"/>
      <c r="AE143" s="31"/>
      <c r="AT143" s="15" t="s">
        <v>202</v>
      </c>
      <c r="AU143" s="15" t="s">
        <v>96</v>
      </c>
    </row>
    <row r="144" spans="1:65" s="2" customFormat="1" ht="21.75" customHeight="1">
      <c r="A144" s="184"/>
      <c r="B144" s="212"/>
      <c r="C144" s="206" t="s">
        <v>194</v>
      </c>
      <c r="D144" s="206" t="s">
        <v>327</v>
      </c>
      <c r="E144" s="207" t="s">
        <v>2074</v>
      </c>
      <c r="F144" s="208" t="s">
        <v>2075</v>
      </c>
      <c r="G144" s="209" t="s">
        <v>482</v>
      </c>
      <c r="H144" s="210">
        <v>1</v>
      </c>
      <c r="I144" s="170"/>
      <c r="J144" s="187">
        <f>ROUND(I144*H144,2)</f>
        <v>0</v>
      </c>
      <c r="K144" s="238"/>
      <c r="L144" s="239"/>
      <c r="M144" s="240" t="s">
        <v>1</v>
      </c>
      <c r="N144" s="241" t="s">
        <v>50</v>
      </c>
      <c r="O144" s="229"/>
      <c r="P144" s="230">
        <f>O144*H144</f>
        <v>0</v>
      </c>
      <c r="Q144" s="230">
        <v>0.0004</v>
      </c>
      <c r="R144" s="230">
        <f>Q144*H144</f>
        <v>0.0004</v>
      </c>
      <c r="S144" s="230">
        <v>0</v>
      </c>
      <c r="T144" s="231">
        <f>S144*H144</f>
        <v>0</v>
      </c>
      <c r="U144" s="184"/>
      <c r="V144" s="184"/>
      <c r="W144" s="184"/>
      <c r="X144" s="184"/>
      <c r="Y144" s="184"/>
      <c r="Z144" s="31"/>
      <c r="AA144" s="31"/>
      <c r="AB144" s="31"/>
      <c r="AC144" s="31"/>
      <c r="AD144" s="31"/>
      <c r="AE144" s="31"/>
      <c r="AR144" s="155" t="s">
        <v>479</v>
      </c>
      <c r="AT144" s="155" t="s">
        <v>327</v>
      </c>
      <c r="AU144" s="155" t="s">
        <v>96</v>
      </c>
      <c r="AY144" s="15" t="s">
        <v>195</v>
      </c>
      <c r="BE144" s="156">
        <f>IF(N144="základní",J144,0)</f>
        <v>0</v>
      </c>
      <c r="BF144" s="156">
        <f>IF(N144="snížená",J144,0)</f>
        <v>0</v>
      </c>
      <c r="BG144" s="156">
        <f>IF(N144="zákl. přenesená",J144,0)</f>
        <v>0</v>
      </c>
      <c r="BH144" s="156">
        <f>IF(N144="sníž. přenesená",J144,0)</f>
        <v>0</v>
      </c>
      <c r="BI144" s="156">
        <f>IF(N144="nulová",J144,0)</f>
        <v>0</v>
      </c>
      <c r="BJ144" s="15" t="s">
        <v>93</v>
      </c>
      <c r="BK144" s="156">
        <f>ROUND(I144*H144,2)</f>
        <v>0</v>
      </c>
      <c r="BL144" s="15" t="s">
        <v>269</v>
      </c>
      <c r="BM144" s="155" t="s">
        <v>2076</v>
      </c>
    </row>
    <row r="145" spans="1:47" s="2" customFormat="1" ht="12">
      <c r="A145" s="184"/>
      <c r="B145" s="212"/>
      <c r="C145" s="184"/>
      <c r="D145" s="201" t="s">
        <v>202</v>
      </c>
      <c r="E145" s="184"/>
      <c r="F145" s="202" t="s">
        <v>2075</v>
      </c>
      <c r="G145" s="184"/>
      <c r="H145" s="184"/>
      <c r="I145" s="157"/>
      <c r="J145" s="184"/>
      <c r="K145" s="184"/>
      <c r="L145" s="212"/>
      <c r="M145" s="232"/>
      <c r="N145" s="233"/>
      <c r="O145" s="229"/>
      <c r="P145" s="229"/>
      <c r="Q145" s="229"/>
      <c r="R145" s="229"/>
      <c r="S145" s="229"/>
      <c r="T145" s="234"/>
      <c r="U145" s="184"/>
      <c r="V145" s="184"/>
      <c r="W145" s="184"/>
      <c r="X145" s="184"/>
      <c r="Y145" s="184"/>
      <c r="Z145" s="31"/>
      <c r="AA145" s="31"/>
      <c r="AB145" s="31"/>
      <c r="AC145" s="31"/>
      <c r="AD145" s="31"/>
      <c r="AE145" s="31"/>
      <c r="AT145" s="15" t="s">
        <v>202</v>
      </c>
      <c r="AU145" s="15" t="s">
        <v>96</v>
      </c>
    </row>
    <row r="146" spans="1:65" s="2" customFormat="1" ht="16.5" customHeight="1">
      <c r="A146" s="184"/>
      <c r="B146" s="212"/>
      <c r="C146" s="206" t="s">
        <v>216</v>
      </c>
      <c r="D146" s="206" t="s">
        <v>327</v>
      </c>
      <c r="E146" s="207" t="s">
        <v>2077</v>
      </c>
      <c r="F146" s="208" t="s">
        <v>2078</v>
      </c>
      <c r="G146" s="209" t="s">
        <v>482</v>
      </c>
      <c r="H146" s="210">
        <v>1</v>
      </c>
      <c r="I146" s="170"/>
      <c r="J146" s="187">
        <f>ROUND(I146*H146,2)</f>
        <v>0</v>
      </c>
      <c r="K146" s="238"/>
      <c r="L146" s="239"/>
      <c r="M146" s="240" t="s">
        <v>1</v>
      </c>
      <c r="N146" s="241" t="s">
        <v>50</v>
      </c>
      <c r="O146" s="229"/>
      <c r="P146" s="230">
        <f>O146*H146</f>
        <v>0</v>
      </c>
      <c r="Q146" s="230">
        <v>0.0004</v>
      </c>
      <c r="R146" s="230">
        <f>Q146*H146</f>
        <v>0.0004</v>
      </c>
      <c r="S146" s="230">
        <v>0</v>
      </c>
      <c r="T146" s="231">
        <f>S146*H146</f>
        <v>0</v>
      </c>
      <c r="U146" s="184"/>
      <c r="V146" s="184"/>
      <c r="W146" s="184"/>
      <c r="X146" s="184"/>
      <c r="Y146" s="184"/>
      <c r="Z146" s="31"/>
      <c r="AA146" s="31"/>
      <c r="AB146" s="31"/>
      <c r="AC146" s="31"/>
      <c r="AD146" s="31"/>
      <c r="AE146" s="31"/>
      <c r="AR146" s="155" t="s">
        <v>479</v>
      </c>
      <c r="AT146" s="155" t="s">
        <v>327</v>
      </c>
      <c r="AU146" s="155" t="s">
        <v>96</v>
      </c>
      <c r="AY146" s="15" t="s">
        <v>195</v>
      </c>
      <c r="BE146" s="156">
        <f>IF(N146="základní",J146,0)</f>
        <v>0</v>
      </c>
      <c r="BF146" s="156">
        <f>IF(N146="snížená",J146,0)</f>
        <v>0</v>
      </c>
      <c r="BG146" s="156">
        <f>IF(N146="zákl. přenesená",J146,0)</f>
        <v>0</v>
      </c>
      <c r="BH146" s="156">
        <f>IF(N146="sníž. přenesená",J146,0)</f>
        <v>0</v>
      </c>
      <c r="BI146" s="156">
        <f>IF(N146="nulová",J146,0)</f>
        <v>0</v>
      </c>
      <c r="BJ146" s="15" t="s">
        <v>93</v>
      </c>
      <c r="BK146" s="156">
        <f>ROUND(I146*H146,2)</f>
        <v>0</v>
      </c>
      <c r="BL146" s="15" t="s">
        <v>269</v>
      </c>
      <c r="BM146" s="155" t="s">
        <v>2079</v>
      </c>
    </row>
    <row r="147" spans="1:47" s="2" customFormat="1" ht="12">
      <c r="A147" s="184"/>
      <c r="B147" s="212"/>
      <c r="C147" s="184"/>
      <c r="D147" s="201" t="s">
        <v>202</v>
      </c>
      <c r="E147" s="184"/>
      <c r="F147" s="202" t="s">
        <v>2078</v>
      </c>
      <c r="G147" s="184"/>
      <c r="H147" s="184"/>
      <c r="I147" s="157"/>
      <c r="J147" s="184"/>
      <c r="K147" s="184"/>
      <c r="L147" s="212"/>
      <c r="M147" s="232"/>
      <c r="N147" s="233"/>
      <c r="O147" s="229"/>
      <c r="P147" s="229"/>
      <c r="Q147" s="229"/>
      <c r="R147" s="229"/>
      <c r="S147" s="229"/>
      <c r="T147" s="234"/>
      <c r="U147" s="184"/>
      <c r="V147" s="184"/>
      <c r="W147" s="184"/>
      <c r="X147" s="184"/>
      <c r="Y147" s="184"/>
      <c r="Z147" s="31"/>
      <c r="AA147" s="31"/>
      <c r="AB147" s="31"/>
      <c r="AC147" s="31"/>
      <c r="AD147" s="31"/>
      <c r="AE147" s="31"/>
      <c r="AT147" s="15" t="s">
        <v>202</v>
      </c>
      <c r="AU147" s="15" t="s">
        <v>96</v>
      </c>
    </row>
    <row r="148" spans="1:65" s="2" customFormat="1" ht="16.5" customHeight="1">
      <c r="A148" s="184"/>
      <c r="B148" s="212"/>
      <c r="C148" s="206" t="s">
        <v>220</v>
      </c>
      <c r="D148" s="206" t="s">
        <v>327</v>
      </c>
      <c r="E148" s="207" t="s">
        <v>2080</v>
      </c>
      <c r="F148" s="208" t="s">
        <v>2081</v>
      </c>
      <c r="G148" s="209" t="s">
        <v>482</v>
      </c>
      <c r="H148" s="210">
        <v>1</v>
      </c>
      <c r="I148" s="170"/>
      <c r="J148" s="187">
        <f>ROUND(I148*H148,2)</f>
        <v>0</v>
      </c>
      <c r="K148" s="238"/>
      <c r="L148" s="239"/>
      <c r="M148" s="240" t="s">
        <v>1</v>
      </c>
      <c r="N148" s="241" t="s">
        <v>50</v>
      </c>
      <c r="O148" s="229"/>
      <c r="P148" s="230">
        <f>O148*H148</f>
        <v>0</v>
      </c>
      <c r="Q148" s="230">
        <v>0.0004</v>
      </c>
      <c r="R148" s="230">
        <f>Q148*H148</f>
        <v>0.0004</v>
      </c>
      <c r="S148" s="230">
        <v>0</v>
      </c>
      <c r="T148" s="231">
        <f>S148*H148</f>
        <v>0</v>
      </c>
      <c r="U148" s="184"/>
      <c r="V148" s="184"/>
      <c r="W148" s="184"/>
      <c r="X148" s="184"/>
      <c r="Y148" s="184"/>
      <c r="Z148" s="31"/>
      <c r="AA148" s="31"/>
      <c r="AB148" s="31"/>
      <c r="AC148" s="31"/>
      <c r="AD148" s="31"/>
      <c r="AE148" s="31"/>
      <c r="AR148" s="155" t="s">
        <v>479</v>
      </c>
      <c r="AT148" s="155" t="s">
        <v>327</v>
      </c>
      <c r="AU148" s="155" t="s">
        <v>96</v>
      </c>
      <c r="AY148" s="15" t="s">
        <v>195</v>
      </c>
      <c r="BE148" s="156">
        <f>IF(N148="základní",J148,0)</f>
        <v>0</v>
      </c>
      <c r="BF148" s="156">
        <f>IF(N148="snížená",J148,0)</f>
        <v>0</v>
      </c>
      <c r="BG148" s="156">
        <f>IF(N148="zákl. přenesená",J148,0)</f>
        <v>0</v>
      </c>
      <c r="BH148" s="156">
        <f>IF(N148="sníž. přenesená",J148,0)</f>
        <v>0</v>
      </c>
      <c r="BI148" s="156">
        <f>IF(N148="nulová",J148,0)</f>
        <v>0</v>
      </c>
      <c r="BJ148" s="15" t="s">
        <v>93</v>
      </c>
      <c r="BK148" s="156">
        <f>ROUND(I148*H148,2)</f>
        <v>0</v>
      </c>
      <c r="BL148" s="15" t="s">
        <v>269</v>
      </c>
      <c r="BM148" s="155" t="s">
        <v>2082</v>
      </c>
    </row>
    <row r="149" spans="1:47" s="2" customFormat="1" ht="12">
      <c r="A149" s="184"/>
      <c r="B149" s="212"/>
      <c r="C149" s="184"/>
      <c r="D149" s="201" t="s">
        <v>202</v>
      </c>
      <c r="E149" s="184"/>
      <c r="F149" s="202" t="s">
        <v>2081</v>
      </c>
      <c r="G149" s="184"/>
      <c r="H149" s="184"/>
      <c r="I149" s="157"/>
      <c r="J149" s="184"/>
      <c r="K149" s="184"/>
      <c r="L149" s="212"/>
      <c r="M149" s="232"/>
      <c r="N149" s="233"/>
      <c r="O149" s="229"/>
      <c r="P149" s="229"/>
      <c r="Q149" s="229"/>
      <c r="R149" s="229"/>
      <c r="S149" s="229"/>
      <c r="T149" s="234"/>
      <c r="U149" s="184"/>
      <c r="V149" s="184"/>
      <c r="W149" s="184"/>
      <c r="X149" s="184"/>
      <c r="Y149" s="184"/>
      <c r="Z149" s="31"/>
      <c r="AA149" s="31"/>
      <c r="AB149" s="31"/>
      <c r="AC149" s="31"/>
      <c r="AD149" s="31"/>
      <c r="AE149" s="31"/>
      <c r="AT149" s="15" t="s">
        <v>202</v>
      </c>
      <c r="AU149" s="15" t="s">
        <v>96</v>
      </c>
    </row>
    <row r="150" spans="1:51" s="13" customFormat="1" ht="12">
      <c r="A150" s="186"/>
      <c r="B150" s="214"/>
      <c r="C150" s="186"/>
      <c r="D150" s="201" t="s">
        <v>257</v>
      </c>
      <c r="E150" s="203" t="s">
        <v>1</v>
      </c>
      <c r="F150" s="204" t="s">
        <v>93</v>
      </c>
      <c r="G150" s="186"/>
      <c r="H150" s="205">
        <v>1</v>
      </c>
      <c r="I150" s="162"/>
      <c r="J150" s="186"/>
      <c r="K150" s="186"/>
      <c r="L150" s="214"/>
      <c r="M150" s="235"/>
      <c r="N150" s="236"/>
      <c r="O150" s="236"/>
      <c r="P150" s="236"/>
      <c r="Q150" s="236"/>
      <c r="R150" s="236"/>
      <c r="S150" s="236"/>
      <c r="T150" s="237"/>
      <c r="U150" s="186"/>
      <c r="V150" s="186"/>
      <c r="W150" s="186"/>
      <c r="X150" s="186"/>
      <c r="Y150" s="186"/>
      <c r="AT150" s="161" t="s">
        <v>257</v>
      </c>
      <c r="AU150" s="161" t="s">
        <v>96</v>
      </c>
      <c r="AV150" s="13" t="s">
        <v>96</v>
      </c>
      <c r="AW150" s="13" t="s">
        <v>40</v>
      </c>
      <c r="AX150" s="13" t="s">
        <v>93</v>
      </c>
      <c r="AY150" s="161" t="s">
        <v>195</v>
      </c>
    </row>
    <row r="151" spans="1:65" s="2" customFormat="1" ht="16.5" customHeight="1">
      <c r="A151" s="184"/>
      <c r="B151" s="212"/>
      <c r="C151" s="206" t="s">
        <v>224</v>
      </c>
      <c r="D151" s="206" t="s">
        <v>327</v>
      </c>
      <c r="E151" s="207" t="s">
        <v>2083</v>
      </c>
      <c r="F151" s="208" t="s">
        <v>2084</v>
      </c>
      <c r="G151" s="209" t="s">
        <v>482</v>
      </c>
      <c r="H151" s="210">
        <v>1</v>
      </c>
      <c r="I151" s="170"/>
      <c r="J151" s="187">
        <f>ROUND(I151*H151,2)</f>
        <v>0</v>
      </c>
      <c r="K151" s="238"/>
      <c r="L151" s="239"/>
      <c r="M151" s="240" t="s">
        <v>1</v>
      </c>
      <c r="N151" s="241" t="s">
        <v>50</v>
      </c>
      <c r="O151" s="229"/>
      <c r="P151" s="230">
        <f>O151*H151</f>
        <v>0</v>
      </c>
      <c r="Q151" s="230">
        <v>0.0004</v>
      </c>
      <c r="R151" s="230">
        <f>Q151*H151</f>
        <v>0.0004</v>
      </c>
      <c r="S151" s="230">
        <v>0</v>
      </c>
      <c r="T151" s="231">
        <f>S151*H151</f>
        <v>0</v>
      </c>
      <c r="U151" s="184"/>
      <c r="V151" s="184"/>
      <c r="W151" s="184"/>
      <c r="X151" s="184"/>
      <c r="Y151" s="184"/>
      <c r="Z151" s="31"/>
      <c r="AA151" s="31"/>
      <c r="AB151" s="31"/>
      <c r="AC151" s="31"/>
      <c r="AD151" s="31"/>
      <c r="AE151" s="31"/>
      <c r="AR151" s="155" t="s">
        <v>479</v>
      </c>
      <c r="AT151" s="155" t="s">
        <v>327</v>
      </c>
      <c r="AU151" s="155" t="s">
        <v>96</v>
      </c>
      <c r="AY151" s="15" t="s">
        <v>195</v>
      </c>
      <c r="BE151" s="156">
        <f>IF(N151="základní",J151,0)</f>
        <v>0</v>
      </c>
      <c r="BF151" s="156">
        <f>IF(N151="snížená",J151,0)</f>
        <v>0</v>
      </c>
      <c r="BG151" s="156">
        <f>IF(N151="zákl. přenesená",J151,0)</f>
        <v>0</v>
      </c>
      <c r="BH151" s="156">
        <f>IF(N151="sníž. přenesená",J151,0)</f>
        <v>0</v>
      </c>
      <c r="BI151" s="156">
        <f>IF(N151="nulová",J151,0)</f>
        <v>0</v>
      </c>
      <c r="BJ151" s="15" t="s">
        <v>93</v>
      </c>
      <c r="BK151" s="156">
        <f>ROUND(I151*H151,2)</f>
        <v>0</v>
      </c>
      <c r="BL151" s="15" t="s">
        <v>269</v>
      </c>
      <c r="BM151" s="155" t="s">
        <v>2085</v>
      </c>
    </row>
    <row r="152" spans="1:47" s="2" customFormat="1" ht="12">
      <c r="A152" s="184"/>
      <c r="B152" s="212"/>
      <c r="C152" s="184"/>
      <c r="D152" s="201" t="s">
        <v>202</v>
      </c>
      <c r="E152" s="184"/>
      <c r="F152" s="202" t="s">
        <v>2084</v>
      </c>
      <c r="G152" s="184"/>
      <c r="H152" s="184"/>
      <c r="I152" s="157"/>
      <c r="J152" s="184"/>
      <c r="K152" s="184"/>
      <c r="L152" s="212"/>
      <c r="M152" s="232"/>
      <c r="N152" s="233"/>
      <c r="O152" s="229"/>
      <c r="P152" s="229"/>
      <c r="Q152" s="229"/>
      <c r="R152" s="229"/>
      <c r="S152" s="229"/>
      <c r="T152" s="234"/>
      <c r="U152" s="184"/>
      <c r="V152" s="184"/>
      <c r="W152" s="184"/>
      <c r="X152" s="184"/>
      <c r="Y152" s="184"/>
      <c r="Z152" s="31"/>
      <c r="AA152" s="31"/>
      <c r="AB152" s="31"/>
      <c r="AC152" s="31"/>
      <c r="AD152" s="31"/>
      <c r="AE152" s="31"/>
      <c r="AT152" s="15" t="s">
        <v>202</v>
      </c>
      <c r="AU152" s="15" t="s">
        <v>96</v>
      </c>
    </row>
    <row r="153" spans="1:65" s="2" customFormat="1" ht="16.5" customHeight="1">
      <c r="A153" s="184"/>
      <c r="B153" s="212"/>
      <c r="C153" s="206" t="s">
        <v>229</v>
      </c>
      <c r="D153" s="206" t="s">
        <v>327</v>
      </c>
      <c r="E153" s="207" t="s">
        <v>2086</v>
      </c>
      <c r="F153" s="208" t="s">
        <v>2087</v>
      </c>
      <c r="G153" s="209" t="s">
        <v>482</v>
      </c>
      <c r="H153" s="210">
        <v>4</v>
      </c>
      <c r="I153" s="170"/>
      <c r="J153" s="187">
        <f>ROUND(I153*H153,2)</f>
        <v>0</v>
      </c>
      <c r="K153" s="238"/>
      <c r="L153" s="239"/>
      <c r="M153" s="240" t="s">
        <v>1</v>
      </c>
      <c r="N153" s="241" t="s">
        <v>50</v>
      </c>
      <c r="O153" s="229"/>
      <c r="P153" s="230">
        <f>O153*H153</f>
        <v>0</v>
      </c>
      <c r="Q153" s="230">
        <v>0.0004</v>
      </c>
      <c r="R153" s="230">
        <f>Q153*H153</f>
        <v>0.0016</v>
      </c>
      <c r="S153" s="230">
        <v>0</v>
      </c>
      <c r="T153" s="231">
        <f>S153*H153</f>
        <v>0</v>
      </c>
      <c r="U153" s="184"/>
      <c r="V153" s="184"/>
      <c r="W153" s="184"/>
      <c r="X153" s="184"/>
      <c r="Y153" s="184"/>
      <c r="Z153" s="31"/>
      <c r="AA153" s="31"/>
      <c r="AB153" s="31"/>
      <c r="AC153" s="31"/>
      <c r="AD153" s="31"/>
      <c r="AE153" s="31"/>
      <c r="AR153" s="155" t="s">
        <v>479</v>
      </c>
      <c r="AT153" s="155" t="s">
        <v>327</v>
      </c>
      <c r="AU153" s="155" t="s">
        <v>96</v>
      </c>
      <c r="AY153" s="15" t="s">
        <v>195</v>
      </c>
      <c r="BE153" s="156">
        <f>IF(N153="základní",J153,0)</f>
        <v>0</v>
      </c>
      <c r="BF153" s="156">
        <f>IF(N153="snížená",J153,0)</f>
        <v>0</v>
      </c>
      <c r="BG153" s="156">
        <f>IF(N153="zákl. přenesená",J153,0)</f>
        <v>0</v>
      </c>
      <c r="BH153" s="156">
        <f>IF(N153="sníž. přenesená",J153,0)</f>
        <v>0</v>
      </c>
      <c r="BI153" s="156">
        <f>IF(N153="nulová",J153,0)</f>
        <v>0</v>
      </c>
      <c r="BJ153" s="15" t="s">
        <v>93</v>
      </c>
      <c r="BK153" s="156">
        <f>ROUND(I153*H153,2)</f>
        <v>0</v>
      </c>
      <c r="BL153" s="15" t="s">
        <v>269</v>
      </c>
      <c r="BM153" s="155" t="s">
        <v>2088</v>
      </c>
    </row>
    <row r="154" spans="1:47" s="2" customFormat="1" ht="12">
      <c r="A154" s="184"/>
      <c r="B154" s="212"/>
      <c r="C154" s="184"/>
      <c r="D154" s="201" t="s">
        <v>202</v>
      </c>
      <c r="E154" s="184"/>
      <c r="F154" s="202" t="s">
        <v>2087</v>
      </c>
      <c r="G154" s="184"/>
      <c r="H154" s="184"/>
      <c r="I154" s="157"/>
      <c r="J154" s="184"/>
      <c r="K154" s="184"/>
      <c r="L154" s="212"/>
      <c r="M154" s="232"/>
      <c r="N154" s="233"/>
      <c r="O154" s="229"/>
      <c r="P154" s="229"/>
      <c r="Q154" s="229"/>
      <c r="R154" s="229"/>
      <c r="S154" s="229"/>
      <c r="T154" s="234"/>
      <c r="U154" s="184"/>
      <c r="V154" s="184"/>
      <c r="W154" s="184"/>
      <c r="X154" s="184"/>
      <c r="Y154" s="184"/>
      <c r="Z154" s="31"/>
      <c r="AA154" s="31"/>
      <c r="AB154" s="31"/>
      <c r="AC154" s="31"/>
      <c r="AD154" s="31"/>
      <c r="AE154" s="31"/>
      <c r="AT154" s="15" t="s">
        <v>202</v>
      </c>
      <c r="AU154" s="15" t="s">
        <v>96</v>
      </c>
    </row>
    <row r="155" spans="1:51" s="13" customFormat="1" ht="12">
      <c r="A155" s="186"/>
      <c r="B155" s="214"/>
      <c r="C155" s="186"/>
      <c r="D155" s="201" t="s">
        <v>257</v>
      </c>
      <c r="E155" s="203" t="s">
        <v>1</v>
      </c>
      <c r="F155" s="204" t="s">
        <v>208</v>
      </c>
      <c r="G155" s="186"/>
      <c r="H155" s="205">
        <v>4</v>
      </c>
      <c r="I155" s="162"/>
      <c r="J155" s="186"/>
      <c r="K155" s="186"/>
      <c r="L155" s="214"/>
      <c r="M155" s="235"/>
      <c r="N155" s="236"/>
      <c r="O155" s="236"/>
      <c r="P155" s="236"/>
      <c r="Q155" s="236"/>
      <c r="R155" s="236"/>
      <c r="S155" s="236"/>
      <c r="T155" s="237"/>
      <c r="U155" s="186"/>
      <c r="V155" s="186"/>
      <c r="W155" s="186"/>
      <c r="X155" s="186"/>
      <c r="Y155" s="186"/>
      <c r="AT155" s="161" t="s">
        <v>257</v>
      </c>
      <c r="AU155" s="161" t="s">
        <v>96</v>
      </c>
      <c r="AV155" s="13" t="s">
        <v>96</v>
      </c>
      <c r="AW155" s="13" t="s">
        <v>40</v>
      </c>
      <c r="AX155" s="13" t="s">
        <v>93</v>
      </c>
      <c r="AY155" s="161" t="s">
        <v>195</v>
      </c>
    </row>
    <row r="156" spans="1:65" s="2" customFormat="1" ht="16.5" customHeight="1">
      <c r="A156" s="184"/>
      <c r="B156" s="212"/>
      <c r="C156" s="206" t="s">
        <v>234</v>
      </c>
      <c r="D156" s="206" t="s">
        <v>327</v>
      </c>
      <c r="E156" s="207" t="s">
        <v>2089</v>
      </c>
      <c r="F156" s="208" t="s">
        <v>2090</v>
      </c>
      <c r="G156" s="209" t="s">
        <v>482</v>
      </c>
      <c r="H156" s="210">
        <v>1</v>
      </c>
      <c r="I156" s="170"/>
      <c r="J156" s="187">
        <f>ROUND(I156*H156,2)</f>
        <v>0</v>
      </c>
      <c r="K156" s="238"/>
      <c r="L156" s="239"/>
      <c r="M156" s="240" t="s">
        <v>1</v>
      </c>
      <c r="N156" s="241" t="s">
        <v>50</v>
      </c>
      <c r="O156" s="229"/>
      <c r="P156" s="230">
        <f>O156*H156</f>
        <v>0</v>
      </c>
      <c r="Q156" s="230">
        <v>0.0004</v>
      </c>
      <c r="R156" s="230">
        <f>Q156*H156</f>
        <v>0.0004</v>
      </c>
      <c r="S156" s="230">
        <v>0</v>
      </c>
      <c r="T156" s="231">
        <f>S156*H156</f>
        <v>0</v>
      </c>
      <c r="U156" s="184"/>
      <c r="V156" s="184"/>
      <c r="W156" s="184"/>
      <c r="X156" s="184"/>
      <c r="Y156" s="184"/>
      <c r="Z156" s="31"/>
      <c r="AA156" s="31"/>
      <c r="AB156" s="31"/>
      <c r="AC156" s="31"/>
      <c r="AD156" s="31"/>
      <c r="AE156" s="31"/>
      <c r="AR156" s="155" t="s">
        <v>479</v>
      </c>
      <c r="AT156" s="155" t="s">
        <v>327</v>
      </c>
      <c r="AU156" s="155" t="s">
        <v>96</v>
      </c>
      <c r="AY156" s="15" t="s">
        <v>195</v>
      </c>
      <c r="BE156" s="156">
        <f>IF(N156="základní",J156,0)</f>
        <v>0</v>
      </c>
      <c r="BF156" s="156">
        <f>IF(N156="snížená",J156,0)</f>
        <v>0</v>
      </c>
      <c r="BG156" s="156">
        <f>IF(N156="zákl. přenesená",J156,0)</f>
        <v>0</v>
      </c>
      <c r="BH156" s="156">
        <f>IF(N156="sníž. přenesená",J156,0)</f>
        <v>0</v>
      </c>
      <c r="BI156" s="156">
        <f>IF(N156="nulová",J156,0)</f>
        <v>0</v>
      </c>
      <c r="BJ156" s="15" t="s">
        <v>93</v>
      </c>
      <c r="BK156" s="156">
        <f>ROUND(I156*H156,2)</f>
        <v>0</v>
      </c>
      <c r="BL156" s="15" t="s">
        <v>269</v>
      </c>
      <c r="BM156" s="155" t="s">
        <v>2091</v>
      </c>
    </row>
    <row r="157" spans="1:47" s="2" customFormat="1" ht="12">
      <c r="A157" s="184"/>
      <c r="B157" s="212"/>
      <c r="C157" s="184"/>
      <c r="D157" s="201" t="s">
        <v>202</v>
      </c>
      <c r="E157" s="184"/>
      <c r="F157" s="202" t="s">
        <v>2090</v>
      </c>
      <c r="G157" s="184"/>
      <c r="H157" s="184"/>
      <c r="I157" s="157"/>
      <c r="J157" s="184"/>
      <c r="K157" s="184"/>
      <c r="L157" s="212"/>
      <c r="M157" s="232"/>
      <c r="N157" s="233"/>
      <c r="O157" s="229"/>
      <c r="P157" s="229"/>
      <c r="Q157" s="229"/>
      <c r="R157" s="229"/>
      <c r="S157" s="229"/>
      <c r="T157" s="234"/>
      <c r="U157" s="184"/>
      <c r="V157" s="184"/>
      <c r="W157" s="184"/>
      <c r="X157" s="184"/>
      <c r="Y157" s="184"/>
      <c r="Z157" s="31"/>
      <c r="AA157" s="31"/>
      <c r="AB157" s="31"/>
      <c r="AC157" s="31"/>
      <c r="AD157" s="31"/>
      <c r="AE157" s="31"/>
      <c r="AT157" s="15" t="s">
        <v>202</v>
      </c>
      <c r="AU157" s="15" t="s">
        <v>96</v>
      </c>
    </row>
    <row r="158" spans="1:51" s="13" customFormat="1" ht="12">
      <c r="A158" s="186"/>
      <c r="B158" s="214"/>
      <c r="C158" s="186"/>
      <c r="D158" s="201" t="s">
        <v>257</v>
      </c>
      <c r="E158" s="203" t="s">
        <v>1</v>
      </c>
      <c r="F158" s="204" t="s">
        <v>93</v>
      </c>
      <c r="G158" s="186"/>
      <c r="H158" s="205">
        <v>1</v>
      </c>
      <c r="I158" s="162"/>
      <c r="J158" s="186"/>
      <c r="K158" s="186"/>
      <c r="L158" s="214"/>
      <c r="M158" s="235"/>
      <c r="N158" s="236"/>
      <c r="O158" s="236"/>
      <c r="P158" s="236"/>
      <c r="Q158" s="236"/>
      <c r="R158" s="236"/>
      <c r="S158" s="236"/>
      <c r="T158" s="237"/>
      <c r="U158" s="186"/>
      <c r="V158" s="186"/>
      <c r="W158" s="186"/>
      <c r="X158" s="186"/>
      <c r="Y158" s="186"/>
      <c r="AT158" s="161" t="s">
        <v>257</v>
      </c>
      <c r="AU158" s="161" t="s">
        <v>96</v>
      </c>
      <c r="AV158" s="13" t="s">
        <v>96</v>
      </c>
      <c r="AW158" s="13" t="s">
        <v>40</v>
      </c>
      <c r="AX158" s="13" t="s">
        <v>93</v>
      </c>
      <c r="AY158" s="161" t="s">
        <v>195</v>
      </c>
    </row>
    <row r="159" spans="1:65" s="2" customFormat="1" ht="16.5" customHeight="1">
      <c r="A159" s="184"/>
      <c r="B159" s="212"/>
      <c r="C159" s="206" t="s">
        <v>239</v>
      </c>
      <c r="D159" s="206" t="s">
        <v>327</v>
      </c>
      <c r="E159" s="207" t="s">
        <v>2092</v>
      </c>
      <c r="F159" s="208" t="s">
        <v>2093</v>
      </c>
      <c r="G159" s="209" t="s">
        <v>482</v>
      </c>
      <c r="H159" s="210">
        <v>1</v>
      </c>
      <c r="I159" s="170"/>
      <c r="J159" s="187">
        <f>ROUND(I159*H159,2)</f>
        <v>0</v>
      </c>
      <c r="K159" s="238"/>
      <c r="L159" s="239"/>
      <c r="M159" s="240" t="s">
        <v>1</v>
      </c>
      <c r="N159" s="241" t="s">
        <v>50</v>
      </c>
      <c r="O159" s="229"/>
      <c r="P159" s="230">
        <f>O159*H159</f>
        <v>0</v>
      </c>
      <c r="Q159" s="230">
        <v>0.0004</v>
      </c>
      <c r="R159" s="230">
        <f>Q159*H159</f>
        <v>0.0004</v>
      </c>
      <c r="S159" s="230">
        <v>0</v>
      </c>
      <c r="T159" s="231">
        <f>S159*H159</f>
        <v>0</v>
      </c>
      <c r="U159" s="184"/>
      <c r="V159" s="184"/>
      <c r="W159" s="184"/>
      <c r="X159" s="184"/>
      <c r="Y159" s="184"/>
      <c r="Z159" s="31"/>
      <c r="AA159" s="31"/>
      <c r="AB159" s="31"/>
      <c r="AC159" s="31"/>
      <c r="AD159" s="31"/>
      <c r="AE159" s="31"/>
      <c r="AR159" s="155" t="s">
        <v>479</v>
      </c>
      <c r="AT159" s="155" t="s">
        <v>327</v>
      </c>
      <c r="AU159" s="155" t="s">
        <v>96</v>
      </c>
      <c r="AY159" s="15" t="s">
        <v>195</v>
      </c>
      <c r="BE159" s="156">
        <f>IF(N159="základní",J159,0)</f>
        <v>0</v>
      </c>
      <c r="BF159" s="156">
        <f>IF(N159="snížená",J159,0)</f>
        <v>0</v>
      </c>
      <c r="BG159" s="156">
        <f>IF(N159="zákl. přenesená",J159,0)</f>
        <v>0</v>
      </c>
      <c r="BH159" s="156">
        <f>IF(N159="sníž. přenesená",J159,0)</f>
        <v>0</v>
      </c>
      <c r="BI159" s="156">
        <f>IF(N159="nulová",J159,0)</f>
        <v>0</v>
      </c>
      <c r="BJ159" s="15" t="s">
        <v>93</v>
      </c>
      <c r="BK159" s="156">
        <f>ROUND(I159*H159,2)</f>
        <v>0</v>
      </c>
      <c r="BL159" s="15" t="s">
        <v>269</v>
      </c>
      <c r="BM159" s="155" t="s">
        <v>2094</v>
      </c>
    </row>
    <row r="160" spans="1:47" s="2" customFormat="1" ht="12">
      <c r="A160" s="184"/>
      <c r="B160" s="212"/>
      <c r="C160" s="184"/>
      <c r="D160" s="201" t="s">
        <v>202</v>
      </c>
      <c r="E160" s="184"/>
      <c r="F160" s="202" t="s">
        <v>2093</v>
      </c>
      <c r="G160" s="184"/>
      <c r="H160" s="184"/>
      <c r="I160" s="157"/>
      <c r="J160" s="184"/>
      <c r="K160" s="184"/>
      <c r="L160" s="212"/>
      <c r="M160" s="232"/>
      <c r="N160" s="233"/>
      <c r="O160" s="229"/>
      <c r="P160" s="229"/>
      <c r="Q160" s="229"/>
      <c r="R160" s="229"/>
      <c r="S160" s="229"/>
      <c r="T160" s="234"/>
      <c r="U160" s="184"/>
      <c r="V160" s="184"/>
      <c r="W160" s="184"/>
      <c r="X160" s="184"/>
      <c r="Y160" s="184"/>
      <c r="Z160" s="31"/>
      <c r="AA160" s="31"/>
      <c r="AB160" s="31"/>
      <c r="AC160" s="31"/>
      <c r="AD160" s="31"/>
      <c r="AE160" s="31"/>
      <c r="AT160" s="15" t="s">
        <v>202</v>
      </c>
      <c r="AU160" s="15" t="s">
        <v>96</v>
      </c>
    </row>
    <row r="161" spans="1:51" s="13" customFormat="1" ht="12">
      <c r="A161" s="186"/>
      <c r="B161" s="214"/>
      <c r="C161" s="186"/>
      <c r="D161" s="201" t="s">
        <v>257</v>
      </c>
      <c r="E161" s="203" t="s">
        <v>1</v>
      </c>
      <c r="F161" s="204" t="s">
        <v>93</v>
      </c>
      <c r="G161" s="186"/>
      <c r="H161" s="205">
        <v>1</v>
      </c>
      <c r="I161" s="162"/>
      <c r="J161" s="186"/>
      <c r="K161" s="186"/>
      <c r="L161" s="214"/>
      <c r="M161" s="235"/>
      <c r="N161" s="236"/>
      <c r="O161" s="236"/>
      <c r="P161" s="236"/>
      <c r="Q161" s="236"/>
      <c r="R161" s="236"/>
      <c r="S161" s="236"/>
      <c r="T161" s="237"/>
      <c r="U161" s="186"/>
      <c r="V161" s="186"/>
      <c r="W161" s="186"/>
      <c r="X161" s="186"/>
      <c r="Y161" s="186"/>
      <c r="AT161" s="161" t="s">
        <v>257</v>
      </c>
      <c r="AU161" s="161" t="s">
        <v>96</v>
      </c>
      <c r="AV161" s="13" t="s">
        <v>96</v>
      </c>
      <c r="AW161" s="13" t="s">
        <v>40</v>
      </c>
      <c r="AX161" s="13" t="s">
        <v>93</v>
      </c>
      <c r="AY161" s="161" t="s">
        <v>195</v>
      </c>
    </row>
    <row r="162" spans="1:65" s="2" customFormat="1" ht="16.5" customHeight="1">
      <c r="A162" s="184"/>
      <c r="B162" s="212"/>
      <c r="C162" s="206" t="s">
        <v>245</v>
      </c>
      <c r="D162" s="206" t="s">
        <v>327</v>
      </c>
      <c r="E162" s="207" t="s">
        <v>2095</v>
      </c>
      <c r="F162" s="208" t="s">
        <v>2096</v>
      </c>
      <c r="G162" s="209" t="s">
        <v>482</v>
      </c>
      <c r="H162" s="210">
        <v>1</v>
      </c>
      <c r="I162" s="170"/>
      <c r="J162" s="187">
        <f>ROUND(I162*H162,2)</f>
        <v>0</v>
      </c>
      <c r="K162" s="238"/>
      <c r="L162" s="239"/>
      <c r="M162" s="240" t="s">
        <v>1</v>
      </c>
      <c r="N162" s="241" t="s">
        <v>50</v>
      </c>
      <c r="O162" s="229"/>
      <c r="P162" s="230">
        <f>O162*H162</f>
        <v>0</v>
      </c>
      <c r="Q162" s="230">
        <v>0.0004</v>
      </c>
      <c r="R162" s="230">
        <f>Q162*H162</f>
        <v>0.0004</v>
      </c>
      <c r="S162" s="230">
        <v>0</v>
      </c>
      <c r="T162" s="231">
        <f>S162*H162</f>
        <v>0</v>
      </c>
      <c r="U162" s="184"/>
      <c r="V162" s="184"/>
      <c r="W162" s="184"/>
      <c r="X162" s="184"/>
      <c r="Y162" s="184"/>
      <c r="Z162" s="31"/>
      <c r="AA162" s="31"/>
      <c r="AB162" s="31"/>
      <c r="AC162" s="31"/>
      <c r="AD162" s="31"/>
      <c r="AE162" s="31"/>
      <c r="AR162" s="155" t="s">
        <v>479</v>
      </c>
      <c r="AT162" s="155" t="s">
        <v>327</v>
      </c>
      <c r="AU162" s="155" t="s">
        <v>96</v>
      </c>
      <c r="AY162" s="15" t="s">
        <v>195</v>
      </c>
      <c r="BE162" s="156">
        <f>IF(N162="základní",J162,0)</f>
        <v>0</v>
      </c>
      <c r="BF162" s="156">
        <f>IF(N162="snížená",J162,0)</f>
        <v>0</v>
      </c>
      <c r="BG162" s="156">
        <f>IF(N162="zákl. přenesená",J162,0)</f>
        <v>0</v>
      </c>
      <c r="BH162" s="156">
        <f>IF(N162="sníž. přenesená",J162,0)</f>
        <v>0</v>
      </c>
      <c r="BI162" s="156">
        <f>IF(N162="nulová",J162,0)</f>
        <v>0</v>
      </c>
      <c r="BJ162" s="15" t="s">
        <v>93</v>
      </c>
      <c r="BK162" s="156">
        <f>ROUND(I162*H162,2)</f>
        <v>0</v>
      </c>
      <c r="BL162" s="15" t="s">
        <v>269</v>
      </c>
      <c r="BM162" s="155" t="s">
        <v>2097</v>
      </c>
    </row>
    <row r="163" spans="1:47" s="2" customFormat="1" ht="12">
      <c r="A163" s="184"/>
      <c r="B163" s="212"/>
      <c r="C163" s="184"/>
      <c r="D163" s="201" t="s">
        <v>202</v>
      </c>
      <c r="E163" s="184"/>
      <c r="F163" s="202" t="s">
        <v>2096</v>
      </c>
      <c r="G163" s="184"/>
      <c r="H163" s="184"/>
      <c r="I163" s="157"/>
      <c r="J163" s="184"/>
      <c r="K163" s="184"/>
      <c r="L163" s="212"/>
      <c r="M163" s="232"/>
      <c r="N163" s="233"/>
      <c r="O163" s="229"/>
      <c r="P163" s="229"/>
      <c r="Q163" s="229"/>
      <c r="R163" s="229"/>
      <c r="S163" s="229"/>
      <c r="T163" s="234"/>
      <c r="U163" s="184"/>
      <c r="V163" s="184"/>
      <c r="W163" s="184"/>
      <c r="X163" s="184"/>
      <c r="Y163" s="184"/>
      <c r="Z163" s="31"/>
      <c r="AA163" s="31"/>
      <c r="AB163" s="31"/>
      <c r="AC163" s="31"/>
      <c r="AD163" s="31"/>
      <c r="AE163" s="31"/>
      <c r="AT163" s="15" t="s">
        <v>202</v>
      </c>
      <c r="AU163" s="15" t="s">
        <v>96</v>
      </c>
    </row>
    <row r="164" spans="1:51" s="13" customFormat="1" ht="12">
      <c r="A164" s="186"/>
      <c r="B164" s="214"/>
      <c r="C164" s="186"/>
      <c r="D164" s="201" t="s">
        <v>257</v>
      </c>
      <c r="E164" s="203" t="s">
        <v>1</v>
      </c>
      <c r="F164" s="204" t="s">
        <v>93</v>
      </c>
      <c r="G164" s="186"/>
      <c r="H164" s="205">
        <v>1</v>
      </c>
      <c r="I164" s="162"/>
      <c r="J164" s="186"/>
      <c r="K164" s="186"/>
      <c r="L164" s="214"/>
      <c r="M164" s="235"/>
      <c r="N164" s="236"/>
      <c r="O164" s="236"/>
      <c r="P164" s="236"/>
      <c r="Q164" s="236"/>
      <c r="R164" s="236"/>
      <c r="S164" s="236"/>
      <c r="T164" s="237"/>
      <c r="U164" s="186"/>
      <c r="V164" s="186"/>
      <c r="W164" s="186"/>
      <c r="X164" s="186"/>
      <c r="Y164" s="186"/>
      <c r="AT164" s="161" t="s">
        <v>257</v>
      </c>
      <c r="AU164" s="161" t="s">
        <v>96</v>
      </c>
      <c r="AV164" s="13" t="s">
        <v>96</v>
      </c>
      <c r="AW164" s="13" t="s">
        <v>40</v>
      </c>
      <c r="AX164" s="13" t="s">
        <v>93</v>
      </c>
      <c r="AY164" s="161" t="s">
        <v>195</v>
      </c>
    </row>
    <row r="165" spans="1:65" s="2" customFormat="1" ht="16.5" customHeight="1">
      <c r="A165" s="184"/>
      <c r="B165" s="212"/>
      <c r="C165" s="206" t="s">
        <v>253</v>
      </c>
      <c r="D165" s="206" t="s">
        <v>327</v>
      </c>
      <c r="E165" s="207" t="s">
        <v>2098</v>
      </c>
      <c r="F165" s="208" t="s">
        <v>2099</v>
      </c>
      <c r="G165" s="209" t="s">
        <v>482</v>
      </c>
      <c r="H165" s="210">
        <v>6</v>
      </c>
      <c r="I165" s="170"/>
      <c r="J165" s="187">
        <f>ROUND(I165*H165,2)</f>
        <v>0</v>
      </c>
      <c r="K165" s="238"/>
      <c r="L165" s="239"/>
      <c r="M165" s="240" t="s">
        <v>1</v>
      </c>
      <c r="N165" s="241" t="s">
        <v>50</v>
      </c>
      <c r="O165" s="229"/>
      <c r="P165" s="230">
        <f>O165*H165</f>
        <v>0</v>
      </c>
      <c r="Q165" s="230">
        <v>0.0004</v>
      </c>
      <c r="R165" s="230">
        <f>Q165*H165</f>
        <v>0.0024000000000000002</v>
      </c>
      <c r="S165" s="230">
        <v>0</v>
      </c>
      <c r="T165" s="231">
        <f>S165*H165</f>
        <v>0</v>
      </c>
      <c r="U165" s="184"/>
      <c r="V165" s="184"/>
      <c r="W165" s="184"/>
      <c r="X165" s="184"/>
      <c r="Y165" s="184"/>
      <c r="Z165" s="31"/>
      <c r="AA165" s="31"/>
      <c r="AB165" s="31"/>
      <c r="AC165" s="31"/>
      <c r="AD165" s="31"/>
      <c r="AE165" s="31"/>
      <c r="AR165" s="155" t="s">
        <v>479</v>
      </c>
      <c r="AT165" s="155" t="s">
        <v>327</v>
      </c>
      <c r="AU165" s="155" t="s">
        <v>96</v>
      </c>
      <c r="AY165" s="15" t="s">
        <v>195</v>
      </c>
      <c r="BE165" s="156">
        <f>IF(N165="základní",J165,0)</f>
        <v>0</v>
      </c>
      <c r="BF165" s="156">
        <f>IF(N165="snížená",J165,0)</f>
        <v>0</v>
      </c>
      <c r="BG165" s="156">
        <f>IF(N165="zákl. přenesená",J165,0)</f>
        <v>0</v>
      </c>
      <c r="BH165" s="156">
        <f>IF(N165="sníž. přenesená",J165,0)</f>
        <v>0</v>
      </c>
      <c r="BI165" s="156">
        <f>IF(N165="nulová",J165,0)</f>
        <v>0</v>
      </c>
      <c r="BJ165" s="15" t="s">
        <v>93</v>
      </c>
      <c r="BK165" s="156">
        <f>ROUND(I165*H165,2)</f>
        <v>0</v>
      </c>
      <c r="BL165" s="15" t="s">
        <v>269</v>
      </c>
      <c r="BM165" s="155" t="s">
        <v>2100</v>
      </c>
    </row>
    <row r="166" spans="1:47" s="2" customFormat="1" ht="12">
      <c r="A166" s="184"/>
      <c r="B166" s="212"/>
      <c r="C166" s="184"/>
      <c r="D166" s="201" t="s">
        <v>202</v>
      </c>
      <c r="E166" s="184"/>
      <c r="F166" s="202" t="s">
        <v>2099</v>
      </c>
      <c r="G166" s="184"/>
      <c r="H166" s="184"/>
      <c r="I166" s="157"/>
      <c r="J166" s="184"/>
      <c r="K166" s="184"/>
      <c r="L166" s="212"/>
      <c r="M166" s="232"/>
      <c r="N166" s="233"/>
      <c r="O166" s="229"/>
      <c r="P166" s="229"/>
      <c r="Q166" s="229"/>
      <c r="R166" s="229"/>
      <c r="S166" s="229"/>
      <c r="T166" s="234"/>
      <c r="U166" s="184"/>
      <c r="V166" s="184"/>
      <c r="W166" s="184"/>
      <c r="X166" s="184"/>
      <c r="Y166" s="184"/>
      <c r="Z166" s="31"/>
      <c r="AA166" s="31"/>
      <c r="AB166" s="31"/>
      <c r="AC166" s="31"/>
      <c r="AD166" s="31"/>
      <c r="AE166" s="31"/>
      <c r="AT166" s="15" t="s">
        <v>202</v>
      </c>
      <c r="AU166" s="15" t="s">
        <v>96</v>
      </c>
    </row>
    <row r="167" spans="1:51" s="13" customFormat="1" ht="12">
      <c r="A167" s="186"/>
      <c r="B167" s="214"/>
      <c r="C167" s="186"/>
      <c r="D167" s="201" t="s">
        <v>257</v>
      </c>
      <c r="E167" s="203" t="s">
        <v>1</v>
      </c>
      <c r="F167" s="204" t="s">
        <v>216</v>
      </c>
      <c r="G167" s="186"/>
      <c r="H167" s="205">
        <v>6</v>
      </c>
      <c r="I167" s="162"/>
      <c r="J167" s="186"/>
      <c r="K167" s="186"/>
      <c r="L167" s="214"/>
      <c r="M167" s="235"/>
      <c r="N167" s="236"/>
      <c r="O167" s="236"/>
      <c r="P167" s="236"/>
      <c r="Q167" s="236"/>
      <c r="R167" s="236"/>
      <c r="S167" s="236"/>
      <c r="T167" s="237"/>
      <c r="U167" s="186"/>
      <c r="V167" s="186"/>
      <c r="W167" s="186"/>
      <c r="X167" s="186"/>
      <c r="Y167" s="186"/>
      <c r="AT167" s="161" t="s">
        <v>257</v>
      </c>
      <c r="AU167" s="161" t="s">
        <v>96</v>
      </c>
      <c r="AV167" s="13" t="s">
        <v>96</v>
      </c>
      <c r="AW167" s="13" t="s">
        <v>40</v>
      </c>
      <c r="AX167" s="13" t="s">
        <v>93</v>
      </c>
      <c r="AY167" s="161" t="s">
        <v>195</v>
      </c>
    </row>
    <row r="168" spans="1:65" s="2" customFormat="1" ht="16.5" customHeight="1">
      <c r="A168" s="184"/>
      <c r="B168" s="212"/>
      <c r="C168" s="206" t="s">
        <v>260</v>
      </c>
      <c r="D168" s="206" t="s">
        <v>327</v>
      </c>
      <c r="E168" s="207" t="s">
        <v>2101</v>
      </c>
      <c r="F168" s="208" t="s">
        <v>2102</v>
      </c>
      <c r="G168" s="209" t="s">
        <v>482</v>
      </c>
      <c r="H168" s="210">
        <v>6</v>
      </c>
      <c r="I168" s="170"/>
      <c r="J168" s="187">
        <f>ROUND(I168*H168,2)</f>
        <v>0</v>
      </c>
      <c r="K168" s="238"/>
      <c r="L168" s="239"/>
      <c r="M168" s="240" t="s">
        <v>1</v>
      </c>
      <c r="N168" s="241" t="s">
        <v>50</v>
      </c>
      <c r="O168" s="229"/>
      <c r="P168" s="230">
        <f>O168*H168</f>
        <v>0</v>
      </c>
      <c r="Q168" s="230">
        <v>0.0004</v>
      </c>
      <c r="R168" s="230">
        <f>Q168*H168</f>
        <v>0.0024000000000000002</v>
      </c>
      <c r="S168" s="230">
        <v>0</v>
      </c>
      <c r="T168" s="231">
        <f>S168*H168</f>
        <v>0</v>
      </c>
      <c r="U168" s="184"/>
      <c r="V168" s="184"/>
      <c r="W168" s="184"/>
      <c r="X168" s="184"/>
      <c r="Y168" s="184"/>
      <c r="Z168" s="31"/>
      <c r="AA168" s="31"/>
      <c r="AB168" s="31"/>
      <c r="AC168" s="31"/>
      <c r="AD168" s="31"/>
      <c r="AE168" s="31"/>
      <c r="AR168" s="155" t="s">
        <v>479</v>
      </c>
      <c r="AT168" s="155" t="s">
        <v>327</v>
      </c>
      <c r="AU168" s="155" t="s">
        <v>96</v>
      </c>
      <c r="AY168" s="15" t="s">
        <v>195</v>
      </c>
      <c r="BE168" s="156">
        <f>IF(N168="základní",J168,0)</f>
        <v>0</v>
      </c>
      <c r="BF168" s="156">
        <f>IF(N168="snížená",J168,0)</f>
        <v>0</v>
      </c>
      <c r="BG168" s="156">
        <f>IF(N168="zákl. přenesená",J168,0)</f>
        <v>0</v>
      </c>
      <c r="BH168" s="156">
        <f>IF(N168="sníž. přenesená",J168,0)</f>
        <v>0</v>
      </c>
      <c r="BI168" s="156">
        <f>IF(N168="nulová",J168,0)</f>
        <v>0</v>
      </c>
      <c r="BJ168" s="15" t="s">
        <v>93</v>
      </c>
      <c r="BK168" s="156">
        <f>ROUND(I168*H168,2)</f>
        <v>0</v>
      </c>
      <c r="BL168" s="15" t="s">
        <v>269</v>
      </c>
      <c r="BM168" s="155" t="s">
        <v>2103</v>
      </c>
    </row>
    <row r="169" spans="1:47" s="2" customFormat="1" ht="12">
      <c r="A169" s="184"/>
      <c r="B169" s="212"/>
      <c r="C169" s="184"/>
      <c r="D169" s="201" t="s">
        <v>202</v>
      </c>
      <c r="E169" s="184"/>
      <c r="F169" s="202" t="s">
        <v>2102</v>
      </c>
      <c r="G169" s="184"/>
      <c r="H169" s="184"/>
      <c r="I169" s="157"/>
      <c r="J169" s="184"/>
      <c r="K169" s="184"/>
      <c r="L169" s="212"/>
      <c r="M169" s="232"/>
      <c r="N169" s="233"/>
      <c r="O169" s="229"/>
      <c r="P169" s="229"/>
      <c r="Q169" s="229"/>
      <c r="R169" s="229"/>
      <c r="S169" s="229"/>
      <c r="T169" s="234"/>
      <c r="U169" s="184"/>
      <c r="V169" s="184"/>
      <c r="W169" s="184"/>
      <c r="X169" s="184"/>
      <c r="Y169" s="184"/>
      <c r="Z169" s="31"/>
      <c r="AA169" s="31"/>
      <c r="AB169" s="31"/>
      <c r="AC169" s="31"/>
      <c r="AD169" s="31"/>
      <c r="AE169" s="31"/>
      <c r="AT169" s="15" t="s">
        <v>202</v>
      </c>
      <c r="AU169" s="15" t="s">
        <v>96</v>
      </c>
    </row>
    <row r="170" spans="1:51" s="13" customFormat="1" ht="12">
      <c r="A170" s="186"/>
      <c r="B170" s="214"/>
      <c r="C170" s="186"/>
      <c r="D170" s="201" t="s">
        <v>257</v>
      </c>
      <c r="E170" s="203" t="s">
        <v>1</v>
      </c>
      <c r="F170" s="204" t="s">
        <v>216</v>
      </c>
      <c r="G170" s="186"/>
      <c r="H170" s="205">
        <v>6</v>
      </c>
      <c r="I170" s="162"/>
      <c r="J170" s="186"/>
      <c r="K170" s="186"/>
      <c r="L170" s="214"/>
      <c r="M170" s="235"/>
      <c r="N170" s="236"/>
      <c r="O170" s="236"/>
      <c r="P170" s="236"/>
      <c r="Q170" s="236"/>
      <c r="R170" s="236"/>
      <c r="S170" s="236"/>
      <c r="T170" s="237"/>
      <c r="U170" s="186"/>
      <c r="V170" s="186"/>
      <c r="W170" s="186"/>
      <c r="X170" s="186"/>
      <c r="Y170" s="186"/>
      <c r="AT170" s="161" t="s">
        <v>257</v>
      </c>
      <c r="AU170" s="161" t="s">
        <v>96</v>
      </c>
      <c r="AV170" s="13" t="s">
        <v>96</v>
      </c>
      <c r="AW170" s="13" t="s">
        <v>40</v>
      </c>
      <c r="AX170" s="13" t="s">
        <v>93</v>
      </c>
      <c r="AY170" s="161" t="s">
        <v>195</v>
      </c>
    </row>
    <row r="171" spans="1:65" s="2" customFormat="1" ht="16.5" customHeight="1">
      <c r="A171" s="184"/>
      <c r="B171" s="212"/>
      <c r="C171" s="206" t="s">
        <v>8</v>
      </c>
      <c r="D171" s="206" t="s">
        <v>327</v>
      </c>
      <c r="E171" s="207" t="s">
        <v>2104</v>
      </c>
      <c r="F171" s="208" t="s">
        <v>2105</v>
      </c>
      <c r="G171" s="209" t="s">
        <v>482</v>
      </c>
      <c r="H171" s="210">
        <v>2</v>
      </c>
      <c r="I171" s="170"/>
      <c r="J171" s="187">
        <f>ROUND(I171*H171,2)</f>
        <v>0</v>
      </c>
      <c r="K171" s="238"/>
      <c r="L171" s="239"/>
      <c r="M171" s="240" t="s">
        <v>1</v>
      </c>
      <c r="N171" s="241" t="s">
        <v>50</v>
      </c>
      <c r="O171" s="229"/>
      <c r="P171" s="230">
        <f>O171*H171</f>
        <v>0</v>
      </c>
      <c r="Q171" s="230">
        <v>0.0004</v>
      </c>
      <c r="R171" s="230">
        <f>Q171*H171</f>
        <v>0.0008</v>
      </c>
      <c r="S171" s="230">
        <v>0</v>
      </c>
      <c r="T171" s="231">
        <f>S171*H171</f>
        <v>0</v>
      </c>
      <c r="U171" s="184"/>
      <c r="V171" s="184"/>
      <c r="W171" s="184"/>
      <c r="X171" s="184"/>
      <c r="Y171" s="184"/>
      <c r="Z171" s="31"/>
      <c r="AA171" s="31"/>
      <c r="AB171" s="31"/>
      <c r="AC171" s="31"/>
      <c r="AD171" s="31"/>
      <c r="AE171" s="31"/>
      <c r="AR171" s="155" t="s">
        <v>479</v>
      </c>
      <c r="AT171" s="155" t="s">
        <v>327</v>
      </c>
      <c r="AU171" s="155" t="s">
        <v>96</v>
      </c>
      <c r="AY171" s="15" t="s">
        <v>195</v>
      </c>
      <c r="BE171" s="156">
        <f>IF(N171="základní",J171,0)</f>
        <v>0</v>
      </c>
      <c r="BF171" s="156">
        <f>IF(N171="snížená",J171,0)</f>
        <v>0</v>
      </c>
      <c r="BG171" s="156">
        <f>IF(N171="zákl. přenesená",J171,0)</f>
        <v>0</v>
      </c>
      <c r="BH171" s="156">
        <f>IF(N171="sníž. přenesená",J171,0)</f>
        <v>0</v>
      </c>
      <c r="BI171" s="156">
        <f>IF(N171="nulová",J171,0)</f>
        <v>0</v>
      </c>
      <c r="BJ171" s="15" t="s">
        <v>93</v>
      </c>
      <c r="BK171" s="156">
        <f>ROUND(I171*H171,2)</f>
        <v>0</v>
      </c>
      <c r="BL171" s="15" t="s">
        <v>269</v>
      </c>
      <c r="BM171" s="155" t="s">
        <v>2106</v>
      </c>
    </row>
    <row r="172" spans="1:47" s="2" customFormat="1" ht="12">
      <c r="A172" s="184"/>
      <c r="B172" s="212"/>
      <c r="C172" s="184"/>
      <c r="D172" s="201" t="s">
        <v>202</v>
      </c>
      <c r="E172" s="184"/>
      <c r="F172" s="202" t="s">
        <v>2105</v>
      </c>
      <c r="G172" s="184"/>
      <c r="H172" s="184"/>
      <c r="I172" s="157"/>
      <c r="J172" s="184"/>
      <c r="K172" s="184"/>
      <c r="L172" s="212"/>
      <c r="M172" s="232"/>
      <c r="N172" s="233"/>
      <c r="O172" s="229"/>
      <c r="P172" s="229"/>
      <c r="Q172" s="229"/>
      <c r="R172" s="229"/>
      <c r="S172" s="229"/>
      <c r="T172" s="234"/>
      <c r="U172" s="184"/>
      <c r="V172" s="184"/>
      <c r="W172" s="184"/>
      <c r="X172" s="184"/>
      <c r="Y172" s="184"/>
      <c r="Z172" s="31"/>
      <c r="AA172" s="31"/>
      <c r="AB172" s="31"/>
      <c r="AC172" s="31"/>
      <c r="AD172" s="31"/>
      <c r="AE172" s="31"/>
      <c r="AT172" s="15" t="s">
        <v>202</v>
      </c>
      <c r="AU172" s="15" t="s">
        <v>96</v>
      </c>
    </row>
    <row r="173" spans="1:51" s="13" customFormat="1" ht="12">
      <c r="A173" s="186"/>
      <c r="B173" s="214"/>
      <c r="C173" s="186"/>
      <c r="D173" s="201" t="s">
        <v>257</v>
      </c>
      <c r="E173" s="203" t="s">
        <v>1</v>
      </c>
      <c r="F173" s="204" t="s">
        <v>96</v>
      </c>
      <c r="G173" s="186"/>
      <c r="H173" s="205">
        <v>2</v>
      </c>
      <c r="I173" s="162"/>
      <c r="J173" s="186"/>
      <c r="K173" s="186"/>
      <c r="L173" s="214"/>
      <c r="M173" s="235"/>
      <c r="N173" s="236"/>
      <c r="O173" s="236"/>
      <c r="P173" s="236"/>
      <c r="Q173" s="236"/>
      <c r="R173" s="236"/>
      <c r="S173" s="236"/>
      <c r="T173" s="237"/>
      <c r="U173" s="186"/>
      <c r="V173" s="186"/>
      <c r="W173" s="186"/>
      <c r="X173" s="186"/>
      <c r="Y173" s="186"/>
      <c r="AT173" s="161" t="s">
        <v>257</v>
      </c>
      <c r="AU173" s="161" t="s">
        <v>96</v>
      </c>
      <c r="AV173" s="13" t="s">
        <v>96</v>
      </c>
      <c r="AW173" s="13" t="s">
        <v>40</v>
      </c>
      <c r="AX173" s="13" t="s">
        <v>93</v>
      </c>
      <c r="AY173" s="161" t="s">
        <v>195</v>
      </c>
    </row>
    <row r="174" spans="1:65" s="2" customFormat="1" ht="16.5" customHeight="1">
      <c r="A174" s="184"/>
      <c r="B174" s="212"/>
      <c r="C174" s="206" t="s">
        <v>269</v>
      </c>
      <c r="D174" s="206" t="s">
        <v>327</v>
      </c>
      <c r="E174" s="207" t="s">
        <v>2107</v>
      </c>
      <c r="F174" s="208" t="s">
        <v>2108</v>
      </c>
      <c r="G174" s="209" t="s">
        <v>482</v>
      </c>
      <c r="H174" s="210">
        <v>2</v>
      </c>
      <c r="I174" s="170"/>
      <c r="J174" s="187">
        <f>ROUND(I174*H174,2)</f>
        <v>0</v>
      </c>
      <c r="K174" s="238"/>
      <c r="L174" s="239"/>
      <c r="M174" s="240" t="s">
        <v>1</v>
      </c>
      <c r="N174" s="241" t="s">
        <v>50</v>
      </c>
      <c r="O174" s="229"/>
      <c r="P174" s="230">
        <f>O174*H174</f>
        <v>0</v>
      </c>
      <c r="Q174" s="230">
        <v>0.0004</v>
      </c>
      <c r="R174" s="230">
        <f>Q174*H174</f>
        <v>0.0008</v>
      </c>
      <c r="S174" s="230">
        <v>0</v>
      </c>
      <c r="T174" s="231">
        <f>S174*H174</f>
        <v>0</v>
      </c>
      <c r="U174" s="184"/>
      <c r="V174" s="184"/>
      <c r="W174" s="184"/>
      <c r="X174" s="184"/>
      <c r="Y174" s="184"/>
      <c r="Z174" s="31"/>
      <c r="AA174" s="31"/>
      <c r="AB174" s="31"/>
      <c r="AC174" s="31"/>
      <c r="AD174" s="31"/>
      <c r="AE174" s="31"/>
      <c r="AR174" s="155" t="s">
        <v>479</v>
      </c>
      <c r="AT174" s="155" t="s">
        <v>327</v>
      </c>
      <c r="AU174" s="155" t="s">
        <v>96</v>
      </c>
      <c r="AY174" s="15" t="s">
        <v>195</v>
      </c>
      <c r="BE174" s="156">
        <f>IF(N174="základní",J174,0)</f>
        <v>0</v>
      </c>
      <c r="BF174" s="156">
        <f>IF(N174="snížená",J174,0)</f>
        <v>0</v>
      </c>
      <c r="BG174" s="156">
        <f>IF(N174="zákl. přenesená",J174,0)</f>
        <v>0</v>
      </c>
      <c r="BH174" s="156">
        <f>IF(N174="sníž. přenesená",J174,0)</f>
        <v>0</v>
      </c>
      <c r="BI174" s="156">
        <f>IF(N174="nulová",J174,0)</f>
        <v>0</v>
      </c>
      <c r="BJ174" s="15" t="s">
        <v>93</v>
      </c>
      <c r="BK174" s="156">
        <f>ROUND(I174*H174,2)</f>
        <v>0</v>
      </c>
      <c r="BL174" s="15" t="s">
        <v>269</v>
      </c>
      <c r="BM174" s="155" t="s">
        <v>2109</v>
      </c>
    </row>
    <row r="175" spans="1:47" s="2" customFormat="1" ht="12">
      <c r="A175" s="184"/>
      <c r="B175" s="212"/>
      <c r="C175" s="184"/>
      <c r="D175" s="201" t="s">
        <v>202</v>
      </c>
      <c r="E175" s="184"/>
      <c r="F175" s="202" t="s">
        <v>2108</v>
      </c>
      <c r="G175" s="184"/>
      <c r="H175" s="184"/>
      <c r="I175" s="157"/>
      <c r="J175" s="184"/>
      <c r="K175" s="184"/>
      <c r="L175" s="212"/>
      <c r="M175" s="232"/>
      <c r="N175" s="233"/>
      <c r="O175" s="229"/>
      <c r="P175" s="229"/>
      <c r="Q175" s="229"/>
      <c r="R175" s="229"/>
      <c r="S175" s="229"/>
      <c r="T175" s="234"/>
      <c r="U175" s="184"/>
      <c r="V175" s="184"/>
      <c r="W175" s="184"/>
      <c r="X175" s="184"/>
      <c r="Y175" s="184"/>
      <c r="Z175" s="31"/>
      <c r="AA175" s="31"/>
      <c r="AB175" s="31"/>
      <c r="AC175" s="31"/>
      <c r="AD175" s="31"/>
      <c r="AE175" s="31"/>
      <c r="AT175" s="15" t="s">
        <v>202</v>
      </c>
      <c r="AU175" s="15" t="s">
        <v>96</v>
      </c>
    </row>
    <row r="176" spans="1:51" s="13" customFormat="1" ht="12">
      <c r="A176" s="186"/>
      <c r="B176" s="214"/>
      <c r="C176" s="186"/>
      <c r="D176" s="201" t="s">
        <v>257</v>
      </c>
      <c r="E176" s="203" t="s">
        <v>1</v>
      </c>
      <c r="F176" s="204" t="s">
        <v>96</v>
      </c>
      <c r="G176" s="186"/>
      <c r="H176" s="205">
        <v>2</v>
      </c>
      <c r="I176" s="162"/>
      <c r="J176" s="186"/>
      <c r="K176" s="186"/>
      <c r="L176" s="214"/>
      <c r="M176" s="235"/>
      <c r="N176" s="236"/>
      <c r="O176" s="236"/>
      <c r="P176" s="236"/>
      <c r="Q176" s="236"/>
      <c r="R176" s="236"/>
      <c r="S176" s="236"/>
      <c r="T176" s="237"/>
      <c r="U176" s="186"/>
      <c r="V176" s="186"/>
      <c r="W176" s="186"/>
      <c r="X176" s="186"/>
      <c r="Y176" s="186"/>
      <c r="AT176" s="161" t="s">
        <v>257</v>
      </c>
      <c r="AU176" s="161" t="s">
        <v>96</v>
      </c>
      <c r="AV176" s="13" t="s">
        <v>96</v>
      </c>
      <c r="AW176" s="13" t="s">
        <v>40</v>
      </c>
      <c r="AX176" s="13" t="s">
        <v>93</v>
      </c>
      <c r="AY176" s="161" t="s">
        <v>195</v>
      </c>
    </row>
    <row r="177" spans="1:65" s="2" customFormat="1" ht="21.75" customHeight="1">
      <c r="A177" s="184"/>
      <c r="B177" s="212"/>
      <c r="C177" s="206" t="s">
        <v>383</v>
      </c>
      <c r="D177" s="206" t="s">
        <v>327</v>
      </c>
      <c r="E177" s="207" t="s">
        <v>2110</v>
      </c>
      <c r="F177" s="208" t="s">
        <v>2111</v>
      </c>
      <c r="G177" s="209" t="s">
        <v>482</v>
      </c>
      <c r="H177" s="210">
        <v>2</v>
      </c>
      <c r="I177" s="170"/>
      <c r="J177" s="187">
        <f>ROUND(I177*H177,2)</f>
        <v>0</v>
      </c>
      <c r="K177" s="238"/>
      <c r="L177" s="239"/>
      <c r="M177" s="240" t="s">
        <v>1</v>
      </c>
      <c r="N177" s="241" t="s">
        <v>50</v>
      </c>
      <c r="O177" s="229"/>
      <c r="P177" s="230">
        <f>O177*H177</f>
        <v>0</v>
      </c>
      <c r="Q177" s="230">
        <v>0.0004</v>
      </c>
      <c r="R177" s="230">
        <f>Q177*H177</f>
        <v>0.0008</v>
      </c>
      <c r="S177" s="230">
        <v>0</v>
      </c>
      <c r="T177" s="231">
        <f>S177*H177</f>
        <v>0</v>
      </c>
      <c r="U177" s="184"/>
      <c r="V177" s="184"/>
      <c r="W177" s="184"/>
      <c r="X177" s="184"/>
      <c r="Y177" s="184"/>
      <c r="Z177" s="31"/>
      <c r="AA177" s="31"/>
      <c r="AB177" s="31"/>
      <c r="AC177" s="31"/>
      <c r="AD177" s="31"/>
      <c r="AE177" s="31"/>
      <c r="AR177" s="155" t="s">
        <v>479</v>
      </c>
      <c r="AT177" s="155" t="s">
        <v>327</v>
      </c>
      <c r="AU177" s="155" t="s">
        <v>96</v>
      </c>
      <c r="AY177" s="15" t="s">
        <v>195</v>
      </c>
      <c r="BE177" s="156">
        <f>IF(N177="základní",J177,0)</f>
        <v>0</v>
      </c>
      <c r="BF177" s="156">
        <f>IF(N177="snížená",J177,0)</f>
        <v>0</v>
      </c>
      <c r="BG177" s="156">
        <f>IF(N177="zákl. přenesená",J177,0)</f>
        <v>0</v>
      </c>
      <c r="BH177" s="156">
        <f>IF(N177="sníž. přenesená",J177,0)</f>
        <v>0</v>
      </c>
      <c r="BI177" s="156">
        <f>IF(N177="nulová",J177,0)</f>
        <v>0</v>
      </c>
      <c r="BJ177" s="15" t="s">
        <v>93</v>
      </c>
      <c r="BK177" s="156">
        <f>ROUND(I177*H177,2)</f>
        <v>0</v>
      </c>
      <c r="BL177" s="15" t="s">
        <v>269</v>
      </c>
      <c r="BM177" s="155" t="s">
        <v>2112</v>
      </c>
    </row>
    <row r="178" spans="1:47" s="2" customFormat="1" ht="12">
      <c r="A178" s="184"/>
      <c r="B178" s="212"/>
      <c r="C178" s="184"/>
      <c r="D178" s="201" t="s">
        <v>202</v>
      </c>
      <c r="E178" s="184"/>
      <c r="F178" s="202" t="s">
        <v>2111</v>
      </c>
      <c r="G178" s="184"/>
      <c r="H178" s="184"/>
      <c r="I178" s="157"/>
      <c r="J178" s="184"/>
      <c r="K178" s="184"/>
      <c r="L178" s="212"/>
      <c r="M178" s="232"/>
      <c r="N178" s="233"/>
      <c r="O178" s="229"/>
      <c r="P178" s="229"/>
      <c r="Q178" s="229"/>
      <c r="R178" s="229"/>
      <c r="S178" s="229"/>
      <c r="T178" s="234"/>
      <c r="U178" s="184"/>
      <c r="V178" s="184"/>
      <c r="W178" s="184"/>
      <c r="X178" s="184"/>
      <c r="Y178" s="184"/>
      <c r="Z178" s="31"/>
      <c r="AA178" s="31"/>
      <c r="AB178" s="31"/>
      <c r="AC178" s="31"/>
      <c r="AD178" s="31"/>
      <c r="AE178" s="31"/>
      <c r="AT178" s="15" t="s">
        <v>202</v>
      </c>
      <c r="AU178" s="15" t="s">
        <v>96</v>
      </c>
    </row>
    <row r="179" spans="1:51" s="13" customFormat="1" ht="12">
      <c r="A179" s="186"/>
      <c r="B179" s="214"/>
      <c r="C179" s="186"/>
      <c r="D179" s="201" t="s">
        <v>257</v>
      </c>
      <c r="E179" s="203" t="s">
        <v>1</v>
      </c>
      <c r="F179" s="204" t="s">
        <v>96</v>
      </c>
      <c r="G179" s="186"/>
      <c r="H179" s="205">
        <v>2</v>
      </c>
      <c r="I179" s="162"/>
      <c r="J179" s="186"/>
      <c r="K179" s="186"/>
      <c r="L179" s="214"/>
      <c r="M179" s="235"/>
      <c r="N179" s="236"/>
      <c r="O179" s="236"/>
      <c r="P179" s="236"/>
      <c r="Q179" s="236"/>
      <c r="R179" s="236"/>
      <c r="S179" s="236"/>
      <c r="T179" s="237"/>
      <c r="U179" s="186"/>
      <c r="V179" s="186"/>
      <c r="W179" s="186"/>
      <c r="X179" s="186"/>
      <c r="Y179" s="186"/>
      <c r="AT179" s="161" t="s">
        <v>257</v>
      </c>
      <c r="AU179" s="161" t="s">
        <v>96</v>
      </c>
      <c r="AV179" s="13" t="s">
        <v>96</v>
      </c>
      <c r="AW179" s="13" t="s">
        <v>40</v>
      </c>
      <c r="AX179" s="13" t="s">
        <v>93</v>
      </c>
      <c r="AY179" s="161" t="s">
        <v>195</v>
      </c>
    </row>
    <row r="180" spans="1:65" s="2" customFormat="1" ht="16.5" customHeight="1">
      <c r="A180" s="184"/>
      <c r="B180" s="212"/>
      <c r="C180" s="206" t="s">
        <v>388</v>
      </c>
      <c r="D180" s="206" t="s">
        <v>327</v>
      </c>
      <c r="E180" s="207" t="s">
        <v>2113</v>
      </c>
      <c r="F180" s="208" t="s">
        <v>2114</v>
      </c>
      <c r="G180" s="209" t="s">
        <v>482</v>
      </c>
      <c r="H180" s="210">
        <v>2</v>
      </c>
      <c r="I180" s="170"/>
      <c r="J180" s="187">
        <f>ROUND(I180*H180,2)</f>
        <v>0</v>
      </c>
      <c r="K180" s="238"/>
      <c r="L180" s="239"/>
      <c r="M180" s="240" t="s">
        <v>1</v>
      </c>
      <c r="N180" s="241" t="s">
        <v>50</v>
      </c>
      <c r="O180" s="229"/>
      <c r="P180" s="230">
        <f>O180*H180</f>
        <v>0</v>
      </c>
      <c r="Q180" s="230">
        <v>0.0004</v>
      </c>
      <c r="R180" s="230">
        <f>Q180*H180</f>
        <v>0.0008</v>
      </c>
      <c r="S180" s="230">
        <v>0</v>
      </c>
      <c r="T180" s="231">
        <f>S180*H180</f>
        <v>0</v>
      </c>
      <c r="U180" s="184"/>
      <c r="V180" s="184"/>
      <c r="W180" s="184"/>
      <c r="X180" s="184"/>
      <c r="Y180" s="184"/>
      <c r="Z180" s="31"/>
      <c r="AA180" s="31"/>
      <c r="AB180" s="31"/>
      <c r="AC180" s="31"/>
      <c r="AD180" s="31"/>
      <c r="AE180" s="31"/>
      <c r="AR180" s="155" t="s">
        <v>479</v>
      </c>
      <c r="AT180" s="155" t="s">
        <v>327</v>
      </c>
      <c r="AU180" s="155" t="s">
        <v>96</v>
      </c>
      <c r="AY180" s="15" t="s">
        <v>195</v>
      </c>
      <c r="BE180" s="156">
        <f>IF(N180="základní",J180,0)</f>
        <v>0</v>
      </c>
      <c r="BF180" s="156">
        <f>IF(N180="snížená",J180,0)</f>
        <v>0</v>
      </c>
      <c r="BG180" s="156">
        <f>IF(N180="zákl. přenesená",J180,0)</f>
        <v>0</v>
      </c>
      <c r="BH180" s="156">
        <f>IF(N180="sníž. přenesená",J180,0)</f>
        <v>0</v>
      </c>
      <c r="BI180" s="156">
        <f>IF(N180="nulová",J180,0)</f>
        <v>0</v>
      </c>
      <c r="BJ180" s="15" t="s">
        <v>93</v>
      </c>
      <c r="BK180" s="156">
        <f>ROUND(I180*H180,2)</f>
        <v>0</v>
      </c>
      <c r="BL180" s="15" t="s">
        <v>269</v>
      </c>
      <c r="BM180" s="155" t="s">
        <v>2115</v>
      </c>
    </row>
    <row r="181" spans="1:47" s="2" customFormat="1" ht="12">
      <c r="A181" s="184"/>
      <c r="B181" s="212"/>
      <c r="C181" s="184"/>
      <c r="D181" s="201" t="s">
        <v>202</v>
      </c>
      <c r="E181" s="184"/>
      <c r="F181" s="202" t="s">
        <v>2114</v>
      </c>
      <c r="G181" s="184"/>
      <c r="H181" s="184"/>
      <c r="I181" s="157"/>
      <c r="J181" s="184"/>
      <c r="K181" s="184"/>
      <c r="L181" s="212"/>
      <c r="M181" s="232"/>
      <c r="N181" s="233"/>
      <c r="O181" s="229"/>
      <c r="P181" s="229"/>
      <c r="Q181" s="229"/>
      <c r="R181" s="229"/>
      <c r="S181" s="229"/>
      <c r="T181" s="234"/>
      <c r="U181" s="184"/>
      <c r="V181" s="184"/>
      <c r="W181" s="184"/>
      <c r="X181" s="184"/>
      <c r="Y181" s="184"/>
      <c r="Z181" s="31"/>
      <c r="AA181" s="31"/>
      <c r="AB181" s="31"/>
      <c r="AC181" s="31"/>
      <c r="AD181" s="31"/>
      <c r="AE181" s="31"/>
      <c r="AT181" s="15" t="s">
        <v>202</v>
      </c>
      <c r="AU181" s="15" t="s">
        <v>96</v>
      </c>
    </row>
    <row r="182" spans="1:51" s="13" customFormat="1" ht="12">
      <c r="A182" s="186"/>
      <c r="B182" s="214"/>
      <c r="C182" s="186"/>
      <c r="D182" s="201" t="s">
        <v>257</v>
      </c>
      <c r="E182" s="203" t="s">
        <v>1</v>
      </c>
      <c r="F182" s="204" t="s">
        <v>96</v>
      </c>
      <c r="G182" s="186"/>
      <c r="H182" s="205">
        <v>2</v>
      </c>
      <c r="I182" s="162"/>
      <c r="J182" s="186"/>
      <c r="K182" s="186"/>
      <c r="L182" s="214"/>
      <c r="M182" s="235"/>
      <c r="N182" s="236"/>
      <c r="O182" s="236"/>
      <c r="P182" s="236"/>
      <c r="Q182" s="236"/>
      <c r="R182" s="236"/>
      <c r="S182" s="236"/>
      <c r="T182" s="237"/>
      <c r="U182" s="186"/>
      <c r="V182" s="186"/>
      <c r="W182" s="186"/>
      <c r="X182" s="186"/>
      <c r="Y182" s="186"/>
      <c r="AT182" s="161" t="s">
        <v>257</v>
      </c>
      <c r="AU182" s="161" t="s">
        <v>96</v>
      </c>
      <c r="AV182" s="13" t="s">
        <v>96</v>
      </c>
      <c r="AW182" s="13" t="s">
        <v>40</v>
      </c>
      <c r="AX182" s="13" t="s">
        <v>93</v>
      </c>
      <c r="AY182" s="161" t="s">
        <v>195</v>
      </c>
    </row>
    <row r="183" spans="1:65" s="2" customFormat="1" ht="16.5" customHeight="1">
      <c r="A183" s="184"/>
      <c r="B183" s="212"/>
      <c r="C183" s="206" t="s">
        <v>395</v>
      </c>
      <c r="D183" s="206" t="s">
        <v>327</v>
      </c>
      <c r="E183" s="207" t="s">
        <v>2116</v>
      </c>
      <c r="F183" s="208" t="s">
        <v>2117</v>
      </c>
      <c r="G183" s="209" t="s">
        <v>482</v>
      </c>
      <c r="H183" s="210">
        <v>2</v>
      </c>
      <c r="I183" s="170"/>
      <c r="J183" s="187">
        <f>ROUND(I183*H183,2)</f>
        <v>0</v>
      </c>
      <c r="K183" s="238"/>
      <c r="L183" s="239"/>
      <c r="M183" s="240" t="s">
        <v>1</v>
      </c>
      <c r="N183" s="241" t="s">
        <v>50</v>
      </c>
      <c r="O183" s="229"/>
      <c r="P183" s="230">
        <f>O183*H183</f>
        <v>0</v>
      </c>
      <c r="Q183" s="230">
        <v>0.0004</v>
      </c>
      <c r="R183" s="230">
        <f>Q183*H183</f>
        <v>0.0008</v>
      </c>
      <c r="S183" s="230">
        <v>0</v>
      </c>
      <c r="T183" s="231">
        <f>S183*H183</f>
        <v>0</v>
      </c>
      <c r="U183" s="184"/>
      <c r="V183" s="184"/>
      <c r="W183" s="184"/>
      <c r="X183" s="184"/>
      <c r="Y183" s="184"/>
      <c r="Z183" s="31"/>
      <c r="AA183" s="31"/>
      <c r="AB183" s="31"/>
      <c r="AC183" s="31"/>
      <c r="AD183" s="31"/>
      <c r="AE183" s="31"/>
      <c r="AR183" s="155" t="s">
        <v>479</v>
      </c>
      <c r="AT183" s="155" t="s">
        <v>327</v>
      </c>
      <c r="AU183" s="155" t="s">
        <v>96</v>
      </c>
      <c r="AY183" s="15" t="s">
        <v>195</v>
      </c>
      <c r="BE183" s="156">
        <f>IF(N183="základní",J183,0)</f>
        <v>0</v>
      </c>
      <c r="BF183" s="156">
        <f>IF(N183="snížená",J183,0)</f>
        <v>0</v>
      </c>
      <c r="BG183" s="156">
        <f>IF(N183="zákl. přenesená",J183,0)</f>
        <v>0</v>
      </c>
      <c r="BH183" s="156">
        <f>IF(N183="sníž. přenesená",J183,0)</f>
        <v>0</v>
      </c>
      <c r="BI183" s="156">
        <f>IF(N183="nulová",J183,0)</f>
        <v>0</v>
      </c>
      <c r="BJ183" s="15" t="s">
        <v>93</v>
      </c>
      <c r="BK183" s="156">
        <f>ROUND(I183*H183,2)</f>
        <v>0</v>
      </c>
      <c r="BL183" s="15" t="s">
        <v>269</v>
      </c>
      <c r="BM183" s="155" t="s">
        <v>2118</v>
      </c>
    </row>
    <row r="184" spans="1:47" s="2" customFormat="1" ht="12">
      <c r="A184" s="184"/>
      <c r="B184" s="212"/>
      <c r="C184" s="184"/>
      <c r="D184" s="201" t="s">
        <v>202</v>
      </c>
      <c r="E184" s="184"/>
      <c r="F184" s="202" t="s">
        <v>2117</v>
      </c>
      <c r="G184" s="184"/>
      <c r="H184" s="184"/>
      <c r="I184" s="157"/>
      <c r="J184" s="184"/>
      <c r="K184" s="184"/>
      <c r="L184" s="212"/>
      <c r="M184" s="232"/>
      <c r="N184" s="233"/>
      <c r="O184" s="229"/>
      <c r="P184" s="229"/>
      <c r="Q184" s="229"/>
      <c r="R184" s="229"/>
      <c r="S184" s="229"/>
      <c r="T184" s="234"/>
      <c r="U184" s="184"/>
      <c r="V184" s="184"/>
      <c r="W184" s="184"/>
      <c r="X184" s="184"/>
      <c r="Y184" s="184"/>
      <c r="Z184" s="31"/>
      <c r="AA184" s="31"/>
      <c r="AB184" s="31"/>
      <c r="AC184" s="31"/>
      <c r="AD184" s="31"/>
      <c r="AE184" s="31"/>
      <c r="AT184" s="15" t="s">
        <v>202</v>
      </c>
      <c r="AU184" s="15" t="s">
        <v>96</v>
      </c>
    </row>
    <row r="185" spans="1:51" s="13" customFormat="1" ht="12">
      <c r="A185" s="186"/>
      <c r="B185" s="214"/>
      <c r="C185" s="186"/>
      <c r="D185" s="201" t="s">
        <v>257</v>
      </c>
      <c r="E185" s="203" t="s">
        <v>1</v>
      </c>
      <c r="F185" s="204" t="s">
        <v>96</v>
      </c>
      <c r="G185" s="186"/>
      <c r="H185" s="205">
        <v>2</v>
      </c>
      <c r="I185" s="162"/>
      <c r="J185" s="186"/>
      <c r="K185" s="186"/>
      <c r="L185" s="214"/>
      <c r="M185" s="235"/>
      <c r="N185" s="236"/>
      <c r="O185" s="236"/>
      <c r="P185" s="236"/>
      <c r="Q185" s="236"/>
      <c r="R185" s="236"/>
      <c r="S185" s="236"/>
      <c r="T185" s="237"/>
      <c r="U185" s="186"/>
      <c r="V185" s="186"/>
      <c r="W185" s="186"/>
      <c r="X185" s="186"/>
      <c r="Y185" s="186"/>
      <c r="AT185" s="161" t="s">
        <v>257</v>
      </c>
      <c r="AU185" s="161" t="s">
        <v>96</v>
      </c>
      <c r="AV185" s="13" t="s">
        <v>96</v>
      </c>
      <c r="AW185" s="13" t="s">
        <v>40</v>
      </c>
      <c r="AX185" s="13" t="s">
        <v>93</v>
      </c>
      <c r="AY185" s="161" t="s">
        <v>195</v>
      </c>
    </row>
    <row r="186" spans="1:65" s="2" customFormat="1" ht="16.5" customHeight="1">
      <c r="A186" s="184"/>
      <c r="B186" s="212"/>
      <c r="C186" s="206" t="s">
        <v>402</v>
      </c>
      <c r="D186" s="206" t="s">
        <v>327</v>
      </c>
      <c r="E186" s="207" t="s">
        <v>2119</v>
      </c>
      <c r="F186" s="208" t="s">
        <v>2120</v>
      </c>
      <c r="G186" s="209" t="s">
        <v>482</v>
      </c>
      <c r="H186" s="210">
        <v>2</v>
      </c>
      <c r="I186" s="170"/>
      <c r="J186" s="187">
        <f>ROUND(I186*H186,2)</f>
        <v>0</v>
      </c>
      <c r="K186" s="238"/>
      <c r="L186" s="239"/>
      <c r="M186" s="240" t="s">
        <v>1</v>
      </c>
      <c r="N186" s="241" t="s">
        <v>50</v>
      </c>
      <c r="O186" s="229"/>
      <c r="P186" s="230">
        <f>O186*H186</f>
        <v>0</v>
      </c>
      <c r="Q186" s="230">
        <v>0.0004</v>
      </c>
      <c r="R186" s="230">
        <f>Q186*H186</f>
        <v>0.0008</v>
      </c>
      <c r="S186" s="230">
        <v>0</v>
      </c>
      <c r="T186" s="231">
        <f>S186*H186</f>
        <v>0</v>
      </c>
      <c r="U186" s="184"/>
      <c r="V186" s="184"/>
      <c r="W186" s="184"/>
      <c r="X186" s="184"/>
      <c r="Y186" s="184"/>
      <c r="Z186" s="31"/>
      <c r="AA186" s="31"/>
      <c r="AB186" s="31"/>
      <c r="AC186" s="31"/>
      <c r="AD186" s="31"/>
      <c r="AE186" s="31"/>
      <c r="AR186" s="155" t="s">
        <v>479</v>
      </c>
      <c r="AT186" s="155" t="s">
        <v>327</v>
      </c>
      <c r="AU186" s="155" t="s">
        <v>96</v>
      </c>
      <c r="AY186" s="15" t="s">
        <v>195</v>
      </c>
      <c r="BE186" s="156">
        <f>IF(N186="základní",J186,0)</f>
        <v>0</v>
      </c>
      <c r="BF186" s="156">
        <f>IF(N186="snížená",J186,0)</f>
        <v>0</v>
      </c>
      <c r="BG186" s="156">
        <f>IF(N186="zákl. přenesená",J186,0)</f>
        <v>0</v>
      </c>
      <c r="BH186" s="156">
        <f>IF(N186="sníž. přenesená",J186,0)</f>
        <v>0</v>
      </c>
      <c r="BI186" s="156">
        <f>IF(N186="nulová",J186,0)</f>
        <v>0</v>
      </c>
      <c r="BJ186" s="15" t="s">
        <v>93</v>
      </c>
      <c r="BK186" s="156">
        <f>ROUND(I186*H186,2)</f>
        <v>0</v>
      </c>
      <c r="BL186" s="15" t="s">
        <v>269</v>
      </c>
      <c r="BM186" s="155" t="s">
        <v>2121</v>
      </c>
    </row>
    <row r="187" spans="1:47" s="2" customFormat="1" ht="12">
      <c r="A187" s="184"/>
      <c r="B187" s="212"/>
      <c r="C187" s="184"/>
      <c r="D187" s="201" t="s">
        <v>202</v>
      </c>
      <c r="E187" s="184"/>
      <c r="F187" s="202" t="s">
        <v>2120</v>
      </c>
      <c r="G187" s="184"/>
      <c r="H187" s="184"/>
      <c r="I187" s="157"/>
      <c r="J187" s="184"/>
      <c r="K187" s="184"/>
      <c r="L187" s="212"/>
      <c r="M187" s="232"/>
      <c r="N187" s="233"/>
      <c r="O187" s="229"/>
      <c r="P187" s="229"/>
      <c r="Q187" s="229"/>
      <c r="R187" s="229"/>
      <c r="S187" s="229"/>
      <c r="T187" s="234"/>
      <c r="U187" s="184"/>
      <c r="V187" s="184"/>
      <c r="W187" s="184"/>
      <c r="X187" s="184"/>
      <c r="Y187" s="184"/>
      <c r="Z187" s="31"/>
      <c r="AA187" s="31"/>
      <c r="AB187" s="31"/>
      <c r="AC187" s="31"/>
      <c r="AD187" s="31"/>
      <c r="AE187" s="31"/>
      <c r="AT187" s="15" t="s">
        <v>202</v>
      </c>
      <c r="AU187" s="15" t="s">
        <v>96</v>
      </c>
    </row>
    <row r="188" spans="1:51" s="13" customFormat="1" ht="12">
      <c r="A188" s="186"/>
      <c r="B188" s="214"/>
      <c r="C188" s="186"/>
      <c r="D188" s="201" t="s">
        <v>257</v>
      </c>
      <c r="E188" s="203" t="s">
        <v>1</v>
      </c>
      <c r="F188" s="204" t="s">
        <v>96</v>
      </c>
      <c r="G188" s="186"/>
      <c r="H188" s="205">
        <v>2</v>
      </c>
      <c r="I188" s="162"/>
      <c r="J188" s="186"/>
      <c r="K188" s="186"/>
      <c r="L188" s="214"/>
      <c r="M188" s="235"/>
      <c r="N188" s="236"/>
      <c r="O188" s="236"/>
      <c r="P188" s="236"/>
      <c r="Q188" s="236"/>
      <c r="R188" s="236"/>
      <c r="S188" s="236"/>
      <c r="T188" s="237"/>
      <c r="U188" s="186"/>
      <c r="V188" s="186"/>
      <c r="W188" s="186"/>
      <c r="X188" s="186"/>
      <c r="Y188" s="186"/>
      <c r="AT188" s="161" t="s">
        <v>257</v>
      </c>
      <c r="AU188" s="161" t="s">
        <v>96</v>
      </c>
      <c r="AV188" s="13" t="s">
        <v>96</v>
      </c>
      <c r="AW188" s="13" t="s">
        <v>40</v>
      </c>
      <c r="AX188" s="13" t="s">
        <v>93</v>
      </c>
      <c r="AY188" s="161" t="s">
        <v>195</v>
      </c>
    </row>
    <row r="189" spans="1:65" s="2" customFormat="1" ht="16.5" customHeight="1">
      <c r="A189" s="184"/>
      <c r="B189" s="212"/>
      <c r="C189" s="206" t="s">
        <v>7</v>
      </c>
      <c r="D189" s="206" t="s">
        <v>327</v>
      </c>
      <c r="E189" s="207" t="s">
        <v>2122</v>
      </c>
      <c r="F189" s="208" t="s">
        <v>2123</v>
      </c>
      <c r="G189" s="209" t="s">
        <v>482</v>
      </c>
      <c r="H189" s="210">
        <v>2</v>
      </c>
      <c r="I189" s="170"/>
      <c r="J189" s="187">
        <f>ROUND(I189*H189,2)</f>
        <v>0</v>
      </c>
      <c r="K189" s="238"/>
      <c r="L189" s="239"/>
      <c r="M189" s="240" t="s">
        <v>1</v>
      </c>
      <c r="N189" s="241" t="s">
        <v>50</v>
      </c>
      <c r="O189" s="229"/>
      <c r="P189" s="230">
        <f>O189*H189</f>
        <v>0</v>
      </c>
      <c r="Q189" s="230">
        <v>0.0004</v>
      </c>
      <c r="R189" s="230">
        <f>Q189*H189</f>
        <v>0.0008</v>
      </c>
      <c r="S189" s="230">
        <v>0</v>
      </c>
      <c r="T189" s="231">
        <f>S189*H189</f>
        <v>0</v>
      </c>
      <c r="U189" s="184"/>
      <c r="V189" s="184"/>
      <c r="W189" s="184"/>
      <c r="X189" s="184"/>
      <c r="Y189" s="184"/>
      <c r="Z189" s="31"/>
      <c r="AA189" s="31"/>
      <c r="AB189" s="31"/>
      <c r="AC189" s="31"/>
      <c r="AD189" s="31"/>
      <c r="AE189" s="31"/>
      <c r="AR189" s="155" t="s">
        <v>479</v>
      </c>
      <c r="AT189" s="155" t="s">
        <v>327</v>
      </c>
      <c r="AU189" s="155" t="s">
        <v>96</v>
      </c>
      <c r="AY189" s="15" t="s">
        <v>195</v>
      </c>
      <c r="BE189" s="156">
        <f>IF(N189="základní",J189,0)</f>
        <v>0</v>
      </c>
      <c r="BF189" s="156">
        <f>IF(N189="snížená",J189,0)</f>
        <v>0</v>
      </c>
      <c r="BG189" s="156">
        <f>IF(N189="zákl. přenesená",J189,0)</f>
        <v>0</v>
      </c>
      <c r="BH189" s="156">
        <f>IF(N189="sníž. přenesená",J189,0)</f>
        <v>0</v>
      </c>
      <c r="BI189" s="156">
        <f>IF(N189="nulová",J189,0)</f>
        <v>0</v>
      </c>
      <c r="BJ189" s="15" t="s">
        <v>93</v>
      </c>
      <c r="BK189" s="156">
        <f>ROUND(I189*H189,2)</f>
        <v>0</v>
      </c>
      <c r="BL189" s="15" t="s">
        <v>269</v>
      </c>
      <c r="BM189" s="155" t="s">
        <v>2124</v>
      </c>
    </row>
    <row r="190" spans="1:47" s="2" customFormat="1" ht="12">
      <c r="A190" s="184"/>
      <c r="B190" s="212"/>
      <c r="C190" s="184"/>
      <c r="D190" s="201" t="s">
        <v>202</v>
      </c>
      <c r="E190" s="184"/>
      <c r="F190" s="202" t="s">
        <v>2123</v>
      </c>
      <c r="G190" s="184"/>
      <c r="H190" s="184"/>
      <c r="I190" s="157"/>
      <c r="J190" s="184"/>
      <c r="K190" s="184"/>
      <c r="L190" s="212"/>
      <c r="M190" s="232"/>
      <c r="N190" s="233"/>
      <c r="O190" s="229"/>
      <c r="P190" s="229"/>
      <c r="Q190" s="229"/>
      <c r="R190" s="229"/>
      <c r="S190" s="229"/>
      <c r="T190" s="234"/>
      <c r="U190" s="184"/>
      <c r="V190" s="184"/>
      <c r="W190" s="184"/>
      <c r="X190" s="184"/>
      <c r="Y190" s="184"/>
      <c r="Z190" s="31"/>
      <c r="AA190" s="31"/>
      <c r="AB190" s="31"/>
      <c r="AC190" s="31"/>
      <c r="AD190" s="31"/>
      <c r="AE190" s="31"/>
      <c r="AT190" s="15" t="s">
        <v>202</v>
      </c>
      <c r="AU190" s="15" t="s">
        <v>96</v>
      </c>
    </row>
    <row r="191" spans="1:51" s="13" customFormat="1" ht="12">
      <c r="A191" s="186"/>
      <c r="B191" s="214"/>
      <c r="C191" s="186"/>
      <c r="D191" s="201" t="s">
        <v>257</v>
      </c>
      <c r="E191" s="203" t="s">
        <v>1</v>
      </c>
      <c r="F191" s="204" t="s">
        <v>96</v>
      </c>
      <c r="G191" s="186"/>
      <c r="H191" s="205">
        <v>2</v>
      </c>
      <c r="I191" s="162"/>
      <c r="J191" s="186"/>
      <c r="K191" s="186"/>
      <c r="L191" s="214"/>
      <c r="M191" s="235"/>
      <c r="N191" s="236"/>
      <c r="O191" s="236"/>
      <c r="P191" s="236"/>
      <c r="Q191" s="236"/>
      <c r="R191" s="236"/>
      <c r="S191" s="236"/>
      <c r="T191" s="237"/>
      <c r="U191" s="186"/>
      <c r="V191" s="186"/>
      <c r="W191" s="186"/>
      <c r="X191" s="186"/>
      <c r="Y191" s="186"/>
      <c r="AT191" s="161" t="s">
        <v>257</v>
      </c>
      <c r="AU191" s="161" t="s">
        <v>96</v>
      </c>
      <c r="AV191" s="13" t="s">
        <v>96</v>
      </c>
      <c r="AW191" s="13" t="s">
        <v>40</v>
      </c>
      <c r="AX191" s="13" t="s">
        <v>93</v>
      </c>
      <c r="AY191" s="161" t="s">
        <v>195</v>
      </c>
    </row>
    <row r="192" spans="1:65" s="2" customFormat="1" ht="16.5" customHeight="1">
      <c r="A192" s="184"/>
      <c r="B192" s="212"/>
      <c r="C192" s="206" t="s">
        <v>414</v>
      </c>
      <c r="D192" s="206" t="s">
        <v>327</v>
      </c>
      <c r="E192" s="207" t="s">
        <v>2125</v>
      </c>
      <c r="F192" s="208" t="s">
        <v>2126</v>
      </c>
      <c r="G192" s="209" t="s">
        <v>482</v>
      </c>
      <c r="H192" s="210">
        <v>1</v>
      </c>
      <c r="I192" s="170"/>
      <c r="J192" s="187">
        <f>ROUND(I192*H192,2)</f>
        <v>0</v>
      </c>
      <c r="K192" s="238"/>
      <c r="L192" s="239"/>
      <c r="M192" s="240" t="s">
        <v>1</v>
      </c>
      <c r="N192" s="241" t="s">
        <v>50</v>
      </c>
      <c r="O192" s="229"/>
      <c r="P192" s="230">
        <f>O192*H192</f>
        <v>0</v>
      </c>
      <c r="Q192" s="230">
        <v>0.0004</v>
      </c>
      <c r="R192" s="230">
        <f>Q192*H192</f>
        <v>0.0004</v>
      </c>
      <c r="S192" s="230">
        <v>0</v>
      </c>
      <c r="T192" s="231">
        <f>S192*H192</f>
        <v>0</v>
      </c>
      <c r="U192" s="184"/>
      <c r="V192" s="184"/>
      <c r="W192" s="184"/>
      <c r="X192" s="184"/>
      <c r="Y192" s="184"/>
      <c r="Z192" s="31"/>
      <c r="AA192" s="31"/>
      <c r="AB192" s="31"/>
      <c r="AC192" s="31"/>
      <c r="AD192" s="31"/>
      <c r="AE192" s="31"/>
      <c r="AR192" s="155" t="s">
        <v>479</v>
      </c>
      <c r="AT192" s="155" t="s">
        <v>327</v>
      </c>
      <c r="AU192" s="155" t="s">
        <v>96</v>
      </c>
      <c r="AY192" s="15" t="s">
        <v>195</v>
      </c>
      <c r="BE192" s="156">
        <f>IF(N192="základní",J192,0)</f>
        <v>0</v>
      </c>
      <c r="BF192" s="156">
        <f>IF(N192="snížená",J192,0)</f>
        <v>0</v>
      </c>
      <c r="BG192" s="156">
        <f>IF(N192="zákl. přenesená",J192,0)</f>
        <v>0</v>
      </c>
      <c r="BH192" s="156">
        <f>IF(N192="sníž. přenesená",J192,0)</f>
        <v>0</v>
      </c>
      <c r="BI192" s="156">
        <f>IF(N192="nulová",J192,0)</f>
        <v>0</v>
      </c>
      <c r="BJ192" s="15" t="s">
        <v>93</v>
      </c>
      <c r="BK192" s="156">
        <f>ROUND(I192*H192,2)</f>
        <v>0</v>
      </c>
      <c r="BL192" s="15" t="s">
        <v>269</v>
      </c>
      <c r="BM192" s="155" t="s">
        <v>2127</v>
      </c>
    </row>
    <row r="193" spans="1:47" s="2" customFormat="1" ht="12">
      <c r="A193" s="184"/>
      <c r="B193" s="212"/>
      <c r="C193" s="184"/>
      <c r="D193" s="201" t="s">
        <v>202</v>
      </c>
      <c r="E193" s="184"/>
      <c r="F193" s="202" t="s">
        <v>2126</v>
      </c>
      <c r="G193" s="184"/>
      <c r="H193" s="184"/>
      <c r="I193" s="157"/>
      <c r="J193" s="184"/>
      <c r="K193" s="184"/>
      <c r="L193" s="212"/>
      <c r="M193" s="232"/>
      <c r="N193" s="233"/>
      <c r="O193" s="229"/>
      <c r="P193" s="229"/>
      <c r="Q193" s="229"/>
      <c r="R193" s="229"/>
      <c r="S193" s="229"/>
      <c r="T193" s="234"/>
      <c r="U193" s="184"/>
      <c r="V193" s="184"/>
      <c r="W193" s="184"/>
      <c r="X193" s="184"/>
      <c r="Y193" s="184"/>
      <c r="Z193" s="31"/>
      <c r="AA193" s="31"/>
      <c r="AB193" s="31"/>
      <c r="AC193" s="31"/>
      <c r="AD193" s="31"/>
      <c r="AE193" s="31"/>
      <c r="AT193" s="15" t="s">
        <v>202</v>
      </c>
      <c r="AU193" s="15" t="s">
        <v>96</v>
      </c>
    </row>
    <row r="194" spans="1:51" s="13" customFormat="1" ht="12">
      <c r="A194" s="186"/>
      <c r="B194" s="214"/>
      <c r="C194" s="186"/>
      <c r="D194" s="201" t="s">
        <v>257</v>
      </c>
      <c r="E194" s="203" t="s">
        <v>1</v>
      </c>
      <c r="F194" s="204" t="s">
        <v>93</v>
      </c>
      <c r="G194" s="186"/>
      <c r="H194" s="205">
        <v>1</v>
      </c>
      <c r="I194" s="162"/>
      <c r="J194" s="186"/>
      <c r="K194" s="186"/>
      <c r="L194" s="214"/>
      <c r="M194" s="235"/>
      <c r="N194" s="236"/>
      <c r="O194" s="236"/>
      <c r="P194" s="236"/>
      <c r="Q194" s="236"/>
      <c r="R194" s="236"/>
      <c r="S194" s="236"/>
      <c r="T194" s="237"/>
      <c r="U194" s="186"/>
      <c r="V194" s="186"/>
      <c r="W194" s="186"/>
      <c r="X194" s="186"/>
      <c r="Y194" s="186"/>
      <c r="AT194" s="161" t="s">
        <v>257</v>
      </c>
      <c r="AU194" s="161" t="s">
        <v>96</v>
      </c>
      <c r="AV194" s="13" t="s">
        <v>96</v>
      </c>
      <c r="AW194" s="13" t="s">
        <v>40</v>
      </c>
      <c r="AX194" s="13" t="s">
        <v>93</v>
      </c>
      <c r="AY194" s="161" t="s">
        <v>195</v>
      </c>
    </row>
    <row r="195" spans="1:65" s="2" customFormat="1" ht="16.5" customHeight="1">
      <c r="A195" s="184"/>
      <c r="B195" s="212"/>
      <c r="C195" s="206" t="s">
        <v>420</v>
      </c>
      <c r="D195" s="206" t="s">
        <v>327</v>
      </c>
      <c r="E195" s="207" t="s">
        <v>2128</v>
      </c>
      <c r="F195" s="208" t="s">
        <v>2129</v>
      </c>
      <c r="G195" s="209" t="s">
        <v>482</v>
      </c>
      <c r="H195" s="210">
        <v>1</v>
      </c>
      <c r="I195" s="170"/>
      <c r="J195" s="187">
        <f>ROUND(I195*H195,2)</f>
        <v>0</v>
      </c>
      <c r="K195" s="238"/>
      <c r="L195" s="239"/>
      <c r="M195" s="240" t="s">
        <v>1</v>
      </c>
      <c r="N195" s="241" t="s">
        <v>50</v>
      </c>
      <c r="O195" s="229"/>
      <c r="P195" s="230">
        <f>O195*H195</f>
        <v>0</v>
      </c>
      <c r="Q195" s="230">
        <v>0.0004</v>
      </c>
      <c r="R195" s="230">
        <f>Q195*H195</f>
        <v>0.0004</v>
      </c>
      <c r="S195" s="230">
        <v>0</v>
      </c>
      <c r="T195" s="231">
        <f>S195*H195</f>
        <v>0</v>
      </c>
      <c r="U195" s="184"/>
      <c r="V195" s="184"/>
      <c r="W195" s="184"/>
      <c r="X195" s="184"/>
      <c r="Y195" s="184"/>
      <c r="Z195" s="31"/>
      <c r="AA195" s="31"/>
      <c r="AB195" s="31"/>
      <c r="AC195" s="31"/>
      <c r="AD195" s="31"/>
      <c r="AE195" s="31"/>
      <c r="AR195" s="155" t="s">
        <v>479</v>
      </c>
      <c r="AT195" s="155" t="s">
        <v>327</v>
      </c>
      <c r="AU195" s="155" t="s">
        <v>96</v>
      </c>
      <c r="AY195" s="15" t="s">
        <v>195</v>
      </c>
      <c r="BE195" s="156">
        <f>IF(N195="základní",J195,0)</f>
        <v>0</v>
      </c>
      <c r="BF195" s="156">
        <f>IF(N195="snížená",J195,0)</f>
        <v>0</v>
      </c>
      <c r="BG195" s="156">
        <f>IF(N195="zákl. přenesená",J195,0)</f>
        <v>0</v>
      </c>
      <c r="BH195" s="156">
        <f>IF(N195="sníž. přenesená",J195,0)</f>
        <v>0</v>
      </c>
      <c r="BI195" s="156">
        <f>IF(N195="nulová",J195,0)</f>
        <v>0</v>
      </c>
      <c r="BJ195" s="15" t="s">
        <v>93</v>
      </c>
      <c r="BK195" s="156">
        <f>ROUND(I195*H195,2)</f>
        <v>0</v>
      </c>
      <c r="BL195" s="15" t="s">
        <v>269</v>
      </c>
      <c r="BM195" s="155" t="s">
        <v>2130</v>
      </c>
    </row>
    <row r="196" spans="1:47" s="2" customFormat="1" ht="12">
      <c r="A196" s="184"/>
      <c r="B196" s="212"/>
      <c r="C196" s="184"/>
      <c r="D196" s="201" t="s">
        <v>202</v>
      </c>
      <c r="E196" s="184"/>
      <c r="F196" s="202" t="s">
        <v>2129</v>
      </c>
      <c r="G196" s="184"/>
      <c r="H196" s="184"/>
      <c r="I196" s="157"/>
      <c r="J196" s="184"/>
      <c r="K196" s="184"/>
      <c r="L196" s="212"/>
      <c r="M196" s="232"/>
      <c r="N196" s="233"/>
      <c r="O196" s="229"/>
      <c r="P196" s="229"/>
      <c r="Q196" s="229"/>
      <c r="R196" s="229"/>
      <c r="S196" s="229"/>
      <c r="T196" s="234"/>
      <c r="U196" s="184"/>
      <c r="V196" s="184"/>
      <c r="W196" s="184"/>
      <c r="X196" s="184"/>
      <c r="Y196" s="184"/>
      <c r="Z196" s="31"/>
      <c r="AA196" s="31"/>
      <c r="AB196" s="31"/>
      <c r="AC196" s="31"/>
      <c r="AD196" s="31"/>
      <c r="AE196" s="31"/>
      <c r="AT196" s="15" t="s">
        <v>202</v>
      </c>
      <c r="AU196" s="15" t="s">
        <v>96</v>
      </c>
    </row>
    <row r="197" spans="1:51" s="13" customFormat="1" ht="12">
      <c r="A197" s="186"/>
      <c r="B197" s="214"/>
      <c r="C197" s="186"/>
      <c r="D197" s="201" t="s">
        <v>257</v>
      </c>
      <c r="E197" s="203" t="s">
        <v>1</v>
      </c>
      <c r="F197" s="204" t="s">
        <v>93</v>
      </c>
      <c r="G197" s="186"/>
      <c r="H197" s="205">
        <v>1</v>
      </c>
      <c r="I197" s="162"/>
      <c r="J197" s="186"/>
      <c r="K197" s="186"/>
      <c r="L197" s="214"/>
      <c r="M197" s="235"/>
      <c r="N197" s="236"/>
      <c r="O197" s="236"/>
      <c r="P197" s="236"/>
      <c r="Q197" s="236"/>
      <c r="R197" s="236"/>
      <c r="S197" s="236"/>
      <c r="T197" s="237"/>
      <c r="U197" s="186"/>
      <c r="V197" s="186"/>
      <c r="W197" s="186"/>
      <c r="X197" s="186"/>
      <c r="Y197" s="186"/>
      <c r="AT197" s="161" t="s">
        <v>257</v>
      </c>
      <c r="AU197" s="161" t="s">
        <v>96</v>
      </c>
      <c r="AV197" s="13" t="s">
        <v>96</v>
      </c>
      <c r="AW197" s="13" t="s">
        <v>40</v>
      </c>
      <c r="AX197" s="13" t="s">
        <v>93</v>
      </c>
      <c r="AY197" s="161" t="s">
        <v>195</v>
      </c>
    </row>
    <row r="198" spans="1:65" s="2" customFormat="1" ht="16.5" customHeight="1">
      <c r="A198" s="184"/>
      <c r="B198" s="212"/>
      <c r="C198" s="206" t="s">
        <v>426</v>
      </c>
      <c r="D198" s="206" t="s">
        <v>327</v>
      </c>
      <c r="E198" s="207" t="s">
        <v>2131</v>
      </c>
      <c r="F198" s="208" t="s">
        <v>2132</v>
      </c>
      <c r="G198" s="209" t="s">
        <v>482</v>
      </c>
      <c r="H198" s="210">
        <v>2</v>
      </c>
      <c r="I198" s="170"/>
      <c r="J198" s="187">
        <f>ROUND(I198*H198,2)</f>
        <v>0</v>
      </c>
      <c r="K198" s="238"/>
      <c r="L198" s="239"/>
      <c r="M198" s="240" t="s">
        <v>1</v>
      </c>
      <c r="N198" s="241" t="s">
        <v>50</v>
      </c>
      <c r="O198" s="229"/>
      <c r="P198" s="230">
        <f>O198*H198</f>
        <v>0</v>
      </c>
      <c r="Q198" s="230">
        <v>0.0004</v>
      </c>
      <c r="R198" s="230">
        <f>Q198*H198</f>
        <v>0.0008</v>
      </c>
      <c r="S198" s="230">
        <v>0</v>
      </c>
      <c r="T198" s="231">
        <f>S198*H198</f>
        <v>0</v>
      </c>
      <c r="U198" s="184"/>
      <c r="V198" s="184"/>
      <c r="W198" s="184"/>
      <c r="X198" s="184"/>
      <c r="Y198" s="184"/>
      <c r="Z198" s="31"/>
      <c r="AA198" s="31"/>
      <c r="AB198" s="31"/>
      <c r="AC198" s="31"/>
      <c r="AD198" s="31"/>
      <c r="AE198" s="31"/>
      <c r="AR198" s="155" t="s">
        <v>479</v>
      </c>
      <c r="AT198" s="155" t="s">
        <v>327</v>
      </c>
      <c r="AU198" s="155" t="s">
        <v>96</v>
      </c>
      <c r="AY198" s="15" t="s">
        <v>195</v>
      </c>
      <c r="BE198" s="156">
        <f>IF(N198="základní",J198,0)</f>
        <v>0</v>
      </c>
      <c r="BF198" s="156">
        <f>IF(N198="snížená",J198,0)</f>
        <v>0</v>
      </c>
      <c r="BG198" s="156">
        <f>IF(N198="zákl. přenesená",J198,0)</f>
        <v>0</v>
      </c>
      <c r="BH198" s="156">
        <f>IF(N198="sníž. přenesená",J198,0)</f>
        <v>0</v>
      </c>
      <c r="BI198" s="156">
        <f>IF(N198="nulová",J198,0)</f>
        <v>0</v>
      </c>
      <c r="BJ198" s="15" t="s">
        <v>93</v>
      </c>
      <c r="BK198" s="156">
        <f>ROUND(I198*H198,2)</f>
        <v>0</v>
      </c>
      <c r="BL198" s="15" t="s">
        <v>269</v>
      </c>
      <c r="BM198" s="155" t="s">
        <v>2133</v>
      </c>
    </row>
    <row r="199" spans="1:47" s="2" customFormat="1" ht="12">
      <c r="A199" s="184"/>
      <c r="B199" s="212"/>
      <c r="C199" s="184"/>
      <c r="D199" s="201" t="s">
        <v>202</v>
      </c>
      <c r="E199" s="184"/>
      <c r="F199" s="202" t="s">
        <v>2132</v>
      </c>
      <c r="G199" s="184"/>
      <c r="H199" s="184"/>
      <c r="I199" s="157"/>
      <c r="J199" s="184"/>
      <c r="K199" s="184"/>
      <c r="L199" s="212"/>
      <c r="M199" s="232"/>
      <c r="N199" s="233"/>
      <c r="O199" s="229"/>
      <c r="P199" s="229"/>
      <c r="Q199" s="229"/>
      <c r="R199" s="229"/>
      <c r="S199" s="229"/>
      <c r="T199" s="234"/>
      <c r="U199" s="184"/>
      <c r="V199" s="184"/>
      <c r="W199" s="184"/>
      <c r="X199" s="184"/>
      <c r="Y199" s="184"/>
      <c r="Z199" s="31"/>
      <c r="AA199" s="31"/>
      <c r="AB199" s="31"/>
      <c r="AC199" s="31"/>
      <c r="AD199" s="31"/>
      <c r="AE199" s="31"/>
      <c r="AT199" s="15" t="s">
        <v>202</v>
      </c>
      <c r="AU199" s="15" t="s">
        <v>96</v>
      </c>
    </row>
    <row r="200" spans="1:51" s="13" customFormat="1" ht="12">
      <c r="A200" s="186"/>
      <c r="B200" s="214"/>
      <c r="C200" s="186"/>
      <c r="D200" s="201" t="s">
        <v>257</v>
      </c>
      <c r="E200" s="203" t="s">
        <v>1</v>
      </c>
      <c r="F200" s="204" t="s">
        <v>96</v>
      </c>
      <c r="G200" s="186"/>
      <c r="H200" s="205">
        <v>2</v>
      </c>
      <c r="I200" s="162"/>
      <c r="J200" s="186"/>
      <c r="K200" s="186"/>
      <c r="L200" s="214"/>
      <c r="M200" s="235"/>
      <c r="N200" s="236"/>
      <c r="O200" s="236"/>
      <c r="P200" s="236"/>
      <c r="Q200" s="236"/>
      <c r="R200" s="236"/>
      <c r="S200" s="236"/>
      <c r="T200" s="237"/>
      <c r="U200" s="186"/>
      <c r="V200" s="186"/>
      <c r="W200" s="186"/>
      <c r="X200" s="186"/>
      <c r="Y200" s="186"/>
      <c r="AT200" s="161" t="s">
        <v>257</v>
      </c>
      <c r="AU200" s="161" t="s">
        <v>96</v>
      </c>
      <c r="AV200" s="13" t="s">
        <v>96</v>
      </c>
      <c r="AW200" s="13" t="s">
        <v>40</v>
      </c>
      <c r="AX200" s="13" t="s">
        <v>93</v>
      </c>
      <c r="AY200" s="161" t="s">
        <v>195</v>
      </c>
    </row>
    <row r="201" spans="1:65" s="2" customFormat="1" ht="16.5" customHeight="1">
      <c r="A201" s="184"/>
      <c r="B201" s="212"/>
      <c r="C201" s="206" t="s">
        <v>432</v>
      </c>
      <c r="D201" s="206" t="s">
        <v>327</v>
      </c>
      <c r="E201" s="207" t="s">
        <v>2134</v>
      </c>
      <c r="F201" s="208" t="s">
        <v>2135</v>
      </c>
      <c r="G201" s="209" t="s">
        <v>482</v>
      </c>
      <c r="H201" s="210">
        <v>1</v>
      </c>
      <c r="I201" s="170"/>
      <c r="J201" s="187">
        <f>ROUND(I201*H201,2)</f>
        <v>0</v>
      </c>
      <c r="K201" s="238"/>
      <c r="L201" s="239"/>
      <c r="M201" s="240" t="s">
        <v>1</v>
      </c>
      <c r="N201" s="241" t="s">
        <v>50</v>
      </c>
      <c r="O201" s="229"/>
      <c r="P201" s="230">
        <f>O201*H201</f>
        <v>0</v>
      </c>
      <c r="Q201" s="230">
        <v>0.0004</v>
      </c>
      <c r="R201" s="230">
        <f>Q201*H201</f>
        <v>0.0004</v>
      </c>
      <c r="S201" s="230">
        <v>0</v>
      </c>
      <c r="T201" s="231">
        <f>S201*H201</f>
        <v>0</v>
      </c>
      <c r="U201" s="184"/>
      <c r="V201" s="184"/>
      <c r="W201" s="184"/>
      <c r="X201" s="184"/>
      <c r="Y201" s="184"/>
      <c r="Z201" s="31"/>
      <c r="AA201" s="31"/>
      <c r="AB201" s="31"/>
      <c r="AC201" s="31"/>
      <c r="AD201" s="31"/>
      <c r="AE201" s="31"/>
      <c r="AR201" s="155" t="s">
        <v>479</v>
      </c>
      <c r="AT201" s="155" t="s">
        <v>327</v>
      </c>
      <c r="AU201" s="155" t="s">
        <v>96</v>
      </c>
      <c r="AY201" s="15" t="s">
        <v>195</v>
      </c>
      <c r="BE201" s="156">
        <f>IF(N201="základní",J201,0)</f>
        <v>0</v>
      </c>
      <c r="BF201" s="156">
        <f>IF(N201="snížená",J201,0)</f>
        <v>0</v>
      </c>
      <c r="BG201" s="156">
        <f>IF(N201="zákl. přenesená",J201,0)</f>
        <v>0</v>
      </c>
      <c r="BH201" s="156">
        <f>IF(N201="sníž. přenesená",J201,0)</f>
        <v>0</v>
      </c>
      <c r="BI201" s="156">
        <f>IF(N201="nulová",J201,0)</f>
        <v>0</v>
      </c>
      <c r="BJ201" s="15" t="s">
        <v>93</v>
      </c>
      <c r="BK201" s="156">
        <f>ROUND(I201*H201,2)</f>
        <v>0</v>
      </c>
      <c r="BL201" s="15" t="s">
        <v>269</v>
      </c>
      <c r="BM201" s="155" t="s">
        <v>2136</v>
      </c>
    </row>
    <row r="202" spans="1:47" s="2" customFormat="1" ht="12">
      <c r="A202" s="184"/>
      <c r="B202" s="212"/>
      <c r="C202" s="184"/>
      <c r="D202" s="201" t="s">
        <v>202</v>
      </c>
      <c r="E202" s="184"/>
      <c r="F202" s="202" t="s">
        <v>2135</v>
      </c>
      <c r="G202" s="184"/>
      <c r="H202" s="184"/>
      <c r="I202" s="157"/>
      <c r="J202" s="184"/>
      <c r="K202" s="184"/>
      <c r="L202" s="212"/>
      <c r="M202" s="232"/>
      <c r="N202" s="233"/>
      <c r="O202" s="229"/>
      <c r="P202" s="229"/>
      <c r="Q202" s="229"/>
      <c r="R202" s="229"/>
      <c r="S202" s="229"/>
      <c r="T202" s="234"/>
      <c r="U202" s="184"/>
      <c r="V202" s="184"/>
      <c r="W202" s="184"/>
      <c r="X202" s="184"/>
      <c r="Y202" s="184"/>
      <c r="Z202" s="31"/>
      <c r="AA202" s="31"/>
      <c r="AB202" s="31"/>
      <c r="AC202" s="31"/>
      <c r="AD202" s="31"/>
      <c r="AE202" s="31"/>
      <c r="AT202" s="15" t="s">
        <v>202</v>
      </c>
      <c r="AU202" s="15" t="s">
        <v>96</v>
      </c>
    </row>
    <row r="203" spans="1:51" s="13" customFormat="1" ht="12">
      <c r="A203" s="186"/>
      <c r="B203" s="214"/>
      <c r="C203" s="186"/>
      <c r="D203" s="201" t="s">
        <v>257</v>
      </c>
      <c r="E203" s="203" t="s">
        <v>1</v>
      </c>
      <c r="F203" s="204" t="s">
        <v>93</v>
      </c>
      <c r="G203" s="186"/>
      <c r="H203" s="205">
        <v>1</v>
      </c>
      <c r="I203" s="162"/>
      <c r="J203" s="186"/>
      <c r="K203" s="186"/>
      <c r="L203" s="214"/>
      <c r="M203" s="235"/>
      <c r="N203" s="236"/>
      <c r="O203" s="236"/>
      <c r="P203" s="236"/>
      <c r="Q203" s="236"/>
      <c r="R203" s="236"/>
      <c r="S203" s="236"/>
      <c r="T203" s="237"/>
      <c r="U203" s="186"/>
      <c r="V203" s="186"/>
      <c r="W203" s="186"/>
      <c r="X203" s="186"/>
      <c r="Y203" s="186"/>
      <c r="AT203" s="161" t="s">
        <v>257</v>
      </c>
      <c r="AU203" s="161" t="s">
        <v>96</v>
      </c>
      <c r="AV203" s="13" t="s">
        <v>96</v>
      </c>
      <c r="AW203" s="13" t="s">
        <v>40</v>
      </c>
      <c r="AX203" s="13" t="s">
        <v>93</v>
      </c>
      <c r="AY203" s="161" t="s">
        <v>195</v>
      </c>
    </row>
    <row r="204" spans="1:65" s="2" customFormat="1" ht="16.5" customHeight="1">
      <c r="A204" s="184"/>
      <c r="B204" s="212"/>
      <c r="C204" s="206" t="s">
        <v>438</v>
      </c>
      <c r="D204" s="206" t="s">
        <v>327</v>
      </c>
      <c r="E204" s="207" t="s">
        <v>2137</v>
      </c>
      <c r="F204" s="208" t="s">
        <v>2138</v>
      </c>
      <c r="G204" s="209" t="s">
        <v>482</v>
      </c>
      <c r="H204" s="210">
        <v>1</v>
      </c>
      <c r="I204" s="170"/>
      <c r="J204" s="187">
        <f>ROUND(I204*H204,2)</f>
        <v>0</v>
      </c>
      <c r="K204" s="238"/>
      <c r="L204" s="239"/>
      <c r="M204" s="240" t="s">
        <v>1</v>
      </c>
      <c r="N204" s="241" t="s">
        <v>50</v>
      </c>
      <c r="O204" s="229"/>
      <c r="P204" s="230">
        <f>O204*H204</f>
        <v>0</v>
      </c>
      <c r="Q204" s="230">
        <v>0.0004</v>
      </c>
      <c r="R204" s="230">
        <f>Q204*H204</f>
        <v>0.0004</v>
      </c>
      <c r="S204" s="230">
        <v>0</v>
      </c>
      <c r="T204" s="231">
        <f>S204*H204</f>
        <v>0</v>
      </c>
      <c r="U204" s="184"/>
      <c r="V204" s="184"/>
      <c r="W204" s="184"/>
      <c r="X204" s="184"/>
      <c r="Y204" s="184"/>
      <c r="Z204" s="31"/>
      <c r="AA204" s="31"/>
      <c r="AB204" s="31"/>
      <c r="AC204" s="31"/>
      <c r="AD204" s="31"/>
      <c r="AE204" s="31"/>
      <c r="AR204" s="155" t="s">
        <v>479</v>
      </c>
      <c r="AT204" s="155" t="s">
        <v>327</v>
      </c>
      <c r="AU204" s="155" t="s">
        <v>96</v>
      </c>
      <c r="AY204" s="15" t="s">
        <v>195</v>
      </c>
      <c r="BE204" s="156">
        <f>IF(N204="základní",J204,0)</f>
        <v>0</v>
      </c>
      <c r="BF204" s="156">
        <f>IF(N204="snížená",J204,0)</f>
        <v>0</v>
      </c>
      <c r="BG204" s="156">
        <f>IF(N204="zákl. přenesená",J204,0)</f>
        <v>0</v>
      </c>
      <c r="BH204" s="156">
        <f>IF(N204="sníž. přenesená",J204,0)</f>
        <v>0</v>
      </c>
      <c r="BI204" s="156">
        <f>IF(N204="nulová",J204,0)</f>
        <v>0</v>
      </c>
      <c r="BJ204" s="15" t="s">
        <v>93</v>
      </c>
      <c r="BK204" s="156">
        <f>ROUND(I204*H204,2)</f>
        <v>0</v>
      </c>
      <c r="BL204" s="15" t="s">
        <v>269</v>
      </c>
      <c r="BM204" s="155" t="s">
        <v>2139</v>
      </c>
    </row>
    <row r="205" spans="1:47" s="2" customFormat="1" ht="12">
      <c r="A205" s="184"/>
      <c r="B205" s="212"/>
      <c r="C205" s="184"/>
      <c r="D205" s="201" t="s">
        <v>202</v>
      </c>
      <c r="E205" s="184"/>
      <c r="F205" s="202" t="s">
        <v>2138</v>
      </c>
      <c r="G205" s="184"/>
      <c r="H205" s="184"/>
      <c r="I205" s="157"/>
      <c r="J205" s="184"/>
      <c r="K205" s="184"/>
      <c r="L205" s="212"/>
      <c r="M205" s="232"/>
      <c r="N205" s="233"/>
      <c r="O205" s="229"/>
      <c r="P205" s="229"/>
      <c r="Q205" s="229"/>
      <c r="R205" s="229"/>
      <c r="S205" s="229"/>
      <c r="T205" s="234"/>
      <c r="U205" s="184"/>
      <c r="V205" s="184"/>
      <c r="W205" s="184"/>
      <c r="X205" s="184"/>
      <c r="Y205" s="184"/>
      <c r="Z205" s="31"/>
      <c r="AA205" s="31"/>
      <c r="AB205" s="31"/>
      <c r="AC205" s="31"/>
      <c r="AD205" s="31"/>
      <c r="AE205" s="31"/>
      <c r="AT205" s="15" t="s">
        <v>202</v>
      </c>
      <c r="AU205" s="15" t="s">
        <v>96</v>
      </c>
    </row>
    <row r="206" spans="1:51" s="13" customFormat="1" ht="12">
      <c r="A206" s="186"/>
      <c r="B206" s="214"/>
      <c r="C206" s="186"/>
      <c r="D206" s="201" t="s">
        <v>257</v>
      </c>
      <c r="E206" s="203" t="s">
        <v>1</v>
      </c>
      <c r="F206" s="204" t="s">
        <v>93</v>
      </c>
      <c r="G206" s="186"/>
      <c r="H206" s="205">
        <v>1</v>
      </c>
      <c r="I206" s="162"/>
      <c r="J206" s="186"/>
      <c r="K206" s="186"/>
      <c r="L206" s="214"/>
      <c r="M206" s="235"/>
      <c r="N206" s="236"/>
      <c r="O206" s="236"/>
      <c r="P206" s="236"/>
      <c r="Q206" s="236"/>
      <c r="R206" s="236"/>
      <c r="S206" s="236"/>
      <c r="T206" s="237"/>
      <c r="U206" s="186"/>
      <c r="V206" s="186"/>
      <c r="W206" s="186"/>
      <c r="X206" s="186"/>
      <c r="Y206" s="186"/>
      <c r="AT206" s="161" t="s">
        <v>257</v>
      </c>
      <c r="AU206" s="161" t="s">
        <v>96</v>
      </c>
      <c r="AV206" s="13" t="s">
        <v>96</v>
      </c>
      <c r="AW206" s="13" t="s">
        <v>40</v>
      </c>
      <c r="AX206" s="13" t="s">
        <v>93</v>
      </c>
      <c r="AY206" s="161" t="s">
        <v>195</v>
      </c>
    </row>
    <row r="207" spans="1:65" s="2" customFormat="1" ht="16.5" customHeight="1">
      <c r="A207" s="184"/>
      <c r="B207" s="212"/>
      <c r="C207" s="206" t="s">
        <v>447</v>
      </c>
      <c r="D207" s="206" t="s">
        <v>327</v>
      </c>
      <c r="E207" s="207" t="s">
        <v>2140</v>
      </c>
      <c r="F207" s="208" t="s">
        <v>2141</v>
      </c>
      <c r="G207" s="209" t="s">
        <v>482</v>
      </c>
      <c r="H207" s="210">
        <v>1</v>
      </c>
      <c r="I207" s="170"/>
      <c r="J207" s="187">
        <f>ROUND(I207*H207,2)</f>
        <v>0</v>
      </c>
      <c r="K207" s="238"/>
      <c r="L207" s="239"/>
      <c r="M207" s="240" t="s">
        <v>1</v>
      </c>
      <c r="N207" s="241" t="s">
        <v>50</v>
      </c>
      <c r="O207" s="229"/>
      <c r="P207" s="230">
        <f>O207*H207</f>
        <v>0</v>
      </c>
      <c r="Q207" s="230">
        <v>0.0004</v>
      </c>
      <c r="R207" s="230">
        <f>Q207*H207</f>
        <v>0.0004</v>
      </c>
      <c r="S207" s="230">
        <v>0</v>
      </c>
      <c r="T207" s="231">
        <f>S207*H207</f>
        <v>0</v>
      </c>
      <c r="U207" s="184"/>
      <c r="V207" s="184"/>
      <c r="W207" s="184"/>
      <c r="X207" s="184"/>
      <c r="Y207" s="184"/>
      <c r="Z207" s="31"/>
      <c r="AA207" s="31"/>
      <c r="AB207" s="31"/>
      <c r="AC207" s="31"/>
      <c r="AD207" s="31"/>
      <c r="AE207" s="31"/>
      <c r="AR207" s="155" t="s">
        <v>479</v>
      </c>
      <c r="AT207" s="155" t="s">
        <v>327</v>
      </c>
      <c r="AU207" s="155" t="s">
        <v>96</v>
      </c>
      <c r="AY207" s="15" t="s">
        <v>195</v>
      </c>
      <c r="BE207" s="156">
        <f>IF(N207="základní",J207,0)</f>
        <v>0</v>
      </c>
      <c r="BF207" s="156">
        <f>IF(N207="snížená",J207,0)</f>
        <v>0</v>
      </c>
      <c r="BG207" s="156">
        <f>IF(N207="zákl. přenesená",J207,0)</f>
        <v>0</v>
      </c>
      <c r="BH207" s="156">
        <f>IF(N207="sníž. přenesená",J207,0)</f>
        <v>0</v>
      </c>
      <c r="BI207" s="156">
        <f>IF(N207="nulová",J207,0)</f>
        <v>0</v>
      </c>
      <c r="BJ207" s="15" t="s">
        <v>93</v>
      </c>
      <c r="BK207" s="156">
        <f>ROUND(I207*H207,2)</f>
        <v>0</v>
      </c>
      <c r="BL207" s="15" t="s">
        <v>269</v>
      </c>
      <c r="BM207" s="155" t="s">
        <v>2142</v>
      </c>
    </row>
    <row r="208" spans="1:47" s="2" customFormat="1" ht="12">
      <c r="A208" s="184"/>
      <c r="B208" s="212"/>
      <c r="C208" s="184"/>
      <c r="D208" s="201" t="s">
        <v>202</v>
      </c>
      <c r="E208" s="184"/>
      <c r="F208" s="202" t="s">
        <v>2141</v>
      </c>
      <c r="G208" s="184"/>
      <c r="H208" s="184"/>
      <c r="I208" s="157"/>
      <c r="J208" s="184"/>
      <c r="K208" s="184"/>
      <c r="L208" s="212"/>
      <c r="M208" s="232"/>
      <c r="N208" s="233"/>
      <c r="O208" s="229"/>
      <c r="P208" s="229"/>
      <c r="Q208" s="229"/>
      <c r="R208" s="229"/>
      <c r="S208" s="229"/>
      <c r="T208" s="234"/>
      <c r="U208" s="184"/>
      <c r="V208" s="184"/>
      <c r="W208" s="184"/>
      <c r="X208" s="184"/>
      <c r="Y208" s="184"/>
      <c r="Z208" s="31"/>
      <c r="AA208" s="31"/>
      <c r="AB208" s="31"/>
      <c r="AC208" s="31"/>
      <c r="AD208" s="31"/>
      <c r="AE208" s="31"/>
      <c r="AT208" s="15" t="s">
        <v>202</v>
      </c>
      <c r="AU208" s="15" t="s">
        <v>96</v>
      </c>
    </row>
    <row r="209" spans="1:51" s="13" customFormat="1" ht="12">
      <c r="A209" s="186"/>
      <c r="B209" s="214"/>
      <c r="C209" s="186"/>
      <c r="D209" s="201" t="s">
        <v>257</v>
      </c>
      <c r="E209" s="203" t="s">
        <v>1</v>
      </c>
      <c r="F209" s="204" t="s">
        <v>93</v>
      </c>
      <c r="G209" s="186"/>
      <c r="H209" s="205">
        <v>1</v>
      </c>
      <c r="I209" s="162"/>
      <c r="J209" s="186"/>
      <c r="K209" s="186"/>
      <c r="L209" s="214"/>
      <c r="M209" s="235"/>
      <c r="N209" s="236"/>
      <c r="O209" s="236"/>
      <c r="P209" s="236"/>
      <c r="Q209" s="236"/>
      <c r="R209" s="236"/>
      <c r="S209" s="236"/>
      <c r="T209" s="237"/>
      <c r="U209" s="186"/>
      <c r="V209" s="186"/>
      <c r="W209" s="186"/>
      <c r="X209" s="186"/>
      <c r="Y209" s="186"/>
      <c r="AT209" s="161" t="s">
        <v>257</v>
      </c>
      <c r="AU209" s="161" t="s">
        <v>96</v>
      </c>
      <c r="AV209" s="13" t="s">
        <v>96</v>
      </c>
      <c r="AW209" s="13" t="s">
        <v>40</v>
      </c>
      <c r="AX209" s="13" t="s">
        <v>93</v>
      </c>
      <c r="AY209" s="161" t="s">
        <v>195</v>
      </c>
    </row>
    <row r="210" spans="1:65" s="2" customFormat="1" ht="16.5" customHeight="1">
      <c r="A210" s="184"/>
      <c r="B210" s="212"/>
      <c r="C210" s="206" t="s">
        <v>455</v>
      </c>
      <c r="D210" s="206" t="s">
        <v>327</v>
      </c>
      <c r="E210" s="207" t="s">
        <v>2143</v>
      </c>
      <c r="F210" s="208" t="s">
        <v>2144</v>
      </c>
      <c r="G210" s="209" t="s">
        <v>482</v>
      </c>
      <c r="H210" s="210">
        <v>1</v>
      </c>
      <c r="I210" s="170"/>
      <c r="J210" s="187">
        <f>ROUND(I210*H210,2)</f>
        <v>0</v>
      </c>
      <c r="K210" s="238"/>
      <c r="L210" s="239"/>
      <c r="M210" s="240" t="s">
        <v>1</v>
      </c>
      <c r="N210" s="241" t="s">
        <v>50</v>
      </c>
      <c r="O210" s="229"/>
      <c r="P210" s="230">
        <f>O210*H210</f>
        <v>0</v>
      </c>
      <c r="Q210" s="230">
        <v>0.0004</v>
      </c>
      <c r="R210" s="230">
        <f>Q210*H210</f>
        <v>0.0004</v>
      </c>
      <c r="S210" s="230">
        <v>0</v>
      </c>
      <c r="T210" s="231">
        <f>S210*H210</f>
        <v>0</v>
      </c>
      <c r="U210" s="184"/>
      <c r="V210" s="184"/>
      <c r="W210" s="184"/>
      <c r="X210" s="184"/>
      <c r="Y210" s="184"/>
      <c r="Z210" s="31"/>
      <c r="AA210" s="31"/>
      <c r="AB210" s="31"/>
      <c r="AC210" s="31"/>
      <c r="AD210" s="31"/>
      <c r="AE210" s="31"/>
      <c r="AR210" s="155" t="s">
        <v>479</v>
      </c>
      <c r="AT210" s="155" t="s">
        <v>327</v>
      </c>
      <c r="AU210" s="155" t="s">
        <v>96</v>
      </c>
      <c r="AY210" s="15" t="s">
        <v>195</v>
      </c>
      <c r="BE210" s="156">
        <f>IF(N210="základní",J210,0)</f>
        <v>0</v>
      </c>
      <c r="BF210" s="156">
        <f>IF(N210="snížená",J210,0)</f>
        <v>0</v>
      </c>
      <c r="BG210" s="156">
        <f>IF(N210="zákl. přenesená",J210,0)</f>
        <v>0</v>
      </c>
      <c r="BH210" s="156">
        <f>IF(N210="sníž. přenesená",J210,0)</f>
        <v>0</v>
      </c>
      <c r="BI210" s="156">
        <f>IF(N210="nulová",J210,0)</f>
        <v>0</v>
      </c>
      <c r="BJ210" s="15" t="s">
        <v>93</v>
      </c>
      <c r="BK210" s="156">
        <f>ROUND(I210*H210,2)</f>
        <v>0</v>
      </c>
      <c r="BL210" s="15" t="s">
        <v>269</v>
      </c>
      <c r="BM210" s="155" t="s">
        <v>2145</v>
      </c>
    </row>
    <row r="211" spans="1:47" s="2" customFormat="1" ht="12">
      <c r="A211" s="184"/>
      <c r="B211" s="212"/>
      <c r="C211" s="184"/>
      <c r="D211" s="201" t="s">
        <v>202</v>
      </c>
      <c r="E211" s="184"/>
      <c r="F211" s="202" t="s">
        <v>2144</v>
      </c>
      <c r="G211" s="184"/>
      <c r="H211" s="184"/>
      <c r="I211" s="157"/>
      <c r="J211" s="184"/>
      <c r="K211" s="184"/>
      <c r="L211" s="212"/>
      <c r="M211" s="232"/>
      <c r="N211" s="233"/>
      <c r="O211" s="229"/>
      <c r="P211" s="229"/>
      <c r="Q211" s="229"/>
      <c r="R211" s="229"/>
      <c r="S211" s="229"/>
      <c r="T211" s="234"/>
      <c r="U211" s="184"/>
      <c r="V211" s="184"/>
      <c r="W211" s="184"/>
      <c r="X211" s="184"/>
      <c r="Y211" s="184"/>
      <c r="Z211" s="31"/>
      <c r="AA211" s="31"/>
      <c r="AB211" s="31"/>
      <c r="AC211" s="31"/>
      <c r="AD211" s="31"/>
      <c r="AE211" s="31"/>
      <c r="AT211" s="15" t="s">
        <v>202</v>
      </c>
      <c r="AU211" s="15" t="s">
        <v>96</v>
      </c>
    </row>
    <row r="212" spans="1:65" s="2" customFormat="1" ht="16.5" customHeight="1">
      <c r="A212" s="184"/>
      <c r="B212" s="212"/>
      <c r="C212" s="206" t="s">
        <v>462</v>
      </c>
      <c r="D212" s="206" t="s">
        <v>327</v>
      </c>
      <c r="E212" s="207" t="s">
        <v>2146</v>
      </c>
      <c r="F212" s="208" t="s">
        <v>2147</v>
      </c>
      <c r="G212" s="209" t="s">
        <v>482</v>
      </c>
      <c r="H212" s="210">
        <v>1</v>
      </c>
      <c r="I212" s="170"/>
      <c r="J212" s="187">
        <f>ROUND(I212*H212,2)</f>
        <v>0</v>
      </c>
      <c r="K212" s="238"/>
      <c r="L212" s="239"/>
      <c r="M212" s="240" t="s">
        <v>1</v>
      </c>
      <c r="N212" s="241" t="s">
        <v>50</v>
      </c>
      <c r="O212" s="229"/>
      <c r="P212" s="230">
        <f>O212*H212</f>
        <v>0</v>
      </c>
      <c r="Q212" s="230">
        <v>0.0004</v>
      </c>
      <c r="R212" s="230">
        <f>Q212*H212</f>
        <v>0.0004</v>
      </c>
      <c r="S212" s="230">
        <v>0</v>
      </c>
      <c r="T212" s="231">
        <f>S212*H212</f>
        <v>0</v>
      </c>
      <c r="U212" s="184"/>
      <c r="V212" s="184"/>
      <c r="W212" s="184"/>
      <c r="X212" s="184"/>
      <c r="Y212" s="184"/>
      <c r="Z212" s="31"/>
      <c r="AA212" s="31"/>
      <c r="AB212" s="31"/>
      <c r="AC212" s="31"/>
      <c r="AD212" s="31"/>
      <c r="AE212" s="31"/>
      <c r="AR212" s="155" t="s">
        <v>479</v>
      </c>
      <c r="AT212" s="155" t="s">
        <v>327</v>
      </c>
      <c r="AU212" s="155" t="s">
        <v>96</v>
      </c>
      <c r="AY212" s="15" t="s">
        <v>195</v>
      </c>
      <c r="BE212" s="156">
        <f>IF(N212="základní",J212,0)</f>
        <v>0</v>
      </c>
      <c r="BF212" s="156">
        <f>IF(N212="snížená",J212,0)</f>
        <v>0</v>
      </c>
      <c r="BG212" s="156">
        <f>IF(N212="zákl. přenesená",J212,0)</f>
        <v>0</v>
      </c>
      <c r="BH212" s="156">
        <f>IF(N212="sníž. přenesená",J212,0)</f>
        <v>0</v>
      </c>
      <c r="BI212" s="156">
        <f>IF(N212="nulová",J212,0)</f>
        <v>0</v>
      </c>
      <c r="BJ212" s="15" t="s">
        <v>93</v>
      </c>
      <c r="BK212" s="156">
        <f>ROUND(I212*H212,2)</f>
        <v>0</v>
      </c>
      <c r="BL212" s="15" t="s">
        <v>269</v>
      </c>
      <c r="BM212" s="155" t="s">
        <v>2148</v>
      </c>
    </row>
    <row r="213" spans="1:47" s="2" customFormat="1" ht="12">
      <c r="A213" s="184"/>
      <c r="B213" s="212"/>
      <c r="C213" s="184"/>
      <c r="D213" s="201" t="s">
        <v>202</v>
      </c>
      <c r="E213" s="184"/>
      <c r="F213" s="202" t="s">
        <v>2147</v>
      </c>
      <c r="G213" s="184"/>
      <c r="H213" s="184"/>
      <c r="I213" s="157"/>
      <c r="J213" s="184"/>
      <c r="K213" s="184"/>
      <c r="L213" s="212"/>
      <c r="M213" s="232"/>
      <c r="N213" s="233"/>
      <c r="O213" s="229"/>
      <c r="P213" s="229"/>
      <c r="Q213" s="229"/>
      <c r="R213" s="229"/>
      <c r="S213" s="229"/>
      <c r="T213" s="234"/>
      <c r="U213" s="184"/>
      <c r="V213" s="184"/>
      <c r="W213" s="184"/>
      <c r="X213" s="184"/>
      <c r="Y213" s="184"/>
      <c r="Z213" s="31"/>
      <c r="AA213" s="31"/>
      <c r="AB213" s="31"/>
      <c r="AC213" s="31"/>
      <c r="AD213" s="31"/>
      <c r="AE213" s="31"/>
      <c r="AT213" s="15" t="s">
        <v>202</v>
      </c>
      <c r="AU213" s="15" t="s">
        <v>96</v>
      </c>
    </row>
    <row r="214" spans="1:51" s="13" customFormat="1" ht="12">
      <c r="A214" s="186"/>
      <c r="B214" s="214"/>
      <c r="C214" s="186"/>
      <c r="D214" s="201" t="s">
        <v>257</v>
      </c>
      <c r="E214" s="203" t="s">
        <v>1</v>
      </c>
      <c r="F214" s="204" t="s">
        <v>93</v>
      </c>
      <c r="G214" s="186"/>
      <c r="H214" s="205">
        <v>1</v>
      </c>
      <c r="I214" s="162"/>
      <c r="J214" s="186"/>
      <c r="K214" s="186"/>
      <c r="L214" s="214"/>
      <c r="M214" s="235"/>
      <c r="N214" s="236"/>
      <c r="O214" s="236"/>
      <c r="P214" s="236"/>
      <c r="Q214" s="236"/>
      <c r="R214" s="236"/>
      <c r="S214" s="236"/>
      <c r="T214" s="237"/>
      <c r="U214" s="186"/>
      <c r="V214" s="186"/>
      <c r="W214" s="186"/>
      <c r="X214" s="186"/>
      <c r="Y214" s="186"/>
      <c r="AT214" s="161" t="s">
        <v>257</v>
      </c>
      <c r="AU214" s="161" t="s">
        <v>96</v>
      </c>
      <c r="AV214" s="13" t="s">
        <v>96</v>
      </c>
      <c r="AW214" s="13" t="s">
        <v>40</v>
      </c>
      <c r="AX214" s="13" t="s">
        <v>93</v>
      </c>
      <c r="AY214" s="161" t="s">
        <v>195</v>
      </c>
    </row>
    <row r="215" spans="1:65" s="2" customFormat="1" ht="16.5" customHeight="1">
      <c r="A215" s="184"/>
      <c r="B215" s="212"/>
      <c r="C215" s="206" t="s">
        <v>339</v>
      </c>
      <c r="D215" s="206" t="s">
        <v>327</v>
      </c>
      <c r="E215" s="207" t="s">
        <v>2149</v>
      </c>
      <c r="F215" s="208" t="s">
        <v>2150</v>
      </c>
      <c r="G215" s="209" t="s">
        <v>482</v>
      </c>
      <c r="H215" s="210">
        <v>2</v>
      </c>
      <c r="I215" s="170"/>
      <c r="J215" s="187">
        <f>ROUND(I215*H215,2)</f>
        <v>0</v>
      </c>
      <c r="K215" s="238"/>
      <c r="L215" s="239"/>
      <c r="M215" s="240" t="s">
        <v>1</v>
      </c>
      <c r="N215" s="241" t="s">
        <v>50</v>
      </c>
      <c r="O215" s="229"/>
      <c r="P215" s="230">
        <f>O215*H215</f>
        <v>0</v>
      </c>
      <c r="Q215" s="230">
        <v>0.0004</v>
      </c>
      <c r="R215" s="230">
        <f>Q215*H215</f>
        <v>0.0008</v>
      </c>
      <c r="S215" s="230">
        <v>0</v>
      </c>
      <c r="T215" s="231">
        <f>S215*H215</f>
        <v>0</v>
      </c>
      <c r="U215" s="184"/>
      <c r="V215" s="184"/>
      <c r="W215" s="184"/>
      <c r="X215" s="184"/>
      <c r="Y215" s="184"/>
      <c r="Z215" s="31"/>
      <c r="AA215" s="31"/>
      <c r="AB215" s="31"/>
      <c r="AC215" s="31"/>
      <c r="AD215" s="31"/>
      <c r="AE215" s="31"/>
      <c r="AR215" s="155" t="s">
        <v>479</v>
      </c>
      <c r="AT215" s="155" t="s">
        <v>327</v>
      </c>
      <c r="AU215" s="155" t="s">
        <v>96</v>
      </c>
      <c r="AY215" s="15" t="s">
        <v>195</v>
      </c>
      <c r="BE215" s="156">
        <f>IF(N215="základní",J215,0)</f>
        <v>0</v>
      </c>
      <c r="BF215" s="156">
        <f>IF(N215="snížená",J215,0)</f>
        <v>0</v>
      </c>
      <c r="BG215" s="156">
        <f>IF(N215="zákl. přenesená",J215,0)</f>
        <v>0</v>
      </c>
      <c r="BH215" s="156">
        <f>IF(N215="sníž. přenesená",J215,0)</f>
        <v>0</v>
      </c>
      <c r="BI215" s="156">
        <f>IF(N215="nulová",J215,0)</f>
        <v>0</v>
      </c>
      <c r="BJ215" s="15" t="s">
        <v>93</v>
      </c>
      <c r="BK215" s="156">
        <f>ROUND(I215*H215,2)</f>
        <v>0</v>
      </c>
      <c r="BL215" s="15" t="s">
        <v>269</v>
      </c>
      <c r="BM215" s="155" t="s">
        <v>2151</v>
      </c>
    </row>
    <row r="216" spans="1:47" s="2" customFormat="1" ht="12">
      <c r="A216" s="184"/>
      <c r="B216" s="212"/>
      <c r="C216" s="184"/>
      <c r="D216" s="201" t="s">
        <v>202</v>
      </c>
      <c r="E216" s="184"/>
      <c r="F216" s="202" t="s">
        <v>2150</v>
      </c>
      <c r="G216" s="184"/>
      <c r="H216" s="184"/>
      <c r="I216" s="157"/>
      <c r="J216" s="184"/>
      <c r="K216" s="184"/>
      <c r="L216" s="212"/>
      <c r="M216" s="232"/>
      <c r="N216" s="233"/>
      <c r="O216" s="229"/>
      <c r="P216" s="229"/>
      <c r="Q216" s="229"/>
      <c r="R216" s="229"/>
      <c r="S216" s="229"/>
      <c r="T216" s="234"/>
      <c r="U216" s="184"/>
      <c r="V216" s="184"/>
      <c r="W216" s="184"/>
      <c r="X216" s="184"/>
      <c r="Y216" s="184"/>
      <c r="Z216" s="31"/>
      <c r="AA216" s="31"/>
      <c r="AB216" s="31"/>
      <c r="AC216" s="31"/>
      <c r="AD216" s="31"/>
      <c r="AE216" s="31"/>
      <c r="AT216" s="15" t="s">
        <v>202</v>
      </c>
      <c r="AU216" s="15" t="s">
        <v>96</v>
      </c>
    </row>
    <row r="217" spans="1:51" s="13" customFormat="1" ht="12">
      <c r="A217" s="186"/>
      <c r="B217" s="214"/>
      <c r="C217" s="186"/>
      <c r="D217" s="201" t="s">
        <v>257</v>
      </c>
      <c r="E217" s="203" t="s">
        <v>1</v>
      </c>
      <c r="F217" s="204" t="s">
        <v>96</v>
      </c>
      <c r="G217" s="186"/>
      <c r="H217" s="205">
        <v>2</v>
      </c>
      <c r="I217" s="162"/>
      <c r="J217" s="186"/>
      <c r="K217" s="186"/>
      <c r="L217" s="214"/>
      <c r="M217" s="235"/>
      <c r="N217" s="236"/>
      <c r="O217" s="236"/>
      <c r="P217" s="236"/>
      <c r="Q217" s="236"/>
      <c r="R217" s="236"/>
      <c r="S217" s="236"/>
      <c r="T217" s="237"/>
      <c r="U217" s="186"/>
      <c r="V217" s="186"/>
      <c r="W217" s="186"/>
      <c r="X217" s="186"/>
      <c r="Y217" s="186"/>
      <c r="AT217" s="161" t="s">
        <v>257</v>
      </c>
      <c r="AU217" s="161" t="s">
        <v>96</v>
      </c>
      <c r="AV217" s="13" t="s">
        <v>96</v>
      </c>
      <c r="AW217" s="13" t="s">
        <v>40</v>
      </c>
      <c r="AX217" s="13" t="s">
        <v>93</v>
      </c>
      <c r="AY217" s="161" t="s">
        <v>195</v>
      </c>
    </row>
    <row r="218" spans="1:65" s="2" customFormat="1" ht="21.75" customHeight="1">
      <c r="A218" s="184"/>
      <c r="B218" s="212"/>
      <c r="C218" s="206" t="s">
        <v>473</v>
      </c>
      <c r="D218" s="206" t="s">
        <v>327</v>
      </c>
      <c r="E218" s="207" t="s">
        <v>2152</v>
      </c>
      <c r="F218" s="208" t="s">
        <v>2153</v>
      </c>
      <c r="G218" s="209" t="s">
        <v>482</v>
      </c>
      <c r="H218" s="210">
        <v>1</v>
      </c>
      <c r="I218" s="170"/>
      <c r="J218" s="187">
        <f>ROUND(I218*H218,2)</f>
        <v>0</v>
      </c>
      <c r="K218" s="238"/>
      <c r="L218" s="239"/>
      <c r="M218" s="240" t="s">
        <v>1</v>
      </c>
      <c r="N218" s="241" t="s">
        <v>50</v>
      </c>
      <c r="O218" s="229"/>
      <c r="P218" s="230">
        <f>O218*H218</f>
        <v>0</v>
      </c>
      <c r="Q218" s="230">
        <v>0.0004</v>
      </c>
      <c r="R218" s="230">
        <f>Q218*H218</f>
        <v>0.0004</v>
      </c>
      <c r="S218" s="230">
        <v>0</v>
      </c>
      <c r="T218" s="231">
        <f>S218*H218</f>
        <v>0</v>
      </c>
      <c r="U218" s="184"/>
      <c r="V218" s="184"/>
      <c r="W218" s="184"/>
      <c r="X218" s="184"/>
      <c r="Y218" s="184"/>
      <c r="Z218" s="31"/>
      <c r="AA218" s="31"/>
      <c r="AB218" s="31"/>
      <c r="AC218" s="31"/>
      <c r="AD218" s="31"/>
      <c r="AE218" s="31"/>
      <c r="AR218" s="155" t="s">
        <v>479</v>
      </c>
      <c r="AT218" s="155" t="s">
        <v>327</v>
      </c>
      <c r="AU218" s="155" t="s">
        <v>96</v>
      </c>
      <c r="AY218" s="15" t="s">
        <v>195</v>
      </c>
      <c r="BE218" s="156">
        <f>IF(N218="základní",J218,0)</f>
        <v>0</v>
      </c>
      <c r="BF218" s="156">
        <f>IF(N218="snížená",J218,0)</f>
        <v>0</v>
      </c>
      <c r="BG218" s="156">
        <f>IF(N218="zákl. přenesená",J218,0)</f>
        <v>0</v>
      </c>
      <c r="BH218" s="156">
        <f>IF(N218="sníž. přenesená",J218,0)</f>
        <v>0</v>
      </c>
      <c r="BI218" s="156">
        <f>IF(N218="nulová",J218,0)</f>
        <v>0</v>
      </c>
      <c r="BJ218" s="15" t="s">
        <v>93</v>
      </c>
      <c r="BK218" s="156">
        <f>ROUND(I218*H218,2)</f>
        <v>0</v>
      </c>
      <c r="BL218" s="15" t="s">
        <v>269</v>
      </c>
      <c r="BM218" s="155" t="s">
        <v>2154</v>
      </c>
    </row>
    <row r="219" spans="1:47" s="2" customFormat="1" ht="12">
      <c r="A219" s="184"/>
      <c r="B219" s="212"/>
      <c r="C219" s="184"/>
      <c r="D219" s="201" t="s">
        <v>202</v>
      </c>
      <c r="E219" s="184"/>
      <c r="F219" s="202" t="s">
        <v>2153</v>
      </c>
      <c r="G219" s="184"/>
      <c r="H219" s="184"/>
      <c r="I219" s="157"/>
      <c r="J219" s="184"/>
      <c r="K219" s="184"/>
      <c r="L219" s="212"/>
      <c r="M219" s="232"/>
      <c r="N219" s="233"/>
      <c r="O219" s="229"/>
      <c r="P219" s="229"/>
      <c r="Q219" s="229"/>
      <c r="R219" s="229"/>
      <c r="S219" s="229"/>
      <c r="T219" s="234"/>
      <c r="U219" s="184"/>
      <c r="V219" s="184"/>
      <c r="W219" s="184"/>
      <c r="X219" s="184"/>
      <c r="Y219" s="184"/>
      <c r="Z219" s="31"/>
      <c r="AA219" s="31"/>
      <c r="AB219" s="31"/>
      <c r="AC219" s="31"/>
      <c r="AD219" s="31"/>
      <c r="AE219" s="31"/>
      <c r="AT219" s="15" t="s">
        <v>202</v>
      </c>
      <c r="AU219" s="15" t="s">
        <v>96</v>
      </c>
    </row>
    <row r="220" spans="1:51" s="13" customFormat="1" ht="12">
      <c r="A220" s="186"/>
      <c r="B220" s="214"/>
      <c r="C220" s="186"/>
      <c r="D220" s="201" t="s">
        <v>257</v>
      </c>
      <c r="E220" s="203" t="s">
        <v>1</v>
      </c>
      <c r="F220" s="204" t="s">
        <v>93</v>
      </c>
      <c r="G220" s="186"/>
      <c r="H220" s="205">
        <v>1</v>
      </c>
      <c r="I220" s="162"/>
      <c r="J220" s="186"/>
      <c r="K220" s="186"/>
      <c r="L220" s="214"/>
      <c r="M220" s="235"/>
      <c r="N220" s="236"/>
      <c r="O220" s="236"/>
      <c r="P220" s="236"/>
      <c r="Q220" s="236"/>
      <c r="R220" s="236"/>
      <c r="S220" s="236"/>
      <c r="T220" s="237"/>
      <c r="U220" s="186"/>
      <c r="V220" s="186"/>
      <c r="W220" s="186"/>
      <c r="X220" s="186"/>
      <c r="Y220" s="186"/>
      <c r="AT220" s="161" t="s">
        <v>257</v>
      </c>
      <c r="AU220" s="161" t="s">
        <v>96</v>
      </c>
      <c r="AV220" s="13" t="s">
        <v>96</v>
      </c>
      <c r="AW220" s="13" t="s">
        <v>40</v>
      </c>
      <c r="AX220" s="13" t="s">
        <v>93</v>
      </c>
      <c r="AY220" s="161" t="s">
        <v>195</v>
      </c>
    </row>
    <row r="221" spans="1:65" s="2" customFormat="1" ht="24.2" customHeight="1">
      <c r="A221" s="184"/>
      <c r="B221" s="212"/>
      <c r="C221" s="206" t="s">
        <v>479</v>
      </c>
      <c r="D221" s="206" t="s">
        <v>327</v>
      </c>
      <c r="E221" s="207" t="s">
        <v>2155</v>
      </c>
      <c r="F221" s="208" t="s">
        <v>2156</v>
      </c>
      <c r="G221" s="209" t="s">
        <v>482</v>
      </c>
      <c r="H221" s="210">
        <v>1</v>
      </c>
      <c r="I221" s="170"/>
      <c r="J221" s="187">
        <f>ROUND(I221*H221,2)</f>
        <v>0</v>
      </c>
      <c r="K221" s="238"/>
      <c r="L221" s="239"/>
      <c r="M221" s="240" t="s">
        <v>1</v>
      </c>
      <c r="N221" s="241" t="s">
        <v>50</v>
      </c>
      <c r="O221" s="229"/>
      <c r="P221" s="230">
        <f>O221*H221</f>
        <v>0</v>
      </c>
      <c r="Q221" s="230">
        <v>0.0004</v>
      </c>
      <c r="R221" s="230">
        <f>Q221*H221</f>
        <v>0.0004</v>
      </c>
      <c r="S221" s="230">
        <v>0</v>
      </c>
      <c r="T221" s="231">
        <f>S221*H221</f>
        <v>0</v>
      </c>
      <c r="U221" s="184"/>
      <c r="V221" s="184"/>
      <c r="W221" s="184"/>
      <c r="X221" s="184"/>
      <c r="Y221" s="184"/>
      <c r="Z221" s="31"/>
      <c r="AA221" s="31"/>
      <c r="AB221" s="31"/>
      <c r="AC221" s="31"/>
      <c r="AD221" s="31"/>
      <c r="AE221" s="31"/>
      <c r="AR221" s="155" t="s">
        <v>479</v>
      </c>
      <c r="AT221" s="155" t="s">
        <v>327</v>
      </c>
      <c r="AU221" s="155" t="s">
        <v>96</v>
      </c>
      <c r="AY221" s="15" t="s">
        <v>195</v>
      </c>
      <c r="BE221" s="156">
        <f>IF(N221="základní",J221,0)</f>
        <v>0</v>
      </c>
      <c r="BF221" s="156">
        <f>IF(N221="snížená",J221,0)</f>
        <v>0</v>
      </c>
      <c r="BG221" s="156">
        <f>IF(N221="zákl. přenesená",J221,0)</f>
        <v>0</v>
      </c>
      <c r="BH221" s="156">
        <f>IF(N221="sníž. přenesená",J221,0)</f>
        <v>0</v>
      </c>
      <c r="BI221" s="156">
        <f>IF(N221="nulová",J221,0)</f>
        <v>0</v>
      </c>
      <c r="BJ221" s="15" t="s">
        <v>93</v>
      </c>
      <c r="BK221" s="156">
        <f>ROUND(I221*H221,2)</f>
        <v>0</v>
      </c>
      <c r="BL221" s="15" t="s">
        <v>269</v>
      </c>
      <c r="BM221" s="155" t="s">
        <v>2157</v>
      </c>
    </row>
    <row r="222" spans="1:47" s="2" customFormat="1" ht="12">
      <c r="A222" s="184"/>
      <c r="B222" s="212"/>
      <c r="C222" s="184"/>
      <c r="D222" s="201" t="s">
        <v>202</v>
      </c>
      <c r="E222" s="184"/>
      <c r="F222" s="202" t="s">
        <v>2156</v>
      </c>
      <c r="G222" s="184"/>
      <c r="H222" s="184"/>
      <c r="I222" s="157"/>
      <c r="J222" s="184"/>
      <c r="K222" s="184"/>
      <c r="L222" s="212"/>
      <c r="M222" s="232"/>
      <c r="N222" s="233"/>
      <c r="O222" s="229"/>
      <c r="P222" s="229"/>
      <c r="Q222" s="229"/>
      <c r="R222" s="229"/>
      <c r="S222" s="229"/>
      <c r="T222" s="234"/>
      <c r="U222" s="184"/>
      <c r="V222" s="184"/>
      <c r="W222" s="184"/>
      <c r="X222" s="184"/>
      <c r="Y222" s="184"/>
      <c r="Z222" s="31"/>
      <c r="AA222" s="31"/>
      <c r="AB222" s="31"/>
      <c r="AC222" s="31"/>
      <c r="AD222" s="31"/>
      <c r="AE222" s="31"/>
      <c r="AT222" s="15" t="s">
        <v>202</v>
      </c>
      <c r="AU222" s="15" t="s">
        <v>96</v>
      </c>
    </row>
    <row r="223" spans="1:51" s="13" customFormat="1" ht="12">
      <c r="A223" s="186"/>
      <c r="B223" s="214"/>
      <c r="C223" s="186"/>
      <c r="D223" s="201" t="s">
        <v>257</v>
      </c>
      <c r="E223" s="203" t="s">
        <v>1</v>
      </c>
      <c r="F223" s="204" t="s">
        <v>93</v>
      </c>
      <c r="G223" s="186"/>
      <c r="H223" s="205">
        <v>1</v>
      </c>
      <c r="I223" s="162"/>
      <c r="J223" s="186"/>
      <c r="K223" s="186"/>
      <c r="L223" s="214"/>
      <c r="M223" s="235"/>
      <c r="N223" s="236"/>
      <c r="O223" s="236"/>
      <c r="P223" s="236"/>
      <c r="Q223" s="236"/>
      <c r="R223" s="236"/>
      <c r="S223" s="236"/>
      <c r="T223" s="237"/>
      <c r="U223" s="186"/>
      <c r="V223" s="186"/>
      <c r="W223" s="186"/>
      <c r="X223" s="186"/>
      <c r="Y223" s="186"/>
      <c r="AT223" s="161" t="s">
        <v>257</v>
      </c>
      <c r="AU223" s="161" t="s">
        <v>96</v>
      </c>
      <c r="AV223" s="13" t="s">
        <v>96</v>
      </c>
      <c r="AW223" s="13" t="s">
        <v>40</v>
      </c>
      <c r="AX223" s="13" t="s">
        <v>93</v>
      </c>
      <c r="AY223" s="161" t="s">
        <v>195</v>
      </c>
    </row>
    <row r="224" spans="1:65" s="2" customFormat="1" ht="21.75" customHeight="1">
      <c r="A224" s="184"/>
      <c r="B224" s="212"/>
      <c r="C224" s="206" t="s">
        <v>486</v>
      </c>
      <c r="D224" s="206" t="s">
        <v>327</v>
      </c>
      <c r="E224" s="207" t="s">
        <v>2158</v>
      </c>
      <c r="F224" s="208" t="s">
        <v>2159</v>
      </c>
      <c r="G224" s="209" t="s">
        <v>482</v>
      </c>
      <c r="H224" s="210">
        <v>1</v>
      </c>
      <c r="I224" s="170"/>
      <c r="J224" s="187">
        <f>ROUND(I224*H224,2)</f>
        <v>0</v>
      </c>
      <c r="K224" s="238"/>
      <c r="L224" s="239"/>
      <c r="M224" s="240" t="s">
        <v>1</v>
      </c>
      <c r="N224" s="241" t="s">
        <v>50</v>
      </c>
      <c r="O224" s="229"/>
      <c r="P224" s="230">
        <f>O224*H224</f>
        <v>0</v>
      </c>
      <c r="Q224" s="230">
        <v>0.0004</v>
      </c>
      <c r="R224" s="230">
        <f>Q224*H224</f>
        <v>0.0004</v>
      </c>
      <c r="S224" s="230">
        <v>0</v>
      </c>
      <c r="T224" s="231">
        <f>S224*H224</f>
        <v>0</v>
      </c>
      <c r="U224" s="184"/>
      <c r="V224" s="184"/>
      <c r="W224" s="184"/>
      <c r="X224" s="184"/>
      <c r="Y224" s="184"/>
      <c r="Z224" s="31"/>
      <c r="AA224" s="31"/>
      <c r="AB224" s="31"/>
      <c r="AC224" s="31"/>
      <c r="AD224" s="31"/>
      <c r="AE224" s="31"/>
      <c r="AR224" s="155" t="s">
        <v>479</v>
      </c>
      <c r="AT224" s="155" t="s">
        <v>327</v>
      </c>
      <c r="AU224" s="155" t="s">
        <v>96</v>
      </c>
      <c r="AY224" s="15" t="s">
        <v>195</v>
      </c>
      <c r="BE224" s="156">
        <f>IF(N224="základní",J224,0)</f>
        <v>0</v>
      </c>
      <c r="BF224" s="156">
        <f>IF(N224="snížená",J224,0)</f>
        <v>0</v>
      </c>
      <c r="BG224" s="156">
        <f>IF(N224="zákl. přenesená",J224,0)</f>
        <v>0</v>
      </c>
      <c r="BH224" s="156">
        <f>IF(N224="sníž. přenesená",J224,0)</f>
        <v>0</v>
      </c>
      <c r="BI224" s="156">
        <f>IF(N224="nulová",J224,0)</f>
        <v>0</v>
      </c>
      <c r="BJ224" s="15" t="s">
        <v>93</v>
      </c>
      <c r="BK224" s="156">
        <f>ROUND(I224*H224,2)</f>
        <v>0</v>
      </c>
      <c r="BL224" s="15" t="s">
        <v>269</v>
      </c>
      <c r="BM224" s="155" t="s">
        <v>2160</v>
      </c>
    </row>
    <row r="225" spans="1:47" s="2" customFormat="1" ht="12">
      <c r="A225" s="184"/>
      <c r="B225" s="212"/>
      <c r="C225" s="184"/>
      <c r="D225" s="201" t="s">
        <v>202</v>
      </c>
      <c r="E225" s="184"/>
      <c r="F225" s="202" t="s">
        <v>2159</v>
      </c>
      <c r="G225" s="184"/>
      <c r="H225" s="184"/>
      <c r="I225" s="157"/>
      <c r="J225" s="184"/>
      <c r="K225" s="184"/>
      <c r="L225" s="212"/>
      <c r="M225" s="232"/>
      <c r="N225" s="233"/>
      <c r="O225" s="229"/>
      <c r="P225" s="229"/>
      <c r="Q225" s="229"/>
      <c r="R225" s="229"/>
      <c r="S225" s="229"/>
      <c r="T225" s="234"/>
      <c r="U225" s="184"/>
      <c r="V225" s="184"/>
      <c r="W225" s="184"/>
      <c r="X225" s="184"/>
      <c r="Y225" s="184"/>
      <c r="Z225" s="31"/>
      <c r="AA225" s="31"/>
      <c r="AB225" s="31"/>
      <c r="AC225" s="31"/>
      <c r="AD225" s="31"/>
      <c r="AE225" s="31"/>
      <c r="AT225" s="15" t="s">
        <v>202</v>
      </c>
      <c r="AU225" s="15" t="s">
        <v>96</v>
      </c>
    </row>
    <row r="226" spans="1:51" s="13" customFormat="1" ht="12">
      <c r="A226" s="186"/>
      <c r="B226" s="214"/>
      <c r="C226" s="186"/>
      <c r="D226" s="201" t="s">
        <v>257</v>
      </c>
      <c r="E226" s="203" t="s">
        <v>1</v>
      </c>
      <c r="F226" s="204" t="s">
        <v>93</v>
      </c>
      <c r="G226" s="186"/>
      <c r="H226" s="205">
        <v>1</v>
      </c>
      <c r="I226" s="162"/>
      <c r="J226" s="186"/>
      <c r="K226" s="186"/>
      <c r="L226" s="214"/>
      <c r="M226" s="235"/>
      <c r="N226" s="236"/>
      <c r="O226" s="236"/>
      <c r="P226" s="236"/>
      <c r="Q226" s="236"/>
      <c r="R226" s="236"/>
      <c r="S226" s="236"/>
      <c r="T226" s="237"/>
      <c r="U226" s="186"/>
      <c r="V226" s="186"/>
      <c r="W226" s="186"/>
      <c r="X226" s="186"/>
      <c r="Y226" s="186"/>
      <c r="AT226" s="161" t="s">
        <v>257</v>
      </c>
      <c r="AU226" s="161" t="s">
        <v>96</v>
      </c>
      <c r="AV226" s="13" t="s">
        <v>96</v>
      </c>
      <c r="AW226" s="13" t="s">
        <v>40</v>
      </c>
      <c r="AX226" s="13" t="s">
        <v>93</v>
      </c>
      <c r="AY226" s="161" t="s">
        <v>195</v>
      </c>
    </row>
    <row r="227" spans="1:65" s="2" customFormat="1" ht="16.5" customHeight="1">
      <c r="A227" s="184"/>
      <c r="B227" s="212"/>
      <c r="C227" s="206" t="s">
        <v>492</v>
      </c>
      <c r="D227" s="206" t="s">
        <v>327</v>
      </c>
      <c r="E227" s="207" t="s">
        <v>2161</v>
      </c>
      <c r="F227" s="208" t="s">
        <v>2162</v>
      </c>
      <c r="G227" s="209" t="s">
        <v>482</v>
      </c>
      <c r="H227" s="210">
        <v>8</v>
      </c>
      <c r="I227" s="170"/>
      <c r="J227" s="187">
        <f>ROUND(I227*H227,2)</f>
        <v>0</v>
      </c>
      <c r="K227" s="238"/>
      <c r="L227" s="239"/>
      <c r="M227" s="240" t="s">
        <v>1</v>
      </c>
      <c r="N227" s="241" t="s">
        <v>50</v>
      </c>
      <c r="O227" s="229"/>
      <c r="P227" s="230">
        <f>O227*H227</f>
        <v>0</v>
      </c>
      <c r="Q227" s="230">
        <v>0.0004</v>
      </c>
      <c r="R227" s="230">
        <f>Q227*H227</f>
        <v>0.0032</v>
      </c>
      <c r="S227" s="230">
        <v>0</v>
      </c>
      <c r="T227" s="231">
        <f>S227*H227</f>
        <v>0</v>
      </c>
      <c r="U227" s="184"/>
      <c r="V227" s="184"/>
      <c r="W227" s="184"/>
      <c r="X227" s="184"/>
      <c r="Y227" s="184"/>
      <c r="Z227" s="31"/>
      <c r="AA227" s="31"/>
      <c r="AB227" s="31"/>
      <c r="AC227" s="31"/>
      <c r="AD227" s="31"/>
      <c r="AE227" s="31"/>
      <c r="AR227" s="155" t="s">
        <v>479</v>
      </c>
      <c r="AT227" s="155" t="s">
        <v>327</v>
      </c>
      <c r="AU227" s="155" t="s">
        <v>96</v>
      </c>
      <c r="AY227" s="15" t="s">
        <v>195</v>
      </c>
      <c r="BE227" s="156">
        <f>IF(N227="základní",J227,0)</f>
        <v>0</v>
      </c>
      <c r="BF227" s="156">
        <f>IF(N227="snížená",J227,0)</f>
        <v>0</v>
      </c>
      <c r="BG227" s="156">
        <f>IF(N227="zákl. přenesená",J227,0)</f>
        <v>0</v>
      </c>
      <c r="BH227" s="156">
        <f>IF(N227="sníž. přenesená",J227,0)</f>
        <v>0</v>
      </c>
      <c r="BI227" s="156">
        <f>IF(N227="nulová",J227,0)</f>
        <v>0</v>
      </c>
      <c r="BJ227" s="15" t="s">
        <v>93</v>
      </c>
      <c r="BK227" s="156">
        <f>ROUND(I227*H227,2)</f>
        <v>0</v>
      </c>
      <c r="BL227" s="15" t="s">
        <v>269</v>
      </c>
      <c r="BM227" s="155" t="s">
        <v>2163</v>
      </c>
    </row>
    <row r="228" spans="1:47" s="2" customFormat="1" ht="12">
      <c r="A228" s="184"/>
      <c r="B228" s="212"/>
      <c r="C228" s="184"/>
      <c r="D228" s="201" t="s">
        <v>202</v>
      </c>
      <c r="E228" s="184"/>
      <c r="F228" s="202" t="s">
        <v>2162</v>
      </c>
      <c r="G228" s="184"/>
      <c r="H228" s="184"/>
      <c r="I228" s="157"/>
      <c r="J228" s="184"/>
      <c r="K228" s="184"/>
      <c r="L228" s="212"/>
      <c r="M228" s="232"/>
      <c r="N228" s="233"/>
      <c r="O228" s="229"/>
      <c r="P228" s="229"/>
      <c r="Q228" s="229"/>
      <c r="R228" s="229"/>
      <c r="S228" s="229"/>
      <c r="T228" s="234"/>
      <c r="U228" s="184"/>
      <c r="V228" s="184"/>
      <c r="W228" s="184"/>
      <c r="X228" s="184"/>
      <c r="Y228" s="184"/>
      <c r="Z228" s="31"/>
      <c r="AA228" s="31"/>
      <c r="AB228" s="31"/>
      <c r="AC228" s="31"/>
      <c r="AD228" s="31"/>
      <c r="AE228" s="31"/>
      <c r="AT228" s="15" t="s">
        <v>202</v>
      </c>
      <c r="AU228" s="15" t="s">
        <v>96</v>
      </c>
    </row>
    <row r="229" spans="1:51" s="13" customFormat="1" ht="12">
      <c r="A229" s="186"/>
      <c r="B229" s="214"/>
      <c r="C229" s="186"/>
      <c r="D229" s="201" t="s">
        <v>257</v>
      </c>
      <c r="E229" s="203" t="s">
        <v>1</v>
      </c>
      <c r="F229" s="204" t="s">
        <v>224</v>
      </c>
      <c r="G229" s="186"/>
      <c r="H229" s="205">
        <v>8</v>
      </c>
      <c r="I229" s="162"/>
      <c r="J229" s="186"/>
      <c r="K229" s="186"/>
      <c r="L229" s="214"/>
      <c r="M229" s="235"/>
      <c r="N229" s="236"/>
      <c r="O229" s="236"/>
      <c r="P229" s="236"/>
      <c r="Q229" s="236"/>
      <c r="R229" s="236"/>
      <c r="S229" s="236"/>
      <c r="T229" s="237"/>
      <c r="U229" s="186"/>
      <c r="V229" s="186"/>
      <c r="W229" s="186"/>
      <c r="X229" s="186"/>
      <c r="Y229" s="186"/>
      <c r="AT229" s="161" t="s">
        <v>257</v>
      </c>
      <c r="AU229" s="161" t="s">
        <v>96</v>
      </c>
      <c r="AV229" s="13" t="s">
        <v>96</v>
      </c>
      <c r="AW229" s="13" t="s">
        <v>40</v>
      </c>
      <c r="AX229" s="13" t="s">
        <v>93</v>
      </c>
      <c r="AY229" s="161" t="s">
        <v>195</v>
      </c>
    </row>
    <row r="230" spans="1:65" s="2" customFormat="1" ht="16.5" customHeight="1">
      <c r="A230" s="184"/>
      <c r="B230" s="212"/>
      <c r="C230" s="206" t="s">
        <v>497</v>
      </c>
      <c r="D230" s="206" t="s">
        <v>327</v>
      </c>
      <c r="E230" s="207" t="s">
        <v>2164</v>
      </c>
      <c r="F230" s="208" t="s">
        <v>2165</v>
      </c>
      <c r="G230" s="209" t="s">
        <v>482</v>
      </c>
      <c r="H230" s="210">
        <v>3</v>
      </c>
      <c r="I230" s="170"/>
      <c r="J230" s="187">
        <f>ROUND(I230*H230,2)</f>
        <v>0</v>
      </c>
      <c r="K230" s="238"/>
      <c r="L230" s="239"/>
      <c r="M230" s="240" t="s">
        <v>1</v>
      </c>
      <c r="N230" s="241" t="s">
        <v>50</v>
      </c>
      <c r="O230" s="229"/>
      <c r="P230" s="230">
        <f>O230*H230</f>
        <v>0</v>
      </c>
      <c r="Q230" s="230">
        <v>0.0004</v>
      </c>
      <c r="R230" s="230">
        <f>Q230*H230</f>
        <v>0.0012000000000000001</v>
      </c>
      <c r="S230" s="230">
        <v>0</v>
      </c>
      <c r="T230" s="231">
        <f>S230*H230</f>
        <v>0</v>
      </c>
      <c r="U230" s="184"/>
      <c r="V230" s="184"/>
      <c r="W230" s="184"/>
      <c r="X230" s="184"/>
      <c r="Y230" s="184"/>
      <c r="Z230" s="31"/>
      <c r="AA230" s="31"/>
      <c r="AB230" s="31"/>
      <c r="AC230" s="31"/>
      <c r="AD230" s="31"/>
      <c r="AE230" s="31"/>
      <c r="AR230" s="155" t="s">
        <v>479</v>
      </c>
      <c r="AT230" s="155" t="s">
        <v>327</v>
      </c>
      <c r="AU230" s="155" t="s">
        <v>96</v>
      </c>
      <c r="AY230" s="15" t="s">
        <v>195</v>
      </c>
      <c r="BE230" s="156">
        <f>IF(N230="základní",J230,0)</f>
        <v>0</v>
      </c>
      <c r="BF230" s="156">
        <f>IF(N230="snížená",J230,0)</f>
        <v>0</v>
      </c>
      <c r="BG230" s="156">
        <f>IF(N230="zákl. přenesená",J230,0)</f>
        <v>0</v>
      </c>
      <c r="BH230" s="156">
        <f>IF(N230="sníž. přenesená",J230,0)</f>
        <v>0</v>
      </c>
      <c r="BI230" s="156">
        <f>IF(N230="nulová",J230,0)</f>
        <v>0</v>
      </c>
      <c r="BJ230" s="15" t="s">
        <v>93</v>
      </c>
      <c r="BK230" s="156">
        <f>ROUND(I230*H230,2)</f>
        <v>0</v>
      </c>
      <c r="BL230" s="15" t="s">
        <v>269</v>
      </c>
      <c r="BM230" s="155" t="s">
        <v>2166</v>
      </c>
    </row>
    <row r="231" spans="1:47" s="2" customFormat="1" ht="12">
      <c r="A231" s="184"/>
      <c r="B231" s="212"/>
      <c r="C231" s="184"/>
      <c r="D231" s="201" t="s">
        <v>202</v>
      </c>
      <c r="E231" s="184"/>
      <c r="F231" s="202" t="s">
        <v>2165</v>
      </c>
      <c r="G231" s="184"/>
      <c r="H231" s="184"/>
      <c r="I231" s="157"/>
      <c r="J231" s="184"/>
      <c r="K231" s="184"/>
      <c r="L231" s="212"/>
      <c r="M231" s="232"/>
      <c r="N231" s="233"/>
      <c r="O231" s="229"/>
      <c r="P231" s="229"/>
      <c r="Q231" s="229"/>
      <c r="R231" s="229"/>
      <c r="S231" s="229"/>
      <c r="T231" s="234"/>
      <c r="U231" s="184"/>
      <c r="V231" s="184"/>
      <c r="W231" s="184"/>
      <c r="X231" s="184"/>
      <c r="Y231" s="184"/>
      <c r="Z231" s="31"/>
      <c r="AA231" s="31"/>
      <c r="AB231" s="31"/>
      <c r="AC231" s="31"/>
      <c r="AD231" s="31"/>
      <c r="AE231" s="31"/>
      <c r="AT231" s="15" t="s">
        <v>202</v>
      </c>
      <c r="AU231" s="15" t="s">
        <v>96</v>
      </c>
    </row>
    <row r="232" spans="1:51" s="13" customFormat="1" ht="12">
      <c r="A232" s="186"/>
      <c r="B232" s="214"/>
      <c r="C232" s="186"/>
      <c r="D232" s="201" t="s">
        <v>257</v>
      </c>
      <c r="E232" s="203" t="s">
        <v>1</v>
      </c>
      <c r="F232" s="204" t="s">
        <v>150</v>
      </c>
      <c r="G232" s="186"/>
      <c r="H232" s="205">
        <v>3</v>
      </c>
      <c r="I232" s="162"/>
      <c r="J232" s="186"/>
      <c r="K232" s="186"/>
      <c r="L232" s="214"/>
      <c r="M232" s="235"/>
      <c r="N232" s="236"/>
      <c r="O232" s="236"/>
      <c r="P232" s="236"/>
      <c r="Q232" s="236"/>
      <c r="R232" s="236"/>
      <c r="S232" s="236"/>
      <c r="T232" s="237"/>
      <c r="U232" s="186"/>
      <c r="V232" s="186"/>
      <c r="W232" s="186"/>
      <c r="X232" s="186"/>
      <c r="Y232" s="186"/>
      <c r="AT232" s="161" t="s">
        <v>257</v>
      </c>
      <c r="AU232" s="161" t="s">
        <v>96</v>
      </c>
      <c r="AV232" s="13" t="s">
        <v>96</v>
      </c>
      <c r="AW232" s="13" t="s">
        <v>40</v>
      </c>
      <c r="AX232" s="13" t="s">
        <v>93</v>
      </c>
      <c r="AY232" s="161" t="s">
        <v>195</v>
      </c>
    </row>
    <row r="233" spans="1:65" s="2" customFormat="1" ht="16.5" customHeight="1">
      <c r="A233" s="184"/>
      <c r="B233" s="212"/>
      <c r="C233" s="206" t="s">
        <v>502</v>
      </c>
      <c r="D233" s="206" t="s">
        <v>327</v>
      </c>
      <c r="E233" s="207" t="s">
        <v>2167</v>
      </c>
      <c r="F233" s="208" t="s">
        <v>2168</v>
      </c>
      <c r="G233" s="209" t="s">
        <v>482</v>
      </c>
      <c r="H233" s="210">
        <v>5</v>
      </c>
      <c r="I233" s="170"/>
      <c r="J233" s="187">
        <f>ROUND(I233*H233,2)</f>
        <v>0</v>
      </c>
      <c r="K233" s="238"/>
      <c r="L233" s="239"/>
      <c r="M233" s="240" t="s">
        <v>1</v>
      </c>
      <c r="N233" s="241" t="s">
        <v>50</v>
      </c>
      <c r="O233" s="229"/>
      <c r="P233" s="230">
        <f>O233*H233</f>
        <v>0</v>
      </c>
      <c r="Q233" s="230">
        <v>0.0004</v>
      </c>
      <c r="R233" s="230">
        <f>Q233*H233</f>
        <v>0.002</v>
      </c>
      <c r="S233" s="230">
        <v>0</v>
      </c>
      <c r="T233" s="231">
        <f>S233*H233</f>
        <v>0</v>
      </c>
      <c r="U233" s="184"/>
      <c r="V233" s="184"/>
      <c r="W233" s="184"/>
      <c r="X233" s="184"/>
      <c r="Y233" s="184"/>
      <c r="Z233" s="31"/>
      <c r="AA233" s="31"/>
      <c r="AB233" s="31"/>
      <c r="AC233" s="31"/>
      <c r="AD233" s="31"/>
      <c r="AE233" s="31"/>
      <c r="AR233" s="155" t="s">
        <v>479</v>
      </c>
      <c r="AT233" s="155" t="s">
        <v>327</v>
      </c>
      <c r="AU233" s="155" t="s">
        <v>96</v>
      </c>
      <c r="AY233" s="15" t="s">
        <v>195</v>
      </c>
      <c r="BE233" s="156">
        <f>IF(N233="základní",J233,0)</f>
        <v>0</v>
      </c>
      <c r="BF233" s="156">
        <f>IF(N233="snížená",J233,0)</f>
        <v>0</v>
      </c>
      <c r="BG233" s="156">
        <f>IF(N233="zákl. přenesená",J233,0)</f>
        <v>0</v>
      </c>
      <c r="BH233" s="156">
        <f>IF(N233="sníž. přenesená",J233,0)</f>
        <v>0</v>
      </c>
      <c r="BI233" s="156">
        <f>IF(N233="nulová",J233,0)</f>
        <v>0</v>
      </c>
      <c r="BJ233" s="15" t="s">
        <v>93</v>
      </c>
      <c r="BK233" s="156">
        <f>ROUND(I233*H233,2)</f>
        <v>0</v>
      </c>
      <c r="BL233" s="15" t="s">
        <v>269</v>
      </c>
      <c r="BM233" s="155" t="s">
        <v>2169</v>
      </c>
    </row>
    <row r="234" spans="1:47" s="2" customFormat="1" ht="12">
      <c r="A234" s="184"/>
      <c r="B234" s="212"/>
      <c r="C234" s="184"/>
      <c r="D234" s="201" t="s">
        <v>202</v>
      </c>
      <c r="E234" s="184"/>
      <c r="F234" s="202" t="s">
        <v>2168</v>
      </c>
      <c r="G234" s="184"/>
      <c r="H234" s="184"/>
      <c r="I234" s="157"/>
      <c r="J234" s="184"/>
      <c r="K234" s="184"/>
      <c r="L234" s="212"/>
      <c r="M234" s="232"/>
      <c r="N234" s="233"/>
      <c r="O234" s="229"/>
      <c r="P234" s="229"/>
      <c r="Q234" s="229"/>
      <c r="R234" s="229"/>
      <c r="S234" s="229"/>
      <c r="T234" s="234"/>
      <c r="U234" s="184"/>
      <c r="V234" s="184"/>
      <c r="W234" s="184"/>
      <c r="X234" s="184"/>
      <c r="Y234" s="184"/>
      <c r="Z234" s="31"/>
      <c r="AA234" s="31"/>
      <c r="AB234" s="31"/>
      <c r="AC234" s="31"/>
      <c r="AD234" s="31"/>
      <c r="AE234" s="31"/>
      <c r="AT234" s="15" t="s">
        <v>202</v>
      </c>
      <c r="AU234" s="15" t="s">
        <v>96</v>
      </c>
    </row>
    <row r="235" spans="1:51" s="13" customFormat="1" ht="12">
      <c r="A235" s="186"/>
      <c r="B235" s="214"/>
      <c r="C235" s="186"/>
      <c r="D235" s="201" t="s">
        <v>257</v>
      </c>
      <c r="E235" s="203" t="s">
        <v>1</v>
      </c>
      <c r="F235" s="204" t="s">
        <v>194</v>
      </c>
      <c r="G235" s="186"/>
      <c r="H235" s="205">
        <v>5</v>
      </c>
      <c r="I235" s="162"/>
      <c r="J235" s="186"/>
      <c r="K235" s="186"/>
      <c r="L235" s="214"/>
      <c r="M235" s="235"/>
      <c r="N235" s="236"/>
      <c r="O235" s="236"/>
      <c r="P235" s="236"/>
      <c r="Q235" s="236"/>
      <c r="R235" s="236"/>
      <c r="S235" s="236"/>
      <c r="T235" s="237"/>
      <c r="U235" s="186"/>
      <c r="V235" s="186"/>
      <c r="W235" s="186"/>
      <c r="X235" s="186"/>
      <c r="Y235" s="186"/>
      <c r="AT235" s="161" t="s">
        <v>257</v>
      </c>
      <c r="AU235" s="161" t="s">
        <v>96</v>
      </c>
      <c r="AV235" s="13" t="s">
        <v>96</v>
      </c>
      <c r="AW235" s="13" t="s">
        <v>40</v>
      </c>
      <c r="AX235" s="13" t="s">
        <v>93</v>
      </c>
      <c r="AY235" s="161" t="s">
        <v>195</v>
      </c>
    </row>
    <row r="236" spans="1:65" s="2" customFormat="1" ht="16.5" customHeight="1">
      <c r="A236" s="184"/>
      <c r="B236" s="212"/>
      <c r="C236" s="206" t="s">
        <v>507</v>
      </c>
      <c r="D236" s="206" t="s">
        <v>327</v>
      </c>
      <c r="E236" s="207" t="s">
        <v>2170</v>
      </c>
      <c r="F236" s="208" t="s">
        <v>2171</v>
      </c>
      <c r="G236" s="209" t="s">
        <v>482</v>
      </c>
      <c r="H236" s="210">
        <v>27</v>
      </c>
      <c r="I236" s="170"/>
      <c r="J236" s="187">
        <f>ROUND(I236*H236,2)</f>
        <v>0</v>
      </c>
      <c r="K236" s="238"/>
      <c r="L236" s="239"/>
      <c r="M236" s="240" t="s">
        <v>1</v>
      </c>
      <c r="N236" s="241" t="s">
        <v>50</v>
      </c>
      <c r="O236" s="229"/>
      <c r="P236" s="230">
        <f>O236*H236</f>
        <v>0</v>
      </c>
      <c r="Q236" s="230">
        <v>0.0004</v>
      </c>
      <c r="R236" s="230">
        <f>Q236*H236</f>
        <v>0.0108</v>
      </c>
      <c r="S236" s="230">
        <v>0</v>
      </c>
      <c r="T236" s="231">
        <f>S236*H236</f>
        <v>0</v>
      </c>
      <c r="U236" s="184"/>
      <c r="V236" s="184"/>
      <c r="W236" s="184"/>
      <c r="X236" s="184"/>
      <c r="Y236" s="184"/>
      <c r="Z236" s="31"/>
      <c r="AA236" s="31"/>
      <c r="AB236" s="31"/>
      <c r="AC236" s="31"/>
      <c r="AD236" s="31"/>
      <c r="AE236" s="31"/>
      <c r="AR236" s="155" t="s">
        <v>479</v>
      </c>
      <c r="AT236" s="155" t="s">
        <v>327</v>
      </c>
      <c r="AU236" s="155" t="s">
        <v>96</v>
      </c>
      <c r="AY236" s="15" t="s">
        <v>195</v>
      </c>
      <c r="BE236" s="156">
        <f>IF(N236="základní",J236,0)</f>
        <v>0</v>
      </c>
      <c r="BF236" s="156">
        <f>IF(N236="snížená",J236,0)</f>
        <v>0</v>
      </c>
      <c r="BG236" s="156">
        <f>IF(N236="zákl. přenesená",J236,0)</f>
        <v>0</v>
      </c>
      <c r="BH236" s="156">
        <f>IF(N236="sníž. přenesená",J236,0)</f>
        <v>0</v>
      </c>
      <c r="BI236" s="156">
        <f>IF(N236="nulová",J236,0)</f>
        <v>0</v>
      </c>
      <c r="BJ236" s="15" t="s">
        <v>93</v>
      </c>
      <c r="BK236" s="156">
        <f>ROUND(I236*H236,2)</f>
        <v>0</v>
      </c>
      <c r="BL236" s="15" t="s">
        <v>269</v>
      </c>
      <c r="BM236" s="155" t="s">
        <v>2172</v>
      </c>
    </row>
    <row r="237" spans="1:47" s="2" customFormat="1" ht="12">
      <c r="A237" s="184"/>
      <c r="B237" s="212"/>
      <c r="C237" s="184"/>
      <c r="D237" s="201" t="s">
        <v>202</v>
      </c>
      <c r="E237" s="184"/>
      <c r="F237" s="202" t="s">
        <v>2171</v>
      </c>
      <c r="G237" s="184"/>
      <c r="H237" s="184"/>
      <c r="I237" s="157"/>
      <c r="J237" s="184"/>
      <c r="K237" s="184"/>
      <c r="L237" s="212"/>
      <c r="M237" s="232"/>
      <c r="N237" s="233"/>
      <c r="O237" s="229"/>
      <c r="P237" s="229"/>
      <c r="Q237" s="229"/>
      <c r="R237" s="229"/>
      <c r="S237" s="229"/>
      <c r="T237" s="234"/>
      <c r="U237" s="184"/>
      <c r="V237" s="184"/>
      <c r="W237" s="184"/>
      <c r="X237" s="184"/>
      <c r="Y237" s="184"/>
      <c r="Z237" s="31"/>
      <c r="AA237" s="31"/>
      <c r="AB237" s="31"/>
      <c r="AC237" s="31"/>
      <c r="AD237" s="31"/>
      <c r="AE237" s="31"/>
      <c r="AT237" s="15" t="s">
        <v>202</v>
      </c>
      <c r="AU237" s="15" t="s">
        <v>96</v>
      </c>
    </row>
    <row r="238" spans="1:51" s="13" customFormat="1" ht="12">
      <c r="A238" s="186"/>
      <c r="B238" s="214"/>
      <c r="C238" s="186"/>
      <c r="D238" s="201" t="s">
        <v>257</v>
      </c>
      <c r="E238" s="203" t="s">
        <v>1</v>
      </c>
      <c r="F238" s="204" t="s">
        <v>447</v>
      </c>
      <c r="G238" s="186"/>
      <c r="H238" s="205">
        <v>27</v>
      </c>
      <c r="I238" s="162"/>
      <c r="J238" s="186"/>
      <c r="K238" s="186"/>
      <c r="L238" s="214"/>
      <c r="M238" s="235"/>
      <c r="N238" s="236"/>
      <c r="O238" s="236"/>
      <c r="P238" s="236"/>
      <c r="Q238" s="236"/>
      <c r="R238" s="236"/>
      <c r="S238" s="236"/>
      <c r="T238" s="237"/>
      <c r="U238" s="186"/>
      <c r="V238" s="186"/>
      <c r="W238" s="186"/>
      <c r="X238" s="186"/>
      <c r="Y238" s="186"/>
      <c r="AT238" s="161" t="s">
        <v>257</v>
      </c>
      <c r="AU238" s="161" t="s">
        <v>96</v>
      </c>
      <c r="AV238" s="13" t="s">
        <v>96</v>
      </c>
      <c r="AW238" s="13" t="s">
        <v>40</v>
      </c>
      <c r="AX238" s="13" t="s">
        <v>93</v>
      </c>
      <c r="AY238" s="161" t="s">
        <v>195</v>
      </c>
    </row>
    <row r="239" spans="1:65" s="2" customFormat="1" ht="16.5" customHeight="1">
      <c r="A239" s="184"/>
      <c r="B239" s="212"/>
      <c r="C239" s="206" t="s">
        <v>512</v>
      </c>
      <c r="D239" s="206" t="s">
        <v>327</v>
      </c>
      <c r="E239" s="207" t="s">
        <v>2173</v>
      </c>
      <c r="F239" s="208" t="s">
        <v>2174</v>
      </c>
      <c r="G239" s="209" t="s">
        <v>482</v>
      </c>
      <c r="H239" s="210">
        <v>9</v>
      </c>
      <c r="I239" s="170"/>
      <c r="J239" s="187">
        <f>ROUND(I239*H239,2)</f>
        <v>0</v>
      </c>
      <c r="K239" s="238"/>
      <c r="L239" s="239"/>
      <c r="M239" s="240" t="s">
        <v>1</v>
      </c>
      <c r="N239" s="241" t="s">
        <v>50</v>
      </c>
      <c r="O239" s="229"/>
      <c r="P239" s="230">
        <f>O239*H239</f>
        <v>0</v>
      </c>
      <c r="Q239" s="230">
        <v>0.0004</v>
      </c>
      <c r="R239" s="230">
        <f>Q239*H239</f>
        <v>0.0036000000000000003</v>
      </c>
      <c r="S239" s="230">
        <v>0</v>
      </c>
      <c r="T239" s="231">
        <f>S239*H239</f>
        <v>0</v>
      </c>
      <c r="U239" s="184"/>
      <c r="V239" s="184"/>
      <c r="W239" s="184"/>
      <c r="X239" s="184"/>
      <c r="Y239" s="184"/>
      <c r="Z239" s="31"/>
      <c r="AA239" s="31"/>
      <c r="AB239" s="31"/>
      <c r="AC239" s="31"/>
      <c r="AD239" s="31"/>
      <c r="AE239" s="31"/>
      <c r="AR239" s="155" t="s">
        <v>479</v>
      </c>
      <c r="AT239" s="155" t="s">
        <v>327</v>
      </c>
      <c r="AU239" s="155" t="s">
        <v>96</v>
      </c>
      <c r="AY239" s="15" t="s">
        <v>195</v>
      </c>
      <c r="BE239" s="156">
        <f>IF(N239="základní",J239,0)</f>
        <v>0</v>
      </c>
      <c r="BF239" s="156">
        <f>IF(N239="snížená",J239,0)</f>
        <v>0</v>
      </c>
      <c r="BG239" s="156">
        <f>IF(N239="zákl. přenesená",J239,0)</f>
        <v>0</v>
      </c>
      <c r="BH239" s="156">
        <f>IF(N239="sníž. přenesená",J239,0)</f>
        <v>0</v>
      </c>
      <c r="BI239" s="156">
        <f>IF(N239="nulová",J239,0)</f>
        <v>0</v>
      </c>
      <c r="BJ239" s="15" t="s">
        <v>93</v>
      </c>
      <c r="BK239" s="156">
        <f>ROUND(I239*H239,2)</f>
        <v>0</v>
      </c>
      <c r="BL239" s="15" t="s">
        <v>269</v>
      </c>
      <c r="BM239" s="155" t="s">
        <v>2175</v>
      </c>
    </row>
    <row r="240" spans="1:47" s="2" customFormat="1" ht="12">
      <c r="A240" s="184"/>
      <c r="B240" s="212"/>
      <c r="C240" s="184"/>
      <c r="D240" s="201" t="s">
        <v>202</v>
      </c>
      <c r="E240" s="184"/>
      <c r="F240" s="202" t="s">
        <v>2174</v>
      </c>
      <c r="G240" s="184"/>
      <c r="H240" s="184"/>
      <c r="I240" s="157"/>
      <c r="J240" s="184"/>
      <c r="K240" s="184"/>
      <c r="L240" s="212"/>
      <c r="M240" s="232"/>
      <c r="N240" s="233"/>
      <c r="O240" s="229"/>
      <c r="P240" s="229"/>
      <c r="Q240" s="229"/>
      <c r="R240" s="229"/>
      <c r="S240" s="229"/>
      <c r="T240" s="234"/>
      <c r="U240" s="184"/>
      <c r="V240" s="184"/>
      <c r="W240" s="184"/>
      <c r="X240" s="184"/>
      <c r="Y240" s="184"/>
      <c r="Z240" s="31"/>
      <c r="AA240" s="31"/>
      <c r="AB240" s="31"/>
      <c r="AC240" s="31"/>
      <c r="AD240" s="31"/>
      <c r="AE240" s="31"/>
      <c r="AT240" s="15" t="s">
        <v>202</v>
      </c>
      <c r="AU240" s="15" t="s">
        <v>96</v>
      </c>
    </row>
    <row r="241" spans="1:51" s="13" customFormat="1" ht="12">
      <c r="A241" s="186"/>
      <c r="B241" s="214"/>
      <c r="C241" s="186"/>
      <c r="D241" s="201" t="s">
        <v>257</v>
      </c>
      <c r="E241" s="203" t="s">
        <v>1</v>
      </c>
      <c r="F241" s="204" t="s">
        <v>229</v>
      </c>
      <c r="G241" s="186"/>
      <c r="H241" s="205">
        <v>9</v>
      </c>
      <c r="I241" s="162"/>
      <c r="J241" s="186"/>
      <c r="K241" s="186"/>
      <c r="L241" s="214"/>
      <c r="M241" s="235"/>
      <c r="N241" s="236"/>
      <c r="O241" s="236"/>
      <c r="P241" s="236"/>
      <c r="Q241" s="236"/>
      <c r="R241" s="236"/>
      <c r="S241" s="236"/>
      <c r="T241" s="237"/>
      <c r="U241" s="186"/>
      <c r="V241" s="186"/>
      <c r="W241" s="186"/>
      <c r="X241" s="186"/>
      <c r="Y241" s="186"/>
      <c r="AT241" s="161" t="s">
        <v>257</v>
      </c>
      <c r="AU241" s="161" t="s">
        <v>96</v>
      </c>
      <c r="AV241" s="13" t="s">
        <v>96</v>
      </c>
      <c r="AW241" s="13" t="s">
        <v>40</v>
      </c>
      <c r="AX241" s="13" t="s">
        <v>93</v>
      </c>
      <c r="AY241" s="161" t="s">
        <v>195</v>
      </c>
    </row>
    <row r="242" spans="1:65" s="2" customFormat="1" ht="16.5" customHeight="1">
      <c r="A242" s="184"/>
      <c r="B242" s="212"/>
      <c r="C242" s="206" t="s">
        <v>517</v>
      </c>
      <c r="D242" s="206" t="s">
        <v>327</v>
      </c>
      <c r="E242" s="207" t="s">
        <v>2176</v>
      </c>
      <c r="F242" s="208" t="s">
        <v>2177</v>
      </c>
      <c r="G242" s="209" t="s">
        <v>482</v>
      </c>
      <c r="H242" s="210">
        <v>1</v>
      </c>
      <c r="I242" s="170"/>
      <c r="J242" s="187">
        <f>ROUND(I242*H242,2)</f>
        <v>0</v>
      </c>
      <c r="K242" s="238"/>
      <c r="L242" s="239"/>
      <c r="M242" s="240" t="s">
        <v>1</v>
      </c>
      <c r="N242" s="241" t="s">
        <v>50</v>
      </c>
      <c r="O242" s="229"/>
      <c r="P242" s="230">
        <f>O242*H242</f>
        <v>0</v>
      </c>
      <c r="Q242" s="230">
        <v>0.0004</v>
      </c>
      <c r="R242" s="230">
        <f>Q242*H242</f>
        <v>0.0004</v>
      </c>
      <c r="S242" s="230">
        <v>0</v>
      </c>
      <c r="T242" s="231">
        <f>S242*H242</f>
        <v>0</v>
      </c>
      <c r="U242" s="184"/>
      <c r="V242" s="184"/>
      <c r="W242" s="184"/>
      <c r="X242" s="184"/>
      <c r="Y242" s="184"/>
      <c r="Z242" s="31"/>
      <c r="AA242" s="31"/>
      <c r="AB242" s="31"/>
      <c r="AC242" s="31"/>
      <c r="AD242" s="31"/>
      <c r="AE242" s="31"/>
      <c r="AR242" s="155" t="s">
        <v>479</v>
      </c>
      <c r="AT242" s="155" t="s">
        <v>327</v>
      </c>
      <c r="AU242" s="155" t="s">
        <v>96</v>
      </c>
      <c r="AY242" s="15" t="s">
        <v>195</v>
      </c>
      <c r="BE242" s="156">
        <f>IF(N242="základní",J242,0)</f>
        <v>0</v>
      </c>
      <c r="BF242" s="156">
        <f>IF(N242="snížená",J242,0)</f>
        <v>0</v>
      </c>
      <c r="BG242" s="156">
        <f>IF(N242="zákl. přenesená",J242,0)</f>
        <v>0</v>
      </c>
      <c r="BH242" s="156">
        <f>IF(N242="sníž. přenesená",J242,0)</f>
        <v>0</v>
      </c>
      <c r="BI242" s="156">
        <f>IF(N242="nulová",J242,0)</f>
        <v>0</v>
      </c>
      <c r="BJ242" s="15" t="s">
        <v>93</v>
      </c>
      <c r="BK242" s="156">
        <f>ROUND(I242*H242,2)</f>
        <v>0</v>
      </c>
      <c r="BL242" s="15" t="s">
        <v>269</v>
      </c>
      <c r="BM242" s="155" t="s">
        <v>2178</v>
      </c>
    </row>
    <row r="243" spans="1:47" s="2" customFormat="1" ht="12">
      <c r="A243" s="184"/>
      <c r="B243" s="212"/>
      <c r="C243" s="184"/>
      <c r="D243" s="201" t="s">
        <v>202</v>
      </c>
      <c r="E243" s="184"/>
      <c r="F243" s="202" t="s">
        <v>2177</v>
      </c>
      <c r="G243" s="184"/>
      <c r="H243" s="184"/>
      <c r="I243" s="157"/>
      <c r="J243" s="184"/>
      <c r="K243" s="184"/>
      <c r="L243" s="212"/>
      <c r="M243" s="232"/>
      <c r="N243" s="233"/>
      <c r="O243" s="229"/>
      <c r="P243" s="229"/>
      <c r="Q243" s="229"/>
      <c r="R243" s="229"/>
      <c r="S243" s="229"/>
      <c r="T243" s="234"/>
      <c r="U243" s="184"/>
      <c r="V243" s="184"/>
      <c r="W243" s="184"/>
      <c r="X243" s="184"/>
      <c r="Y243" s="184"/>
      <c r="Z243" s="31"/>
      <c r="AA243" s="31"/>
      <c r="AB243" s="31"/>
      <c r="AC243" s="31"/>
      <c r="AD243" s="31"/>
      <c r="AE243" s="31"/>
      <c r="AT243" s="15" t="s">
        <v>202</v>
      </c>
      <c r="AU243" s="15" t="s">
        <v>96</v>
      </c>
    </row>
    <row r="244" spans="1:65" s="2" customFormat="1" ht="16.5" customHeight="1">
      <c r="A244" s="184"/>
      <c r="B244" s="212"/>
      <c r="C244" s="206" t="s">
        <v>523</v>
      </c>
      <c r="D244" s="206" t="s">
        <v>327</v>
      </c>
      <c r="E244" s="207" t="s">
        <v>2179</v>
      </c>
      <c r="F244" s="208" t="s">
        <v>2180</v>
      </c>
      <c r="G244" s="209" t="s">
        <v>482</v>
      </c>
      <c r="H244" s="210">
        <v>6</v>
      </c>
      <c r="I244" s="170"/>
      <c r="J244" s="187">
        <f>ROUND(I244*H244,2)</f>
        <v>0</v>
      </c>
      <c r="K244" s="238"/>
      <c r="L244" s="239"/>
      <c r="M244" s="240" t="s">
        <v>1</v>
      </c>
      <c r="N244" s="241" t="s">
        <v>50</v>
      </c>
      <c r="O244" s="229"/>
      <c r="P244" s="230">
        <f>O244*H244</f>
        <v>0</v>
      </c>
      <c r="Q244" s="230">
        <v>0.0004</v>
      </c>
      <c r="R244" s="230">
        <f>Q244*H244</f>
        <v>0.0024000000000000002</v>
      </c>
      <c r="S244" s="230">
        <v>0</v>
      </c>
      <c r="T244" s="231">
        <f>S244*H244</f>
        <v>0</v>
      </c>
      <c r="U244" s="184"/>
      <c r="V244" s="184"/>
      <c r="W244" s="184"/>
      <c r="X244" s="184"/>
      <c r="Y244" s="184"/>
      <c r="Z244" s="31"/>
      <c r="AA244" s="31"/>
      <c r="AB244" s="31"/>
      <c r="AC244" s="31"/>
      <c r="AD244" s="31"/>
      <c r="AE244" s="31"/>
      <c r="AR244" s="155" t="s">
        <v>479</v>
      </c>
      <c r="AT244" s="155" t="s">
        <v>327</v>
      </c>
      <c r="AU244" s="155" t="s">
        <v>96</v>
      </c>
      <c r="AY244" s="15" t="s">
        <v>195</v>
      </c>
      <c r="BE244" s="156">
        <f>IF(N244="základní",J244,0)</f>
        <v>0</v>
      </c>
      <c r="BF244" s="156">
        <f>IF(N244="snížená",J244,0)</f>
        <v>0</v>
      </c>
      <c r="BG244" s="156">
        <f>IF(N244="zákl. přenesená",J244,0)</f>
        <v>0</v>
      </c>
      <c r="BH244" s="156">
        <f>IF(N244="sníž. přenesená",J244,0)</f>
        <v>0</v>
      </c>
      <c r="BI244" s="156">
        <f>IF(N244="nulová",J244,0)</f>
        <v>0</v>
      </c>
      <c r="BJ244" s="15" t="s">
        <v>93</v>
      </c>
      <c r="BK244" s="156">
        <f>ROUND(I244*H244,2)</f>
        <v>0</v>
      </c>
      <c r="BL244" s="15" t="s">
        <v>269</v>
      </c>
      <c r="BM244" s="155" t="s">
        <v>2181</v>
      </c>
    </row>
    <row r="245" spans="1:47" s="2" customFormat="1" ht="12">
      <c r="A245" s="184"/>
      <c r="B245" s="212"/>
      <c r="C245" s="184"/>
      <c r="D245" s="201" t="s">
        <v>202</v>
      </c>
      <c r="E245" s="184"/>
      <c r="F245" s="202" t="s">
        <v>2180</v>
      </c>
      <c r="G245" s="184"/>
      <c r="H245" s="184"/>
      <c r="I245" s="157"/>
      <c r="J245" s="184"/>
      <c r="K245" s="184"/>
      <c r="L245" s="212"/>
      <c r="M245" s="232"/>
      <c r="N245" s="233"/>
      <c r="O245" s="229"/>
      <c r="P245" s="229"/>
      <c r="Q245" s="229"/>
      <c r="R245" s="229"/>
      <c r="S245" s="229"/>
      <c r="T245" s="234"/>
      <c r="U245" s="184"/>
      <c r="V245" s="184"/>
      <c r="W245" s="184"/>
      <c r="X245" s="184"/>
      <c r="Y245" s="184"/>
      <c r="Z245" s="31"/>
      <c r="AA245" s="31"/>
      <c r="AB245" s="31"/>
      <c r="AC245" s="31"/>
      <c r="AD245" s="31"/>
      <c r="AE245" s="31"/>
      <c r="AT245" s="15" t="s">
        <v>202</v>
      </c>
      <c r="AU245" s="15" t="s">
        <v>96</v>
      </c>
    </row>
    <row r="246" spans="1:51" s="13" customFormat="1" ht="12">
      <c r="A246" s="186"/>
      <c r="B246" s="214"/>
      <c r="C246" s="186"/>
      <c r="D246" s="201" t="s">
        <v>257</v>
      </c>
      <c r="E246" s="203" t="s">
        <v>1</v>
      </c>
      <c r="F246" s="204" t="s">
        <v>216</v>
      </c>
      <c r="G246" s="186"/>
      <c r="H246" s="205">
        <v>6</v>
      </c>
      <c r="I246" s="162"/>
      <c r="J246" s="186"/>
      <c r="K246" s="186"/>
      <c r="L246" s="214"/>
      <c r="M246" s="235"/>
      <c r="N246" s="236"/>
      <c r="O246" s="236"/>
      <c r="P246" s="236"/>
      <c r="Q246" s="236"/>
      <c r="R246" s="236"/>
      <c r="S246" s="236"/>
      <c r="T246" s="237"/>
      <c r="U246" s="186"/>
      <c r="V246" s="186"/>
      <c r="W246" s="186"/>
      <c r="X246" s="186"/>
      <c r="Y246" s="186"/>
      <c r="AT246" s="161" t="s">
        <v>257</v>
      </c>
      <c r="AU246" s="161" t="s">
        <v>96</v>
      </c>
      <c r="AV246" s="13" t="s">
        <v>96</v>
      </c>
      <c r="AW246" s="13" t="s">
        <v>40</v>
      </c>
      <c r="AX246" s="13" t="s">
        <v>93</v>
      </c>
      <c r="AY246" s="161" t="s">
        <v>195</v>
      </c>
    </row>
    <row r="247" spans="1:65" s="2" customFormat="1" ht="16.5" customHeight="1">
      <c r="A247" s="184"/>
      <c r="B247" s="212"/>
      <c r="C247" s="206" t="s">
        <v>529</v>
      </c>
      <c r="D247" s="206" t="s">
        <v>327</v>
      </c>
      <c r="E247" s="207" t="s">
        <v>2182</v>
      </c>
      <c r="F247" s="208" t="s">
        <v>2183</v>
      </c>
      <c r="G247" s="209" t="s">
        <v>482</v>
      </c>
      <c r="H247" s="210">
        <v>2</v>
      </c>
      <c r="I247" s="170"/>
      <c r="J247" s="187">
        <f>ROUND(I247*H247,2)</f>
        <v>0</v>
      </c>
      <c r="K247" s="238"/>
      <c r="L247" s="239"/>
      <c r="M247" s="240" t="s">
        <v>1</v>
      </c>
      <c r="N247" s="241" t="s">
        <v>50</v>
      </c>
      <c r="O247" s="229"/>
      <c r="P247" s="230">
        <f>O247*H247</f>
        <v>0</v>
      </c>
      <c r="Q247" s="230">
        <v>0.0004</v>
      </c>
      <c r="R247" s="230">
        <f>Q247*H247</f>
        <v>0.0008</v>
      </c>
      <c r="S247" s="230">
        <v>0</v>
      </c>
      <c r="T247" s="231">
        <f>S247*H247</f>
        <v>0</v>
      </c>
      <c r="U247" s="184"/>
      <c r="V247" s="184"/>
      <c r="W247" s="184"/>
      <c r="X247" s="184"/>
      <c r="Y247" s="184"/>
      <c r="Z247" s="31"/>
      <c r="AA247" s="31"/>
      <c r="AB247" s="31"/>
      <c r="AC247" s="31"/>
      <c r="AD247" s="31"/>
      <c r="AE247" s="31"/>
      <c r="AR247" s="155" t="s">
        <v>479</v>
      </c>
      <c r="AT247" s="155" t="s">
        <v>327</v>
      </c>
      <c r="AU247" s="155" t="s">
        <v>96</v>
      </c>
      <c r="AY247" s="15" t="s">
        <v>195</v>
      </c>
      <c r="BE247" s="156">
        <f>IF(N247="základní",J247,0)</f>
        <v>0</v>
      </c>
      <c r="BF247" s="156">
        <f>IF(N247="snížená",J247,0)</f>
        <v>0</v>
      </c>
      <c r="BG247" s="156">
        <f>IF(N247="zákl. přenesená",J247,0)</f>
        <v>0</v>
      </c>
      <c r="BH247" s="156">
        <f>IF(N247="sníž. přenesená",J247,0)</f>
        <v>0</v>
      </c>
      <c r="BI247" s="156">
        <f>IF(N247="nulová",J247,0)</f>
        <v>0</v>
      </c>
      <c r="BJ247" s="15" t="s">
        <v>93</v>
      </c>
      <c r="BK247" s="156">
        <f>ROUND(I247*H247,2)</f>
        <v>0</v>
      </c>
      <c r="BL247" s="15" t="s">
        <v>269</v>
      </c>
      <c r="BM247" s="155" t="s">
        <v>2184</v>
      </c>
    </row>
    <row r="248" spans="1:47" s="2" customFormat="1" ht="12">
      <c r="A248" s="184"/>
      <c r="B248" s="212"/>
      <c r="C248" s="184"/>
      <c r="D248" s="201" t="s">
        <v>202</v>
      </c>
      <c r="E248" s="184"/>
      <c r="F248" s="202" t="s">
        <v>2183</v>
      </c>
      <c r="G248" s="184"/>
      <c r="H248" s="184"/>
      <c r="I248" s="157"/>
      <c r="J248" s="184"/>
      <c r="K248" s="184"/>
      <c r="L248" s="212"/>
      <c r="M248" s="232"/>
      <c r="N248" s="233"/>
      <c r="O248" s="229"/>
      <c r="P248" s="229"/>
      <c r="Q248" s="229"/>
      <c r="R248" s="229"/>
      <c r="S248" s="229"/>
      <c r="T248" s="234"/>
      <c r="U248" s="184"/>
      <c r="V248" s="184"/>
      <c r="W248" s="184"/>
      <c r="X248" s="184"/>
      <c r="Y248" s="184"/>
      <c r="Z248" s="31"/>
      <c r="AA248" s="31"/>
      <c r="AB248" s="31"/>
      <c r="AC248" s="31"/>
      <c r="AD248" s="31"/>
      <c r="AE248" s="31"/>
      <c r="AT248" s="15" t="s">
        <v>202</v>
      </c>
      <c r="AU248" s="15" t="s">
        <v>96</v>
      </c>
    </row>
    <row r="249" spans="1:51" s="13" customFormat="1" ht="12">
      <c r="A249" s="186"/>
      <c r="B249" s="214"/>
      <c r="C249" s="186"/>
      <c r="D249" s="201" t="s">
        <v>257</v>
      </c>
      <c r="E249" s="203" t="s">
        <v>1</v>
      </c>
      <c r="F249" s="204" t="s">
        <v>96</v>
      </c>
      <c r="G249" s="186"/>
      <c r="H249" s="205">
        <v>2</v>
      </c>
      <c r="I249" s="162"/>
      <c r="J249" s="186"/>
      <c r="K249" s="186"/>
      <c r="L249" s="214"/>
      <c r="M249" s="235"/>
      <c r="N249" s="236"/>
      <c r="O249" s="236"/>
      <c r="P249" s="236"/>
      <c r="Q249" s="236"/>
      <c r="R249" s="236"/>
      <c r="S249" s="236"/>
      <c r="T249" s="237"/>
      <c r="U249" s="186"/>
      <c r="V249" s="186"/>
      <c r="W249" s="186"/>
      <c r="X249" s="186"/>
      <c r="Y249" s="186"/>
      <c r="AT249" s="161" t="s">
        <v>257</v>
      </c>
      <c r="AU249" s="161" t="s">
        <v>96</v>
      </c>
      <c r="AV249" s="13" t="s">
        <v>96</v>
      </c>
      <c r="AW249" s="13" t="s">
        <v>40</v>
      </c>
      <c r="AX249" s="13" t="s">
        <v>93</v>
      </c>
      <c r="AY249" s="161" t="s">
        <v>195</v>
      </c>
    </row>
    <row r="250" spans="1:65" s="2" customFormat="1" ht="16.5" customHeight="1">
      <c r="A250" s="184"/>
      <c r="B250" s="212"/>
      <c r="C250" s="206" t="s">
        <v>536</v>
      </c>
      <c r="D250" s="206" t="s">
        <v>327</v>
      </c>
      <c r="E250" s="207" t="s">
        <v>2185</v>
      </c>
      <c r="F250" s="208" t="s">
        <v>2186</v>
      </c>
      <c r="G250" s="209" t="s">
        <v>482</v>
      </c>
      <c r="H250" s="210">
        <v>1</v>
      </c>
      <c r="I250" s="170"/>
      <c r="J250" s="187">
        <f>ROUND(I250*H250,2)</f>
        <v>0</v>
      </c>
      <c r="K250" s="238"/>
      <c r="L250" s="239"/>
      <c r="M250" s="240" t="s">
        <v>1</v>
      </c>
      <c r="N250" s="241" t="s">
        <v>50</v>
      </c>
      <c r="O250" s="229"/>
      <c r="P250" s="230">
        <f>O250*H250</f>
        <v>0</v>
      </c>
      <c r="Q250" s="230">
        <v>0.0004</v>
      </c>
      <c r="R250" s="230">
        <f>Q250*H250</f>
        <v>0.0004</v>
      </c>
      <c r="S250" s="230">
        <v>0</v>
      </c>
      <c r="T250" s="231">
        <f>S250*H250</f>
        <v>0</v>
      </c>
      <c r="U250" s="184"/>
      <c r="V250" s="184"/>
      <c r="W250" s="184"/>
      <c r="X250" s="184"/>
      <c r="Y250" s="184"/>
      <c r="Z250" s="31"/>
      <c r="AA250" s="31"/>
      <c r="AB250" s="31"/>
      <c r="AC250" s="31"/>
      <c r="AD250" s="31"/>
      <c r="AE250" s="31"/>
      <c r="AR250" s="155" t="s">
        <v>479</v>
      </c>
      <c r="AT250" s="155" t="s">
        <v>327</v>
      </c>
      <c r="AU250" s="155" t="s">
        <v>96</v>
      </c>
      <c r="AY250" s="15" t="s">
        <v>195</v>
      </c>
      <c r="BE250" s="156">
        <f>IF(N250="základní",J250,0)</f>
        <v>0</v>
      </c>
      <c r="BF250" s="156">
        <f>IF(N250="snížená",J250,0)</f>
        <v>0</v>
      </c>
      <c r="BG250" s="156">
        <f>IF(N250="zákl. přenesená",J250,0)</f>
        <v>0</v>
      </c>
      <c r="BH250" s="156">
        <f>IF(N250="sníž. přenesená",J250,0)</f>
        <v>0</v>
      </c>
      <c r="BI250" s="156">
        <f>IF(N250="nulová",J250,0)</f>
        <v>0</v>
      </c>
      <c r="BJ250" s="15" t="s">
        <v>93</v>
      </c>
      <c r="BK250" s="156">
        <f>ROUND(I250*H250,2)</f>
        <v>0</v>
      </c>
      <c r="BL250" s="15" t="s">
        <v>269</v>
      </c>
      <c r="BM250" s="155" t="s">
        <v>2187</v>
      </c>
    </row>
    <row r="251" spans="1:47" s="2" customFormat="1" ht="12">
      <c r="A251" s="184"/>
      <c r="B251" s="212"/>
      <c r="C251" s="184"/>
      <c r="D251" s="201" t="s">
        <v>202</v>
      </c>
      <c r="E251" s="184"/>
      <c r="F251" s="202" t="s">
        <v>2186</v>
      </c>
      <c r="G251" s="184"/>
      <c r="H251" s="184"/>
      <c r="I251" s="157"/>
      <c r="J251" s="184"/>
      <c r="K251" s="184"/>
      <c r="L251" s="212"/>
      <c r="M251" s="232"/>
      <c r="N251" s="233"/>
      <c r="O251" s="229"/>
      <c r="P251" s="229"/>
      <c r="Q251" s="229"/>
      <c r="R251" s="229"/>
      <c r="S251" s="229"/>
      <c r="T251" s="234"/>
      <c r="U251" s="184"/>
      <c r="V251" s="184"/>
      <c r="W251" s="184"/>
      <c r="X251" s="184"/>
      <c r="Y251" s="184"/>
      <c r="Z251" s="31"/>
      <c r="AA251" s="31"/>
      <c r="AB251" s="31"/>
      <c r="AC251" s="31"/>
      <c r="AD251" s="31"/>
      <c r="AE251" s="31"/>
      <c r="AT251" s="15" t="s">
        <v>202</v>
      </c>
      <c r="AU251" s="15" t="s">
        <v>96</v>
      </c>
    </row>
    <row r="252" spans="1:51" s="13" customFormat="1" ht="12">
      <c r="A252" s="186"/>
      <c r="B252" s="214"/>
      <c r="C252" s="186"/>
      <c r="D252" s="201" t="s">
        <v>257</v>
      </c>
      <c r="E252" s="203" t="s">
        <v>1</v>
      </c>
      <c r="F252" s="204" t="s">
        <v>93</v>
      </c>
      <c r="G252" s="186"/>
      <c r="H252" s="205">
        <v>1</v>
      </c>
      <c r="I252" s="162"/>
      <c r="J252" s="186"/>
      <c r="K252" s="186"/>
      <c r="L252" s="214"/>
      <c r="M252" s="235"/>
      <c r="N252" s="236"/>
      <c r="O252" s="236"/>
      <c r="P252" s="236"/>
      <c r="Q252" s="236"/>
      <c r="R252" s="236"/>
      <c r="S252" s="236"/>
      <c r="T252" s="237"/>
      <c r="U252" s="186"/>
      <c r="V252" s="186"/>
      <c r="W252" s="186"/>
      <c r="X252" s="186"/>
      <c r="Y252" s="186"/>
      <c r="AT252" s="161" t="s">
        <v>257</v>
      </c>
      <c r="AU252" s="161" t="s">
        <v>96</v>
      </c>
      <c r="AV252" s="13" t="s">
        <v>96</v>
      </c>
      <c r="AW252" s="13" t="s">
        <v>40</v>
      </c>
      <c r="AX252" s="13" t="s">
        <v>93</v>
      </c>
      <c r="AY252" s="161" t="s">
        <v>195</v>
      </c>
    </row>
    <row r="253" spans="1:65" s="2" customFormat="1" ht="16.5" customHeight="1">
      <c r="A253" s="184"/>
      <c r="B253" s="212"/>
      <c r="C253" s="206" t="s">
        <v>541</v>
      </c>
      <c r="D253" s="206" t="s">
        <v>327</v>
      </c>
      <c r="E253" s="207" t="s">
        <v>2188</v>
      </c>
      <c r="F253" s="208" t="s">
        <v>2189</v>
      </c>
      <c r="G253" s="209" t="s">
        <v>482</v>
      </c>
      <c r="H253" s="210">
        <v>3</v>
      </c>
      <c r="I253" s="170"/>
      <c r="J253" s="187">
        <f>ROUND(I253*H253,2)</f>
        <v>0</v>
      </c>
      <c r="K253" s="238"/>
      <c r="L253" s="239"/>
      <c r="M253" s="240" t="s">
        <v>1</v>
      </c>
      <c r="N253" s="241" t="s">
        <v>50</v>
      </c>
      <c r="O253" s="229"/>
      <c r="P253" s="230">
        <f>O253*H253</f>
        <v>0</v>
      </c>
      <c r="Q253" s="230">
        <v>0.0004</v>
      </c>
      <c r="R253" s="230">
        <f>Q253*H253</f>
        <v>0.0012000000000000001</v>
      </c>
      <c r="S253" s="230">
        <v>0</v>
      </c>
      <c r="T253" s="231">
        <f>S253*H253</f>
        <v>0</v>
      </c>
      <c r="U253" s="184"/>
      <c r="V253" s="184"/>
      <c r="W253" s="184"/>
      <c r="X253" s="184"/>
      <c r="Y253" s="184"/>
      <c r="Z253" s="31"/>
      <c r="AA253" s="31"/>
      <c r="AB253" s="31"/>
      <c r="AC253" s="31"/>
      <c r="AD253" s="31"/>
      <c r="AE253" s="31"/>
      <c r="AR253" s="155" t="s">
        <v>479</v>
      </c>
      <c r="AT253" s="155" t="s">
        <v>327</v>
      </c>
      <c r="AU253" s="155" t="s">
        <v>96</v>
      </c>
      <c r="AY253" s="15" t="s">
        <v>195</v>
      </c>
      <c r="BE253" s="156">
        <f>IF(N253="základní",J253,0)</f>
        <v>0</v>
      </c>
      <c r="BF253" s="156">
        <f>IF(N253="snížená",J253,0)</f>
        <v>0</v>
      </c>
      <c r="BG253" s="156">
        <f>IF(N253="zákl. přenesená",J253,0)</f>
        <v>0</v>
      </c>
      <c r="BH253" s="156">
        <f>IF(N253="sníž. přenesená",J253,0)</f>
        <v>0</v>
      </c>
      <c r="BI253" s="156">
        <f>IF(N253="nulová",J253,0)</f>
        <v>0</v>
      </c>
      <c r="BJ253" s="15" t="s">
        <v>93</v>
      </c>
      <c r="BK253" s="156">
        <f>ROUND(I253*H253,2)</f>
        <v>0</v>
      </c>
      <c r="BL253" s="15" t="s">
        <v>269</v>
      </c>
      <c r="BM253" s="155" t="s">
        <v>2190</v>
      </c>
    </row>
    <row r="254" spans="1:47" s="2" customFormat="1" ht="12">
      <c r="A254" s="184"/>
      <c r="B254" s="212"/>
      <c r="C254" s="184"/>
      <c r="D254" s="201" t="s">
        <v>202</v>
      </c>
      <c r="E254" s="184"/>
      <c r="F254" s="202" t="s">
        <v>2189</v>
      </c>
      <c r="G254" s="184"/>
      <c r="H254" s="184"/>
      <c r="I254" s="157"/>
      <c r="J254" s="184"/>
      <c r="K254" s="184"/>
      <c r="L254" s="212"/>
      <c r="M254" s="232"/>
      <c r="N254" s="233"/>
      <c r="O254" s="229"/>
      <c r="P254" s="229"/>
      <c r="Q254" s="229"/>
      <c r="R254" s="229"/>
      <c r="S254" s="229"/>
      <c r="T254" s="234"/>
      <c r="U254" s="184"/>
      <c r="V254" s="184"/>
      <c r="W254" s="184"/>
      <c r="X254" s="184"/>
      <c r="Y254" s="184"/>
      <c r="Z254" s="31"/>
      <c r="AA254" s="31"/>
      <c r="AB254" s="31"/>
      <c r="AC254" s="31"/>
      <c r="AD254" s="31"/>
      <c r="AE254" s="31"/>
      <c r="AT254" s="15" t="s">
        <v>202</v>
      </c>
      <c r="AU254" s="15" t="s">
        <v>96</v>
      </c>
    </row>
    <row r="255" spans="1:51" s="13" customFormat="1" ht="12">
      <c r="A255" s="186"/>
      <c r="B255" s="214"/>
      <c r="C255" s="186"/>
      <c r="D255" s="201" t="s">
        <v>257</v>
      </c>
      <c r="E255" s="203" t="s">
        <v>1</v>
      </c>
      <c r="F255" s="204" t="s">
        <v>150</v>
      </c>
      <c r="G255" s="186"/>
      <c r="H255" s="205">
        <v>3</v>
      </c>
      <c r="I255" s="162"/>
      <c r="J255" s="186"/>
      <c r="K255" s="186"/>
      <c r="L255" s="214"/>
      <c r="M255" s="235"/>
      <c r="N255" s="236"/>
      <c r="O255" s="236"/>
      <c r="P255" s="236"/>
      <c r="Q255" s="236"/>
      <c r="R255" s="236"/>
      <c r="S255" s="236"/>
      <c r="T255" s="237"/>
      <c r="U255" s="186"/>
      <c r="V255" s="186"/>
      <c r="W255" s="186"/>
      <c r="X255" s="186"/>
      <c r="Y255" s="186"/>
      <c r="AT255" s="161" t="s">
        <v>257</v>
      </c>
      <c r="AU255" s="161" t="s">
        <v>96</v>
      </c>
      <c r="AV255" s="13" t="s">
        <v>96</v>
      </c>
      <c r="AW255" s="13" t="s">
        <v>40</v>
      </c>
      <c r="AX255" s="13" t="s">
        <v>93</v>
      </c>
      <c r="AY255" s="161" t="s">
        <v>195</v>
      </c>
    </row>
    <row r="256" spans="1:65" s="2" customFormat="1" ht="16.5" customHeight="1">
      <c r="A256" s="184"/>
      <c r="B256" s="212"/>
      <c r="C256" s="206" t="s">
        <v>546</v>
      </c>
      <c r="D256" s="206" t="s">
        <v>327</v>
      </c>
      <c r="E256" s="207" t="s">
        <v>2191</v>
      </c>
      <c r="F256" s="208" t="s">
        <v>2192</v>
      </c>
      <c r="G256" s="209" t="s">
        <v>482</v>
      </c>
      <c r="H256" s="210">
        <v>2</v>
      </c>
      <c r="I256" s="170"/>
      <c r="J256" s="187">
        <f>ROUND(I256*H256,2)</f>
        <v>0</v>
      </c>
      <c r="K256" s="238"/>
      <c r="L256" s="239"/>
      <c r="M256" s="240" t="s">
        <v>1</v>
      </c>
      <c r="N256" s="241" t="s">
        <v>50</v>
      </c>
      <c r="O256" s="229"/>
      <c r="P256" s="230">
        <f>O256*H256</f>
        <v>0</v>
      </c>
      <c r="Q256" s="230">
        <v>0.0004</v>
      </c>
      <c r="R256" s="230">
        <f>Q256*H256</f>
        <v>0.0008</v>
      </c>
      <c r="S256" s="230">
        <v>0</v>
      </c>
      <c r="T256" s="231">
        <f>S256*H256</f>
        <v>0</v>
      </c>
      <c r="U256" s="184"/>
      <c r="V256" s="184"/>
      <c r="W256" s="184"/>
      <c r="X256" s="184"/>
      <c r="Y256" s="184"/>
      <c r="Z256" s="31"/>
      <c r="AA256" s="31"/>
      <c r="AB256" s="31"/>
      <c r="AC256" s="31"/>
      <c r="AD256" s="31"/>
      <c r="AE256" s="31"/>
      <c r="AR256" s="155" t="s">
        <v>479</v>
      </c>
      <c r="AT256" s="155" t="s">
        <v>327</v>
      </c>
      <c r="AU256" s="155" t="s">
        <v>96</v>
      </c>
      <c r="AY256" s="15" t="s">
        <v>195</v>
      </c>
      <c r="BE256" s="156">
        <f>IF(N256="základní",J256,0)</f>
        <v>0</v>
      </c>
      <c r="BF256" s="156">
        <f>IF(N256="snížená",J256,0)</f>
        <v>0</v>
      </c>
      <c r="BG256" s="156">
        <f>IF(N256="zákl. přenesená",J256,0)</f>
        <v>0</v>
      </c>
      <c r="BH256" s="156">
        <f>IF(N256="sníž. přenesená",J256,0)</f>
        <v>0</v>
      </c>
      <c r="BI256" s="156">
        <f>IF(N256="nulová",J256,0)</f>
        <v>0</v>
      </c>
      <c r="BJ256" s="15" t="s">
        <v>93</v>
      </c>
      <c r="BK256" s="156">
        <f>ROUND(I256*H256,2)</f>
        <v>0</v>
      </c>
      <c r="BL256" s="15" t="s">
        <v>269</v>
      </c>
      <c r="BM256" s="155" t="s">
        <v>2193</v>
      </c>
    </row>
    <row r="257" spans="1:47" s="2" customFormat="1" ht="12">
      <c r="A257" s="184"/>
      <c r="B257" s="212"/>
      <c r="C257" s="184"/>
      <c r="D257" s="201" t="s">
        <v>202</v>
      </c>
      <c r="E257" s="184"/>
      <c r="F257" s="202" t="s">
        <v>2192</v>
      </c>
      <c r="G257" s="184"/>
      <c r="H257" s="184"/>
      <c r="I257" s="157"/>
      <c r="J257" s="184"/>
      <c r="K257" s="184"/>
      <c r="L257" s="212"/>
      <c r="M257" s="232"/>
      <c r="N257" s="233"/>
      <c r="O257" s="229"/>
      <c r="P257" s="229"/>
      <c r="Q257" s="229"/>
      <c r="R257" s="229"/>
      <c r="S257" s="229"/>
      <c r="T257" s="234"/>
      <c r="U257" s="184"/>
      <c r="V257" s="184"/>
      <c r="W257" s="184"/>
      <c r="X257" s="184"/>
      <c r="Y257" s="184"/>
      <c r="Z257" s="31"/>
      <c r="AA257" s="31"/>
      <c r="AB257" s="31"/>
      <c r="AC257" s="31"/>
      <c r="AD257" s="31"/>
      <c r="AE257" s="31"/>
      <c r="AT257" s="15" t="s">
        <v>202</v>
      </c>
      <c r="AU257" s="15" t="s">
        <v>96</v>
      </c>
    </row>
    <row r="258" spans="1:51" s="13" customFormat="1" ht="12">
      <c r="A258" s="186"/>
      <c r="B258" s="214"/>
      <c r="C258" s="186"/>
      <c r="D258" s="201" t="s">
        <v>257</v>
      </c>
      <c r="E258" s="203" t="s">
        <v>1</v>
      </c>
      <c r="F258" s="204" t="s">
        <v>96</v>
      </c>
      <c r="G258" s="186"/>
      <c r="H258" s="205">
        <v>2</v>
      </c>
      <c r="I258" s="162"/>
      <c r="J258" s="186"/>
      <c r="K258" s="186"/>
      <c r="L258" s="214"/>
      <c r="M258" s="235"/>
      <c r="N258" s="236"/>
      <c r="O258" s="236"/>
      <c r="P258" s="236"/>
      <c r="Q258" s="236"/>
      <c r="R258" s="236"/>
      <c r="S258" s="236"/>
      <c r="T258" s="237"/>
      <c r="U258" s="186"/>
      <c r="V258" s="186"/>
      <c r="W258" s="186"/>
      <c r="X258" s="186"/>
      <c r="Y258" s="186"/>
      <c r="AT258" s="161" t="s">
        <v>257</v>
      </c>
      <c r="AU258" s="161" t="s">
        <v>96</v>
      </c>
      <c r="AV258" s="13" t="s">
        <v>96</v>
      </c>
      <c r="AW258" s="13" t="s">
        <v>40</v>
      </c>
      <c r="AX258" s="13" t="s">
        <v>93</v>
      </c>
      <c r="AY258" s="161" t="s">
        <v>195</v>
      </c>
    </row>
    <row r="259" spans="1:65" s="2" customFormat="1" ht="16.5" customHeight="1">
      <c r="A259" s="184"/>
      <c r="B259" s="212"/>
      <c r="C259" s="206" t="s">
        <v>551</v>
      </c>
      <c r="D259" s="206" t="s">
        <v>327</v>
      </c>
      <c r="E259" s="207" t="s">
        <v>2194</v>
      </c>
      <c r="F259" s="208" t="s">
        <v>2195</v>
      </c>
      <c r="G259" s="209" t="s">
        <v>482</v>
      </c>
      <c r="H259" s="210">
        <v>7</v>
      </c>
      <c r="I259" s="170"/>
      <c r="J259" s="187">
        <f>ROUND(I259*H259,2)</f>
        <v>0</v>
      </c>
      <c r="K259" s="238"/>
      <c r="L259" s="239"/>
      <c r="M259" s="240" t="s">
        <v>1</v>
      </c>
      <c r="N259" s="241" t="s">
        <v>50</v>
      </c>
      <c r="O259" s="229"/>
      <c r="P259" s="230">
        <f>O259*H259</f>
        <v>0</v>
      </c>
      <c r="Q259" s="230">
        <v>0.0004</v>
      </c>
      <c r="R259" s="230">
        <f>Q259*H259</f>
        <v>0.0028</v>
      </c>
      <c r="S259" s="230">
        <v>0</v>
      </c>
      <c r="T259" s="231">
        <f>S259*H259</f>
        <v>0</v>
      </c>
      <c r="U259" s="184"/>
      <c r="V259" s="184"/>
      <c r="W259" s="184"/>
      <c r="X259" s="184"/>
      <c r="Y259" s="184"/>
      <c r="Z259" s="31"/>
      <c r="AA259" s="31"/>
      <c r="AB259" s="31"/>
      <c r="AC259" s="31"/>
      <c r="AD259" s="31"/>
      <c r="AE259" s="31"/>
      <c r="AR259" s="155" t="s">
        <v>479</v>
      </c>
      <c r="AT259" s="155" t="s">
        <v>327</v>
      </c>
      <c r="AU259" s="155" t="s">
        <v>96</v>
      </c>
      <c r="AY259" s="15" t="s">
        <v>195</v>
      </c>
      <c r="BE259" s="156">
        <f>IF(N259="základní",J259,0)</f>
        <v>0</v>
      </c>
      <c r="BF259" s="156">
        <f>IF(N259="snížená",J259,0)</f>
        <v>0</v>
      </c>
      <c r="BG259" s="156">
        <f>IF(N259="zákl. přenesená",J259,0)</f>
        <v>0</v>
      </c>
      <c r="BH259" s="156">
        <f>IF(N259="sníž. přenesená",J259,0)</f>
        <v>0</v>
      </c>
      <c r="BI259" s="156">
        <f>IF(N259="nulová",J259,0)</f>
        <v>0</v>
      </c>
      <c r="BJ259" s="15" t="s">
        <v>93</v>
      </c>
      <c r="BK259" s="156">
        <f>ROUND(I259*H259,2)</f>
        <v>0</v>
      </c>
      <c r="BL259" s="15" t="s">
        <v>269</v>
      </c>
      <c r="BM259" s="155" t="s">
        <v>2196</v>
      </c>
    </row>
    <row r="260" spans="1:47" s="2" customFormat="1" ht="12">
      <c r="A260" s="184"/>
      <c r="B260" s="212"/>
      <c r="C260" s="184"/>
      <c r="D260" s="201" t="s">
        <v>202</v>
      </c>
      <c r="E260" s="184"/>
      <c r="F260" s="202" t="s">
        <v>2195</v>
      </c>
      <c r="G260" s="184"/>
      <c r="H260" s="184"/>
      <c r="I260" s="157"/>
      <c r="J260" s="184"/>
      <c r="K260" s="184"/>
      <c r="L260" s="212"/>
      <c r="M260" s="232"/>
      <c r="N260" s="233"/>
      <c r="O260" s="229"/>
      <c r="P260" s="229"/>
      <c r="Q260" s="229"/>
      <c r="R260" s="229"/>
      <c r="S260" s="229"/>
      <c r="T260" s="234"/>
      <c r="U260" s="184"/>
      <c r="V260" s="184"/>
      <c r="W260" s="184"/>
      <c r="X260" s="184"/>
      <c r="Y260" s="184"/>
      <c r="Z260" s="31"/>
      <c r="AA260" s="31"/>
      <c r="AB260" s="31"/>
      <c r="AC260" s="31"/>
      <c r="AD260" s="31"/>
      <c r="AE260" s="31"/>
      <c r="AT260" s="15" t="s">
        <v>202</v>
      </c>
      <c r="AU260" s="15" t="s">
        <v>96</v>
      </c>
    </row>
    <row r="261" spans="1:51" s="13" customFormat="1" ht="12">
      <c r="A261" s="186"/>
      <c r="B261" s="214"/>
      <c r="C261" s="186"/>
      <c r="D261" s="201" t="s">
        <v>257</v>
      </c>
      <c r="E261" s="203" t="s">
        <v>1</v>
      </c>
      <c r="F261" s="204" t="s">
        <v>220</v>
      </c>
      <c r="G261" s="186"/>
      <c r="H261" s="205">
        <v>7</v>
      </c>
      <c r="I261" s="162"/>
      <c r="J261" s="186"/>
      <c r="K261" s="186"/>
      <c r="L261" s="214"/>
      <c r="M261" s="235"/>
      <c r="N261" s="236"/>
      <c r="O261" s="236"/>
      <c r="P261" s="236"/>
      <c r="Q261" s="236"/>
      <c r="R261" s="236"/>
      <c r="S261" s="236"/>
      <c r="T261" s="237"/>
      <c r="U261" s="186"/>
      <c r="V261" s="186"/>
      <c r="W261" s="186"/>
      <c r="X261" s="186"/>
      <c r="Y261" s="186"/>
      <c r="AT261" s="161" t="s">
        <v>257</v>
      </c>
      <c r="AU261" s="161" t="s">
        <v>96</v>
      </c>
      <c r="AV261" s="13" t="s">
        <v>96</v>
      </c>
      <c r="AW261" s="13" t="s">
        <v>40</v>
      </c>
      <c r="AX261" s="13" t="s">
        <v>93</v>
      </c>
      <c r="AY261" s="161" t="s">
        <v>195</v>
      </c>
    </row>
    <row r="262" spans="1:65" s="2" customFormat="1" ht="21.75" customHeight="1">
      <c r="A262" s="184"/>
      <c r="B262" s="212"/>
      <c r="C262" s="206" t="s">
        <v>556</v>
      </c>
      <c r="D262" s="206" t="s">
        <v>327</v>
      </c>
      <c r="E262" s="207" t="s">
        <v>2197</v>
      </c>
      <c r="F262" s="208" t="s">
        <v>2198</v>
      </c>
      <c r="G262" s="209" t="s">
        <v>2046</v>
      </c>
      <c r="H262" s="210">
        <v>1</v>
      </c>
      <c r="I262" s="170"/>
      <c r="J262" s="187">
        <f>ROUND(I262*H262,2)</f>
        <v>0</v>
      </c>
      <c r="K262" s="238"/>
      <c r="L262" s="239"/>
      <c r="M262" s="240" t="s">
        <v>1</v>
      </c>
      <c r="N262" s="241" t="s">
        <v>50</v>
      </c>
      <c r="O262" s="229"/>
      <c r="P262" s="230">
        <f>O262*H262</f>
        <v>0</v>
      </c>
      <c r="Q262" s="230">
        <v>0.0004</v>
      </c>
      <c r="R262" s="230">
        <f>Q262*H262</f>
        <v>0.0004</v>
      </c>
      <c r="S262" s="230">
        <v>0</v>
      </c>
      <c r="T262" s="231">
        <f>S262*H262</f>
        <v>0</v>
      </c>
      <c r="U262" s="184"/>
      <c r="V262" s="184"/>
      <c r="W262" s="184"/>
      <c r="X262" s="184"/>
      <c r="Y262" s="184"/>
      <c r="Z262" s="31"/>
      <c r="AA262" s="31"/>
      <c r="AB262" s="31"/>
      <c r="AC262" s="31"/>
      <c r="AD262" s="31"/>
      <c r="AE262" s="31"/>
      <c r="AR262" s="155" t="s">
        <v>479</v>
      </c>
      <c r="AT262" s="155" t="s">
        <v>327</v>
      </c>
      <c r="AU262" s="155" t="s">
        <v>96</v>
      </c>
      <c r="AY262" s="15" t="s">
        <v>195</v>
      </c>
      <c r="BE262" s="156">
        <f>IF(N262="základní",J262,0)</f>
        <v>0</v>
      </c>
      <c r="BF262" s="156">
        <f>IF(N262="snížená",J262,0)</f>
        <v>0</v>
      </c>
      <c r="BG262" s="156">
        <f>IF(N262="zákl. přenesená",J262,0)</f>
        <v>0</v>
      </c>
      <c r="BH262" s="156">
        <f>IF(N262="sníž. přenesená",J262,0)</f>
        <v>0</v>
      </c>
      <c r="BI262" s="156">
        <f>IF(N262="nulová",J262,0)</f>
        <v>0</v>
      </c>
      <c r="BJ262" s="15" t="s">
        <v>93</v>
      </c>
      <c r="BK262" s="156">
        <f>ROUND(I262*H262,2)</f>
        <v>0</v>
      </c>
      <c r="BL262" s="15" t="s">
        <v>269</v>
      </c>
      <c r="BM262" s="155" t="s">
        <v>2199</v>
      </c>
    </row>
    <row r="263" spans="1:47" s="2" customFormat="1" ht="12">
      <c r="A263" s="184"/>
      <c r="B263" s="212"/>
      <c r="C263" s="184"/>
      <c r="D263" s="201" t="s">
        <v>202</v>
      </c>
      <c r="E263" s="184"/>
      <c r="F263" s="202" t="s">
        <v>2198</v>
      </c>
      <c r="G263" s="184"/>
      <c r="H263" s="184"/>
      <c r="I263" s="157"/>
      <c r="J263" s="184"/>
      <c r="K263" s="184"/>
      <c r="L263" s="212"/>
      <c r="M263" s="232"/>
      <c r="N263" s="233"/>
      <c r="O263" s="229"/>
      <c r="P263" s="229"/>
      <c r="Q263" s="229"/>
      <c r="R263" s="229"/>
      <c r="S263" s="229"/>
      <c r="T263" s="234"/>
      <c r="U263" s="184"/>
      <c r="V263" s="184"/>
      <c r="W263" s="184"/>
      <c r="X263" s="184"/>
      <c r="Y263" s="184"/>
      <c r="Z263" s="31"/>
      <c r="AA263" s="31"/>
      <c r="AB263" s="31"/>
      <c r="AC263" s="31"/>
      <c r="AD263" s="31"/>
      <c r="AE263" s="31"/>
      <c r="AT263" s="15" t="s">
        <v>202</v>
      </c>
      <c r="AU263" s="15" t="s">
        <v>96</v>
      </c>
    </row>
    <row r="264" spans="1:51" s="13" customFormat="1" ht="12">
      <c r="A264" s="186"/>
      <c r="B264" s="214"/>
      <c r="C264" s="186"/>
      <c r="D264" s="201" t="s">
        <v>257</v>
      </c>
      <c r="E264" s="203" t="s">
        <v>1</v>
      </c>
      <c r="F264" s="204" t="s">
        <v>93</v>
      </c>
      <c r="G264" s="186"/>
      <c r="H264" s="205">
        <v>1</v>
      </c>
      <c r="I264" s="162"/>
      <c r="J264" s="186"/>
      <c r="K264" s="186"/>
      <c r="L264" s="214"/>
      <c r="M264" s="235"/>
      <c r="N264" s="236"/>
      <c r="O264" s="236"/>
      <c r="P264" s="236"/>
      <c r="Q264" s="236"/>
      <c r="R264" s="236"/>
      <c r="S264" s="236"/>
      <c r="T264" s="237"/>
      <c r="U264" s="186"/>
      <c r="V264" s="186"/>
      <c r="W264" s="186"/>
      <c r="X264" s="186"/>
      <c r="Y264" s="186"/>
      <c r="AT264" s="161" t="s">
        <v>257</v>
      </c>
      <c r="AU264" s="161" t="s">
        <v>96</v>
      </c>
      <c r="AV264" s="13" t="s">
        <v>96</v>
      </c>
      <c r="AW264" s="13" t="s">
        <v>40</v>
      </c>
      <c r="AX264" s="13" t="s">
        <v>93</v>
      </c>
      <c r="AY264" s="161" t="s">
        <v>195</v>
      </c>
    </row>
    <row r="265" spans="1:65" s="2" customFormat="1" ht="24.2" customHeight="1">
      <c r="A265" s="184"/>
      <c r="B265" s="212"/>
      <c r="C265" s="206" t="s">
        <v>561</v>
      </c>
      <c r="D265" s="206" t="s">
        <v>327</v>
      </c>
      <c r="E265" s="207" t="s">
        <v>2200</v>
      </c>
      <c r="F265" s="208" t="s">
        <v>2201</v>
      </c>
      <c r="G265" s="209" t="s">
        <v>2051</v>
      </c>
      <c r="H265" s="210">
        <v>1</v>
      </c>
      <c r="I265" s="170"/>
      <c r="J265" s="187">
        <f>ROUND(I265*H265,2)</f>
        <v>0</v>
      </c>
      <c r="K265" s="238"/>
      <c r="L265" s="239"/>
      <c r="M265" s="240" t="s">
        <v>1</v>
      </c>
      <c r="N265" s="241" t="s">
        <v>50</v>
      </c>
      <c r="O265" s="229"/>
      <c r="P265" s="230">
        <f>O265*H265</f>
        <v>0</v>
      </c>
      <c r="Q265" s="230">
        <v>0.0004</v>
      </c>
      <c r="R265" s="230">
        <f>Q265*H265</f>
        <v>0.0004</v>
      </c>
      <c r="S265" s="230">
        <v>0</v>
      </c>
      <c r="T265" s="231">
        <f>S265*H265</f>
        <v>0</v>
      </c>
      <c r="U265" s="184"/>
      <c r="V265" s="184"/>
      <c r="W265" s="184"/>
      <c r="X265" s="184"/>
      <c r="Y265" s="184"/>
      <c r="Z265" s="31"/>
      <c r="AA265" s="31"/>
      <c r="AB265" s="31"/>
      <c r="AC265" s="31"/>
      <c r="AD265" s="31"/>
      <c r="AE265" s="31"/>
      <c r="AR265" s="155" t="s">
        <v>479</v>
      </c>
      <c r="AT265" s="155" t="s">
        <v>327</v>
      </c>
      <c r="AU265" s="155" t="s">
        <v>96</v>
      </c>
      <c r="AY265" s="15" t="s">
        <v>195</v>
      </c>
      <c r="BE265" s="156">
        <f>IF(N265="základní",J265,0)</f>
        <v>0</v>
      </c>
      <c r="BF265" s="156">
        <f>IF(N265="snížená",J265,0)</f>
        <v>0</v>
      </c>
      <c r="BG265" s="156">
        <f>IF(N265="zákl. přenesená",J265,0)</f>
        <v>0</v>
      </c>
      <c r="BH265" s="156">
        <f>IF(N265="sníž. přenesená",J265,0)</f>
        <v>0</v>
      </c>
      <c r="BI265" s="156">
        <f>IF(N265="nulová",J265,0)</f>
        <v>0</v>
      </c>
      <c r="BJ265" s="15" t="s">
        <v>93</v>
      </c>
      <c r="BK265" s="156">
        <f>ROUND(I265*H265,2)</f>
        <v>0</v>
      </c>
      <c r="BL265" s="15" t="s">
        <v>269</v>
      </c>
      <c r="BM265" s="155" t="s">
        <v>2202</v>
      </c>
    </row>
    <row r="266" spans="1:47" s="2" customFormat="1" ht="19.5">
      <c r="A266" s="184"/>
      <c r="B266" s="212"/>
      <c r="C266" s="184"/>
      <c r="D266" s="201" t="s">
        <v>202</v>
      </c>
      <c r="E266" s="184"/>
      <c r="F266" s="202" t="s">
        <v>2201</v>
      </c>
      <c r="G266" s="184"/>
      <c r="H266" s="184"/>
      <c r="I266" s="157"/>
      <c r="J266" s="184"/>
      <c r="K266" s="184"/>
      <c r="L266" s="212"/>
      <c r="M266" s="232"/>
      <c r="N266" s="233"/>
      <c r="O266" s="229"/>
      <c r="P266" s="229"/>
      <c r="Q266" s="229"/>
      <c r="R266" s="229"/>
      <c r="S266" s="229"/>
      <c r="T266" s="234"/>
      <c r="U266" s="184"/>
      <c r="V266" s="184"/>
      <c r="W266" s="184"/>
      <c r="X266" s="184"/>
      <c r="Y266" s="184"/>
      <c r="Z266" s="31"/>
      <c r="AA266" s="31"/>
      <c r="AB266" s="31"/>
      <c r="AC266" s="31"/>
      <c r="AD266" s="31"/>
      <c r="AE266" s="31"/>
      <c r="AT266" s="15" t="s">
        <v>202</v>
      </c>
      <c r="AU266" s="15" t="s">
        <v>96</v>
      </c>
    </row>
    <row r="267" spans="1:65" s="2" customFormat="1" ht="21.75" customHeight="1">
      <c r="A267" s="184"/>
      <c r="B267" s="212"/>
      <c r="C267" s="206" t="s">
        <v>565</v>
      </c>
      <c r="D267" s="206" t="s">
        <v>327</v>
      </c>
      <c r="E267" s="207" t="s">
        <v>2203</v>
      </c>
      <c r="F267" s="208" t="s">
        <v>2204</v>
      </c>
      <c r="G267" s="209" t="s">
        <v>2046</v>
      </c>
      <c r="H267" s="210">
        <v>1</v>
      </c>
      <c r="I267" s="170"/>
      <c r="J267" s="187">
        <f>ROUND(I267*H267,2)</f>
        <v>0</v>
      </c>
      <c r="K267" s="238"/>
      <c r="L267" s="239"/>
      <c r="M267" s="240" t="s">
        <v>1</v>
      </c>
      <c r="N267" s="241" t="s">
        <v>50</v>
      </c>
      <c r="O267" s="229"/>
      <c r="P267" s="230">
        <f>O267*H267</f>
        <v>0</v>
      </c>
      <c r="Q267" s="230">
        <v>0.0004</v>
      </c>
      <c r="R267" s="230">
        <f>Q267*H267</f>
        <v>0.0004</v>
      </c>
      <c r="S267" s="230">
        <v>0</v>
      </c>
      <c r="T267" s="231">
        <f>S267*H267</f>
        <v>0</v>
      </c>
      <c r="U267" s="184"/>
      <c r="V267" s="184"/>
      <c r="W267" s="184"/>
      <c r="X267" s="184"/>
      <c r="Y267" s="184"/>
      <c r="Z267" s="31"/>
      <c r="AA267" s="31"/>
      <c r="AB267" s="31"/>
      <c r="AC267" s="31"/>
      <c r="AD267" s="31"/>
      <c r="AE267" s="31"/>
      <c r="AR267" s="155" t="s">
        <v>479</v>
      </c>
      <c r="AT267" s="155" t="s">
        <v>327</v>
      </c>
      <c r="AU267" s="155" t="s">
        <v>96</v>
      </c>
      <c r="AY267" s="15" t="s">
        <v>195</v>
      </c>
      <c r="BE267" s="156">
        <f>IF(N267="základní",J267,0)</f>
        <v>0</v>
      </c>
      <c r="BF267" s="156">
        <f>IF(N267="snížená",J267,0)</f>
        <v>0</v>
      </c>
      <c r="BG267" s="156">
        <f>IF(N267="zákl. přenesená",J267,0)</f>
        <v>0</v>
      </c>
      <c r="BH267" s="156">
        <f>IF(N267="sníž. přenesená",J267,0)</f>
        <v>0</v>
      </c>
      <c r="BI267" s="156">
        <f>IF(N267="nulová",J267,0)</f>
        <v>0</v>
      </c>
      <c r="BJ267" s="15" t="s">
        <v>93</v>
      </c>
      <c r="BK267" s="156">
        <f>ROUND(I267*H267,2)</f>
        <v>0</v>
      </c>
      <c r="BL267" s="15" t="s">
        <v>269</v>
      </c>
      <c r="BM267" s="155" t="s">
        <v>1978</v>
      </c>
    </row>
    <row r="268" spans="1:47" s="2" customFormat="1" ht="12">
      <c r="A268" s="184"/>
      <c r="B268" s="212"/>
      <c r="C268" s="184"/>
      <c r="D268" s="201" t="s">
        <v>202</v>
      </c>
      <c r="E268" s="184"/>
      <c r="F268" s="202" t="s">
        <v>2204</v>
      </c>
      <c r="G268" s="184"/>
      <c r="H268" s="184"/>
      <c r="I268" s="157"/>
      <c r="J268" s="184"/>
      <c r="K268" s="184"/>
      <c r="L268" s="212"/>
      <c r="M268" s="232"/>
      <c r="N268" s="233"/>
      <c r="O268" s="229"/>
      <c r="P268" s="229"/>
      <c r="Q268" s="229"/>
      <c r="R268" s="229"/>
      <c r="S268" s="229"/>
      <c r="T268" s="234"/>
      <c r="U268" s="184"/>
      <c r="V268" s="184"/>
      <c r="W268" s="184"/>
      <c r="X268" s="184"/>
      <c r="Y268" s="184"/>
      <c r="Z268" s="31"/>
      <c r="AA268" s="31"/>
      <c r="AB268" s="31"/>
      <c r="AC268" s="31"/>
      <c r="AD268" s="31"/>
      <c r="AE268" s="31"/>
      <c r="AT268" s="15" t="s">
        <v>202</v>
      </c>
      <c r="AU268" s="15" t="s">
        <v>96</v>
      </c>
    </row>
    <row r="269" spans="1:51" s="13" customFormat="1" ht="12">
      <c r="A269" s="186"/>
      <c r="B269" s="214"/>
      <c r="C269" s="186"/>
      <c r="D269" s="201" t="s">
        <v>257</v>
      </c>
      <c r="E269" s="203" t="s">
        <v>1</v>
      </c>
      <c r="F269" s="204" t="s">
        <v>93</v>
      </c>
      <c r="G269" s="186"/>
      <c r="H269" s="205">
        <v>1</v>
      </c>
      <c r="I269" s="162"/>
      <c r="J269" s="186"/>
      <c r="K269" s="186"/>
      <c r="L269" s="214"/>
      <c r="M269" s="235"/>
      <c r="N269" s="236"/>
      <c r="O269" s="236"/>
      <c r="P269" s="236"/>
      <c r="Q269" s="236"/>
      <c r="R269" s="236"/>
      <c r="S269" s="236"/>
      <c r="T269" s="237"/>
      <c r="U269" s="186"/>
      <c r="V269" s="186"/>
      <c r="W269" s="186"/>
      <c r="X269" s="186"/>
      <c r="Y269" s="186"/>
      <c r="AT269" s="161" t="s">
        <v>257</v>
      </c>
      <c r="AU269" s="161" t="s">
        <v>96</v>
      </c>
      <c r="AV269" s="13" t="s">
        <v>96</v>
      </c>
      <c r="AW269" s="13" t="s">
        <v>40</v>
      </c>
      <c r="AX269" s="13" t="s">
        <v>93</v>
      </c>
      <c r="AY269" s="161" t="s">
        <v>195</v>
      </c>
    </row>
    <row r="270" spans="1:65" s="2" customFormat="1" ht="16.5" customHeight="1">
      <c r="A270" s="184"/>
      <c r="B270" s="212"/>
      <c r="C270" s="206" t="s">
        <v>570</v>
      </c>
      <c r="D270" s="206" t="s">
        <v>327</v>
      </c>
      <c r="E270" s="207" t="s">
        <v>2205</v>
      </c>
      <c r="F270" s="208" t="s">
        <v>2206</v>
      </c>
      <c r="G270" s="209" t="s">
        <v>482</v>
      </c>
      <c r="H270" s="210">
        <v>1</v>
      </c>
      <c r="I270" s="170"/>
      <c r="J270" s="187">
        <f>ROUND(I270*H270,2)</f>
        <v>0</v>
      </c>
      <c r="K270" s="238"/>
      <c r="L270" s="239"/>
      <c r="M270" s="240" t="s">
        <v>1</v>
      </c>
      <c r="N270" s="241" t="s">
        <v>50</v>
      </c>
      <c r="O270" s="229"/>
      <c r="P270" s="230">
        <f>O270*H270</f>
        <v>0</v>
      </c>
      <c r="Q270" s="230">
        <v>0.0004</v>
      </c>
      <c r="R270" s="230">
        <f>Q270*H270</f>
        <v>0.0004</v>
      </c>
      <c r="S270" s="230">
        <v>0</v>
      </c>
      <c r="T270" s="231">
        <f>S270*H270</f>
        <v>0</v>
      </c>
      <c r="U270" s="184"/>
      <c r="V270" s="184"/>
      <c r="W270" s="184"/>
      <c r="X270" s="184"/>
      <c r="Y270" s="184"/>
      <c r="Z270" s="31"/>
      <c r="AA270" s="31"/>
      <c r="AB270" s="31"/>
      <c r="AC270" s="31"/>
      <c r="AD270" s="31"/>
      <c r="AE270" s="31"/>
      <c r="AR270" s="155" t="s">
        <v>479</v>
      </c>
      <c r="AT270" s="155" t="s">
        <v>327</v>
      </c>
      <c r="AU270" s="155" t="s">
        <v>96</v>
      </c>
      <c r="AY270" s="15" t="s">
        <v>195</v>
      </c>
      <c r="BE270" s="156">
        <f>IF(N270="základní",J270,0)</f>
        <v>0</v>
      </c>
      <c r="BF270" s="156">
        <f>IF(N270="snížená",J270,0)</f>
        <v>0</v>
      </c>
      <c r="BG270" s="156">
        <f>IF(N270="zákl. přenesená",J270,0)</f>
        <v>0</v>
      </c>
      <c r="BH270" s="156">
        <f>IF(N270="sníž. přenesená",J270,0)</f>
        <v>0</v>
      </c>
      <c r="BI270" s="156">
        <f>IF(N270="nulová",J270,0)</f>
        <v>0</v>
      </c>
      <c r="BJ270" s="15" t="s">
        <v>93</v>
      </c>
      <c r="BK270" s="156">
        <f>ROUND(I270*H270,2)</f>
        <v>0</v>
      </c>
      <c r="BL270" s="15" t="s">
        <v>269</v>
      </c>
      <c r="BM270" s="155" t="s">
        <v>2207</v>
      </c>
    </row>
    <row r="271" spans="1:47" s="2" customFormat="1" ht="12">
      <c r="A271" s="184"/>
      <c r="B271" s="212"/>
      <c r="C271" s="184"/>
      <c r="D271" s="201" t="s">
        <v>202</v>
      </c>
      <c r="E271" s="184"/>
      <c r="F271" s="202" t="s">
        <v>2206</v>
      </c>
      <c r="G271" s="184"/>
      <c r="H271" s="184"/>
      <c r="I271" s="157"/>
      <c r="J271" s="184"/>
      <c r="K271" s="184"/>
      <c r="L271" s="212"/>
      <c r="M271" s="232"/>
      <c r="N271" s="233"/>
      <c r="O271" s="229"/>
      <c r="P271" s="229"/>
      <c r="Q271" s="229"/>
      <c r="R271" s="229"/>
      <c r="S271" s="229"/>
      <c r="T271" s="234"/>
      <c r="U271" s="184"/>
      <c r="V271" s="184"/>
      <c r="W271" s="184"/>
      <c r="X271" s="184"/>
      <c r="Y271" s="184"/>
      <c r="Z271" s="31"/>
      <c r="AA271" s="31"/>
      <c r="AB271" s="31"/>
      <c r="AC271" s="31"/>
      <c r="AD271" s="31"/>
      <c r="AE271" s="31"/>
      <c r="AT271" s="15" t="s">
        <v>202</v>
      </c>
      <c r="AU271" s="15" t="s">
        <v>96</v>
      </c>
    </row>
    <row r="272" spans="1:51" s="13" customFormat="1" ht="12">
      <c r="A272" s="186"/>
      <c r="B272" s="214"/>
      <c r="C272" s="186"/>
      <c r="D272" s="201" t="s">
        <v>257</v>
      </c>
      <c r="E272" s="203" t="s">
        <v>1</v>
      </c>
      <c r="F272" s="204" t="s">
        <v>93</v>
      </c>
      <c r="G272" s="186"/>
      <c r="H272" s="205">
        <v>1</v>
      </c>
      <c r="I272" s="162"/>
      <c r="J272" s="186"/>
      <c r="K272" s="186"/>
      <c r="L272" s="214"/>
      <c r="M272" s="235"/>
      <c r="N272" s="236"/>
      <c r="O272" s="236"/>
      <c r="P272" s="236"/>
      <c r="Q272" s="236"/>
      <c r="R272" s="236"/>
      <c r="S272" s="236"/>
      <c r="T272" s="237"/>
      <c r="U272" s="186"/>
      <c r="V272" s="186"/>
      <c r="W272" s="186"/>
      <c r="X272" s="186"/>
      <c r="Y272" s="186"/>
      <c r="AT272" s="161" t="s">
        <v>257</v>
      </c>
      <c r="AU272" s="161" t="s">
        <v>96</v>
      </c>
      <c r="AV272" s="13" t="s">
        <v>96</v>
      </c>
      <c r="AW272" s="13" t="s">
        <v>40</v>
      </c>
      <c r="AX272" s="13" t="s">
        <v>93</v>
      </c>
      <c r="AY272" s="161" t="s">
        <v>195</v>
      </c>
    </row>
    <row r="273" spans="1:65" s="2" customFormat="1" ht="24.2" customHeight="1">
      <c r="A273" s="184"/>
      <c r="B273" s="212"/>
      <c r="C273" s="206" t="s">
        <v>315</v>
      </c>
      <c r="D273" s="206" t="s">
        <v>327</v>
      </c>
      <c r="E273" s="207" t="s">
        <v>2208</v>
      </c>
      <c r="F273" s="208" t="s">
        <v>2209</v>
      </c>
      <c r="G273" s="209" t="s">
        <v>2051</v>
      </c>
      <c r="H273" s="210">
        <v>1</v>
      </c>
      <c r="I273" s="170"/>
      <c r="J273" s="187">
        <f>ROUND(I273*H273,2)</f>
        <v>0</v>
      </c>
      <c r="K273" s="238"/>
      <c r="L273" s="239"/>
      <c r="M273" s="240" t="s">
        <v>1</v>
      </c>
      <c r="N273" s="241" t="s">
        <v>50</v>
      </c>
      <c r="O273" s="229"/>
      <c r="P273" s="230">
        <f>O273*H273</f>
        <v>0</v>
      </c>
      <c r="Q273" s="230">
        <v>0.0004</v>
      </c>
      <c r="R273" s="230">
        <f>Q273*H273</f>
        <v>0.0004</v>
      </c>
      <c r="S273" s="230">
        <v>0</v>
      </c>
      <c r="T273" s="231">
        <f>S273*H273</f>
        <v>0</v>
      </c>
      <c r="U273" s="184"/>
      <c r="V273" s="184"/>
      <c r="W273" s="184"/>
      <c r="X273" s="184"/>
      <c r="Y273" s="184"/>
      <c r="Z273" s="31"/>
      <c r="AA273" s="31"/>
      <c r="AB273" s="31"/>
      <c r="AC273" s="31"/>
      <c r="AD273" s="31"/>
      <c r="AE273" s="31"/>
      <c r="AR273" s="155" t="s">
        <v>479</v>
      </c>
      <c r="AT273" s="155" t="s">
        <v>327</v>
      </c>
      <c r="AU273" s="155" t="s">
        <v>96</v>
      </c>
      <c r="AY273" s="15" t="s">
        <v>195</v>
      </c>
      <c r="BE273" s="156">
        <f>IF(N273="základní",J273,0)</f>
        <v>0</v>
      </c>
      <c r="BF273" s="156">
        <f>IF(N273="snížená",J273,0)</f>
        <v>0</v>
      </c>
      <c r="BG273" s="156">
        <f>IF(N273="zákl. přenesená",J273,0)</f>
        <v>0</v>
      </c>
      <c r="BH273" s="156">
        <f>IF(N273="sníž. přenesená",J273,0)</f>
        <v>0</v>
      </c>
      <c r="BI273" s="156">
        <f>IF(N273="nulová",J273,0)</f>
        <v>0</v>
      </c>
      <c r="BJ273" s="15" t="s">
        <v>93</v>
      </c>
      <c r="BK273" s="156">
        <f>ROUND(I273*H273,2)</f>
        <v>0</v>
      </c>
      <c r="BL273" s="15" t="s">
        <v>269</v>
      </c>
      <c r="BM273" s="155" t="s">
        <v>2210</v>
      </c>
    </row>
    <row r="274" spans="1:47" s="2" customFormat="1" ht="19.5">
      <c r="A274" s="184"/>
      <c r="B274" s="212"/>
      <c r="C274" s="184"/>
      <c r="D274" s="201" t="s">
        <v>202</v>
      </c>
      <c r="E274" s="184"/>
      <c r="F274" s="202" t="s">
        <v>2209</v>
      </c>
      <c r="G274" s="184"/>
      <c r="H274" s="184"/>
      <c r="I274" s="157"/>
      <c r="J274" s="184"/>
      <c r="K274" s="184"/>
      <c r="L274" s="212"/>
      <c r="M274" s="232"/>
      <c r="N274" s="233"/>
      <c r="O274" s="229"/>
      <c r="P274" s="229"/>
      <c r="Q274" s="229"/>
      <c r="R274" s="229"/>
      <c r="S274" s="229"/>
      <c r="T274" s="234"/>
      <c r="U274" s="184"/>
      <c r="V274" s="184"/>
      <c r="W274" s="184"/>
      <c r="X274" s="184"/>
      <c r="Y274" s="184"/>
      <c r="Z274" s="31"/>
      <c r="AA274" s="31"/>
      <c r="AB274" s="31"/>
      <c r="AC274" s="31"/>
      <c r="AD274" s="31"/>
      <c r="AE274" s="31"/>
      <c r="AT274" s="15" t="s">
        <v>202</v>
      </c>
      <c r="AU274" s="15" t="s">
        <v>96</v>
      </c>
    </row>
    <row r="275" spans="1:51" s="13" customFormat="1" ht="12">
      <c r="A275" s="186"/>
      <c r="B275" s="214"/>
      <c r="C275" s="186"/>
      <c r="D275" s="201" t="s">
        <v>257</v>
      </c>
      <c r="E275" s="203" t="s">
        <v>1</v>
      </c>
      <c r="F275" s="204" t="s">
        <v>93</v>
      </c>
      <c r="G275" s="186"/>
      <c r="H275" s="205">
        <v>1</v>
      </c>
      <c r="I275" s="162"/>
      <c r="J275" s="186"/>
      <c r="K275" s="186"/>
      <c r="L275" s="214"/>
      <c r="M275" s="235"/>
      <c r="N275" s="236"/>
      <c r="O275" s="236"/>
      <c r="P275" s="236"/>
      <c r="Q275" s="236"/>
      <c r="R275" s="236"/>
      <c r="S275" s="236"/>
      <c r="T275" s="237"/>
      <c r="U275" s="186"/>
      <c r="V275" s="186"/>
      <c r="W275" s="186"/>
      <c r="X275" s="186"/>
      <c r="Y275" s="186"/>
      <c r="AT275" s="161" t="s">
        <v>257</v>
      </c>
      <c r="AU275" s="161" t="s">
        <v>96</v>
      </c>
      <c r="AV275" s="13" t="s">
        <v>96</v>
      </c>
      <c r="AW275" s="13" t="s">
        <v>40</v>
      </c>
      <c r="AX275" s="13" t="s">
        <v>93</v>
      </c>
      <c r="AY275" s="161" t="s">
        <v>195</v>
      </c>
    </row>
    <row r="276" spans="1:63" s="12" customFormat="1" ht="22.9" customHeight="1">
      <c r="A276" s="192"/>
      <c r="B276" s="213"/>
      <c r="C276" s="192"/>
      <c r="D276" s="193" t="s">
        <v>84</v>
      </c>
      <c r="E276" s="195" t="s">
        <v>194</v>
      </c>
      <c r="F276" s="195" t="s">
        <v>485</v>
      </c>
      <c r="G276" s="192"/>
      <c r="H276" s="192"/>
      <c r="I276" s="138"/>
      <c r="J276" s="185">
        <f>BK276</f>
        <v>0</v>
      </c>
      <c r="K276" s="192"/>
      <c r="L276" s="213"/>
      <c r="M276" s="222"/>
      <c r="N276" s="223"/>
      <c r="O276" s="223"/>
      <c r="P276" s="224">
        <v>0</v>
      </c>
      <c r="Q276" s="223"/>
      <c r="R276" s="224">
        <v>0</v>
      </c>
      <c r="S276" s="223"/>
      <c r="T276" s="225">
        <v>0</v>
      </c>
      <c r="U276" s="192"/>
      <c r="V276" s="192"/>
      <c r="W276" s="192"/>
      <c r="X276" s="192"/>
      <c r="Y276" s="192"/>
      <c r="AR276" s="136" t="s">
        <v>93</v>
      </c>
      <c r="AT276" s="144" t="s">
        <v>84</v>
      </c>
      <c r="AU276" s="144" t="s">
        <v>93</v>
      </c>
      <c r="AY276" s="136" t="s">
        <v>195</v>
      </c>
      <c r="BK276" s="145">
        <v>0</v>
      </c>
    </row>
    <row r="277" spans="1:63" s="12" customFormat="1" ht="22.9" customHeight="1">
      <c r="A277" s="192"/>
      <c r="B277" s="213"/>
      <c r="C277" s="192"/>
      <c r="D277" s="193" t="s">
        <v>84</v>
      </c>
      <c r="E277" s="195" t="s">
        <v>229</v>
      </c>
      <c r="F277" s="195" t="s">
        <v>1982</v>
      </c>
      <c r="G277" s="192"/>
      <c r="H277" s="192"/>
      <c r="I277" s="138"/>
      <c r="J277" s="185">
        <f>BK277</f>
        <v>0</v>
      </c>
      <c r="K277" s="192"/>
      <c r="L277" s="213"/>
      <c r="M277" s="222"/>
      <c r="N277" s="223"/>
      <c r="O277" s="223"/>
      <c r="P277" s="224">
        <f>P278</f>
        <v>0</v>
      </c>
      <c r="Q277" s="223"/>
      <c r="R277" s="224">
        <f>R278</f>
        <v>0</v>
      </c>
      <c r="S277" s="223"/>
      <c r="T277" s="225">
        <f>T278</f>
        <v>0</v>
      </c>
      <c r="U277" s="192"/>
      <c r="V277" s="192"/>
      <c r="W277" s="192"/>
      <c r="X277" s="192"/>
      <c r="Y277" s="192"/>
      <c r="AR277" s="136" t="s">
        <v>93</v>
      </c>
      <c r="AT277" s="144" t="s">
        <v>84</v>
      </c>
      <c r="AU277" s="144" t="s">
        <v>93</v>
      </c>
      <c r="AY277" s="136" t="s">
        <v>195</v>
      </c>
      <c r="BK277" s="145">
        <f>BK278</f>
        <v>0</v>
      </c>
    </row>
    <row r="278" spans="1:63" s="12" customFormat="1" ht="20.85" customHeight="1">
      <c r="A278" s="192"/>
      <c r="B278" s="213"/>
      <c r="C278" s="192"/>
      <c r="D278" s="193" t="s">
        <v>84</v>
      </c>
      <c r="E278" s="195" t="s">
        <v>706</v>
      </c>
      <c r="F278" s="195" t="s">
        <v>707</v>
      </c>
      <c r="G278" s="192"/>
      <c r="H278" s="192"/>
      <c r="I278" s="138"/>
      <c r="J278" s="185">
        <f>BK278</f>
        <v>0</v>
      </c>
      <c r="K278" s="192"/>
      <c r="L278" s="213"/>
      <c r="M278" s="222"/>
      <c r="N278" s="223"/>
      <c r="O278" s="223"/>
      <c r="P278" s="224">
        <v>0</v>
      </c>
      <c r="Q278" s="223"/>
      <c r="R278" s="224">
        <v>0</v>
      </c>
      <c r="S278" s="223"/>
      <c r="T278" s="225">
        <v>0</v>
      </c>
      <c r="U278" s="192"/>
      <c r="V278" s="192"/>
      <c r="W278" s="192"/>
      <c r="X278" s="192"/>
      <c r="Y278" s="192"/>
      <c r="AR278" s="136" t="s">
        <v>93</v>
      </c>
      <c r="AT278" s="144" t="s">
        <v>84</v>
      </c>
      <c r="AU278" s="144" t="s">
        <v>96</v>
      </c>
      <c r="AY278" s="136" t="s">
        <v>195</v>
      </c>
      <c r="BK278" s="145">
        <v>0</v>
      </c>
    </row>
    <row r="279" spans="1:63" s="12" customFormat="1" ht="25.9" customHeight="1">
      <c r="A279" s="192"/>
      <c r="B279" s="213"/>
      <c r="C279" s="192"/>
      <c r="D279" s="193" t="s">
        <v>84</v>
      </c>
      <c r="E279" s="194" t="s">
        <v>757</v>
      </c>
      <c r="F279" s="194" t="s">
        <v>758</v>
      </c>
      <c r="G279" s="192"/>
      <c r="H279" s="192"/>
      <c r="I279" s="138"/>
      <c r="J279" s="188">
        <f>BK279</f>
        <v>0</v>
      </c>
      <c r="K279" s="192"/>
      <c r="L279" s="213"/>
      <c r="M279" s="222"/>
      <c r="N279" s="223"/>
      <c r="O279" s="223"/>
      <c r="P279" s="224">
        <f>P280</f>
        <v>0</v>
      </c>
      <c r="Q279" s="223"/>
      <c r="R279" s="224">
        <f>R280</f>
        <v>0</v>
      </c>
      <c r="S279" s="223"/>
      <c r="T279" s="225">
        <f>T280</f>
        <v>0</v>
      </c>
      <c r="U279" s="192"/>
      <c r="V279" s="192"/>
      <c r="W279" s="192"/>
      <c r="X279" s="192"/>
      <c r="Y279" s="192"/>
      <c r="AR279" s="136" t="s">
        <v>96</v>
      </c>
      <c r="AT279" s="144" t="s">
        <v>84</v>
      </c>
      <c r="AU279" s="144" t="s">
        <v>85</v>
      </c>
      <c r="AY279" s="136" t="s">
        <v>195</v>
      </c>
      <c r="BK279" s="145">
        <f>BK280</f>
        <v>0</v>
      </c>
    </row>
    <row r="280" spans="1:63" s="12" customFormat="1" ht="22.9" customHeight="1">
      <c r="A280" s="192"/>
      <c r="B280" s="213"/>
      <c r="C280" s="192"/>
      <c r="D280" s="193" t="s">
        <v>84</v>
      </c>
      <c r="E280" s="195" t="s">
        <v>1464</v>
      </c>
      <c r="F280" s="195" t="s">
        <v>1983</v>
      </c>
      <c r="G280" s="192"/>
      <c r="H280" s="192"/>
      <c r="I280" s="138"/>
      <c r="J280" s="185">
        <f>BK280</f>
        <v>0</v>
      </c>
      <c r="K280" s="192"/>
      <c r="L280" s="213"/>
      <c r="M280" s="249"/>
      <c r="N280" s="250"/>
      <c r="O280" s="250"/>
      <c r="P280" s="251">
        <v>0</v>
      </c>
      <c r="Q280" s="250"/>
      <c r="R280" s="251">
        <v>0</v>
      </c>
      <c r="S280" s="250"/>
      <c r="T280" s="252">
        <v>0</v>
      </c>
      <c r="U280" s="192"/>
      <c r="V280" s="192"/>
      <c r="W280" s="192"/>
      <c r="X280" s="192"/>
      <c r="Y280" s="192"/>
      <c r="AR280" s="136" t="s">
        <v>96</v>
      </c>
      <c r="AT280" s="144" t="s">
        <v>84</v>
      </c>
      <c r="AU280" s="144" t="s">
        <v>93</v>
      </c>
      <c r="AY280" s="136" t="s">
        <v>195</v>
      </c>
      <c r="BK280" s="145">
        <v>0</v>
      </c>
    </row>
    <row r="281" spans="1:31" s="2" customFormat="1" ht="6.95" customHeight="1">
      <c r="A281" s="184"/>
      <c r="B281" s="215"/>
      <c r="C281" s="189"/>
      <c r="D281" s="189"/>
      <c r="E281" s="189"/>
      <c r="F281" s="189"/>
      <c r="G281" s="189"/>
      <c r="H281" s="189"/>
      <c r="I281" s="47"/>
      <c r="J281" s="189"/>
      <c r="K281" s="189"/>
      <c r="L281" s="212"/>
      <c r="M281" s="184"/>
      <c r="N281" s="221"/>
      <c r="O281" s="184"/>
      <c r="P281" s="184"/>
      <c r="Q281" s="184"/>
      <c r="R281" s="184"/>
      <c r="S281" s="184"/>
      <c r="T281" s="184"/>
      <c r="U281" s="184"/>
      <c r="V281" s="184"/>
      <c r="W281" s="184"/>
      <c r="X281" s="184"/>
      <c r="Y281" s="184"/>
      <c r="Z281" s="31"/>
      <c r="AA281" s="31"/>
      <c r="AB281" s="31"/>
      <c r="AC281" s="31"/>
      <c r="AD281" s="31"/>
      <c r="AE281" s="31"/>
    </row>
    <row r="282" spans="1:25" ht="12">
      <c r="A282" s="190"/>
      <c r="B282" s="190"/>
      <c r="C282" s="190"/>
      <c r="D282" s="190"/>
      <c r="E282" s="190"/>
      <c r="F282" s="190"/>
      <c r="G282" s="190"/>
      <c r="H282" s="190"/>
      <c r="J282" s="190"/>
      <c r="K282" s="190"/>
      <c r="L282" s="190"/>
      <c r="M282" s="190"/>
      <c r="N282" s="190"/>
      <c r="O282" s="190"/>
      <c r="P282" s="190"/>
      <c r="Q282" s="190"/>
      <c r="R282" s="190"/>
      <c r="S282" s="190"/>
      <c r="T282" s="190"/>
      <c r="U282" s="190"/>
      <c r="V282" s="190"/>
      <c r="W282" s="190"/>
      <c r="X282" s="190"/>
      <c r="Y282" s="190"/>
    </row>
    <row r="283" spans="1:25" ht="12">
      <c r="A283" s="190"/>
      <c r="B283" s="190"/>
      <c r="C283" s="190"/>
      <c r="D283" s="190"/>
      <c r="E283" s="190"/>
      <c r="F283" s="190"/>
      <c r="G283" s="190"/>
      <c r="H283" s="190"/>
      <c r="J283" s="190"/>
      <c r="K283" s="190"/>
      <c r="L283" s="190"/>
      <c r="M283" s="190"/>
      <c r="N283" s="190"/>
      <c r="O283" s="190"/>
      <c r="P283" s="190"/>
      <c r="Q283" s="190"/>
      <c r="R283" s="190"/>
      <c r="S283" s="190"/>
      <c r="T283" s="190"/>
      <c r="U283" s="190"/>
      <c r="V283" s="190"/>
      <c r="W283" s="190"/>
      <c r="X283" s="190"/>
      <c r="Y283" s="190"/>
    </row>
    <row r="284" spans="1:25" ht="12">
      <c r="A284" s="190"/>
      <c r="B284" s="190"/>
      <c r="C284" s="190"/>
      <c r="D284" s="190"/>
      <c r="E284" s="190"/>
      <c r="F284" s="190"/>
      <c r="G284" s="190"/>
      <c r="H284" s="190"/>
      <c r="J284" s="190"/>
      <c r="K284" s="190"/>
      <c r="L284" s="190"/>
      <c r="M284" s="190"/>
      <c r="N284" s="190"/>
      <c r="O284" s="190"/>
      <c r="P284" s="190"/>
      <c r="Q284" s="190"/>
      <c r="R284" s="190"/>
      <c r="S284" s="190"/>
      <c r="T284" s="190"/>
      <c r="U284" s="190"/>
      <c r="V284" s="190"/>
      <c r="W284" s="190"/>
      <c r="X284" s="190"/>
      <c r="Y284" s="190"/>
    </row>
    <row r="285" spans="1:25" ht="12">
      <c r="A285" s="190"/>
      <c r="B285" s="190"/>
      <c r="C285" s="190"/>
      <c r="D285" s="190"/>
      <c r="E285" s="190"/>
      <c r="F285" s="190"/>
      <c r="G285" s="190"/>
      <c r="H285" s="190"/>
      <c r="J285" s="190"/>
      <c r="K285" s="190"/>
      <c r="L285" s="190"/>
      <c r="M285" s="190"/>
      <c r="N285" s="190"/>
      <c r="O285" s="190"/>
      <c r="P285" s="190"/>
      <c r="Q285" s="190"/>
      <c r="R285" s="190"/>
      <c r="S285" s="190"/>
      <c r="T285" s="190"/>
      <c r="U285" s="190"/>
      <c r="V285" s="190"/>
      <c r="W285" s="190"/>
      <c r="X285" s="190"/>
      <c r="Y285" s="190"/>
    </row>
    <row r="286" spans="1:25" ht="12">
      <c r="A286" s="190"/>
      <c r="B286" s="190"/>
      <c r="C286" s="190"/>
      <c r="D286" s="190"/>
      <c r="E286" s="190"/>
      <c r="F286" s="190"/>
      <c r="G286" s="190"/>
      <c r="H286" s="190"/>
      <c r="J286" s="190"/>
      <c r="K286" s="190"/>
      <c r="L286" s="190"/>
      <c r="M286" s="190"/>
      <c r="N286" s="190"/>
      <c r="O286" s="190"/>
      <c r="P286" s="190"/>
      <c r="Q286" s="190"/>
      <c r="R286" s="190"/>
      <c r="S286" s="190"/>
      <c r="T286" s="190"/>
      <c r="U286" s="190"/>
      <c r="V286" s="190"/>
      <c r="W286" s="190"/>
      <c r="X286" s="190"/>
      <c r="Y286" s="190"/>
    </row>
    <row r="287" spans="1:25" ht="12">
      <c r="A287" s="190"/>
      <c r="B287" s="190"/>
      <c r="C287" s="190"/>
      <c r="D287" s="190"/>
      <c r="E287" s="190"/>
      <c r="F287" s="190"/>
      <c r="G287" s="190"/>
      <c r="H287" s="190"/>
      <c r="J287" s="190"/>
      <c r="K287" s="190"/>
      <c r="L287" s="190"/>
      <c r="M287" s="190"/>
      <c r="N287" s="190"/>
      <c r="O287" s="190"/>
      <c r="P287" s="190"/>
      <c r="Q287" s="190"/>
      <c r="R287" s="190"/>
      <c r="S287" s="190"/>
      <c r="T287" s="190"/>
      <c r="U287" s="190"/>
      <c r="V287" s="190"/>
      <c r="W287" s="190"/>
      <c r="X287" s="190"/>
      <c r="Y287" s="190"/>
    </row>
    <row r="288" spans="1:25" ht="12">
      <c r="A288" s="190"/>
      <c r="B288" s="190"/>
      <c r="C288" s="190"/>
      <c r="D288" s="190"/>
      <c r="E288" s="190"/>
      <c r="F288" s="190"/>
      <c r="G288" s="190"/>
      <c r="H288" s="190"/>
      <c r="J288" s="190"/>
      <c r="K288" s="190"/>
      <c r="L288" s="190"/>
      <c r="M288" s="190"/>
      <c r="N288" s="190"/>
      <c r="O288" s="190"/>
      <c r="P288" s="190"/>
      <c r="Q288" s="190"/>
      <c r="R288" s="190"/>
      <c r="S288" s="190"/>
      <c r="T288" s="190"/>
      <c r="U288" s="190"/>
      <c r="V288" s="190"/>
      <c r="W288" s="190"/>
      <c r="X288" s="190"/>
      <c r="Y288" s="190"/>
    </row>
    <row r="289" spans="1:25" ht="12">
      <c r="A289" s="190"/>
      <c r="B289" s="190"/>
      <c r="C289" s="190"/>
      <c r="D289" s="190"/>
      <c r="E289" s="190"/>
      <c r="F289" s="190"/>
      <c r="G289" s="190"/>
      <c r="H289" s="190"/>
      <c r="J289" s="190"/>
      <c r="K289" s="190"/>
      <c r="L289" s="190"/>
      <c r="M289" s="190"/>
      <c r="N289" s="190"/>
      <c r="O289" s="190"/>
      <c r="P289" s="190"/>
      <c r="Q289" s="190"/>
      <c r="R289" s="190"/>
      <c r="S289" s="190"/>
      <c r="T289" s="190"/>
      <c r="U289" s="190"/>
      <c r="V289" s="190"/>
      <c r="W289" s="190"/>
      <c r="X289" s="190"/>
      <c r="Y289" s="190"/>
    </row>
    <row r="290" spans="1:25" ht="12">
      <c r="A290" s="190"/>
      <c r="B290" s="190"/>
      <c r="C290" s="190"/>
      <c r="D290" s="190"/>
      <c r="E290" s="190"/>
      <c r="F290" s="190"/>
      <c r="G290" s="190"/>
      <c r="H290" s="190"/>
      <c r="J290" s="190"/>
      <c r="K290" s="190"/>
      <c r="L290" s="190"/>
      <c r="M290" s="190"/>
      <c r="N290" s="190"/>
      <c r="O290" s="190"/>
      <c r="P290" s="190"/>
      <c r="Q290" s="190"/>
      <c r="R290" s="190"/>
      <c r="S290" s="190"/>
      <c r="T290" s="190"/>
      <c r="U290" s="190"/>
      <c r="V290" s="190"/>
      <c r="W290" s="190"/>
      <c r="X290" s="190"/>
      <c r="Y290" s="190"/>
    </row>
    <row r="291" spans="1:25" ht="12">
      <c r="A291" s="190"/>
      <c r="B291" s="190"/>
      <c r="C291" s="190"/>
      <c r="D291" s="190"/>
      <c r="E291" s="190"/>
      <c r="F291" s="190"/>
      <c r="G291" s="190"/>
      <c r="H291" s="190"/>
      <c r="J291" s="190"/>
      <c r="K291" s="190"/>
      <c r="L291" s="190"/>
      <c r="M291" s="190"/>
      <c r="N291" s="190"/>
      <c r="O291" s="190"/>
      <c r="P291" s="190"/>
      <c r="Q291" s="190"/>
      <c r="R291" s="190"/>
      <c r="S291" s="190"/>
      <c r="T291" s="190"/>
      <c r="U291" s="190"/>
      <c r="V291" s="190"/>
      <c r="W291" s="190"/>
      <c r="X291" s="190"/>
      <c r="Y291" s="190"/>
    </row>
    <row r="292" spans="1:25" ht="12">
      <c r="A292" s="190"/>
      <c r="B292" s="190"/>
      <c r="C292" s="190"/>
      <c r="D292" s="190"/>
      <c r="E292" s="190"/>
      <c r="F292" s="190"/>
      <c r="G292" s="190"/>
      <c r="H292" s="190"/>
      <c r="J292" s="190"/>
      <c r="K292" s="190"/>
      <c r="L292" s="190"/>
      <c r="M292" s="190"/>
      <c r="N292" s="190"/>
      <c r="O292" s="190"/>
      <c r="P292" s="190"/>
      <c r="Q292" s="190"/>
      <c r="R292" s="190"/>
      <c r="S292" s="190"/>
      <c r="T292" s="190"/>
      <c r="U292" s="190"/>
      <c r="V292" s="190"/>
      <c r="W292" s="190"/>
      <c r="X292" s="190"/>
      <c r="Y292" s="190"/>
    </row>
    <row r="293" spans="1:25" ht="12">
      <c r="A293" s="190"/>
      <c r="B293" s="190"/>
      <c r="C293" s="190"/>
      <c r="D293" s="190"/>
      <c r="E293" s="190"/>
      <c r="F293" s="190"/>
      <c r="G293" s="190"/>
      <c r="H293" s="190"/>
      <c r="J293" s="190"/>
      <c r="K293" s="190"/>
      <c r="L293" s="190"/>
      <c r="M293" s="190"/>
      <c r="N293" s="190"/>
      <c r="O293" s="190"/>
      <c r="P293" s="190"/>
      <c r="Q293" s="190"/>
      <c r="R293" s="190"/>
      <c r="S293" s="190"/>
      <c r="T293" s="190"/>
      <c r="U293" s="190"/>
      <c r="V293" s="190"/>
      <c r="W293" s="190"/>
      <c r="X293" s="190"/>
      <c r="Y293" s="190"/>
    </row>
    <row r="294" spans="1:25" ht="12">
      <c r="A294" s="190"/>
      <c r="B294" s="190"/>
      <c r="C294" s="190"/>
      <c r="D294" s="190"/>
      <c r="E294" s="190"/>
      <c r="F294" s="190"/>
      <c r="G294" s="190"/>
      <c r="H294" s="190"/>
      <c r="J294" s="190"/>
      <c r="K294" s="190"/>
      <c r="L294" s="190"/>
      <c r="M294" s="190"/>
      <c r="N294" s="190"/>
      <c r="O294" s="190"/>
      <c r="P294" s="190"/>
      <c r="Q294" s="190"/>
      <c r="R294" s="190"/>
      <c r="S294" s="190"/>
      <c r="T294" s="190"/>
      <c r="U294" s="190"/>
      <c r="V294" s="190"/>
      <c r="W294" s="190"/>
      <c r="X294" s="190"/>
      <c r="Y294" s="190"/>
    </row>
    <row r="295" spans="1:25" ht="12">
      <c r="A295" s="190"/>
      <c r="B295" s="190"/>
      <c r="C295" s="190"/>
      <c r="D295" s="190"/>
      <c r="E295" s="190"/>
      <c r="F295" s="190"/>
      <c r="G295" s="190"/>
      <c r="H295" s="190"/>
      <c r="J295" s="190"/>
      <c r="K295" s="190"/>
      <c r="L295" s="190"/>
      <c r="M295" s="190"/>
      <c r="N295" s="190"/>
      <c r="O295" s="190"/>
      <c r="P295" s="190"/>
      <c r="Q295" s="190"/>
      <c r="R295" s="190"/>
      <c r="S295" s="190"/>
      <c r="T295" s="190"/>
      <c r="U295" s="190"/>
      <c r="V295" s="190"/>
      <c r="W295" s="190"/>
      <c r="X295" s="190"/>
      <c r="Y295" s="190"/>
    </row>
    <row r="296" spans="1:25" ht="12">
      <c r="A296" s="190"/>
      <c r="B296" s="190"/>
      <c r="C296" s="190"/>
      <c r="D296" s="190"/>
      <c r="E296" s="190"/>
      <c r="F296" s="190"/>
      <c r="G296" s="190"/>
      <c r="H296" s="190"/>
      <c r="J296" s="190"/>
      <c r="K296" s="190"/>
      <c r="L296" s="190"/>
      <c r="M296" s="190"/>
      <c r="N296" s="190"/>
      <c r="O296" s="190"/>
      <c r="P296" s="190"/>
      <c r="Q296" s="190"/>
      <c r="R296" s="190"/>
      <c r="S296" s="190"/>
      <c r="T296" s="190"/>
      <c r="U296" s="190"/>
      <c r="V296" s="190"/>
      <c r="W296" s="190"/>
      <c r="X296" s="190"/>
      <c r="Y296" s="190"/>
    </row>
    <row r="297" spans="1:25" ht="12">
      <c r="A297" s="190"/>
      <c r="B297" s="190"/>
      <c r="C297" s="190"/>
      <c r="D297" s="190"/>
      <c r="E297" s="190"/>
      <c r="F297" s="190"/>
      <c r="G297" s="190"/>
      <c r="H297" s="190"/>
      <c r="J297" s="190"/>
      <c r="K297" s="190"/>
      <c r="L297" s="190"/>
      <c r="M297" s="190"/>
      <c r="N297" s="190"/>
      <c r="O297" s="190"/>
      <c r="P297" s="190"/>
      <c r="Q297" s="190"/>
      <c r="R297" s="190"/>
      <c r="S297" s="190"/>
      <c r="T297" s="190"/>
      <c r="U297" s="190"/>
      <c r="V297" s="190"/>
      <c r="W297" s="190"/>
      <c r="X297" s="190"/>
      <c r="Y297" s="190"/>
    </row>
    <row r="298" spans="1:25" ht="12">
      <c r="A298" s="190"/>
      <c r="B298" s="190"/>
      <c r="C298" s="190"/>
      <c r="D298" s="190"/>
      <c r="E298" s="190"/>
      <c r="F298" s="190"/>
      <c r="G298" s="190"/>
      <c r="H298" s="190"/>
      <c r="J298" s="190"/>
      <c r="K298" s="190"/>
      <c r="L298" s="190"/>
      <c r="M298" s="190"/>
      <c r="N298" s="190"/>
      <c r="O298" s="190"/>
      <c r="P298" s="190"/>
      <c r="Q298" s="190"/>
      <c r="R298" s="190"/>
      <c r="S298" s="190"/>
      <c r="T298" s="190"/>
      <c r="U298" s="190"/>
      <c r="V298" s="190"/>
      <c r="W298" s="190"/>
      <c r="X298" s="190"/>
      <c r="Y298" s="190"/>
    </row>
    <row r="299" spans="1:25" ht="12">
      <c r="A299" s="190"/>
      <c r="B299" s="190"/>
      <c r="C299" s="190"/>
      <c r="D299" s="190"/>
      <c r="E299" s="190"/>
      <c r="F299" s="190"/>
      <c r="G299" s="190"/>
      <c r="H299" s="190"/>
      <c r="J299" s="190"/>
      <c r="K299" s="190"/>
      <c r="L299" s="190"/>
      <c r="M299" s="190"/>
      <c r="N299" s="190"/>
      <c r="O299" s="190"/>
      <c r="P299" s="190"/>
      <c r="Q299" s="190"/>
      <c r="R299" s="190"/>
      <c r="S299" s="190"/>
      <c r="T299" s="190"/>
      <c r="U299" s="190"/>
      <c r="V299" s="190"/>
      <c r="W299" s="190"/>
      <c r="X299" s="190"/>
      <c r="Y299" s="190"/>
    </row>
    <row r="300" spans="1:25" ht="12">
      <c r="A300" s="190"/>
      <c r="B300" s="190"/>
      <c r="C300" s="190"/>
      <c r="D300" s="190"/>
      <c r="E300" s="190"/>
      <c r="F300" s="190"/>
      <c r="G300" s="190"/>
      <c r="H300" s="190"/>
      <c r="J300" s="190"/>
      <c r="K300" s="190"/>
      <c r="L300" s="190"/>
      <c r="M300" s="190"/>
      <c r="N300" s="190"/>
      <c r="O300" s="190"/>
      <c r="P300" s="190"/>
      <c r="Q300" s="190"/>
      <c r="R300" s="190"/>
      <c r="S300" s="190"/>
      <c r="T300" s="190"/>
      <c r="U300" s="190"/>
      <c r="V300" s="190"/>
      <c r="W300" s="190"/>
      <c r="X300" s="190"/>
      <c r="Y300" s="190"/>
    </row>
    <row r="301" spans="1:25" ht="12">
      <c r="A301" s="190"/>
      <c r="B301" s="190"/>
      <c r="C301" s="190"/>
      <c r="D301" s="190"/>
      <c r="E301" s="190"/>
      <c r="F301" s="190"/>
      <c r="G301" s="190"/>
      <c r="H301" s="190"/>
      <c r="J301" s="190"/>
      <c r="K301" s="190"/>
      <c r="L301" s="190"/>
      <c r="M301" s="190"/>
      <c r="N301" s="190"/>
      <c r="O301" s="190"/>
      <c r="P301" s="190"/>
      <c r="Q301" s="190"/>
      <c r="R301" s="190"/>
      <c r="S301" s="190"/>
      <c r="T301" s="190"/>
      <c r="U301" s="190"/>
      <c r="V301" s="190"/>
      <c r="W301" s="190"/>
      <c r="X301" s="190"/>
      <c r="Y301" s="190"/>
    </row>
    <row r="302" spans="1:25" ht="12">
      <c r="A302" s="190"/>
      <c r="B302" s="190"/>
      <c r="C302" s="190"/>
      <c r="D302" s="190"/>
      <c r="E302" s="190"/>
      <c r="F302" s="190"/>
      <c r="G302" s="190"/>
      <c r="H302" s="190"/>
      <c r="J302" s="190"/>
      <c r="K302" s="190"/>
      <c r="L302" s="190"/>
      <c r="M302" s="190"/>
      <c r="N302" s="190"/>
      <c r="O302" s="190"/>
      <c r="P302" s="190"/>
      <c r="Q302" s="190"/>
      <c r="R302" s="190"/>
      <c r="S302" s="190"/>
      <c r="T302" s="190"/>
      <c r="U302" s="190"/>
      <c r="V302" s="190"/>
      <c r="W302" s="190"/>
      <c r="X302" s="190"/>
      <c r="Y302" s="190"/>
    </row>
    <row r="303" spans="1:25" ht="12">
      <c r="A303" s="190"/>
      <c r="B303" s="190"/>
      <c r="C303" s="190"/>
      <c r="D303" s="190"/>
      <c r="E303" s="190"/>
      <c r="F303" s="190"/>
      <c r="G303" s="190"/>
      <c r="H303" s="190"/>
      <c r="J303" s="190"/>
      <c r="K303" s="190"/>
      <c r="L303" s="190"/>
      <c r="M303" s="190"/>
      <c r="N303" s="190"/>
      <c r="O303" s="190"/>
      <c r="P303" s="190"/>
      <c r="Q303" s="190"/>
      <c r="R303" s="190"/>
      <c r="S303" s="190"/>
      <c r="T303" s="190"/>
      <c r="U303" s="190"/>
      <c r="V303" s="190"/>
      <c r="W303" s="190"/>
      <c r="X303" s="190"/>
      <c r="Y303" s="190"/>
    </row>
    <row r="304" spans="1:25" ht="12">
      <c r="A304" s="190"/>
      <c r="B304" s="190"/>
      <c r="C304" s="190"/>
      <c r="D304" s="190"/>
      <c r="E304" s="190"/>
      <c r="F304" s="190"/>
      <c r="G304" s="190"/>
      <c r="H304" s="190"/>
      <c r="J304" s="190"/>
      <c r="K304" s="190"/>
      <c r="L304" s="190"/>
      <c r="M304" s="190"/>
      <c r="N304" s="190"/>
      <c r="O304" s="190"/>
      <c r="P304" s="190"/>
      <c r="Q304" s="190"/>
      <c r="R304" s="190"/>
      <c r="S304" s="190"/>
      <c r="T304" s="190"/>
      <c r="U304" s="190"/>
      <c r="V304" s="190"/>
      <c r="W304" s="190"/>
      <c r="X304" s="190"/>
      <c r="Y304" s="190"/>
    </row>
    <row r="305" spans="1:25" ht="12">
      <c r="A305" s="190"/>
      <c r="B305" s="190"/>
      <c r="C305" s="190"/>
      <c r="D305" s="190"/>
      <c r="E305" s="190"/>
      <c r="F305" s="190"/>
      <c r="G305" s="190"/>
      <c r="H305" s="190"/>
      <c r="J305" s="190"/>
      <c r="K305" s="190"/>
      <c r="L305" s="190"/>
      <c r="M305" s="190"/>
      <c r="N305" s="190"/>
      <c r="O305" s="190"/>
      <c r="P305" s="190"/>
      <c r="Q305" s="190"/>
      <c r="R305" s="190"/>
      <c r="S305" s="190"/>
      <c r="T305" s="190"/>
      <c r="U305" s="190"/>
      <c r="V305" s="190"/>
      <c r="W305" s="190"/>
      <c r="X305" s="190"/>
      <c r="Y305" s="190"/>
    </row>
    <row r="306" spans="1:25" ht="12">
      <c r="A306" s="190"/>
      <c r="B306" s="190"/>
      <c r="C306" s="190"/>
      <c r="D306" s="190"/>
      <c r="E306" s="190"/>
      <c r="F306" s="190"/>
      <c r="G306" s="190"/>
      <c r="H306" s="190"/>
      <c r="J306" s="190"/>
      <c r="K306" s="190"/>
      <c r="L306" s="190"/>
      <c r="M306" s="190"/>
      <c r="N306" s="190"/>
      <c r="O306" s="190"/>
      <c r="P306" s="190"/>
      <c r="Q306" s="190"/>
      <c r="R306" s="190"/>
      <c r="S306" s="190"/>
      <c r="T306" s="190"/>
      <c r="U306" s="190"/>
      <c r="V306" s="190"/>
      <c r="W306" s="190"/>
      <c r="X306" s="190"/>
      <c r="Y306" s="190"/>
    </row>
    <row r="307" spans="1:25" ht="12">
      <c r="A307" s="190"/>
      <c r="B307" s="190"/>
      <c r="C307" s="190"/>
      <c r="D307" s="190"/>
      <c r="E307" s="190"/>
      <c r="F307" s="190"/>
      <c r="G307" s="190"/>
      <c r="H307" s="190"/>
      <c r="J307" s="190"/>
      <c r="K307" s="190"/>
      <c r="L307" s="190"/>
      <c r="M307" s="190"/>
      <c r="N307" s="190"/>
      <c r="O307" s="190"/>
      <c r="P307" s="190"/>
      <c r="Q307" s="190"/>
      <c r="R307" s="190"/>
      <c r="S307" s="190"/>
      <c r="T307" s="190"/>
      <c r="U307" s="190"/>
      <c r="V307" s="190"/>
      <c r="W307" s="190"/>
      <c r="X307" s="190"/>
      <c r="Y307" s="190"/>
    </row>
    <row r="308" spans="1:25" ht="12">
      <c r="A308" s="190"/>
      <c r="B308" s="190"/>
      <c r="C308" s="190"/>
      <c r="D308" s="190"/>
      <c r="E308" s="190"/>
      <c r="F308" s="190"/>
      <c r="G308" s="190"/>
      <c r="H308" s="190"/>
      <c r="J308" s="190"/>
      <c r="K308" s="190"/>
      <c r="L308" s="190"/>
      <c r="M308" s="190"/>
      <c r="N308" s="190"/>
      <c r="O308" s="190"/>
      <c r="P308" s="190"/>
      <c r="Q308" s="190"/>
      <c r="R308" s="190"/>
      <c r="S308" s="190"/>
      <c r="T308" s="190"/>
      <c r="U308" s="190"/>
      <c r="V308" s="190"/>
      <c r="W308" s="190"/>
      <c r="X308" s="190"/>
      <c r="Y308" s="190"/>
    </row>
    <row r="309" spans="1:25" ht="12">
      <c r="A309" s="190"/>
      <c r="B309" s="190"/>
      <c r="C309" s="190"/>
      <c r="D309" s="190"/>
      <c r="E309" s="190"/>
      <c r="F309" s="190"/>
      <c r="G309" s="190"/>
      <c r="H309" s="190"/>
      <c r="J309" s="190"/>
      <c r="K309" s="190"/>
      <c r="L309" s="190"/>
      <c r="M309" s="190"/>
      <c r="N309" s="190"/>
      <c r="O309" s="190"/>
      <c r="P309" s="190"/>
      <c r="Q309" s="190"/>
      <c r="R309" s="190"/>
      <c r="S309" s="190"/>
      <c r="T309" s="190"/>
      <c r="U309" s="190"/>
      <c r="V309" s="190"/>
      <c r="W309" s="190"/>
      <c r="X309" s="190"/>
      <c r="Y309" s="190"/>
    </row>
    <row r="310" spans="1:25" ht="12">
      <c r="A310" s="190"/>
      <c r="B310" s="190"/>
      <c r="C310" s="190"/>
      <c r="D310" s="190"/>
      <c r="E310" s="190"/>
      <c r="F310" s="190"/>
      <c r="G310" s="190"/>
      <c r="H310" s="190"/>
      <c r="J310" s="190"/>
      <c r="K310" s="190"/>
      <c r="L310" s="190"/>
      <c r="M310" s="190"/>
      <c r="N310" s="190"/>
      <c r="O310" s="190"/>
      <c r="P310" s="190"/>
      <c r="Q310" s="190"/>
      <c r="R310" s="190"/>
      <c r="S310" s="190"/>
      <c r="T310" s="190"/>
      <c r="U310" s="190"/>
      <c r="V310" s="190"/>
      <c r="W310" s="190"/>
      <c r="X310" s="190"/>
      <c r="Y310" s="190"/>
    </row>
    <row r="311" spans="1:25" ht="12">
      <c r="A311" s="190"/>
      <c r="B311" s="190"/>
      <c r="C311" s="190"/>
      <c r="D311" s="190"/>
      <c r="E311" s="190"/>
      <c r="F311" s="190"/>
      <c r="G311" s="190"/>
      <c r="H311" s="190"/>
      <c r="J311" s="190"/>
      <c r="K311" s="190"/>
      <c r="L311" s="190"/>
      <c r="M311" s="190"/>
      <c r="N311" s="190"/>
      <c r="O311" s="190"/>
      <c r="P311" s="190"/>
      <c r="Q311" s="190"/>
      <c r="R311" s="190"/>
      <c r="S311" s="190"/>
      <c r="T311" s="190"/>
      <c r="U311" s="190"/>
      <c r="V311" s="190"/>
      <c r="W311" s="190"/>
      <c r="X311" s="190"/>
      <c r="Y311" s="190"/>
    </row>
    <row r="312" spans="1:25" ht="12">
      <c r="A312" s="190"/>
      <c r="B312" s="190"/>
      <c r="C312" s="190"/>
      <c r="D312" s="190"/>
      <c r="E312" s="190"/>
      <c r="F312" s="190"/>
      <c r="G312" s="190"/>
      <c r="H312" s="190"/>
      <c r="J312" s="190"/>
      <c r="K312" s="190"/>
      <c r="L312" s="190"/>
      <c r="M312" s="190"/>
      <c r="N312" s="190"/>
      <c r="O312" s="190"/>
      <c r="P312" s="190"/>
      <c r="Q312" s="190"/>
      <c r="R312" s="190"/>
      <c r="S312" s="190"/>
      <c r="T312" s="190"/>
      <c r="U312" s="190"/>
      <c r="V312" s="190"/>
      <c r="W312" s="190"/>
      <c r="X312" s="190"/>
      <c r="Y312" s="190"/>
    </row>
    <row r="313" spans="1:25" ht="12">
      <c r="A313" s="190"/>
      <c r="B313" s="190"/>
      <c r="C313" s="190"/>
      <c r="D313" s="190"/>
      <c r="E313" s="190"/>
      <c r="F313" s="190"/>
      <c r="G313" s="190"/>
      <c r="H313" s="190"/>
      <c r="J313" s="190"/>
      <c r="K313" s="190"/>
      <c r="L313" s="190"/>
      <c r="M313" s="190"/>
      <c r="N313" s="190"/>
      <c r="O313" s="190"/>
      <c r="P313" s="190"/>
      <c r="Q313" s="190"/>
      <c r="R313" s="190"/>
      <c r="S313" s="190"/>
      <c r="T313" s="190"/>
      <c r="U313" s="190"/>
      <c r="V313" s="190"/>
      <c r="W313" s="190"/>
      <c r="X313" s="190"/>
      <c r="Y313" s="190"/>
    </row>
    <row r="314" spans="1:25" ht="12">
      <c r="A314" s="190"/>
      <c r="B314" s="190"/>
      <c r="C314" s="190"/>
      <c r="D314" s="190"/>
      <c r="E314" s="190"/>
      <c r="F314" s="190"/>
      <c r="G314" s="190"/>
      <c r="H314" s="190"/>
      <c r="J314" s="190"/>
      <c r="K314" s="190"/>
      <c r="L314" s="190"/>
      <c r="M314" s="190"/>
      <c r="N314" s="190"/>
      <c r="O314" s="190"/>
      <c r="P314" s="190"/>
      <c r="Q314" s="190"/>
      <c r="R314" s="190"/>
      <c r="S314" s="190"/>
      <c r="T314" s="190"/>
      <c r="U314" s="190"/>
      <c r="V314" s="190"/>
      <c r="W314" s="190"/>
      <c r="X314" s="190"/>
      <c r="Y314" s="190"/>
    </row>
    <row r="315" spans="1:25" ht="12">
      <c r="A315" s="190"/>
      <c r="B315" s="190"/>
      <c r="C315" s="190"/>
      <c r="D315" s="190"/>
      <c r="E315" s="190"/>
      <c r="F315" s="190"/>
      <c r="G315" s="190"/>
      <c r="H315" s="190"/>
      <c r="J315" s="190"/>
      <c r="K315" s="190"/>
      <c r="L315" s="190"/>
      <c r="M315" s="190"/>
      <c r="N315" s="190"/>
      <c r="O315" s="190"/>
      <c r="P315" s="190"/>
      <c r="Q315" s="190"/>
      <c r="R315" s="190"/>
      <c r="S315" s="190"/>
      <c r="T315" s="190"/>
      <c r="U315" s="190"/>
      <c r="V315" s="190"/>
      <c r="W315" s="190"/>
      <c r="X315" s="190"/>
      <c r="Y315" s="190"/>
    </row>
    <row r="316" spans="1:25" ht="12">
      <c r="A316" s="190"/>
      <c r="B316" s="190"/>
      <c r="C316" s="190"/>
      <c r="D316" s="190"/>
      <c r="E316" s="190"/>
      <c r="F316" s="190"/>
      <c r="G316" s="190"/>
      <c r="H316" s="190"/>
      <c r="J316" s="190"/>
      <c r="K316" s="190"/>
      <c r="L316" s="190"/>
      <c r="M316" s="190"/>
      <c r="N316" s="190"/>
      <c r="O316" s="190"/>
      <c r="P316" s="190"/>
      <c r="Q316" s="190"/>
      <c r="R316" s="190"/>
      <c r="S316" s="190"/>
      <c r="T316" s="190"/>
      <c r="U316" s="190"/>
      <c r="V316" s="190"/>
      <c r="W316" s="190"/>
      <c r="X316" s="190"/>
      <c r="Y316" s="190"/>
    </row>
    <row r="317" spans="1:25" ht="12">
      <c r="A317" s="190"/>
      <c r="B317" s="190"/>
      <c r="C317" s="190"/>
      <c r="D317" s="190"/>
      <c r="E317" s="190"/>
      <c r="F317" s="190"/>
      <c r="G317" s="190"/>
      <c r="H317" s="190"/>
      <c r="J317" s="190"/>
      <c r="K317" s="190"/>
      <c r="L317" s="190"/>
      <c r="M317" s="190"/>
      <c r="N317" s="190"/>
      <c r="O317" s="190"/>
      <c r="P317" s="190"/>
      <c r="Q317" s="190"/>
      <c r="R317" s="190"/>
      <c r="S317" s="190"/>
      <c r="T317" s="190"/>
      <c r="U317" s="190"/>
      <c r="V317" s="190"/>
      <c r="W317" s="190"/>
      <c r="X317" s="190"/>
      <c r="Y317" s="190"/>
    </row>
    <row r="318" spans="1:25" ht="12">
      <c r="A318" s="190"/>
      <c r="B318" s="190"/>
      <c r="C318" s="190"/>
      <c r="D318" s="190"/>
      <c r="E318" s="190"/>
      <c r="F318" s="190"/>
      <c r="G318" s="190"/>
      <c r="H318" s="190"/>
      <c r="J318" s="190"/>
      <c r="K318" s="190"/>
      <c r="L318" s="190"/>
      <c r="M318" s="190"/>
      <c r="N318" s="190"/>
      <c r="O318" s="190"/>
      <c r="P318" s="190"/>
      <c r="Q318" s="190"/>
      <c r="R318" s="190"/>
      <c r="S318" s="190"/>
      <c r="T318" s="190"/>
      <c r="U318" s="190"/>
      <c r="V318" s="190"/>
      <c r="W318" s="190"/>
      <c r="X318" s="190"/>
      <c r="Y318" s="190"/>
    </row>
    <row r="319" spans="1:25" ht="12">
      <c r="A319" s="190"/>
      <c r="B319" s="190"/>
      <c r="C319" s="190"/>
      <c r="D319" s="190"/>
      <c r="E319" s="190"/>
      <c r="F319" s="190"/>
      <c r="G319" s="190"/>
      <c r="H319" s="190"/>
      <c r="J319" s="190"/>
      <c r="K319" s="190"/>
      <c r="L319" s="190"/>
      <c r="M319" s="190"/>
      <c r="N319" s="190"/>
      <c r="O319" s="190"/>
      <c r="P319" s="190"/>
      <c r="Q319" s="190"/>
      <c r="R319" s="190"/>
      <c r="S319" s="190"/>
      <c r="T319" s="190"/>
      <c r="U319" s="190"/>
      <c r="V319" s="190"/>
      <c r="W319" s="190"/>
      <c r="X319" s="190"/>
      <c r="Y319" s="190"/>
    </row>
    <row r="320" spans="1:25" ht="12">
      <c r="A320" s="190"/>
      <c r="B320" s="190"/>
      <c r="C320" s="190"/>
      <c r="D320" s="190"/>
      <c r="E320" s="190"/>
      <c r="F320" s="190"/>
      <c r="G320" s="190"/>
      <c r="H320" s="190"/>
      <c r="J320" s="190"/>
      <c r="K320" s="190"/>
      <c r="L320" s="190"/>
      <c r="M320" s="190"/>
      <c r="N320" s="190"/>
      <c r="O320" s="190"/>
      <c r="P320" s="190"/>
      <c r="Q320" s="190"/>
      <c r="R320" s="190"/>
      <c r="S320" s="190"/>
      <c r="T320" s="190"/>
      <c r="U320" s="190"/>
      <c r="V320" s="190"/>
      <c r="W320" s="190"/>
      <c r="X320" s="190"/>
      <c r="Y320" s="190"/>
    </row>
    <row r="321" spans="1:25" ht="12">
      <c r="A321" s="190"/>
      <c r="B321" s="190"/>
      <c r="C321" s="190"/>
      <c r="D321" s="190"/>
      <c r="E321" s="190"/>
      <c r="F321" s="190"/>
      <c r="G321" s="190"/>
      <c r="H321" s="190"/>
      <c r="J321" s="190"/>
      <c r="K321" s="190"/>
      <c r="L321" s="190"/>
      <c r="M321" s="190"/>
      <c r="N321" s="190"/>
      <c r="O321" s="190"/>
      <c r="P321" s="190"/>
      <c r="Q321" s="190"/>
      <c r="R321" s="190"/>
      <c r="S321" s="190"/>
      <c r="T321" s="190"/>
      <c r="U321" s="190"/>
      <c r="V321" s="190"/>
      <c r="W321" s="190"/>
      <c r="X321" s="190"/>
      <c r="Y321" s="190"/>
    </row>
    <row r="322" spans="1:25" ht="12">
      <c r="A322" s="190"/>
      <c r="B322" s="190"/>
      <c r="C322" s="190"/>
      <c r="D322" s="190"/>
      <c r="E322" s="190"/>
      <c r="F322" s="190"/>
      <c r="G322" s="190"/>
      <c r="H322" s="190"/>
      <c r="J322" s="190"/>
      <c r="K322" s="190"/>
      <c r="L322" s="190"/>
      <c r="M322" s="190"/>
      <c r="N322" s="190"/>
      <c r="O322" s="190"/>
      <c r="P322" s="190"/>
      <c r="Q322" s="190"/>
      <c r="R322" s="190"/>
      <c r="S322" s="190"/>
      <c r="T322" s="190"/>
      <c r="U322" s="190"/>
      <c r="V322" s="190"/>
      <c r="W322" s="190"/>
      <c r="X322" s="190"/>
      <c r="Y322" s="190"/>
    </row>
    <row r="323" spans="1:25" ht="12">
      <c r="A323" s="190"/>
      <c r="B323" s="190"/>
      <c r="C323" s="190"/>
      <c r="D323" s="190"/>
      <c r="E323" s="190"/>
      <c r="F323" s="190"/>
      <c r="G323" s="190"/>
      <c r="H323" s="190"/>
      <c r="J323" s="190"/>
      <c r="K323" s="190"/>
      <c r="L323" s="190"/>
      <c r="M323" s="190"/>
      <c r="N323" s="190"/>
      <c r="O323" s="190"/>
      <c r="P323" s="190"/>
      <c r="Q323" s="190"/>
      <c r="R323" s="190"/>
      <c r="S323" s="190"/>
      <c r="T323" s="190"/>
      <c r="U323" s="190"/>
      <c r="V323" s="190"/>
      <c r="W323" s="190"/>
      <c r="X323" s="190"/>
      <c r="Y323" s="190"/>
    </row>
    <row r="324" spans="1:25" ht="12">
      <c r="A324" s="190"/>
      <c r="B324" s="190"/>
      <c r="C324" s="190"/>
      <c r="D324" s="190"/>
      <c r="E324" s="190"/>
      <c r="F324" s="190"/>
      <c r="G324" s="190"/>
      <c r="H324" s="190"/>
      <c r="J324" s="190"/>
      <c r="K324" s="190"/>
      <c r="L324" s="190"/>
      <c r="M324" s="190"/>
      <c r="N324" s="190"/>
      <c r="O324" s="190"/>
      <c r="P324" s="190"/>
      <c r="Q324" s="190"/>
      <c r="R324" s="190"/>
      <c r="S324" s="190"/>
      <c r="T324" s="190"/>
      <c r="U324" s="190"/>
      <c r="V324" s="190"/>
      <c r="W324" s="190"/>
      <c r="X324" s="190"/>
      <c r="Y324" s="190"/>
    </row>
    <row r="325" spans="1:25" ht="12">
      <c r="A325" s="190"/>
      <c r="B325" s="190"/>
      <c r="C325" s="190"/>
      <c r="D325" s="190"/>
      <c r="E325" s="190"/>
      <c r="F325" s="190"/>
      <c r="G325" s="190"/>
      <c r="H325" s="190"/>
      <c r="J325" s="190"/>
      <c r="K325" s="190"/>
      <c r="L325" s="190"/>
      <c r="M325" s="190"/>
      <c r="N325" s="190"/>
      <c r="O325" s="190"/>
      <c r="P325" s="190"/>
      <c r="Q325" s="190"/>
      <c r="R325" s="190"/>
      <c r="S325" s="190"/>
      <c r="T325" s="190"/>
      <c r="U325" s="190"/>
      <c r="V325" s="190"/>
      <c r="W325" s="190"/>
      <c r="X325" s="190"/>
      <c r="Y325" s="190"/>
    </row>
    <row r="326" spans="1:25" ht="12">
      <c r="A326" s="190"/>
      <c r="B326" s="190"/>
      <c r="C326" s="190"/>
      <c r="D326" s="190"/>
      <c r="E326" s="190"/>
      <c r="F326" s="190"/>
      <c r="G326" s="190"/>
      <c r="H326" s="190"/>
      <c r="J326" s="190"/>
      <c r="K326" s="190"/>
      <c r="L326" s="190"/>
      <c r="M326" s="190"/>
      <c r="N326" s="190"/>
      <c r="O326" s="190"/>
      <c r="P326" s="190"/>
      <c r="Q326" s="190"/>
      <c r="R326" s="190"/>
      <c r="S326" s="190"/>
      <c r="T326" s="190"/>
      <c r="U326" s="190"/>
      <c r="V326" s="190"/>
      <c r="W326" s="190"/>
      <c r="X326" s="190"/>
      <c r="Y326" s="190"/>
    </row>
    <row r="327" spans="1:25" ht="12">
      <c r="A327" s="190"/>
      <c r="B327" s="190"/>
      <c r="C327" s="190"/>
      <c r="D327" s="190"/>
      <c r="E327" s="190"/>
      <c r="F327" s="190"/>
      <c r="G327" s="190"/>
      <c r="H327" s="190"/>
      <c r="J327" s="190"/>
      <c r="K327" s="190"/>
      <c r="L327" s="190"/>
      <c r="M327" s="190"/>
      <c r="N327" s="190"/>
      <c r="O327" s="190"/>
      <c r="P327" s="190"/>
      <c r="Q327" s="190"/>
      <c r="R327" s="190"/>
      <c r="S327" s="190"/>
      <c r="T327" s="190"/>
      <c r="U327" s="190"/>
      <c r="V327" s="190"/>
      <c r="W327" s="190"/>
      <c r="X327" s="190"/>
      <c r="Y327" s="190"/>
    </row>
    <row r="328" spans="1:25" ht="12">
      <c r="A328" s="190"/>
      <c r="B328" s="190"/>
      <c r="C328" s="190"/>
      <c r="D328" s="190"/>
      <c r="E328" s="190"/>
      <c r="F328" s="190"/>
      <c r="G328" s="190"/>
      <c r="H328" s="190"/>
      <c r="J328" s="190"/>
      <c r="K328" s="190"/>
      <c r="L328" s="190"/>
      <c r="M328" s="190"/>
      <c r="N328" s="190"/>
      <c r="O328" s="190"/>
      <c r="P328" s="190"/>
      <c r="Q328" s="190"/>
      <c r="R328" s="190"/>
      <c r="S328" s="190"/>
      <c r="T328" s="190"/>
      <c r="U328" s="190"/>
      <c r="V328" s="190"/>
      <c r="W328" s="190"/>
      <c r="X328" s="190"/>
      <c r="Y328" s="190"/>
    </row>
    <row r="329" spans="1:25" ht="12">
      <c r="A329" s="190"/>
      <c r="B329" s="190"/>
      <c r="C329" s="190"/>
      <c r="D329" s="190"/>
      <c r="E329" s="190"/>
      <c r="F329" s="190"/>
      <c r="G329" s="190"/>
      <c r="H329" s="190"/>
      <c r="J329" s="190"/>
      <c r="K329" s="190"/>
      <c r="L329" s="190"/>
      <c r="M329" s="190"/>
      <c r="N329" s="190"/>
      <c r="O329" s="190"/>
      <c r="P329" s="190"/>
      <c r="Q329" s="190"/>
      <c r="R329" s="190"/>
      <c r="S329" s="190"/>
      <c r="T329" s="190"/>
      <c r="U329" s="190"/>
      <c r="V329" s="190"/>
      <c r="W329" s="190"/>
      <c r="X329" s="190"/>
      <c r="Y329" s="190"/>
    </row>
    <row r="330" spans="1:25" ht="12">
      <c r="A330" s="190"/>
      <c r="B330" s="190"/>
      <c r="C330" s="190"/>
      <c r="D330" s="190"/>
      <c r="E330" s="190"/>
      <c r="F330" s="190"/>
      <c r="G330" s="190"/>
      <c r="H330" s="190"/>
      <c r="J330" s="190"/>
      <c r="K330" s="190"/>
      <c r="L330" s="190"/>
      <c r="M330" s="190"/>
      <c r="N330" s="190"/>
      <c r="O330" s="190"/>
      <c r="P330" s="190"/>
      <c r="Q330" s="190"/>
      <c r="R330" s="190"/>
      <c r="S330" s="190"/>
      <c r="T330" s="190"/>
      <c r="U330" s="190"/>
      <c r="V330" s="190"/>
      <c r="W330" s="190"/>
      <c r="X330" s="190"/>
      <c r="Y330" s="190"/>
    </row>
    <row r="331" spans="1:25" ht="12">
      <c r="A331" s="190"/>
      <c r="B331" s="190"/>
      <c r="C331" s="190"/>
      <c r="D331" s="190"/>
      <c r="E331" s="190"/>
      <c r="F331" s="190"/>
      <c r="G331" s="190"/>
      <c r="H331" s="190"/>
      <c r="J331" s="190"/>
      <c r="K331" s="190"/>
      <c r="L331" s="190"/>
      <c r="M331" s="190"/>
      <c r="N331" s="190"/>
      <c r="O331" s="190"/>
      <c r="P331" s="190"/>
      <c r="Q331" s="190"/>
      <c r="R331" s="190"/>
      <c r="S331" s="190"/>
      <c r="T331" s="190"/>
      <c r="U331" s="190"/>
      <c r="V331" s="190"/>
      <c r="W331" s="190"/>
      <c r="X331" s="190"/>
      <c r="Y331" s="190"/>
    </row>
    <row r="332" spans="1:25" ht="12">
      <c r="A332" s="190"/>
      <c r="B332" s="190"/>
      <c r="C332" s="190"/>
      <c r="D332" s="190"/>
      <c r="E332" s="190"/>
      <c r="F332" s="190"/>
      <c r="G332" s="190"/>
      <c r="H332" s="190"/>
      <c r="J332" s="190"/>
      <c r="K332" s="190"/>
      <c r="L332" s="190"/>
      <c r="M332" s="190"/>
      <c r="N332" s="190"/>
      <c r="O332" s="190"/>
      <c r="P332" s="190"/>
      <c r="Q332" s="190"/>
      <c r="R332" s="190"/>
      <c r="S332" s="190"/>
      <c r="T332" s="190"/>
      <c r="U332" s="190"/>
      <c r="V332" s="190"/>
      <c r="W332" s="190"/>
      <c r="X332" s="190"/>
      <c r="Y332" s="190"/>
    </row>
    <row r="333" spans="1:25" ht="12">
      <c r="A333" s="190"/>
      <c r="B333" s="190"/>
      <c r="C333" s="190"/>
      <c r="D333" s="190"/>
      <c r="E333" s="190"/>
      <c r="F333" s="190"/>
      <c r="G333" s="190"/>
      <c r="H333" s="190"/>
      <c r="J333" s="190"/>
      <c r="K333" s="190"/>
      <c r="L333" s="190"/>
      <c r="M333" s="190"/>
      <c r="N333" s="190"/>
      <c r="O333" s="190"/>
      <c r="P333" s="190"/>
      <c r="Q333" s="190"/>
      <c r="R333" s="190"/>
      <c r="S333" s="190"/>
      <c r="T333" s="190"/>
      <c r="U333" s="190"/>
      <c r="V333" s="190"/>
      <c r="W333" s="190"/>
      <c r="X333" s="190"/>
      <c r="Y333" s="190"/>
    </row>
    <row r="334" spans="1:25" ht="12">
      <c r="A334" s="190"/>
      <c r="B334" s="190"/>
      <c r="C334" s="190"/>
      <c r="D334" s="190"/>
      <c r="E334" s="190"/>
      <c r="F334" s="190"/>
      <c r="G334" s="190"/>
      <c r="H334" s="190"/>
      <c r="J334" s="190"/>
      <c r="K334" s="190"/>
      <c r="L334" s="190"/>
      <c r="M334" s="190"/>
      <c r="N334" s="190"/>
      <c r="O334" s="190"/>
      <c r="P334" s="190"/>
      <c r="Q334" s="190"/>
      <c r="R334" s="190"/>
      <c r="S334" s="190"/>
      <c r="T334" s="190"/>
      <c r="U334" s="190"/>
      <c r="V334" s="190"/>
      <c r="W334" s="190"/>
      <c r="X334" s="190"/>
      <c r="Y334" s="190"/>
    </row>
    <row r="335" spans="1:25" ht="12">
      <c r="A335" s="190"/>
      <c r="B335" s="190"/>
      <c r="C335" s="190"/>
      <c r="D335" s="190"/>
      <c r="E335" s="190"/>
      <c r="F335" s="190"/>
      <c r="G335" s="190"/>
      <c r="H335" s="190"/>
      <c r="J335" s="190"/>
      <c r="K335" s="190"/>
      <c r="L335" s="190"/>
      <c r="M335" s="190"/>
      <c r="N335" s="190"/>
      <c r="O335" s="190"/>
      <c r="P335" s="190"/>
      <c r="Q335" s="190"/>
      <c r="R335" s="190"/>
      <c r="S335" s="190"/>
      <c r="T335" s="190"/>
      <c r="U335" s="190"/>
      <c r="V335" s="190"/>
      <c r="W335" s="190"/>
      <c r="X335" s="190"/>
      <c r="Y335" s="190"/>
    </row>
    <row r="336" spans="1:25" ht="12">
      <c r="A336" s="190"/>
      <c r="B336" s="190"/>
      <c r="C336" s="190"/>
      <c r="D336" s="190"/>
      <c r="E336" s="190"/>
      <c r="F336" s="190"/>
      <c r="G336" s="190"/>
      <c r="H336" s="190"/>
      <c r="J336" s="190"/>
      <c r="K336" s="190"/>
      <c r="L336" s="190"/>
      <c r="M336" s="190"/>
      <c r="N336" s="190"/>
      <c r="O336" s="190"/>
      <c r="P336" s="190"/>
      <c r="Q336" s="190"/>
      <c r="R336" s="190"/>
      <c r="S336" s="190"/>
      <c r="T336" s="190"/>
      <c r="U336" s="190"/>
      <c r="V336" s="190"/>
      <c r="W336" s="190"/>
      <c r="X336" s="190"/>
      <c r="Y336" s="190"/>
    </row>
    <row r="337" spans="1:25" ht="12">
      <c r="A337" s="190"/>
      <c r="B337" s="190"/>
      <c r="C337" s="190"/>
      <c r="D337" s="190"/>
      <c r="E337" s="190"/>
      <c r="F337" s="190"/>
      <c r="G337" s="190"/>
      <c r="H337" s="190"/>
      <c r="J337" s="190"/>
      <c r="K337" s="190"/>
      <c r="L337" s="190"/>
      <c r="M337" s="190"/>
      <c r="N337" s="190"/>
      <c r="O337" s="190"/>
      <c r="P337" s="190"/>
      <c r="Q337" s="190"/>
      <c r="R337" s="190"/>
      <c r="S337" s="190"/>
      <c r="T337" s="190"/>
      <c r="U337" s="190"/>
      <c r="V337" s="190"/>
      <c r="W337" s="190"/>
      <c r="X337" s="190"/>
      <c r="Y337" s="190"/>
    </row>
    <row r="338" spans="1:25" ht="12">
      <c r="A338" s="190"/>
      <c r="B338" s="190"/>
      <c r="C338" s="190"/>
      <c r="D338" s="190"/>
      <c r="E338" s="190"/>
      <c r="F338" s="190"/>
      <c r="G338" s="190"/>
      <c r="H338" s="190"/>
      <c r="J338" s="190"/>
      <c r="K338" s="190"/>
      <c r="L338" s="190"/>
      <c r="M338" s="190"/>
      <c r="N338" s="190"/>
      <c r="O338" s="190"/>
      <c r="P338" s="190"/>
      <c r="Q338" s="190"/>
      <c r="R338" s="190"/>
      <c r="S338" s="190"/>
      <c r="T338" s="190"/>
      <c r="U338" s="190"/>
      <c r="V338" s="190"/>
      <c r="W338" s="190"/>
      <c r="X338" s="190"/>
      <c r="Y338" s="190"/>
    </row>
    <row r="339" spans="1:25" ht="12">
      <c r="A339" s="190"/>
      <c r="B339" s="190"/>
      <c r="C339" s="190"/>
      <c r="D339" s="190"/>
      <c r="E339" s="190"/>
      <c r="F339" s="190"/>
      <c r="G339" s="190"/>
      <c r="H339" s="190"/>
      <c r="J339" s="190"/>
      <c r="K339" s="190"/>
      <c r="L339" s="190"/>
      <c r="M339" s="190"/>
      <c r="N339" s="190"/>
      <c r="O339" s="190"/>
      <c r="P339" s="190"/>
      <c r="Q339" s="190"/>
      <c r="R339" s="190"/>
      <c r="S339" s="190"/>
      <c r="T339" s="190"/>
      <c r="U339" s="190"/>
      <c r="V339" s="190"/>
      <c r="W339" s="190"/>
      <c r="X339" s="190"/>
      <c r="Y339" s="190"/>
    </row>
    <row r="340" spans="1:25" ht="12">
      <c r="A340" s="190"/>
      <c r="B340" s="190"/>
      <c r="C340" s="190"/>
      <c r="D340" s="190"/>
      <c r="E340" s="190"/>
      <c r="F340" s="190"/>
      <c r="G340" s="190"/>
      <c r="H340" s="190"/>
      <c r="J340" s="190"/>
      <c r="K340" s="190"/>
      <c r="L340" s="190"/>
      <c r="M340" s="190"/>
      <c r="N340" s="190"/>
      <c r="O340" s="190"/>
      <c r="P340" s="190"/>
      <c r="Q340" s="190"/>
      <c r="R340" s="190"/>
      <c r="S340" s="190"/>
      <c r="T340" s="190"/>
      <c r="U340" s="190"/>
      <c r="V340" s="190"/>
      <c r="W340" s="190"/>
      <c r="X340" s="190"/>
      <c r="Y340" s="190"/>
    </row>
    <row r="341" spans="1:25" ht="12">
      <c r="A341" s="190"/>
      <c r="B341" s="190"/>
      <c r="C341" s="190"/>
      <c r="D341" s="190"/>
      <c r="E341" s="190"/>
      <c r="F341" s="190"/>
      <c r="G341" s="190"/>
      <c r="H341" s="190"/>
      <c r="J341" s="190"/>
      <c r="K341" s="190"/>
      <c r="L341" s="190"/>
      <c r="M341" s="190"/>
      <c r="N341" s="190"/>
      <c r="O341" s="190"/>
      <c r="P341" s="190"/>
      <c r="Q341" s="190"/>
      <c r="R341" s="190"/>
      <c r="S341" s="190"/>
      <c r="T341" s="190"/>
      <c r="U341" s="190"/>
      <c r="V341" s="190"/>
      <c r="W341" s="190"/>
      <c r="X341" s="190"/>
      <c r="Y341" s="190"/>
    </row>
    <row r="342" spans="1:25" ht="12">
      <c r="A342" s="190"/>
      <c r="B342" s="190"/>
      <c r="C342" s="190"/>
      <c r="D342" s="190"/>
      <c r="E342" s="190"/>
      <c r="F342" s="190"/>
      <c r="G342" s="190"/>
      <c r="H342" s="190"/>
      <c r="J342" s="190"/>
      <c r="K342" s="190"/>
      <c r="L342" s="190"/>
      <c r="M342" s="190"/>
      <c r="N342" s="190"/>
      <c r="O342" s="190"/>
      <c r="P342" s="190"/>
      <c r="Q342" s="190"/>
      <c r="R342" s="190"/>
      <c r="S342" s="190"/>
      <c r="T342" s="190"/>
      <c r="U342" s="190"/>
      <c r="V342" s="190"/>
      <c r="W342" s="190"/>
      <c r="X342" s="190"/>
      <c r="Y342" s="190"/>
    </row>
    <row r="343" spans="1:25" ht="12">
      <c r="A343" s="190"/>
      <c r="B343" s="190"/>
      <c r="C343" s="190"/>
      <c r="D343" s="190"/>
      <c r="E343" s="190"/>
      <c r="F343" s="190"/>
      <c r="G343" s="190"/>
      <c r="H343" s="190"/>
      <c r="J343" s="190"/>
      <c r="K343" s="190"/>
      <c r="L343" s="190"/>
      <c r="M343" s="190"/>
      <c r="N343" s="190"/>
      <c r="O343" s="190"/>
      <c r="P343" s="190"/>
      <c r="Q343" s="190"/>
      <c r="R343" s="190"/>
      <c r="S343" s="190"/>
      <c r="T343" s="190"/>
      <c r="U343" s="190"/>
      <c r="V343" s="190"/>
      <c r="W343" s="190"/>
      <c r="X343" s="190"/>
      <c r="Y343" s="190"/>
    </row>
    <row r="344" spans="1:25" ht="12">
      <c r="A344" s="190"/>
      <c r="B344" s="190"/>
      <c r="C344" s="190"/>
      <c r="D344" s="190"/>
      <c r="E344" s="190"/>
      <c r="F344" s="190"/>
      <c r="G344" s="190"/>
      <c r="H344" s="190"/>
      <c r="J344" s="190"/>
      <c r="K344" s="190"/>
      <c r="L344" s="190"/>
      <c r="M344" s="190"/>
      <c r="N344" s="190"/>
      <c r="O344" s="190"/>
      <c r="P344" s="190"/>
      <c r="Q344" s="190"/>
      <c r="R344" s="190"/>
      <c r="S344" s="190"/>
      <c r="T344" s="190"/>
      <c r="U344" s="190"/>
      <c r="V344" s="190"/>
      <c r="W344" s="190"/>
      <c r="X344" s="190"/>
      <c r="Y344" s="190"/>
    </row>
    <row r="345" spans="1:25" ht="12">
      <c r="A345" s="190"/>
      <c r="B345" s="190"/>
      <c r="C345" s="190"/>
      <c r="D345" s="190"/>
      <c r="E345" s="190"/>
      <c r="F345" s="190"/>
      <c r="G345" s="190"/>
      <c r="H345" s="190"/>
      <c r="J345" s="190"/>
      <c r="K345" s="190"/>
      <c r="L345" s="190"/>
      <c r="M345" s="190"/>
      <c r="N345" s="190"/>
      <c r="O345" s="190"/>
      <c r="P345" s="190"/>
      <c r="Q345" s="190"/>
      <c r="R345" s="190"/>
      <c r="S345" s="190"/>
      <c r="T345" s="190"/>
      <c r="U345" s="190"/>
      <c r="V345" s="190"/>
      <c r="W345" s="190"/>
      <c r="X345" s="190"/>
      <c r="Y345" s="190"/>
    </row>
    <row r="346" spans="1:25" ht="12">
      <c r="A346" s="190"/>
      <c r="B346" s="190"/>
      <c r="C346" s="190"/>
      <c r="D346" s="190"/>
      <c r="E346" s="190"/>
      <c r="F346" s="190"/>
      <c r="G346" s="190"/>
      <c r="H346" s="190"/>
      <c r="J346" s="190"/>
      <c r="K346" s="190"/>
      <c r="L346" s="190"/>
      <c r="M346" s="190"/>
      <c r="N346" s="190"/>
      <c r="O346" s="190"/>
      <c r="P346" s="190"/>
      <c r="Q346" s="190"/>
      <c r="R346" s="190"/>
      <c r="S346" s="190"/>
      <c r="T346" s="190"/>
      <c r="U346" s="190"/>
      <c r="V346" s="190"/>
      <c r="W346" s="190"/>
      <c r="X346" s="190"/>
      <c r="Y346" s="190"/>
    </row>
    <row r="347" spans="1:25" ht="12">
      <c r="A347" s="190"/>
      <c r="B347" s="190"/>
      <c r="C347" s="190"/>
      <c r="D347" s="190"/>
      <c r="E347" s="190"/>
      <c r="F347" s="190"/>
      <c r="G347" s="190"/>
      <c r="H347" s="190"/>
      <c r="J347" s="190"/>
      <c r="K347" s="190"/>
      <c r="L347" s="190"/>
      <c r="M347" s="190"/>
      <c r="N347" s="190"/>
      <c r="O347" s="190"/>
      <c r="P347" s="190"/>
      <c r="Q347" s="190"/>
      <c r="R347" s="190"/>
      <c r="S347" s="190"/>
      <c r="T347" s="190"/>
      <c r="U347" s="190"/>
      <c r="V347" s="190"/>
      <c r="W347" s="190"/>
      <c r="X347" s="190"/>
      <c r="Y347" s="190"/>
    </row>
    <row r="348" spans="1:25" ht="12">
      <c r="A348" s="190"/>
      <c r="B348" s="190"/>
      <c r="C348" s="190"/>
      <c r="D348" s="190"/>
      <c r="E348" s="190"/>
      <c r="F348" s="190"/>
      <c r="G348" s="190"/>
      <c r="H348" s="190"/>
      <c r="J348" s="190"/>
      <c r="K348" s="190"/>
      <c r="L348" s="190"/>
      <c r="M348" s="190"/>
      <c r="N348" s="190"/>
      <c r="O348" s="190"/>
      <c r="P348" s="190"/>
      <c r="Q348" s="190"/>
      <c r="R348" s="190"/>
      <c r="S348" s="190"/>
      <c r="T348" s="190"/>
      <c r="U348" s="190"/>
      <c r="V348" s="190"/>
      <c r="W348" s="190"/>
      <c r="X348" s="190"/>
      <c r="Y348" s="190"/>
    </row>
    <row r="349" spans="1:25" ht="12">
      <c r="A349" s="190"/>
      <c r="B349" s="190"/>
      <c r="C349" s="190"/>
      <c r="D349" s="190"/>
      <c r="E349" s="190"/>
      <c r="F349" s="190"/>
      <c r="G349" s="190"/>
      <c r="H349" s="190"/>
      <c r="J349" s="190"/>
      <c r="K349" s="190"/>
      <c r="L349" s="190"/>
      <c r="M349" s="190"/>
      <c r="N349" s="190"/>
      <c r="O349" s="190"/>
      <c r="P349" s="190"/>
      <c r="Q349" s="190"/>
      <c r="R349" s="190"/>
      <c r="S349" s="190"/>
      <c r="T349" s="190"/>
      <c r="U349" s="190"/>
      <c r="V349" s="190"/>
      <c r="W349" s="190"/>
      <c r="X349" s="190"/>
      <c r="Y349" s="190"/>
    </row>
    <row r="350" spans="1:25" ht="12">
      <c r="A350" s="190"/>
      <c r="B350" s="190"/>
      <c r="C350" s="190"/>
      <c r="D350" s="190"/>
      <c r="E350" s="190"/>
      <c r="F350" s="190"/>
      <c r="G350" s="190"/>
      <c r="H350" s="190"/>
      <c r="J350" s="190"/>
      <c r="K350" s="190"/>
      <c r="L350" s="190"/>
      <c r="M350" s="190"/>
      <c r="N350" s="190"/>
      <c r="O350" s="190"/>
      <c r="P350" s="190"/>
      <c r="Q350" s="190"/>
      <c r="R350" s="190"/>
      <c r="S350" s="190"/>
      <c r="T350" s="190"/>
      <c r="U350" s="190"/>
      <c r="V350" s="190"/>
      <c r="W350" s="190"/>
      <c r="X350" s="190"/>
      <c r="Y350" s="190"/>
    </row>
    <row r="351" spans="1:25" ht="12">
      <c r="A351" s="190"/>
      <c r="B351" s="190"/>
      <c r="C351" s="190"/>
      <c r="D351" s="190"/>
      <c r="E351" s="190"/>
      <c r="F351" s="190"/>
      <c r="G351" s="190"/>
      <c r="H351" s="190"/>
      <c r="J351" s="190"/>
      <c r="K351" s="190"/>
      <c r="L351" s="190"/>
      <c r="M351" s="190"/>
      <c r="N351" s="190"/>
      <c r="O351" s="190"/>
      <c r="P351" s="190"/>
      <c r="Q351" s="190"/>
      <c r="R351" s="190"/>
      <c r="S351" s="190"/>
      <c r="T351" s="190"/>
      <c r="U351" s="190"/>
      <c r="V351" s="190"/>
      <c r="W351" s="190"/>
      <c r="X351" s="190"/>
      <c r="Y351" s="190"/>
    </row>
    <row r="352" spans="1:25" ht="12">
      <c r="A352" s="190"/>
      <c r="B352" s="190"/>
      <c r="C352" s="190"/>
      <c r="D352" s="190"/>
      <c r="E352" s="190"/>
      <c r="F352" s="190"/>
      <c r="G352" s="190"/>
      <c r="H352" s="190"/>
      <c r="J352" s="190"/>
      <c r="K352" s="190"/>
      <c r="L352" s="190"/>
      <c r="M352" s="190"/>
      <c r="N352" s="190"/>
      <c r="O352" s="190"/>
      <c r="P352" s="190"/>
      <c r="Q352" s="190"/>
      <c r="R352" s="190"/>
      <c r="S352" s="190"/>
      <c r="T352" s="190"/>
      <c r="U352" s="190"/>
      <c r="V352" s="190"/>
      <c r="W352" s="190"/>
      <c r="X352" s="190"/>
      <c r="Y352" s="190"/>
    </row>
    <row r="353" spans="1:25" ht="12">
      <c r="A353" s="190"/>
      <c r="B353" s="190"/>
      <c r="C353" s="190"/>
      <c r="D353" s="190"/>
      <c r="E353" s="190"/>
      <c r="F353" s="190"/>
      <c r="G353" s="190"/>
      <c r="H353" s="190"/>
      <c r="J353" s="190"/>
      <c r="K353" s="190"/>
      <c r="L353" s="190"/>
      <c r="M353" s="190"/>
      <c r="N353" s="190"/>
      <c r="O353" s="190"/>
      <c r="P353" s="190"/>
      <c r="Q353" s="190"/>
      <c r="R353" s="190"/>
      <c r="S353" s="190"/>
      <c r="T353" s="190"/>
      <c r="U353" s="190"/>
      <c r="V353" s="190"/>
      <c r="W353" s="190"/>
      <c r="X353" s="190"/>
      <c r="Y353" s="190"/>
    </row>
    <row r="354" spans="1:25" ht="12">
      <c r="A354" s="190"/>
      <c r="B354" s="190"/>
      <c r="C354" s="190"/>
      <c r="D354" s="190"/>
      <c r="E354" s="190"/>
      <c r="F354" s="190"/>
      <c r="G354" s="190"/>
      <c r="H354" s="190"/>
      <c r="J354" s="190"/>
      <c r="K354" s="190"/>
      <c r="L354" s="190"/>
      <c r="M354" s="190"/>
      <c r="N354" s="190"/>
      <c r="O354" s="190"/>
      <c r="P354" s="190"/>
      <c r="Q354" s="190"/>
      <c r="R354" s="190"/>
      <c r="S354" s="190"/>
      <c r="T354" s="190"/>
      <c r="U354" s="190"/>
      <c r="V354" s="190"/>
      <c r="W354" s="190"/>
      <c r="X354" s="190"/>
      <c r="Y354" s="190"/>
    </row>
    <row r="355" spans="1:25" ht="12">
      <c r="A355" s="190"/>
      <c r="B355" s="190"/>
      <c r="C355" s="190"/>
      <c r="D355" s="190"/>
      <c r="E355" s="190"/>
      <c r="F355" s="190"/>
      <c r="G355" s="190"/>
      <c r="H355" s="190"/>
      <c r="J355" s="190"/>
      <c r="K355" s="190"/>
      <c r="L355" s="190"/>
      <c r="M355" s="190"/>
      <c r="N355" s="190"/>
      <c r="O355" s="190"/>
      <c r="P355" s="190"/>
      <c r="Q355" s="190"/>
      <c r="R355" s="190"/>
      <c r="S355" s="190"/>
      <c r="T355" s="190"/>
      <c r="U355" s="190"/>
      <c r="V355" s="190"/>
      <c r="W355" s="190"/>
      <c r="X355" s="190"/>
      <c r="Y355" s="190"/>
    </row>
    <row r="356" spans="1:25" ht="12">
      <c r="A356" s="190"/>
      <c r="B356" s="190"/>
      <c r="C356" s="190"/>
      <c r="D356" s="190"/>
      <c r="E356" s="190"/>
      <c r="F356" s="190"/>
      <c r="G356" s="190"/>
      <c r="H356" s="190"/>
      <c r="J356" s="190"/>
      <c r="K356" s="190"/>
      <c r="L356" s="190"/>
      <c r="M356" s="190"/>
      <c r="N356" s="190"/>
      <c r="O356" s="190"/>
      <c r="P356" s="190"/>
      <c r="Q356" s="190"/>
      <c r="R356" s="190"/>
      <c r="S356" s="190"/>
      <c r="T356" s="190"/>
      <c r="U356" s="190"/>
      <c r="V356" s="190"/>
      <c r="W356" s="190"/>
      <c r="X356" s="190"/>
      <c r="Y356" s="190"/>
    </row>
    <row r="357" spans="1:25" ht="12">
      <c r="A357" s="190"/>
      <c r="B357" s="190"/>
      <c r="C357" s="190"/>
      <c r="D357" s="190"/>
      <c r="E357" s="190"/>
      <c r="F357" s="190"/>
      <c r="G357" s="190"/>
      <c r="H357" s="190"/>
      <c r="J357" s="190"/>
      <c r="K357" s="190"/>
      <c r="L357" s="190"/>
      <c r="M357" s="190"/>
      <c r="N357" s="190"/>
      <c r="O357" s="190"/>
      <c r="P357" s="190"/>
      <c r="Q357" s="190"/>
      <c r="R357" s="190"/>
      <c r="S357" s="190"/>
      <c r="T357" s="190"/>
      <c r="U357" s="190"/>
      <c r="V357" s="190"/>
      <c r="W357" s="190"/>
      <c r="X357" s="190"/>
      <c r="Y357" s="190"/>
    </row>
    <row r="358" spans="1:25" ht="12">
      <c r="A358" s="190"/>
      <c r="B358" s="190"/>
      <c r="C358" s="190"/>
      <c r="D358" s="190"/>
      <c r="E358" s="190"/>
      <c r="F358" s="190"/>
      <c r="G358" s="190"/>
      <c r="H358" s="190"/>
      <c r="J358" s="190"/>
      <c r="K358" s="190"/>
      <c r="L358" s="190"/>
      <c r="M358" s="190"/>
      <c r="N358" s="190"/>
      <c r="O358" s="190"/>
      <c r="P358" s="190"/>
      <c r="Q358" s="190"/>
      <c r="R358" s="190"/>
      <c r="S358" s="190"/>
      <c r="T358" s="190"/>
      <c r="U358" s="190"/>
      <c r="V358" s="190"/>
      <c r="W358" s="190"/>
      <c r="X358" s="190"/>
      <c r="Y358" s="190"/>
    </row>
    <row r="359" spans="1:25" ht="12">
      <c r="A359" s="190"/>
      <c r="B359" s="190"/>
      <c r="C359" s="190"/>
      <c r="D359" s="190"/>
      <c r="E359" s="190"/>
      <c r="F359" s="190"/>
      <c r="G359" s="190"/>
      <c r="H359" s="190"/>
      <c r="J359" s="190"/>
      <c r="K359" s="190"/>
      <c r="L359" s="190"/>
      <c r="M359" s="190"/>
      <c r="N359" s="190"/>
      <c r="O359" s="190"/>
      <c r="P359" s="190"/>
      <c r="Q359" s="190"/>
      <c r="R359" s="190"/>
      <c r="S359" s="190"/>
      <c r="T359" s="190"/>
      <c r="U359" s="190"/>
      <c r="V359" s="190"/>
      <c r="W359" s="190"/>
      <c r="X359" s="190"/>
      <c r="Y359" s="190"/>
    </row>
    <row r="360" spans="1:25" ht="12">
      <c r="A360" s="190"/>
      <c r="B360" s="190"/>
      <c r="C360" s="190"/>
      <c r="D360" s="190"/>
      <c r="E360" s="190"/>
      <c r="F360" s="190"/>
      <c r="G360" s="190"/>
      <c r="H360" s="190"/>
      <c r="J360" s="190"/>
      <c r="K360" s="190"/>
      <c r="L360" s="190"/>
      <c r="M360" s="190"/>
      <c r="N360" s="190"/>
      <c r="O360" s="190"/>
      <c r="P360" s="190"/>
      <c r="Q360" s="190"/>
      <c r="R360" s="190"/>
      <c r="S360" s="190"/>
      <c r="T360" s="190"/>
      <c r="U360" s="190"/>
      <c r="V360" s="190"/>
      <c r="W360" s="190"/>
      <c r="X360" s="190"/>
      <c r="Y360" s="190"/>
    </row>
    <row r="361" spans="1:25" ht="12">
      <c r="A361" s="190"/>
      <c r="B361" s="190"/>
      <c r="C361" s="190"/>
      <c r="D361" s="190"/>
      <c r="E361" s="190"/>
      <c r="F361" s="190"/>
      <c r="G361" s="190"/>
      <c r="H361" s="190"/>
      <c r="J361" s="190"/>
      <c r="K361" s="190"/>
      <c r="L361" s="190"/>
      <c r="M361" s="190"/>
      <c r="N361" s="190"/>
      <c r="O361" s="190"/>
      <c r="P361" s="190"/>
      <c r="Q361" s="190"/>
      <c r="R361" s="190"/>
      <c r="S361" s="190"/>
      <c r="T361" s="190"/>
      <c r="U361" s="190"/>
      <c r="V361" s="190"/>
      <c r="W361" s="190"/>
      <c r="X361" s="190"/>
      <c r="Y361" s="190"/>
    </row>
    <row r="362" spans="1:25" ht="12">
      <c r="A362" s="190"/>
      <c r="B362" s="190"/>
      <c r="C362" s="190"/>
      <c r="D362" s="190"/>
      <c r="E362" s="190"/>
      <c r="F362" s="190"/>
      <c r="G362" s="190"/>
      <c r="H362" s="190"/>
      <c r="J362" s="190"/>
      <c r="K362" s="190"/>
      <c r="L362" s="190"/>
      <c r="M362" s="190"/>
      <c r="N362" s="190"/>
      <c r="O362" s="190"/>
      <c r="P362" s="190"/>
      <c r="Q362" s="190"/>
      <c r="R362" s="190"/>
      <c r="S362" s="190"/>
      <c r="T362" s="190"/>
      <c r="U362" s="190"/>
      <c r="V362" s="190"/>
      <c r="W362" s="190"/>
      <c r="X362" s="190"/>
      <c r="Y362" s="190"/>
    </row>
    <row r="363" spans="1:25" ht="12">
      <c r="A363" s="190"/>
      <c r="B363" s="190"/>
      <c r="C363" s="190"/>
      <c r="D363" s="190"/>
      <c r="E363" s="190"/>
      <c r="F363" s="190"/>
      <c r="G363" s="190"/>
      <c r="H363" s="190"/>
      <c r="J363" s="190"/>
      <c r="K363" s="190"/>
      <c r="L363" s="190"/>
      <c r="M363" s="190"/>
      <c r="N363" s="190"/>
      <c r="O363" s="190"/>
      <c r="P363" s="190"/>
      <c r="Q363" s="190"/>
      <c r="R363" s="190"/>
      <c r="S363" s="190"/>
      <c r="T363" s="190"/>
      <c r="U363" s="190"/>
      <c r="V363" s="190"/>
      <c r="W363" s="190"/>
      <c r="X363" s="190"/>
      <c r="Y363" s="190"/>
    </row>
    <row r="364" spans="1:25" ht="12">
      <c r="A364" s="190"/>
      <c r="B364" s="190"/>
      <c r="C364" s="190"/>
      <c r="D364" s="190"/>
      <c r="E364" s="190"/>
      <c r="F364" s="190"/>
      <c r="G364" s="190"/>
      <c r="H364" s="190"/>
      <c r="J364" s="190"/>
      <c r="K364" s="190"/>
      <c r="L364" s="190"/>
      <c r="M364" s="190"/>
      <c r="N364" s="190"/>
      <c r="O364" s="190"/>
      <c r="P364" s="190"/>
      <c r="Q364" s="190"/>
      <c r="R364" s="190"/>
      <c r="S364" s="190"/>
      <c r="T364" s="190"/>
      <c r="U364" s="190"/>
      <c r="V364" s="190"/>
      <c r="W364" s="190"/>
      <c r="X364" s="190"/>
      <c r="Y364" s="190"/>
    </row>
    <row r="365" spans="1:25" ht="12">
      <c r="A365" s="190"/>
      <c r="B365" s="190"/>
      <c r="C365" s="190"/>
      <c r="D365" s="190"/>
      <c r="E365" s="190"/>
      <c r="F365" s="190"/>
      <c r="G365" s="190"/>
      <c r="H365" s="190"/>
      <c r="J365" s="190"/>
      <c r="K365" s="190"/>
      <c r="L365" s="190"/>
      <c r="M365" s="190"/>
      <c r="N365" s="190"/>
      <c r="O365" s="190"/>
      <c r="P365" s="190"/>
      <c r="Q365" s="190"/>
      <c r="R365" s="190"/>
      <c r="S365" s="190"/>
      <c r="T365" s="190"/>
      <c r="U365" s="190"/>
      <c r="V365" s="190"/>
      <c r="W365" s="190"/>
      <c r="X365" s="190"/>
      <c r="Y365" s="190"/>
    </row>
    <row r="366" spans="1:25" ht="12">
      <c r="A366" s="190"/>
      <c r="B366" s="190"/>
      <c r="C366" s="190"/>
      <c r="D366" s="190"/>
      <c r="E366" s="190"/>
      <c r="F366" s="190"/>
      <c r="G366" s="190"/>
      <c r="H366" s="190"/>
      <c r="J366" s="190"/>
      <c r="K366" s="190"/>
      <c r="L366" s="190"/>
      <c r="M366" s="190"/>
      <c r="N366" s="190"/>
      <c r="O366" s="190"/>
      <c r="P366" s="190"/>
      <c r="Q366" s="190"/>
      <c r="R366" s="190"/>
      <c r="S366" s="190"/>
      <c r="T366" s="190"/>
      <c r="U366" s="190"/>
      <c r="V366" s="190"/>
      <c r="W366" s="190"/>
      <c r="X366" s="190"/>
      <c r="Y366" s="190"/>
    </row>
    <row r="367" spans="1:25" ht="12">
      <c r="A367" s="190"/>
      <c r="B367" s="190"/>
      <c r="C367" s="190"/>
      <c r="D367" s="190"/>
      <c r="E367" s="190"/>
      <c r="F367" s="190"/>
      <c r="G367" s="190"/>
      <c r="H367" s="190"/>
      <c r="J367" s="190"/>
      <c r="K367" s="190"/>
      <c r="L367" s="190"/>
      <c r="M367" s="190"/>
      <c r="N367" s="190"/>
      <c r="O367" s="190"/>
      <c r="P367" s="190"/>
      <c r="Q367" s="190"/>
      <c r="R367" s="190"/>
      <c r="S367" s="190"/>
      <c r="T367" s="190"/>
      <c r="U367" s="190"/>
      <c r="V367" s="190"/>
      <c r="W367" s="190"/>
      <c r="X367" s="190"/>
      <c r="Y367" s="190"/>
    </row>
    <row r="368" spans="1:25" ht="12">
      <c r="A368" s="190"/>
      <c r="B368" s="190"/>
      <c r="C368" s="190"/>
      <c r="D368" s="190"/>
      <c r="E368" s="190"/>
      <c r="F368" s="190"/>
      <c r="G368" s="190"/>
      <c r="H368" s="190"/>
      <c r="J368" s="190"/>
      <c r="K368" s="190"/>
      <c r="L368" s="190"/>
      <c r="M368" s="190"/>
      <c r="N368" s="190"/>
      <c r="O368" s="190"/>
      <c r="P368" s="190"/>
      <c r="Q368" s="190"/>
      <c r="R368" s="190"/>
      <c r="S368" s="190"/>
      <c r="T368" s="190"/>
      <c r="U368" s="190"/>
      <c r="V368" s="190"/>
      <c r="W368" s="190"/>
      <c r="X368" s="190"/>
      <c r="Y368" s="190"/>
    </row>
    <row r="369" spans="1:25" ht="12">
      <c r="A369" s="190"/>
      <c r="B369" s="190"/>
      <c r="C369" s="190"/>
      <c r="D369" s="190"/>
      <c r="E369" s="190"/>
      <c r="F369" s="190"/>
      <c r="G369" s="190"/>
      <c r="H369" s="190"/>
      <c r="J369" s="190"/>
      <c r="K369" s="190"/>
      <c r="L369" s="190"/>
      <c r="M369" s="190"/>
      <c r="N369" s="190"/>
      <c r="O369" s="190"/>
      <c r="P369" s="190"/>
      <c r="Q369" s="190"/>
      <c r="R369" s="190"/>
      <c r="S369" s="190"/>
      <c r="T369" s="190"/>
      <c r="U369" s="190"/>
      <c r="V369" s="190"/>
      <c r="W369" s="190"/>
      <c r="X369" s="190"/>
      <c r="Y369" s="190"/>
    </row>
    <row r="370" spans="1:25" ht="12">
      <c r="A370" s="190"/>
      <c r="B370" s="190"/>
      <c r="C370" s="190"/>
      <c r="D370" s="190"/>
      <c r="E370" s="190"/>
      <c r="F370" s="190"/>
      <c r="G370" s="190"/>
      <c r="H370" s="190"/>
      <c r="J370" s="190"/>
      <c r="K370" s="190"/>
      <c r="L370" s="190"/>
      <c r="M370" s="190"/>
      <c r="N370" s="190"/>
      <c r="O370" s="190"/>
      <c r="P370" s="190"/>
      <c r="Q370" s="190"/>
      <c r="R370" s="190"/>
      <c r="S370" s="190"/>
      <c r="T370" s="190"/>
      <c r="U370" s="190"/>
      <c r="V370" s="190"/>
      <c r="W370" s="190"/>
      <c r="X370" s="190"/>
      <c r="Y370" s="190"/>
    </row>
    <row r="371" spans="1:25" ht="12">
      <c r="A371" s="190"/>
      <c r="B371" s="190"/>
      <c r="C371" s="190"/>
      <c r="D371" s="190"/>
      <c r="E371" s="190"/>
      <c r="F371" s="190"/>
      <c r="G371" s="190"/>
      <c r="H371" s="190"/>
      <c r="J371" s="190"/>
      <c r="K371" s="190"/>
      <c r="L371" s="190"/>
      <c r="M371" s="190"/>
      <c r="N371" s="190"/>
      <c r="O371" s="190"/>
      <c r="P371" s="190"/>
      <c r="Q371" s="190"/>
      <c r="R371" s="190"/>
      <c r="S371" s="190"/>
      <c r="T371" s="190"/>
      <c r="U371" s="190"/>
      <c r="V371" s="190"/>
      <c r="W371" s="190"/>
      <c r="X371" s="190"/>
      <c r="Y371" s="190"/>
    </row>
    <row r="372" spans="1:25" ht="12">
      <c r="A372" s="190"/>
      <c r="B372" s="190"/>
      <c r="C372" s="190"/>
      <c r="D372" s="190"/>
      <c r="E372" s="190"/>
      <c r="F372" s="190"/>
      <c r="G372" s="190"/>
      <c r="H372" s="190"/>
      <c r="J372" s="190"/>
      <c r="K372" s="190"/>
      <c r="L372" s="190"/>
      <c r="M372" s="190"/>
      <c r="N372" s="190"/>
      <c r="O372" s="190"/>
      <c r="P372" s="190"/>
      <c r="Q372" s="190"/>
      <c r="R372" s="190"/>
      <c r="S372" s="190"/>
      <c r="T372" s="190"/>
      <c r="U372" s="190"/>
      <c r="V372" s="190"/>
      <c r="W372" s="190"/>
      <c r="X372" s="190"/>
      <c r="Y372" s="190"/>
    </row>
    <row r="373" spans="1:25" ht="12">
      <c r="A373" s="190"/>
      <c r="B373" s="190"/>
      <c r="C373" s="190"/>
      <c r="D373" s="190"/>
      <c r="E373" s="190"/>
      <c r="F373" s="190"/>
      <c r="G373" s="190"/>
      <c r="H373" s="190"/>
      <c r="J373" s="190"/>
      <c r="K373" s="190"/>
      <c r="L373" s="190"/>
      <c r="M373" s="190"/>
      <c r="N373" s="190"/>
      <c r="O373" s="190"/>
      <c r="P373" s="190"/>
      <c r="Q373" s="190"/>
      <c r="R373" s="190"/>
      <c r="S373" s="190"/>
      <c r="T373" s="190"/>
      <c r="U373" s="190"/>
      <c r="V373" s="190"/>
      <c r="W373" s="190"/>
      <c r="X373" s="190"/>
      <c r="Y373" s="190"/>
    </row>
    <row r="374" spans="1:25" ht="12">
      <c r="A374" s="190"/>
      <c r="B374" s="190"/>
      <c r="C374" s="190"/>
      <c r="D374" s="190"/>
      <c r="E374" s="190"/>
      <c r="F374" s="190"/>
      <c r="G374" s="190"/>
      <c r="H374" s="190"/>
      <c r="J374" s="190"/>
      <c r="K374" s="190"/>
      <c r="L374" s="190"/>
      <c r="M374" s="190"/>
      <c r="N374" s="190"/>
      <c r="O374" s="190"/>
      <c r="P374" s="190"/>
      <c r="Q374" s="190"/>
      <c r="R374" s="190"/>
      <c r="S374" s="190"/>
      <c r="T374" s="190"/>
      <c r="U374" s="190"/>
      <c r="V374" s="190"/>
      <c r="W374" s="190"/>
      <c r="X374" s="190"/>
      <c r="Y374" s="190"/>
    </row>
    <row r="375" spans="1:25" ht="12">
      <c r="A375" s="190"/>
      <c r="B375" s="190"/>
      <c r="C375" s="190"/>
      <c r="D375" s="190"/>
      <c r="E375" s="190"/>
      <c r="F375" s="190"/>
      <c r="G375" s="190"/>
      <c r="H375" s="190"/>
      <c r="J375" s="190"/>
      <c r="K375" s="190"/>
      <c r="L375" s="190"/>
      <c r="M375" s="190"/>
      <c r="N375" s="190"/>
      <c r="O375" s="190"/>
      <c r="P375" s="190"/>
      <c r="Q375" s="190"/>
      <c r="R375" s="190"/>
      <c r="S375" s="190"/>
      <c r="T375" s="190"/>
      <c r="U375" s="190"/>
      <c r="V375" s="190"/>
      <c r="W375" s="190"/>
      <c r="X375" s="190"/>
      <c r="Y375" s="190"/>
    </row>
    <row r="376" spans="1:25" ht="12">
      <c r="A376" s="190"/>
      <c r="B376" s="190"/>
      <c r="C376" s="190"/>
      <c r="D376" s="190"/>
      <c r="E376" s="190"/>
      <c r="F376" s="190"/>
      <c r="G376" s="190"/>
      <c r="H376" s="190"/>
      <c r="J376" s="190"/>
      <c r="K376" s="190"/>
      <c r="L376" s="190"/>
      <c r="M376" s="190"/>
      <c r="N376" s="190"/>
      <c r="O376" s="190"/>
      <c r="P376" s="190"/>
      <c r="Q376" s="190"/>
      <c r="R376" s="190"/>
      <c r="S376" s="190"/>
      <c r="T376" s="190"/>
      <c r="U376" s="190"/>
      <c r="V376" s="190"/>
      <c r="W376" s="190"/>
      <c r="X376" s="190"/>
      <c r="Y376" s="190"/>
    </row>
    <row r="377" spans="1:25" ht="12">
      <c r="A377" s="190"/>
      <c r="B377" s="190"/>
      <c r="C377" s="190"/>
      <c r="D377" s="190"/>
      <c r="E377" s="190"/>
      <c r="F377" s="190"/>
      <c r="G377" s="190"/>
      <c r="H377" s="190"/>
      <c r="J377" s="190"/>
      <c r="K377" s="190"/>
      <c r="L377" s="190"/>
      <c r="M377" s="190"/>
      <c r="N377" s="190"/>
      <c r="O377" s="190"/>
      <c r="P377" s="190"/>
      <c r="Q377" s="190"/>
      <c r="R377" s="190"/>
      <c r="S377" s="190"/>
      <c r="T377" s="190"/>
      <c r="U377" s="190"/>
      <c r="V377" s="190"/>
      <c r="W377" s="190"/>
      <c r="X377" s="190"/>
      <c r="Y377" s="190"/>
    </row>
    <row r="378" spans="1:25" ht="12">
      <c r="A378" s="190"/>
      <c r="B378" s="190"/>
      <c r="C378" s="190"/>
      <c r="D378" s="190"/>
      <c r="E378" s="190"/>
      <c r="F378" s="190"/>
      <c r="G378" s="190"/>
      <c r="H378" s="190"/>
      <c r="J378" s="190"/>
      <c r="K378" s="190"/>
      <c r="L378" s="190"/>
      <c r="M378" s="190"/>
      <c r="N378" s="190"/>
      <c r="O378" s="190"/>
      <c r="P378" s="190"/>
      <c r="Q378" s="190"/>
      <c r="R378" s="190"/>
      <c r="S378" s="190"/>
      <c r="T378" s="190"/>
      <c r="U378" s="190"/>
      <c r="V378" s="190"/>
      <c r="W378" s="190"/>
      <c r="X378" s="190"/>
      <c r="Y378" s="190"/>
    </row>
    <row r="379" spans="1:8" ht="12">
      <c r="A379" s="190"/>
      <c r="B379" s="190"/>
      <c r="C379" s="190"/>
      <c r="D379" s="190"/>
      <c r="E379" s="190"/>
      <c r="F379" s="190"/>
      <c r="G379" s="190"/>
      <c r="H379" s="190"/>
    </row>
    <row r="380" spans="1:8" ht="12">
      <c r="A380" s="190"/>
      <c r="B380" s="190"/>
      <c r="C380" s="190"/>
      <c r="D380" s="190"/>
      <c r="E380" s="190"/>
      <c r="F380" s="190"/>
      <c r="G380" s="190"/>
      <c r="H380" s="190"/>
    </row>
    <row r="381" spans="1:8" ht="12">
      <c r="A381" s="190"/>
      <c r="B381" s="190"/>
      <c r="C381" s="190"/>
      <c r="D381" s="190"/>
      <c r="E381" s="190"/>
      <c r="F381" s="190"/>
      <c r="G381" s="190"/>
      <c r="H381" s="190"/>
    </row>
    <row r="382" spans="1:8" ht="12">
      <c r="A382" s="190"/>
      <c r="B382" s="190"/>
      <c r="C382" s="190"/>
      <c r="D382" s="190"/>
      <c r="E382" s="190"/>
      <c r="F382" s="190"/>
      <c r="G382" s="190"/>
      <c r="H382" s="190"/>
    </row>
    <row r="383" spans="1:8" ht="12">
      <c r="A383" s="190"/>
      <c r="B383" s="190"/>
      <c r="C383" s="190"/>
      <c r="D383" s="190"/>
      <c r="E383" s="190"/>
      <c r="F383" s="190"/>
      <c r="G383" s="190"/>
      <c r="H383" s="190"/>
    </row>
    <row r="384" spans="1:8" ht="12">
      <c r="A384" s="190"/>
      <c r="B384" s="190"/>
      <c r="C384" s="190"/>
      <c r="D384" s="190"/>
      <c r="E384" s="190"/>
      <c r="F384" s="190"/>
      <c r="G384" s="190"/>
      <c r="H384" s="190"/>
    </row>
    <row r="385" spans="1:8" ht="12">
      <c r="A385" s="190"/>
      <c r="B385" s="190"/>
      <c r="C385" s="190"/>
      <c r="D385" s="190"/>
      <c r="E385" s="190"/>
      <c r="F385" s="190"/>
      <c r="G385" s="190"/>
      <c r="H385" s="190"/>
    </row>
    <row r="386" spans="1:8" ht="12">
      <c r="A386" s="190"/>
      <c r="B386" s="190"/>
      <c r="C386" s="190"/>
      <c r="D386" s="190"/>
      <c r="E386" s="190"/>
      <c r="F386" s="190"/>
      <c r="G386" s="190"/>
      <c r="H386" s="190"/>
    </row>
    <row r="387" spans="1:8" ht="12">
      <c r="A387" s="190"/>
      <c r="B387" s="190"/>
      <c r="C387" s="190"/>
      <c r="D387" s="190"/>
      <c r="E387" s="190"/>
      <c r="F387" s="190"/>
      <c r="G387" s="190"/>
      <c r="H387" s="190"/>
    </row>
    <row r="388" spans="1:8" ht="12">
      <c r="A388" s="190"/>
      <c r="B388" s="190"/>
      <c r="C388" s="190"/>
      <c r="D388" s="190"/>
      <c r="E388" s="190"/>
      <c r="F388" s="190"/>
      <c r="G388" s="190"/>
      <c r="H388" s="190"/>
    </row>
    <row r="389" spans="1:8" ht="12">
      <c r="A389" s="190"/>
      <c r="B389" s="190"/>
      <c r="C389" s="190"/>
      <c r="D389" s="190"/>
      <c r="E389" s="190"/>
      <c r="F389" s="190"/>
      <c r="G389" s="190"/>
      <c r="H389" s="190"/>
    </row>
    <row r="390" spans="1:8" ht="12">
      <c r="A390" s="190"/>
      <c r="B390" s="190"/>
      <c r="C390" s="190"/>
      <c r="D390" s="190"/>
      <c r="E390" s="190"/>
      <c r="F390" s="190"/>
      <c r="G390" s="190"/>
      <c r="H390" s="190"/>
    </row>
    <row r="391" spans="1:8" ht="12">
      <c r="A391" s="190"/>
      <c r="B391" s="190"/>
      <c r="C391" s="190"/>
      <c r="D391" s="190"/>
      <c r="E391" s="190"/>
      <c r="F391" s="190"/>
      <c r="G391" s="190"/>
      <c r="H391" s="190"/>
    </row>
    <row r="392" spans="1:8" ht="12">
      <c r="A392" s="190"/>
      <c r="B392" s="190"/>
      <c r="C392" s="190"/>
      <c r="D392" s="190"/>
      <c r="E392" s="190"/>
      <c r="F392" s="190"/>
      <c r="G392" s="190"/>
      <c r="H392" s="190"/>
    </row>
    <row r="393" spans="1:8" ht="12">
      <c r="A393" s="190"/>
      <c r="B393" s="190"/>
      <c r="C393" s="190"/>
      <c r="D393" s="190"/>
      <c r="E393" s="190"/>
      <c r="F393" s="190"/>
      <c r="G393" s="190"/>
      <c r="H393" s="190"/>
    </row>
    <row r="394" spans="1:8" ht="12">
      <c r="A394" s="190"/>
      <c r="B394" s="190"/>
      <c r="C394" s="190"/>
      <c r="D394" s="190"/>
      <c r="E394" s="190"/>
      <c r="F394" s="190"/>
      <c r="G394" s="190"/>
      <c r="H394" s="190"/>
    </row>
    <row r="395" spans="1:8" ht="12">
      <c r="A395" s="190"/>
      <c r="B395" s="190"/>
      <c r="C395" s="190"/>
      <c r="D395" s="190"/>
      <c r="E395" s="190"/>
      <c r="F395" s="190"/>
      <c r="G395" s="190"/>
      <c r="H395" s="190"/>
    </row>
    <row r="396" spans="1:8" ht="12">
      <c r="A396" s="190"/>
      <c r="B396" s="190"/>
      <c r="C396" s="190"/>
      <c r="D396" s="190"/>
      <c r="E396" s="190"/>
      <c r="F396" s="190"/>
      <c r="G396" s="190"/>
      <c r="H396" s="190"/>
    </row>
    <row r="397" spans="1:8" ht="12">
      <c r="A397" s="190"/>
      <c r="B397" s="190"/>
      <c r="C397" s="190"/>
      <c r="D397" s="190"/>
      <c r="E397" s="190"/>
      <c r="F397" s="190"/>
      <c r="G397" s="190"/>
      <c r="H397" s="190"/>
    </row>
    <row r="398" spans="1:8" ht="12">
      <c r="A398" s="190"/>
      <c r="B398" s="190"/>
      <c r="C398" s="190"/>
      <c r="D398" s="190"/>
      <c r="E398" s="190"/>
      <c r="F398" s="190"/>
      <c r="G398" s="190"/>
      <c r="H398" s="190"/>
    </row>
    <row r="399" spans="1:8" ht="12">
      <c r="A399" s="190"/>
      <c r="B399" s="190"/>
      <c r="C399" s="190"/>
      <c r="D399" s="190"/>
      <c r="E399" s="190"/>
      <c r="F399" s="190"/>
      <c r="G399" s="190"/>
      <c r="H399" s="190"/>
    </row>
    <row r="400" spans="1:8" ht="12">
      <c r="A400" s="190"/>
      <c r="B400" s="190"/>
      <c r="C400" s="190"/>
      <c r="D400" s="190"/>
      <c r="E400" s="190"/>
      <c r="F400" s="190"/>
      <c r="G400" s="190"/>
      <c r="H400" s="190"/>
    </row>
    <row r="401" spans="1:8" ht="12">
      <c r="A401" s="190"/>
      <c r="B401" s="190"/>
      <c r="C401" s="190"/>
      <c r="D401" s="190"/>
      <c r="E401" s="190"/>
      <c r="F401" s="190"/>
      <c r="G401" s="190"/>
      <c r="H401" s="190"/>
    </row>
    <row r="402" spans="1:8" ht="12">
      <c r="A402" s="190"/>
      <c r="B402" s="190"/>
      <c r="C402" s="190"/>
      <c r="D402" s="190"/>
      <c r="E402" s="190"/>
      <c r="F402" s="190"/>
      <c r="G402" s="190"/>
      <c r="H402" s="190"/>
    </row>
    <row r="403" spans="1:8" ht="12">
      <c r="A403" s="190"/>
      <c r="B403" s="190"/>
      <c r="C403" s="190"/>
      <c r="D403" s="190"/>
      <c r="E403" s="190"/>
      <c r="F403" s="190"/>
      <c r="G403" s="190"/>
      <c r="H403" s="190"/>
    </row>
    <row r="404" spans="1:8" ht="12">
      <c r="A404" s="190"/>
      <c r="B404" s="190"/>
      <c r="C404" s="190"/>
      <c r="D404" s="190"/>
      <c r="E404" s="190"/>
      <c r="F404" s="190"/>
      <c r="G404" s="190"/>
      <c r="H404" s="190"/>
    </row>
    <row r="405" spans="1:8" ht="12">
      <c r="A405" s="190"/>
      <c r="B405" s="190"/>
      <c r="C405" s="190"/>
      <c r="D405" s="190"/>
      <c r="E405" s="190"/>
      <c r="F405" s="190"/>
      <c r="G405" s="190"/>
      <c r="H405" s="190"/>
    </row>
    <row r="406" spans="1:8" ht="12">
      <c r="A406" s="190"/>
      <c r="B406" s="190"/>
      <c r="C406" s="190"/>
      <c r="D406" s="190"/>
      <c r="E406" s="190"/>
      <c r="F406" s="190"/>
      <c r="G406" s="190"/>
      <c r="H406" s="190"/>
    </row>
    <row r="407" spans="1:8" ht="12">
      <c r="A407" s="190"/>
      <c r="B407" s="190"/>
      <c r="C407" s="190"/>
      <c r="D407" s="190"/>
      <c r="E407" s="190"/>
      <c r="F407" s="190"/>
      <c r="G407" s="190"/>
      <c r="H407" s="190"/>
    </row>
    <row r="408" spans="1:8" ht="12">
      <c r="A408" s="190"/>
      <c r="B408" s="190"/>
      <c r="C408" s="190"/>
      <c r="D408" s="190"/>
      <c r="E408" s="190"/>
      <c r="F408" s="190"/>
      <c r="G408" s="190"/>
      <c r="H408" s="190"/>
    </row>
    <row r="409" spans="1:8" ht="12">
      <c r="A409" s="190"/>
      <c r="B409" s="190"/>
      <c r="C409" s="190"/>
      <c r="D409" s="190"/>
      <c r="E409" s="190"/>
      <c r="F409" s="190"/>
      <c r="G409" s="190"/>
      <c r="H409" s="190"/>
    </row>
    <row r="410" spans="1:8" ht="12">
      <c r="A410" s="190"/>
      <c r="B410" s="190"/>
      <c r="C410" s="190"/>
      <c r="D410" s="190"/>
      <c r="E410" s="190"/>
      <c r="F410" s="190"/>
      <c r="G410" s="190"/>
      <c r="H410" s="190"/>
    </row>
    <row r="411" spans="1:8" ht="12">
      <c r="A411" s="190"/>
      <c r="B411" s="190"/>
      <c r="C411" s="190"/>
      <c r="D411" s="190"/>
      <c r="E411" s="190"/>
      <c r="F411" s="190"/>
      <c r="G411" s="190"/>
      <c r="H411" s="190"/>
    </row>
    <row r="412" spans="1:8" ht="12">
      <c r="A412" s="190"/>
      <c r="B412" s="190"/>
      <c r="C412" s="190"/>
      <c r="D412" s="190"/>
      <c r="E412" s="190"/>
      <c r="F412" s="190"/>
      <c r="G412" s="190"/>
      <c r="H412" s="190"/>
    </row>
    <row r="413" spans="1:8" ht="12">
      <c r="A413" s="190"/>
      <c r="B413" s="190"/>
      <c r="C413" s="190"/>
      <c r="D413" s="190"/>
      <c r="E413" s="190"/>
      <c r="F413" s="190"/>
      <c r="G413" s="190"/>
      <c r="H413" s="190"/>
    </row>
    <row r="414" spans="1:8" ht="12">
      <c r="A414" s="190"/>
      <c r="B414" s="190"/>
      <c r="C414" s="190"/>
      <c r="D414" s="190"/>
      <c r="E414" s="190"/>
      <c r="F414" s="190"/>
      <c r="G414" s="190"/>
      <c r="H414" s="190"/>
    </row>
    <row r="415" spans="1:8" ht="12">
      <c r="A415" s="190"/>
      <c r="B415" s="190"/>
      <c r="C415" s="190"/>
      <c r="D415" s="190"/>
      <c r="E415" s="190"/>
      <c r="F415" s="190"/>
      <c r="G415" s="190"/>
      <c r="H415" s="190"/>
    </row>
    <row r="416" spans="1:8" ht="12">
      <c r="A416" s="190"/>
      <c r="B416" s="190"/>
      <c r="C416" s="190"/>
      <c r="D416" s="190"/>
      <c r="E416" s="190"/>
      <c r="F416" s="190"/>
      <c r="G416" s="190"/>
      <c r="H416" s="190"/>
    </row>
    <row r="417" spans="1:8" ht="12">
      <c r="A417" s="190"/>
      <c r="B417" s="190"/>
      <c r="C417" s="190"/>
      <c r="D417" s="190"/>
      <c r="E417" s="190"/>
      <c r="F417" s="190"/>
      <c r="G417" s="190"/>
      <c r="H417" s="190"/>
    </row>
    <row r="418" spans="1:8" ht="12">
      <c r="A418" s="190"/>
      <c r="B418" s="190"/>
      <c r="C418" s="190"/>
      <c r="D418" s="190"/>
      <c r="E418" s="190"/>
      <c r="F418" s="190"/>
      <c r="G418" s="190"/>
      <c r="H418" s="190"/>
    </row>
    <row r="419" spans="1:8" ht="12">
      <c r="A419" s="190"/>
      <c r="B419" s="190"/>
      <c r="C419" s="190"/>
      <c r="D419" s="190"/>
      <c r="E419" s="190"/>
      <c r="F419" s="190"/>
      <c r="G419" s="190"/>
      <c r="H419" s="190"/>
    </row>
    <row r="420" spans="1:8" ht="12">
      <c r="A420" s="190"/>
      <c r="B420" s="190"/>
      <c r="C420" s="190"/>
      <c r="D420" s="190"/>
      <c r="E420" s="190"/>
      <c r="F420" s="190"/>
      <c r="G420" s="190"/>
      <c r="H420" s="190"/>
    </row>
    <row r="421" spans="1:8" ht="12">
      <c r="A421" s="190"/>
      <c r="B421" s="190"/>
      <c r="C421" s="190"/>
      <c r="D421" s="190"/>
      <c r="E421" s="190"/>
      <c r="F421" s="190"/>
      <c r="G421" s="190"/>
      <c r="H421" s="190"/>
    </row>
    <row r="422" spans="1:8" ht="12">
      <c r="A422" s="190"/>
      <c r="B422" s="190"/>
      <c r="C422" s="190"/>
      <c r="D422" s="190"/>
      <c r="E422" s="190"/>
      <c r="F422" s="190"/>
      <c r="G422" s="190"/>
      <c r="H422" s="190"/>
    </row>
    <row r="423" spans="1:8" ht="12">
      <c r="A423" s="190"/>
      <c r="B423" s="190"/>
      <c r="C423" s="190"/>
      <c r="D423" s="190"/>
      <c r="E423" s="190"/>
      <c r="F423" s="190"/>
      <c r="G423" s="190"/>
      <c r="H423" s="190"/>
    </row>
    <row r="424" spans="1:8" ht="12">
      <c r="A424" s="190"/>
      <c r="B424" s="190"/>
      <c r="C424" s="190"/>
      <c r="D424" s="190"/>
      <c r="E424" s="190"/>
      <c r="F424" s="190"/>
      <c r="G424" s="190"/>
      <c r="H424" s="190"/>
    </row>
    <row r="425" spans="1:8" ht="12">
      <c r="A425" s="190"/>
      <c r="B425" s="190"/>
      <c r="C425" s="190"/>
      <c r="D425" s="190"/>
      <c r="E425" s="190"/>
      <c r="F425" s="190"/>
      <c r="G425" s="190"/>
      <c r="H425" s="190"/>
    </row>
    <row r="426" spans="1:8" ht="12">
      <c r="A426" s="190"/>
      <c r="B426" s="190"/>
      <c r="C426" s="190"/>
      <c r="D426" s="190"/>
      <c r="E426" s="190"/>
      <c r="F426" s="190"/>
      <c r="G426" s="190"/>
      <c r="H426" s="190"/>
    </row>
    <row r="427" spans="1:8" ht="12">
      <c r="A427" s="190"/>
      <c r="B427" s="190"/>
      <c r="C427" s="190"/>
      <c r="D427" s="190"/>
      <c r="E427" s="190"/>
      <c r="F427" s="190"/>
      <c r="G427" s="190"/>
      <c r="H427" s="190"/>
    </row>
    <row r="428" spans="1:8" ht="12">
      <c r="A428" s="190"/>
      <c r="B428" s="190"/>
      <c r="C428" s="190"/>
      <c r="D428" s="190"/>
      <c r="E428" s="190"/>
      <c r="F428" s="190"/>
      <c r="G428" s="190"/>
      <c r="H428" s="190"/>
    </row>
    <row r="429" spans="1:8" ht="12">
      <c r="A429" s="190"/>
      <c r="B429" s="190"/>
      <c r="C429" s="190"/>
      <c r="D429" s="190"/>
      <c r="E429" s="190"/>
      <c r="F429" s="190"/>
      <c r="G429" s="190"/>
      <c r="H429" s="190"/>
    </row>
    <row r="430" spans="1:8" ht="12">
      <c r="A430" s="190"/>
      <c r="B430" s="190"/>
      <c r="C430" s="190"/>
      <c r="D430" s="190"/>
      <c r="E430" s="190"/>
      <c r="F430" s="190"/>
      <c r="G430" s="190"/>
      <c r="H430" s="190"/>
    </row>
    <row r="431" spans="1:8" ht="12">
      <c r="A431" s="190"/>
      <c r="B431" s="190"/>
      <c r="C431" s="190"/>
      <c r="D431" s="190"/>
      <c r="E431" s="190"/>
      <c r="F431" s="190"/>
      <c r="G431" s="190"/>
      <c r="H431" s="190"/>
    </row>
    <row r="432" spans="1:8" ht="12">
      <c r="A432" s="190"/>
      <c r="B432" s="190"/>
      <c r="C432" s="190"/>
      <c r="D432" s="190"/>
      <c r="E432" s="190"/>
      <c r="F432" s="190"/>
      <c r="G432" s="190"/>
      <c r="H432" s="190"/>
    </row>
    <row r="433" spans="1:8" ht="12">
      <c r="A433" s="190"/>
      <c r="B433" s="190"/>
      <c r="C433" s="190"/>
      <c r="D433" s="190"/>
      <c r="E433" s="190"/>
      <c r="F433" s="190"/>
      <c r="G433" s="190"/>
      <c r="H433" s="190"/>
    </row>
    <row r="434" spans="1:8" ht="12">
      <c r="A434" s="190"/>
      <c r="B434" s="190"/>
      <c r="C434" s="190"/>
      <c r="D434" s="190"/>
      <c r="E434" s="190"/>
      <c r="F434" s="190"/>
      <c r="G434" s="190"/>
      <c r="H434" s="190"/>
    </row>
    <row r="435" spans="1:8" ht="12">
      <c r="A435" s="190"/>
      <c r="B435" s="190"/>
      <c r="C435" s="190"/>
      <c r="D435" s="190"/>
      <c r="E435" s="190"/>
      <c r="F435" s="190"/>
      <c r="G435" s="190"/>
      <c r="H435" s="190"/>
    </row>
    <row r="436" spans="1:8" ht="12">
      <c r="A436" s="190"/>
      <c r="B436" s="190"/>
      <c r="C436" s="190"/>
      <c r="D436" s="190"/>
      <c r="E436" s="190"/>
      <c r="F436" s="190"/>
      <c r="G436" s="190"/>
      <c r="H436" s="190"/>
    </row>
    <row r="437" spans="1:8" ht="12">
      <c r="A437" s="190"/>
      <c r="B437" s="190"/>
      <c r="C437" s="190"/>
      <c r="D437" s="190"/>
      <c r="E437" s="190"/>
      <c r="F437" s="190"/>
      <c r="G437" s="190"/>
      <c r="H437" s="190"/>
    </row>
    <row r="438" spans="1:8" ht="12">
      <c r="A438" s="190"/>
      <c r="B438" s="190"/>
      <c r="C438" s="190"/>
      <c r="D438" s="190"/>
      <c r="E438" s="190"/>
      <c r="F438" s="190"/>
      <c r="G438" s="190"/>
      <c r="H438" s="190"/>
    </row>
    <row r="439" spans="1:8" ht="12">
      <c r="A439" s="190"/>
      <c r="B439" s="190"/>
      <c r="C439" s="190"/>
      <c r="D439" s="190"/>
      <c r="E439" s="190"/>
      <c r="F439" s="190"/>
      <c r="G439" s="190"/>
      <c r="H439" s="190"/>
    </row>
    <row r="440" spans="1:8" ht="12">
      <c r="A440" s="190"/>
      <c r="B440" s="190"/>
      <c r="C440" s="190"/>
      <c r="D440" s="190"/>
      <c r="E440" s="190"/>
      <c r="F440" s="190"/>
      <c r="G440" s="190"/>
      <c r="H440" s="190"/>
    </row>
    <row r="441" spans="1:8" ht="12">
      <c r="A441" s="190"/>
      <c r="B441" s="190"/>
      <c r="C441" s="190"/>
      <c r="D441" s="190"/>
      <c r="E441" s="190"/>
      <c r="F441" s="190"/>
      <c r="G441" s="190"/>
      <c r="H441" s="190"/>
    </row>
    <row r="442" spans="1:8" ht="12">
      <c r="A442" s="190"/>
      <c r="B442" s="190"/>
      <c r="C442" s="190"/>
      <c r="D442" s="190"/>
      <c r="E442" s="190"/>
      <c r="F442" s="190"/>
      <c r="G442" s="190"/>
      <c r="H442" s="190"/>
    </row>
    <row r="443" spans="1:8" ht="12">
      <c r="A443" s="190"/>
      <c r="B443" s="190"/>
      <c r="C443" s="190"/>
      <c r="D443" s="190"/>
      <c r="E443" s="190"/>
      <c r="F443" s="190"/>
      <c r="G443" s="190"/>
      <c r="H443" s="190"/>
    </row>
    <row r="444" spans="1:8" ht="12">
      <c r="A444" s="190"/>
      <c r="B444" s="190"/>
      <c r="C444" s="190"/>
      <c r="D444" s="190"/>
      <c r="E444" s="190"/>
      <c r="F444" s="190"/>
      <c r="G444" s="190"/>
      <c r="H444" s="190"/>
    </row>
    <row r="445" spans="1:8" ht="12">
      <c r="A445" s="190"/>
      <c r="B445" s="190"/>
      <c r="C445" s="190"/>
      <c r="D445" s="190"/>
      <c r="E445" s="190"/>
      <c r="F445" s="190"/>
      <c r="G445" s="190"/>
      <c r="H445" s="190"/>
    </row>
    <row r="446" spans="1:8" ht="12">
      <c r="A446" s="190"/>
      <c r="B446" s="190"/>
      <c r="C446" s="190"/>
      <c r="D446" s="190"/>
      <c r="E446" s="190"/>
      <c r="F446" s="190"/>
      <c r="G446" s="190"/>
      <c r="H446" s="190"/>
    </row>
    <row r="447" spans="1:8" ht="12">
      <c r="A447" s="190"/>
      <c r="B447" s="190"/>
      <c r="C447" s="190"/>
      <c r="D447" s="190"/>
      <c r="E447" s="190"/>
      <c r="F447" s="190"/>
      <c r="G447" s="190"/>
      <c r="H447" s="190"/>
    </row>
    <row r="448" spans="1:8" ht="12">
      <c r="A448" s="190"/>
      <c r="B448" s="190"/>
      <c r="C448" s="190"/>
      <c r="D448" s="190"/>
      <c r="E448" s="190"/>
      <c r="F448" s="190"/>
      <c r="G448" s="190"/>
      <c r="H448" s="190"/>
    </row>
    <row r="449" spans="1:8" ht="12">
      <c r="A449" s="190"/>
      <c r="B449" s="190"/>
      <c r="C449" s="190"/>
      <c r="D449" s="190"/>
      <c r="E449" s="190"/>
      <c r="F449" s="190"/>
      <c r="G449" s="190"/>
      <c r="H449" s="190"/>
    </row>
    <row r="450" spans="1:8" ht="12">
      <c r="A450" s="190"/>
      <c r="B450" s="190"/>
      <c r="C450" s="190"/>
      <c r="D450" s="190"/>
      <c r="E450" s="190"/>
      <c r="F450" s="190"/>
      <c r="G450" s="190"/>
      <c r="H450" s="190"/>
    </row>
  </sheetData>
  <sheetProtection sheet="1" objects="1" scenarios="1"/>
  <autoFilter ref="C130:K280"/>
  <mergeCells count="15">
    <mergeCell ref="E117:H117"/>
    <mergeCell ref="E121:H121"/>
    <mergeCell ref="E119:H119"/>
    <mergeCell ref="E123:H123"/>
    <mergeCell ref="L2:V2"/>
    <mergeCell ref="E31:H31"/>
    <mergeCell ref="E84:H84"/>
    <mergeCell ref="E88:H88"/>
    <mergeCell ref="E86:H86"/>
    <mergeCell ref="E90:H90"/>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37"/>
  <sheetViews>
    <sheetView showGridLines="0" workbookViewId="0" topLeftCell="A117">
      <selection activeCell="J134" sqref="J13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100</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273</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19</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ROUND(J131,2)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ROUND((SUM(BE131:BE435)),2)</f>
        <v>0</v>
      </c>
      <c r="G33" s="31"/>
      <c r="H33" s="31"/>
      <c r="I33" s="104">
        <v>0.21</v>
      </c>
      <c r="J33" s="103">
        <f>ROUND(((SUM(BE131:BE435))*I33),2)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ROUND((SUM(BF131:BF435)),2)</f>
        <v>0</v>
      </c>
      <c r="G34" s="31"/>
      <c r="H34" s="31"/>
      <c r="I34" s="104">
        <v>0.15</v>
      </c>
      <c r="J34" s="103">
        <f>ROUND(((SUM(BF131:BF435))*I34),2)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ROUND((SUM(BG131:BG435)),2)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ROUND((SUM(BH131:BH435)),2)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ROUND((SUM(BI131:BI435)),2)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2021_2.1 - IO 01 Stoka A</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J131</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J132</f>
        <v>0</v>
      </c>
      <c r="L96" s="116"/>
    </row>
    <row r="97" spans="2:12" s="10" customFormat="1" ht="19.9" customHeight="1">
      <c r="B97" s="120"/>
      <c r="D97" s="121" t="s">
        <v>276</v>
      </c>
      <c r="E97" s="122"/>
      <c r="F97" s="122"/>
      <c r="G97" s="122"/>
      <c r="H97" s="122"/>
      <c r="I97" s="122"/>
      <c r="J97" s="123">
        <f>J133</f>
        <v>0</v>
      </c>
      <c r="L97" s="120"/>
    </row>
    <row r="98" spans="2:12" s="10" customFormat="1" ht="19.9" customHeight="1">
      <c r="B98" s="120"/>
      <c r="D98" s="121" t="s">
        <v>277</v>
      </c>
      <c r="E98" s="122"/>
      <c r="F98" s="122"/>
      <c r="G98" s="122"/>
      <c r="H98" s="122"/>
      <c r="I98" s="122"/>
      <c r="J98" s="123">
        <f>J227</f>
        <v>0</v>
      </c>
      <c r="L98" s="120"/>
    </row>
    <row r="99" spans="2:12" s="10" customFormat="1" ht="19.9" customHeight="1">
      <c r="B99" s="120"/>
      <c r="D99" s="121" t="s">
        <v>278</v>
      </c>
      <c r="E99" s="122"/>
      <c r="F99" s="122"/>
      <c r="G99" s="122"/>
      <c r="H99" s="122"/>
      <c r="I99" s="122"/>
      <c r="J99" s="123">
        <f>J231</f>
        <v>0</v>
      </c>
      <c r="L99" s="120"/>
    </row>
    <row r="100" spans="2:12" s="10" customFormat="1" ht="19.9" customHeight="1">
      <c r="B100" s="120"/>
      <c r="D100" s="121" t="s">
        <v>279</v>
      </c>
      <c r="E100" s="122"/>
      <c r="F100" s="122"/>
      <c r="G100" s="122"/>
      <c r="H100" s="122"/>
      <c r="I100" s="122"/>
      <c r="J100" s="123">
        <f>J235</f>
        <v>0</v>
      </c>
      <c r="L100" s="120"/>
    </row>
    <row r="101" spans="2:12" s="10" customFormat="1" ht="19.9" customHeight="1">
      <c r="B101" s="120"/>
      <c r="D101" s="121" t="s">
        <v>280</v>
      </c>
      <c r="E101" s="122"/>
      <c r="F101" s="122"/>
      <c r="G101" s="122"/>
      <c r="H101" s="122"/>
      <c r="I101" s="122"/>
      <c r="J101" s="123">
        <f>J245</f>
        <v>0</v>
      </c>
      <c r="L101" s="120"/>
    </row>
    <row r="102" spans="2:12" s="10" customFormat="1" ht="19.9" customHeight="1">
      <c r="B102" s="120"/>
      <c r="D102" s="121" t="s">
        <v>281</v>
      </c>
      <c r="E102" s="122"/>
      <c r="F102" s="122"/>
      <c r="G102" s="122"/>
      <c r="H102" s="122"/>
      <c r="I102" s="122"/>
      <c r="J102" s="123">
        <f>J270</f>
        <v>0</v>
      </c>
      <c r="L102" s="120"/>
    </row>
    <row r="103" spans="2:12" s="10" customFormat="1" ht="19.9" customHeight="1">
      <c r="B103" s="120"/>
      <c r="D103" s="121" t="s">
        <v>282</v>
      </c>
      <c r="E103" s="122"/>
      <c r="F103" s="122"/>
      <c r="G103" s="122"/>
      <c r="H103" s="122"/>
      <c r="I103" s="122"/>
      <c r="J103" s="123">
        <f>J274</f>
        <v>0</v>
      </c>
      <c r="L103" s="120"/>
    </row>
    <row r="104" spans="2:12" s="10" customFormat="1" ht="19.9" customHeight="1">
      <c r="B104" s="120"/>
      <c r="D104" s="121" t="s">
        <v>283</v>
      </c>
      <c r="E104" s="122"/>
      <c r="F104" s="122"/>
      <c r="G104" s="122"/>
      <c r="H104" s="122"/>
      <c r="I104" s="122"/>
      <c r="J104" s="123">
        <f>J372</f>
        <v>0</v>
      </c>
      <c r="L104" s="120"/>
    </row>
    <row r="105" spans="2:12" s="10" customFormat="1" ht="14.85" customHeight="1">
      <c r="B105" s="120"/>
      <c r="D105" s="121" t="s">
        <v>284</v>
      </c>
      <c r="E105" s="122"/>
      <c r="F105" s="122"/>
      <c r="G105" s="122"/>
      <c r="H105" s="122"/>
      <c r="I105" s="122"/>
      <c r="J105" s="123">
        <f>J385</f>
        <v>0</v>
      </c>
      <c r="L105" s="120"/>
    </row>
    <row r="106" spans="2:12" s="10" customFormat="1" ht="19.9" customHeight="1">
      <c r="B106" s="120"/>
      <c r="D106" s="121" t="s">
        <v>285</v>
      </c>
      <c r="E106" s="122"/>
      <c r="F106" s="122"/>
      <c r="G106" s="122"/>
      <c r="H106" s="122"/>
      <c r="I106" s="122"/>
      <c r="J106" s="123">
        <f>J410</f>
        <v>0</v>
      </c>
      <c r="L106" s="120"/>
    </row>
    <row r="107" spans="2:12" s="9" customFormat="1" ht="24.95" customHeight="1">
      <c r="B107" s="116"/>
      <c r="D107" s="117" t="s">
        <v>286</v>
      </c>
      <c r="E107" s="118"/>
      <c r="F107" s="118"/>
      <c r="G107" s="118"/>
      <c r="H107" s="118"/>
      <c r="I107" s="118"/>
      <c r="J107" s="119">
        <f>J417</f>
        <v>0</v>
      </c>
      <c r="L107" s="116"/>
    </row>
    <row r="108" spans="2:12" s="10" customFormat="1" ht="19.9" customHeight="1">
      <c r="B108" s="120"/>
      <c r="D108" s="121" t="s">
        <v>287</v>
      </c>
      <c r="E108" s="122"/>
      <c r="F108" s="122"/>
      <c r="G108" s="122"/>
      <c r="H108" s="122"/>
      <c r="I108" s="122"/>
      <c r="J108" s="123">
        <f>J418</f>
        <v>0</v>
      </c>
      <c r="L108" s="120"/>
    </row>
    <row r="109" spans="2:12" s="9" customFormat="1" ht="24.95" customHeight="1">
      <c r="B109" s="116"/>
      <c r="D109" s="117" t="s">
        <v>288</v>
      </c>
      <c r="E109" s="118"/>
      <c r="F109" s="118"/>
      <c r="G109" s="118"/>
      <c r="H109" s="118"/>
      <c r="I109" s="118"/>
      <c r="J109" s="119">
        <f>J422</f>
        <v>0</v>
      </c>
      <c r="L109" s="116"/>
    </row>
    <row r="110" spans="2:12" s="10" customFormat="1" ht="19.9" customHeight="1">
      <c r="B110" s="120"/>
      <c r="D110" s="121" t="s">
        <v>289</v>
      </c>
      <c r="E110" s="122"/>
      <c r="F110" s="122"/>
      <c r="G110" s="122"/>
      <c r="H110" s="122"/>
      <c r="I110" s="122"/>
      <c r="J110" s="123">
        <f>J423</f>
        <v>0</v>
      </c>
      <c r="L110" s="120"/>
    </row>
    <row r="111" spans="2:12" s="10" customFormat="1" ht="19.9" customHeight="1">
      <c r="B111" s="120"/>
      <c r="D111" s="121" t="s">
        <v>290</v>
      </c>
      <c r="E111" s="122"/>
      <c r="F111" s="122"/>
      <c r="G111" s="122"/>
      <c r="H111" s="122"/>
      <c r="I111" s="122"/>
      <c r="J111" s="123">
        <f>J427</f>
        <v>0</v>
      </c>
      <c r="L111" s="120"/>
    </row>
    <row r="112" spans="1:31" s="2" customFormat="1" ht="21.75" customHeight="1">
      <c r="A112" s="31"/>
      <c r="B112" s="32"/>
      <c r="C112" s="31"/>
      <c r="D112" s="31"/>
      <c r="E112" s="31"/>
      <c r="F112" s="31"/>
      <c r="G112" s="31"/>
      <c r="H112" s="31"/>
      <c r="I112" s="31"/>
      <c r="J112" s="31"/>
      <c r="K112" s="31"/>
      <c r="L112" s="41"/>
      <c r="S112" s="31"/>
      <c r="T112" s="31"/>
      <c r="U112" s="31"/>
      <c r="V112" s="31"/>
      <c r="W112" s="31"/>
      <c r="X112" s="31"/>
      <c r="Y112" s="31"/>
      <c r="Z112" s="31"/>
      <c r="AA112" s="31"/>
      <c r="AB112" s="31"/>
      <c r="AC112" s="31"/>
      <c r="AD112" s="31"/>
      <c r="AE112" s="31"/>
    </row>
    <row r="113" spans="1:31" s="2" customFormat="1" ht="6.95" customHeight="1">
      <c r="A113" s="31"/>
      <c r="B113" s="46"/>
      <c r="C113" s="47"/>
      <c r="D113" s="47"/>
      <c r="E113" s="47"/>
      <c r="F113" s="47"/>
      <c r="G113" s="47"/>
      <c r="H113" s="47"/>
      <c r="I113" s="47"/>
      <c r="J113" s="47"/>
      <c r="K113" s="47"/>
      <c r="L113" s="41"/>
      <c r="S113" s="31"/>
      <c r="T113" s="31"/>
      <c r="U113" s="31"/>
      <c r="V113" s="31"/>
      <c r="W113" s="31"/>
      <c r="X113" s="31"/>
      <c r="Y113" s="31"/>
      <c r="Z113" s="31"/>
      <c r="AA113" s="31"/>
      <c r="AB113" s="31"/>
      <c r="AC113" s="31"/>
      <c r="AD113" s="31"/>
      <c r="AE113" s="31"/>
    </row>
    <row r="117" spans="1:31" s="2" customFormat="1" ht="6.95" customHeight="1">
      <c r="A117" s="31"/>
      <c r="B117" s="48"/>
      <c r="C117" s="49"/>
      <c r="D117" s="49"/>
      <c r="E117" s="49"/>
      <c r="F117" s="49"/>
      <c r="G117" s="49"/>
      <c r="H117" s="49"/>
      <c r="I117" s="49"/>
      <c r="J117" s="49"/>
      <c r="K117" s="49"/>
      <c r="L117" s="41"/>
      <c r="S117" s="31"/>
      <c r="T117" s="31"/>
      <c r="U117" s="31"/>
      <c r="V117" s="31"/>
      <c r="W117" s="31"/>
      <c r="X117" s="31"/>
      <c r="Y117" s="31"/>
      <c r="Z117" s="31"/>
      <c r="AA117" s="31"/>
      <c r="AB117" s="31"/>
      <c r="AC117" s="31"/>
      <c r="AD117" s="31"/>
      <c r="AE117" s="31"/>
    </row>
    <row r="118" spans="1:31" s="2" customFormat="1" ht="24.95" customHeight="1">
      <c r="A118" s="31"/>
      <c r="B118" s="32"/>
      <c r="C118" s="19" t="s">
        <v>179</v>
      </c>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6.95" customHeight="1">
      <c r="A119" s="31"/>
      <c r="B119" s="32"/>
      <c r="C119" s="31"/>
      <c r="D119" s="31"/>
      <c r="E119" s="31"/>
      <c r="F119" s="31"/>
      <c r="G119" s="31"/>
      <c r="H119" s="31"/>
      <c r="I119" s="31"/>
      <c r="J119" s="31"/>
      <c r="K119" s="31"/>
      <c r="L119" s="41"/>
      <c r="S119" s="31"/>
      <c r="T119" s="31"/>
      <c r="U119" s="31"/>
      <c r="V119" s="31"/>
      <c r="W119" s="31"/>
      <c r="X119" s="31"/>
      <c r="Y119" s="31"/>
      <c r="Z119" s="31"/>
      <c r="AA119" s="31"/>
      <c r="AB119" s="31"/>
      <c r="AC119" s="31"/>
      <c r="AD119" s="31"/>
      <c r="AE119" s="31"/>
    </row>
    <row r="120" spans="1:31" s="2" customFormat="1" ht="12" customHeight="1">
      <c r="A120" s="31"/>
      <c r="B120" s="32"/>
      <c r="C120" s="25" t="s">
        <v>16</v>
      </c>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2" customFormat="1" ht="16.5" customHeight="1">
      <c r="A121" s="31"/>
      <c r="B121" s="32"/>
      <c r="C121" s="31"/>
      <c r="D121" s="31"/>
      <c r="E121" s="298" t="str">
        <f>E7</f>
        <v>Odkanalizování lokality sídliště Gigant</v>
      </c>
      <c r="F121" s="299"/>
      <c r="G121" s="299"/>
      <c r="H121" s="299"/>
      <c r="I121" s="31"/>
      <c r="J121" s="31"/>
      <c r="K121" s="31"/>
      <c r="L121" s="41"/>
      <c r="S121" s="31"/>
      <c r="T121" s="31"/>
      <c r="U121" s="31"/>
      <c r="V121" s="31"/>
      <c r="W121" s="31"/>
      <c r="X121" s="31"/>
      <c r="Y121" s="31"/>
      <c r="Z121" s="31"/>
      <c r="AA121" s="31"/>
      <c r="AB121" s="31"/>
      <c r="AC121" s="31"/>
      <c r="AD121" s="31"/>
      <c r="AE121" s="31"/>
    </row>
    <row r="122" spans="1:31" s="2" customFormat="1" ht="12" customHeight="1">
      <c r="A122" s="31"/>
      <c r="B122" s="32"/>
      <c r="C122" s="25" t="s">
        <v>162</v>
      </c>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6.5" customHeight="1">
      <c r="A123" s="31"/>
      <c r="B123" s="32"/>
      <c r="C123" s="31"/>
      <c r="D123" s="31"/>
      <c r="E123" s="294" t="str">
        <f>E9</f>
        <v>2021_2.1 - IO 01 Stoka A</v>
      </c>
      <c r="F123" s="297"/>
      <c r="G123" s="297"/>
      <c r="H123" s="297"/>
      <c r="I123" s="31"/>
      <c r="J123" s="31"/>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12" customHeight="1">
      <c r="A125" s="31"/>
      <c r="B125" s="32"/>
      <c r="C125" s="25" t="s">
        <v>22</v>
      </c>
      <c r="D125" s="31"/>
      <c r="E125" s="31"/>
      <c r="F125" s="23" t="str">
        <f>F12</f>
        <v>Břilice - Gigant</v>
      </c>
      <c r="G125" s="31"/>
      <c r="H125" s="31"/>
      <c r="I125" s="25" t="s">
        <v>24</v>
      </c>
      <c r="J125" s="54" t="str">
        <f>IF(J12="","",J12)</f>
        <v>15. 3. 2021</v>
      </c>
      <c r="K125" s="31"/>
      <c r="L125" s="41"/>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1"/>
      <c r="S126" s="31"/>
      <c r="T126" s="31"/>
      <c r="U126" s="31"/>
      <c r="V126" s="31"/>
      <c r="W126" s="31"/>
      <c r="X126" s="31"/>
      <c r="Y126" s="31"/>
      <c r="Z126" s="31"/>
      <c r="AA126" s="31"/>
      <c r="AB126" s="31"/>
      <c r="AC126" s="31"/>
      <c r="AD126" s="31"/>
      <c r="AE126" s="31"/>
    </row>
    <row r="127" spans="1:31" s="2" customFormat="1" ht="25.7" customHeight="1">
      <c r="A127" s="31"/>
      <c r="B127" s="32"/>
      <c r="C127" s="25" t="s">
        <v>30</v>
      </c>
      <c r="D127" s="31"/>
      <c r="E127" s="31"/>
      <c r="F127" s="23" t="str">
        <f>E15</f>
        <v>Město Třeboň</v>
      </c>
      <c r="G127" s="31"/>
      <c r="H127" s="31"/>
      <c r="I127" s="25" t="s">
        <v>36</v>
      </c>
      <c r="J127" s="29" t="str">
        <f>E21</f>
        <v>Vodohospodářský rozvoj a výstavba a.s.</v>
      </c>
      <c r="K127" s="31"/>
      <c r="L127" s="41"/>
      <c r="S127" s="31"/>
      <c r="T127" s="31"/>
      <c r="U127" s="31"/>
      <c r="V127" s="31"/>
      <c r="W127" s="31"/>
      <c r="X127" s="31"/>
      <c r="Y127" s="31"/>
      <c r="Z127" s="31"/>
      <c r="AA127" s="31"/>
      <c r="AB127" s="31"/>
      <c r="AC127" s="31"/>
      <c r="AD127" s="31"/>
      <c r="AE127" s="31"/>
    </row>
    <row r="128" spans="1:31" s="2" customFormat="1" ht="15.2" customHeight="1">
      <c r="A128" s="31"/>
      <c r="B128" s="32"/>
      <c r="C128" s="25" t="s">
        <v>34</v>
      </c>
      <c r="D128" s="31"/>
      <c r="E128" s="31"/>
      <c r="F128" s="23" t="str">
        <f>IF(E18="","",E18)</f>
        <v>Vyplň údaj</v>
      </c>
      <c r="G128" s="31"/>
      <c r="H128" s="31"/>
      <c r="I128" s="25" t="s">
        <v>41</v>
      </c>
      <c r="J128" s="29" t="str">
        <f>E24</f>
        <v>Dvořák</v>
      </c>
      <c r="K128" s="31"/>
      <c r="L128" s="41"/>
      <c r="S128" s="31"/>
      <c r="T128" s="31"/>
      <c r="U128" s="31"/>
      <c r="V128" s="31"/>
      <c r="W128" s="31"/>
      <c r="X128" s="31"/>
      <c r="Y128" s="31"/>
      <c r="Z128" s="31"/>
      <c r="AA128" s="31"/>
      <c r="AB128" s="31"/>
      <c r="AC128" s="31"/>
      <c r="AD128" s="31"/>
      <c r="AE128" s="31"/>
    </row>
    <row r="129" spans="1:31" s="2" customFormat="1" ht="10.35" customHeight="1">
      <c r="A129" s="31"/>
      <c r="B129" s="32"/>
      <c r="C129" s="31"/>
      <c r="D129" s="31"/>
      <c r="E129" s="31"/>
      <c r="F129" s="31"/>
      <c r="G129" s="31"/>
      <c r="H129" s="31"/>
      <c r="I129" s="31"/>
      <c r="J129" s="31"/>
      <c r="K129" s="31"/>
      <c r="L129" s="41"/>
      <c r="S129" s="31"/>
      <c r="T129" s="31"/>
      <c r="U129" s="31"/>
      <c r="V129" s="31"/>
      <c r="W129" s="31"/>
      <c r="X129" s="31"/>
      <c r="Y129" s="31"/>
      <c r="Z129" s="31"/>
      <c r="AA129" s="31"/>
      <c r="AB129" s="31"/>
      <c r="AC129" s="31"/>
      <c r="AD129" s="31"/>
      <c r="AE129" s="31"/>
    </row>
    <row r="130" spans="1:31" s="11" customFormat="1" ht="29.25" customHeight="1">
      <c r="A130" s="124"/>
      <c r="B130" s="125"/>
      <c r="C130" s="126" t="s">
        <v>180</v>
      </c>
      <c r="D130" s="127" t="s">
        <v>70</v>
      </c>
      <c r="E130" s="127" t="s">
        <v>66</v>
      </c>
      <c r="F130" s="127" t="s">
        <v>67</v>
      </c>
      <c r="G130" s="127" t="s">
        <v>181</v>
      </c>
      <c r="H130" s="127" t="s">
        <v>182</v>
      </c>
      <c r="I130" s="127" t="s">
        <v>183</v>
      </c>
      <c r="J130" s="128" t="s">
        <v>170</v>
      </c>
      <c r="K130" s="129" t="s">
        <v>184</v>
      </c>
      <c r="L130" s="130"/>
      <c r="M130" s="61" t="s">
        <v>1</v>
      </c>
      <c r="N130" s="62" t="s">
        <v>49</v>
      </c>
      <c r="O130" s="62" t="s">
        <v>185</v>
      </c>
      <c r="P130" s="62" t="s">
        <v>186</v>
      </c>
      <c r="Q130" s="62" t="s">
        <v>187</v>
      </c>
      <c r="R130" s="62" t="s">
        <v>188</v>
      </c>
      <c r="S130" s="62" t="s">
        <v>189</v>
      </c>
      <c r="T130" s="63" t="s">
        <v>190</v>
      </c>
      <c r="U130" s="124"/>
      <c r="V130" s="124"/>
      <c r="W130" s="124"/>
      <c r="X130" s="124"/>
      <c r="Y130" s="124"/>
      <c r="Z130" s="124"/>
      <c r="AA130" s="124"/>
      <c r="AB130" s="124"/>
      <c r="AC130" s="124"/>
      <c r="AD130" s="124"/>
      <c r="AE130" s="124"/>
    </row>
    <row r="131" spans="1:63" s="2" customFormat="1" ht="22.9" customHeight="1">
      <c r="A131" s="31"/>
      <c r="B131" s="32"/>
      <c r="C131" s="68" t="s">
        <v>191</v>
      </c>
      <c r="D131" s="31"/>
      <c r="E131" s="31"/>
      <c r="F131" s="31"/>
      <c r="G131" s="31"/>
      <c r="H131" s="31"/>
      <c r="I131" s="31"/>
      <c r="J131" s="131">
        <f>BK131</f>
        <v>0</v>
      </c>
      <c r="K131" s="31"/>
      <c r="L131" s="32"/>
      <c r="M131" s="64"/>
      <c r="N131" s="55"/>
      <c r="O131" s="65"/>
      <c r="P131" s="132">
        <f>P132+P417+P422</f>
        <v>0</v>
      </c>
      <c r="Q131" s="65"/>
      <c r="R131" s="132">
        <f>R132+R417+R422</f>
        <v>320.9380378000001</v>
      </c>
      <c r="S131" s="65"/>
      <c r="T131" s="133">
        <f>T132+T417+T422</f>
        <v>138.31019999999998</v>
      </c>
      <c r="U131" s="31"/>
      <c r="V131" s="31"/>
      <c r="W131" s="31"/>
      <c r="X131" s="31"/>
      <c r="Y131" s="31"/>
      <c r="Z131" s="31"/>
      <c r="AA131" s="31"/>
      <c r="AB131" s="31"/>
      <c r="AC131" s="31"/>
      <c r="AD131" s="31"/>
      <c r="AE131" s="31"/>
      <c r="AT131" s="15" t="s">
        <v>84</v>
      </c>
      <c r="AU131" s="15" t="s">
        <v>172</v>
      </c>
      <c r="BK131" s="134">
        <f>BK132+BK417+BK422</f>
        <v>0</v>
      </c>
    </row>
    <row r="132" spans="2:63" s="12" customFormat="1" ht="25.9" customHeight="1">
      <c r="B132" s="135"/>
      <c r="C132" s="192"/>
      <c r="D132" s="193" t="s">
        <v>84</v>
      </c>
      <c r="E132" s="194" t="s">
        <v>291</v>
      </c>
      <c r="F132" s="194" t="s">
        <v>292</v>
      </c>
      <c r="G132" s="192"/>
      <c r="H132" s="192"/>
      <c r="I132" s="138"/>
      <c r="J132" s="139">
        <f>BK132</f>
        <v>0</v>
      </c>
      <c r="L132" s="135"/>
      <c r="M132" s="140"/>
      <c r="N132" s="141"/>
      <c r="O132" s="141"/>
      <c r="P132" s="142">
        <f>P133+P227+P231+P235+P245+P270+P274+P372+P410</f>
        <v>0</v>
      </c>
      <c r="Q132" s="141"/>
      <c r="R132" s="142">
        <f>R133+R227+R231+R235+R245+R270+R274+R372+R410</f>
        <v>320.93761780000006</v>
      </c>
      <c r="S132" s="141"/>
      <c r="T132" s="143">
        <f>T133+T227+T231+T235+T245+T270+T274+T372+T410</f>
        <v>138.31019999999998</v>
      </c>
      <c r="AR132" s="136" t="s">
        <v>93</v>
      </c>
      <c r="AT132" s="144" t="s">
        <v>84</v>
      </c>
      <c r="AU132" s="144" t="s">
        <v>85</v>
      </c>
      <c r="AY132" s="136" t="s">
        <v>195</v>
      </c>
      <c r="BK132" s="145">
        <f>BK133+BK227+BK231+BK235+BK245+BK270+BK274+BK372+BK410</f>
        <v>0</v>
      </c>
    </row>
    <row r="133" spans="2:63" s="12" customFormat="1" ht="22.9" customHeight="1">
      <c r="B133" s="135"/>
      <c r="C133" s="192"/>
      <c r="D133" s="193" t="s">
        <v>84</v>
      </c>
      <c r="E133" s="195" t="s">
        <v>93</v>
      </c>
      <c r="F133" s="195" t="s">
        <v>293</v>
      </c>
      <c r="G133" s="192"/>
      <c r="H133" s="192"/>
      <c r="I133" s="138"/>
      <c r="J133" s="147">
        <f>BK133</f>
        <v>0</v>
      </c>
      <c r="L133" s="135"/>
      <c r="M133" s="140"/>
      <c r="N133" s="141"/>
      <c r="O133" s="141"/>
      <c r="P133" s="142">
        <f>SUM(P134:P226)</f>
        <v>0</v>
      </c>
      <c r="Q133" s="141"/>
      <c r="R133" s="142">
        <f>SUM(R134:R226)</f>
        <v>235.7011276</v>
      </c>
      <c r="S133" s="141"/>
      <c r="T133" s="143">
        <f>SUM(T134:T226)</f>
        <v>133.2702</v>
      </c>
      <c r="AR133" s="136" t="s">
        <v>93</v>
      </c>
      <c r="AT133" s="144" t="s">
        <v>84</v>
      </c>
      <c r="AU133" s="144" t="s">
        <v>93</v>
      </c>
      <c r="AY133" s="136" t="s">
        <v>195</v>
      </c>
      <c r="BK133" s="145">
        <f>SUM(BK134:BK226)</f>
        <v>0</v>
      </c>
    </row>
    <row r="134" spans="1:65" s="2" customFormat="1" ht="24.2" customHeight="1">
      <c r="A134" s="31"/>
      <c r="B134" s="148"/>
      <c r="C134" s="196" t="s">
        <v>93</v>
      </c>
      <c r="D134" s="196" t="s">
        <v>196</v>
      </c>
      <c r="E134" s="197" t="s">
        <v>294</v>
      </c>
      <c r="F134" s="198" t="s">
        <v>295</v>
      </c>
      <c r="G134" s="199" t="s">
        <v>296</v>
      </c>
      <c r="H134" s="200">
        <v>151.2</v>
      </c>
      <c r="I134" s="149"/>
      <c r="J134" s="183">
        <f>ROUND(I134*H134,2)</f>
        <v>0</v>
      </c>
      <c r="K134" s="150"/>
      <c r="L134" s="32"/>
      <c r="M134" s="151" t="s">
        <v>1</v>
      </c>
      <c r="N134" s="152" t="s">
        <v>50</v>
      </c>
      <c r="O134" s="57"/>
      <c r="P134" s="153">
        <f>O134*H134</f>
        <v>0</v>
      </c>
      <c r="Q134" s="153">
        <v>0</v>
      </c>
      <c r="R134" s="153">
        <f>Q134*H134</f>
        <v>0</v>
      </c>
      <c r="S134" s="153">
        <v>0.29</v>
      </c>
      <c r="T134" s="154">
        <f>S134*H134</f>
        <v>43.84799999999999</v>
      </c>
      <c r="U134" s="31"/>
      <c r="V134" s="31"/>
      <c r="W134" s="31"/>
      <c r="X134" s="31"/>
      <c r="Y134" s="31"/>
      <c r="Z134" s="31"/>
      <c r="AA134" s="31"/>
      <c r="AB134" s="31"/>
      <c r="AC134" s="31"/>
      <c r="AD134" s="31"/>
      <c r="AE134" s="31"/>
      <c r="AR134" s="155" t="s">
        <v>208</v>
      </c>
      <c r="AT134" s="155" t="s">
        <v>196</v>
      </c>
      <c r="AU134" s="155" t="s">
        <v>96</v>
      </c>
      <c r="AY134" s="15" t="s">
        <v>195</v>
      </c>
      <c r="BE134" s="156">
        <f>IF(N134="základní",J134,0)</f>
        <v>0</v>
      </c>
      <c r="BF134" s="156">
        <f>IF(N134="snížená",J134,0)</f>
        <v>0</v>
      </c>
      <c r="BG134" s="156">
        <f>IF(N134="zákl. přenesená",J134,0)</f>
        <v>0</v>
      </c>
      <c r="BH134" s="156">
        <f>IF(N134="sníž. přenesená",J134,0)</f>
        <v>0</v>
      </c>
      <c r="BI134" s="156">
        <f>IF(N134="nulová",J134,0)</f>
        <v>0</v>
      </c>
      <c r="BJ134" s="15" t="s">
        <v>93</v>
      </c>
      <c r="BK134" s="156">
        <f>ROUND(I134*H134,2)</f>
        <v>0</v>
      </c>
      <c r="BL134" s="15" t="s">
        <v>208</v>
      </c>
      <c r="BM134" s="155" t="s">
        <v>297</v>
      </c>
    </row>
    <row r="135" spans="1:47" s="2" customFormat="1" ht="39">
      <c r="A135" s="31"/>
      <c r="B135" s="32"/>
      <c r="C135" s="184"/>
      <c r="D135" s="201" t="s">
        <v>202</v>
      </c>
      <c r="E135" s="184"/>
      <c r="F135" s="202" t="s">
        <v>298</v>
      </c>
      <c r="G135" s="184"/>
      <c r="H135" s="184"/>
      <c r="I135" s="157"/>
      <c r="J135" s="184"/>
      <c r="K135" s="31"/>
      <c r="L135" s="32"/>
      <c r="M135" s="158"/>
      <c r="N135" s="159"/>
      <c r="O135" s="57"/>
      <c r="P135" s="57"/>
      <c r="Q135" s="57"/>
      <c r="R135" s="57"/>
      <c r="S135" s="57"/>
      <c r="T135" s="58"/>
      <c r="U135" s="31"/>
      <c r="V135" s="31"/>
      <c r="W135" s="31"/>
      <c r="X135" s="31"/>
      <c r="Y135" s="31"/>
      <c r="Z135" s="31"/>
      <c r="AA135" s="31"/>
      <c r="AB135" s="31"/>
      <c r="AC135" s="31"/>
      <c r="AD135" s="31"/>
      <c r="AE135" s="31"/>
      <c r="AT135" s="15" t="s">
        <v>202</v>
      </c>
      <c r="AU135" s="15" t="s">
        <v>96</v>
      </c>
    </row>
    <row r="136" spans="2:51" s="13" customFormat="1" ht="12">
      <c r="B136" s="160"/>
      <c r="C136" s="186"/>
      <c r="D136" s="201" t="s">
        <v>257</v>
      </c>
      <c r="E136" s="203" t="s">
        <v>1</v>
      </c>
      <c r="F136" s="204" t="s">
        <v>299</v>
      </c>
      <c r="G136" s="186"/>
      <c r="H136" s="205">
        <v>151.2</v>
      </c>
      <c r="I136" s="162"/>
      <c r="J136" s="186"/>
      <c r="L136" s="160"/>
      <c r="M136" s="163"/>
      <c r="N136" s="164"/>
      <c r="O136" s="164"/>
      <c r="P136" s="164"/>
      <c r="Q136" s="164"/>
      <c r="R136" s="164"/>
      <c r="S136" s="164"/>
      <c r="T136" s="165"/>
      <c r="AT136" s="161" t="s">
        <v>257</v>
      </c>
      <c r="AU136" s="161" t="s">
        <v>96</v>
      </c>
      <c r="AV136" s="13" t="s">
        <v>96</v>
      </c>
      <c r="AW136" s="13" t="s">
        <v>40</v>
      </c>
      <c r="AX136" s="13" t="s">
        <v>93</v>
      </c>
      <c r="AY136" s="161" t="s">
        <v>195</v>
      </c>
    </row>
    <row r="137" spans="1:65" s="2" customFormat="1" ht="24.2" customHeight="1">
      <c r="A137" s="31"/>
      <c r="B137" s="148"/>
      <c r="C137" s="196" t="s">
        <v>96</v>
      </c>
      <c r="D137" s="196" t="s">
        <v>196</v>
      </c>
      <c r="E137" s="197" t="s">
        <v>300</v>
      </c>
      <c r="F137" s="198" t="s">
        <v>301</v>
      </c>
      <c r="G137" s="199" t="s">
        <v>296</v>
      </c>
      <c r="H137" s="200">
        <v>214.2</v>
      </c>
      <c r="I137" s="149"/>
      <c r="J137" s="183">
        <f>ROUND(I137*H137,2)</f>
        <v>0</v>
      </c>
      <c r="K137" s="150"/>
      <c r="L137" s="32"/>
      <c r="M137" s="151" t="s">
        <v>1</v>
      </c>
      <c r="N137" s="152" t="s">
        <v>50</v>
      </c>
      <c r="O137" s="57"/>
      <c r="P137" s="153">
        <f>O137*H137</f>
        <v>0</v>
      </c>
      <c r="Q137" s="153">
        <v>0</v>
      </c>
      <c r="R137" s="153">
        <f>Q137*H137</f>
        <v>0</v>
      </c>
      <c r="S137" s="153">
        <v>0.316</v>
      </c>
      <c r="T137" s="154">
        <f>S137*H137</f>
        <v>67.68719999999999</v>
      </c>
      <c r="U137" s="31"/>
      <c r="V137" s="31"/>
      <c r="W137" s="31"/>
      <c r="X137" s="31"/>
      <c r="Y137" s="31"/>
      <c r="Z137" s="31"/>
      <c r="AA137" s="31"/>
      <c r="AB137" s="31"/>
      <c r="AC137" s="31"/>
      <c r="AD137" s="31"/>
      <c r="AE137" s="31"/>
      <c r="AR137" s="155" t="s">
        <v>208</v>
      </c>
      <c r="AT137" s="155" t="s">
        <v>196</v>
      </c>
      <c r="AU137" s="155" t="s">
        <v>96</v>
      </c>
      <c r="AY137" s="15" t="s">
        <v>195</v>
      </c>
      <c r="BE137" s="156">
        <f>IF(N137="základní",J137,0)</f>
        <v>0</v>
      </c>
      <c r="BF137" s="156">
        <f>IF(N137="snížená",J137,0)</f>
        <v>0</v>
      </c>
      <c r="BG137" s="156">
        <f>IF(N137="zákl. přenesená",J137,0)</f>
        <v>0</v>
      </c>
      <c r="BH137" s="156">
        <f>IF(N137="sníž. přenesená",J137,0)</f>
        <v>0</v>
      </c>
      <c r="BI137" s="156">
        <f>IF(N137="nulová",J137,0)</f>
        <v>0</v>
      </c>
      <c r="BJ137" s="15" t="s">
        <v>93</v>
      </c>
      <c r="BK137" s="156">
        <f>ROUND(I137*H137,2)</f>
        <v>0</v>
      </c>
      <c r="BL137" s="15" t="s">
        <v>208</v>
      </c>
      <c r="BM137" s="155" t="s">
        <v>302</v>
      </c>
    </row>
    <row r="138" spans="1:47" s="2" customFormat="1" ht="39">
      <c r="A138" s="31"/>
      <c r="B138" s="32"/>
      <c r="C138" s="184"/>
      <c r="D138" s="201" t="s">
        <v>202</v>
      </c>
      <c r="E138" s="184"/>
      <c r="F138" s="202" t="s">
        <v>303</v>
      </c>
      <c r="G138" s="184"/>
      <c r="H138" s="184"/>
      <c r="I138" s="157"/>
      <c r="J138" s="184"/>
      <c r="K138" s="31"/>
      <c r="L138" s="32"/>
      <c r="M138" s="158"/>
      <c r="N138" s="159"/>
      <c r="O138" s="57"/>
      <c r="P138" s="57"/>
      <c r="Q138" s="57"/>
      <c r="R138" s="57"/>
      <c r="S138" s="57"/>
      <c r="T138" s="58"/>
      <c r="U138" s="31"/>
      <c r="V138" s="31"/>
      <c r="W138" s="31"/>
      <c r="X138" s="31"/>
      <c r="Y138" s="31"/>
      <c r="Z138" s="31"/>
      <c r="AA138" s="31"/>
      <c r="AB138" s="31"/>
      <c r="AC138" s="31"/>
      <c r="AD138" s="31"/>
      <c r="AE138" s="31"/>
      <c r="AT138" s="15" t="s">
        <v>202</v>
      </c>
      <c r="AU138" s="15" t="s">
        <v>96</v>
      </c>
    </row>
    <row r="139" spans="2:51" s="13" customFormat="1" ht="12">
      <c r="B139" s="160"/>
      <c r="C139" s="186"/>
      <c r="D139" s="201" t="s">
        <v>257</v>
      </c>
      <c r="E139" s="203" t="s">
        <v>1</v>
      </c>
      <c r="F139" s="204" t="s">
        <v>304</v>
      </c>
      <c r="G139" s="186"/>
      <c r="H139" s="205">
        <v>214.2</v>
      </c>
      <c r="I139" s="162"/>
      <c r="J139" s="186"/>
      <c r="L139" s="160"/>
      <c r="M139" s="163"/>
      <c r="N139" s="164"/>
      <c r="O139" s="164"/>
      <c r="P139" s="164"/>
      <c r="Q139" s="164"/>
      <c r="R139" s="164"/>
      <c r="S139" s="164"/>
      <c r="T139" s="165"/>
      <c r="AT139" s="161" t="s">
        <v>257</v>
      </c>
      <c r="AU139" s="161" t="s">
        <v>96</v>
      </c>
      <c r="AV139" s="13" t="s">
        <v>96</v>
      </c>
      <c r="AW139" s="13" t="s">
        <v>40</v>
      </c>
      <c r="AX139" s="13" t="s">
        <v>85</v>
      </c>
      <c r="AY139" s="161" t="s">
        <v>195</v>
      </c>
    </row>
    <row r="140" spans="1:65" s="2" customFormat="1" ht="24.2" customHeight="1">
      <c r="A140" s="31"/>
      <c r="B140" s="148"/>
      <c r="C140" s="196" t="s">
        <v>150</v>
      </c>
      <c r="D140" s="196" t="s">
        <v>196</v>
      </c>
      <c r="E140" s="197" t="s">
        <v>305</v>
      </c>
      <c r="F140" s="198" t="s">
        <v>306</v>
      </c>
      <c r="G140" s="199" t="s">
        <v>296</v>
      </c>
      <c r="H140" s="200">
        <v>189</v>
      </c>
      <c r="I140" s="149"/>
      <c r="J140" s="183">
        <f>ROUND(I140*H140,2)</f>
        <v>0</v>
      </c>
      <c r="K140" s="150"/>
      <c r="L140" s="32"/>
      <c r="M140" s="151" t="s">
        <v>1</v>
      </c>
      <c r="N140" s="152" t="s">
        <v>50</v>
      </c>
      <c r="O140" s="57"/>
      <c r="P140" s="153">
        <f>O140*H140</f>
        <v>0</v>
      </c>
      <c r="Q140" s="153">
        <v>9E-05</v>
      </c>
      <c r="R140" s="153">
        <f>Q140*H140</f>
        <v>0.01701</v>
      </c>
      <c r="S140" s="153">
        <v>0.115</v>
      </c>
      <c r="T140" s="154">
        <f>S140*H140</f>
        <v>21.735</v>
      </c>
      <c r="U140" s="31"/>
      <c r="V140" s="31"/>
      <c r="W140" s="31"/>
      <c r="X140" s="31"/>
      <c r="Y140" s="31"/>
      <c r="Z140" s="31"/>
      <c r="AA140" s="31"/>
      <c r="AB140" s="31"/>
      <c r="AC140" s="31"/>
      <c r="AD140" s="31"/>
      <c r="AE140" s="31"/>
      <c r="AR140" s="155" t="s">
        <v>208</v>
      </c>
      <c r="AT140" s="155" t="s">
        <v>196</v>
      </c>
      <c r="AU140" s="155" t="s">
        <v>96</v>
      </c>
      <c r="AY140" s="15" t="s">
        <v>195</v>
      </c>
      <c r="BE140" s="156">
        <f>IF(N140="základní",J140,0)</f>
        <v>0</v>
      </c>
      <c r="BF140" s="156">
        <f>IF(N140="snížená",J140,0)</f>
        <v>0</v>
      </c>
      <c r="BG140" s="156">
        <f>IF(N140="zákl. přenesená",J140,0)</f>
        <v>0</v>
      </c>
      <c r="BH140" s="156">
        <f>IF(N140="sníž. přenesená",J140,0)</f>
        <v>0</v>
      </c>
      <c r="BI140" s="156">
        <f>IF(N140="nulová",J140,0)</f>
        <v>0</v>
      </c>
      <c r="BJ140" s="15" t="s">
        <v>93</v>
      </c>
      <c r="BK140" s="156">
        <f>ROUND(I140*H140,2)</f>
        <v>0</v>
      </c>
      <c r="BL140" s="15" t="s">
        <v>208</v>
      </c>
      <c r="BM140" s="155" t="s">
        <v>307</v>
      </c>
    </row>
    <row r="141" spans="1:47" s="2" customFormat="1" ht="29.25">
      <c r="A141" s="31"/>
      <c r="B141" s="32"/>
      <c r="C141" s="184"/>
      <c r="D141" s="201" t="s">
        <v>202</v>
      </c>
      <c r="E141" s="184"/>
      <c r="F141" s="202" t="s">
        <v>308</v>
      </c>
      <c r="G141" s="184"/>
      <c r="H141" s="184"/>
      <c r="I141" s="157"/>
      <c r="J141" s="184"/>
      <c r="K141" s="31"/>
      <c r="L141" s="32"/>
      <c r="M141" s="158"/>
      <c r="N141" s="159"/>
      <c r="O141" s="57"/>
      <c r="P141" s="57"/>
      <c r="Q141" s="57"/>
      <c r="R141" s="57"/>
      <c r="S141" s="57"/>
      <c r="T141" s="58"/>
      <c r="U141" s="31"/>
      <c r="V141" s="31"/>
      <c r="W141" s="31"/>
      <c r="X141" s="31"/>
      <c r="Y141" s="31"/>
      <c r="Z141" s="31"/>
      <c r="AA141" s="31"/>
      <c r="AB141" s="31"/>
      <c r="AC141" s="31"/>
      <c r="AD141" s="31"/>
      <c r="AE141" s="31"/>
      <c r="AT141" s="15" t="s">
        <v>202</v>
      </c>
      <c r="AU141" s="15" t="s">
        <v>96</v>
      </c>
    </row>
    <row r="142" spans="2:51" s="13" customFormat="1" ht="12">
      <c r="B142" s="160"/>
      <c r="C142" s="186"/>
      <c r="D142" s="201" t="s">
        <v>257</v>
      </c>
      <c r="E142" s="203" t="s">
        <v>1</v>
      </c>
      <c r="F142" s="204" t="s">
        <v>309</v>
      </c>
      <c r="G142" s="186"/>
      <c r="H142" s="205">
        <v>189</v>
      </c>
      <c r="I142" s="162"/>
      <c r="J142" s="186"/>
      <c r="L142" s="160"/>
      <c r="M142" s="163"/>
      <c r="N142" s="164"/>
      <c r="O142" s="164"/>
      <c r="P142" s="164"/>
      <c r="Q142" s="164"/>
      <c r="R142" s="164"/>
      <c r="S142" s="164"/>
      <c r="T142" s="165"/>
      <c r="AT142" s="161" t="s">
        <v>257</v>
      </c>
      <c r="AU142" s="161" t="s">
        <v>96</v>
      </c>
      <c r="AV142" s="13" t="s">
        <v>96</v>
      </c>
      <c r="AW142" s="13" t="s">
        <v>40</v>
      </c>
      <c r="AX142" s="13" t="s">
        <v>93</v>
      </c>
      <c r="AY142" s="161" t="s">
        <v>195</v>
      </c>
    </row>
    <row r="143" spans="1:65" s="2" customFormat="1" ht="16.5" customHeight="1">
      <c r="A143" s="31"/>
      <c r="B143" s="148"/>
      <c r="C143" s="196" t="s">
        <v>208</v>
      </c>
      <c r="D143" s="196" t="s">
        <v>196</v>
      </c>
      <c r="E143" s="197" t="s">
        <v>310</v>
      </c>
      <c r="F143" s="198" t="s">
        <v>311</v>
      </c>
      <c r="G143" s="199" t="s">
        <v>312</v>
      </c>
      <c r="H143" s="200">
        <v>50</v>
      </c>
      <c r="I143" s="149"/>
      <c r="J143" s="183">
        <f>ROUND(I143*H143,2)</f>
        <v>0</v>
      </c>
      <c r="K143" s="150"/>
      <c r="L143" s="32"/>
      <c r="M143" s="151" t="s">
        <v>1</v>
      </c>
      <c r="N143" s="152" t="s">
        <v>50</v>
      </c>
      <c r="O143" s="57"/>
      <c r="P143" s="153">
        <f>O143*H143</f>
        <v>0</v>
      </c>
      <c r="Q143" s="153">
        <v>0.00719</v>
      </c>
      <c r="R143" s="153">
        <f>Q143*H143</f>
        <v>0.3595</v>
      </c>
      <c r="S143" s="153">
        <v>0</v>
      </c>
      <c r="T143" s="154">
        <f>S143*H143</f>
        <v>0</v>
      </c>
      <c r="U143" s="31"/>
      <c r="V143" s="31"/>
      <c r="W143" s="31"/>
      <c r="X143" s="31"/>
      <c r="Y143" s="31"/>
      <c r="Z143" s="31"/>
      <c r="AA143" s="31"/>
      <c r="AB143" s="31"/>
      <c r="AC143" s="31"/>
      <c r="AD143" s="31"/>
      <c r="AE143" s="31"/>
      <c r="AR143" s="155" t="s">
        <v>208</v>
      </c>
      <c r="AT143" s="155" t="s">
        <v>196</v>
      </c>
      <c r="AU143" s="155" t="s">
        <v>96</v>
      </c>
      <c r="AY143" s="15" t="s">
        <v>195</v>
      </c>
      <c r="BE143" s="156">
        <f>IF(N143="základní",J143,0)</f>
        <v>0</v>
      </c>
      <c r="BF143" s="156">
        <f>IF(N143="snížená",J143,0)</f>
        <v>0</v>
      </c>
      <c r="BG143" s="156">
        <f>IF(N143="zákl. přenesená",J143,0)</f>
        <v>0</v>
      </c>
      <c r="BH143" s="156">
        <f>IF(N143="sníž. přenesená",J143,0)</f>
        <v>0</v>
      </c>
      <c r="BI143" s="156">
        <f>IF(N143="nulová",J143,0)</f>
        <v>0</v>
      </c>
      <c r="BJ143" s="15" t="s">
        <v>93</v>
      </c>
      <c r="BK143" s="156">
        <f>ROUND(I143*H143,2)</f>
        <v>0</v>
      </c>
      <c r="BL143" s="15" t="s">
        <v>208</v>
      </c>
      <c r="BM143" s="155" t="s">
        <v>313</v>
      </c>
    </row>
    <row r="144" spans="1:47" s="2" customFormat="1" ht="12">
      <c r="A144" s="31"/>
      <c r="B144" s="32"/>
      <c r="C144" s="184"/>
      <c r="D144" s="201" t="s">
        <v>202</v>
      </c>
      <c r="E144" s="184"/>
      <c r="F144" s="202" t="s">
        <v>314</v>
      </c>
      <c r="G144" s="184"/>
      <c r="H144" s="184"/>
      <c r="I144" s="157"/>
      <c r="J144" s="184"/>
      <c r="K144" s="31"/>
      <c r="L144" s="32"/>
      <c r="M144" s="158"/>
      <c r="N144" s="159"/>
      <c r="O144" s="57"/>
      <c r="P144" s="57"/>
      <c r="Q144" s="57"/>
      <c r="R144" s="57"/>
      <c r="S144" s="57"/>
      <c r="T144" s="58"/>
      <c r="U144" s="31"/>
      <c r="V144" s="31"/>
      <c r="W144" s="31"/>
      <c r="X144" s="31"/>
      <c r="Y144" s="31"/>
      <c r="Z144" s="31"/>
      <c r="AA144" s="31"/>
      <c r="AB144" s="31"/>
      <c r="AC144" s="31"/>
      <c r="AD144" s="31"/>
      <c r="AE144" s="31"/>
      <c r="AT144" s="15" t="s">
        <v>202</v>
      </c>
      <c r="AU144" s="15" t="s">
        <v>96</v>
      </c>
    </row>
    <row r="145" spans="2:51" s="13" customFormat="1" ht="12">
      <c r="B145" s="160"/>
      <c r="C145" s="186"/>
      <c r="D145" s="201" t="s">
        <v>257</v>
      </c>
      <c r="E145" s="203" t="s">
        <v>1</v>
      </c>
      <c r="F145" s="204" t="s">
        <v>315</v>
      </c>
      <c r="G145" s="186"/>
      <c r="H145" s="205">
        <v>50</v>
      </c>
      <c r="I145" s="162"/>
      <c r="J145" s="186"/>
      <c r="L145" s="160"/>
      <c r="M145" s="163"/>
      <c r="N145" s="164"/>
      <c r="O145" s="164"/>
      <c r="P145" s="164"/>
      <c r="Q145" s="164"/>
      <c r="R145" s="164"/>
      <c r="S145" s="164"/>
      <c r="T145" s="165"/>
      <c r="AT145" s="161" t="s">
        <v>257</v>
      </c>
      <c r="AU145" s="161" t="s">
        <v>96</v>
      </c>
      <c r="AV145" s="13" t="s">
        <v>96</v>
      </c>
      <c r="AW145" s="13" t="s">
        <v>40</v>
      </c>
      <c r="AX145" s="13" t="s">
        <v>93</v>
      </c>
      <c r="AY145" s="161" t="s">
        <v>195</v>
      </c>
    </row>
    <row r="146" spans="1:65" s="2" customFormat="1" ht="24.2" customHeight="1">
      <c r="A146" s="31"/>
      <c r="B146" s="148"/>
      <c r="C146" s="196" t="s">
        <v>194</v>
      </c>
      <c r="D146" s="196" t="s">
        <v>196</v>
      </c>
      <c r="E146" s="197" t="s">
        <v>316</v>
      </c>
      <c r="F146" s="198" t="s">
        <v>317</v>
      </c>
      <c r="G146" s="199" t="s">
        <v>318</v>
      </c>
      <c r="H146" s="200">
        <v>120</v>
      </c>
      <c r="I146" s="149"/>
      <c r="J146" s="183">
        <f>ROUND(I146*H146,2)</f>
        <v>0</v>
      </c>
      <c r="K146" s="150"/>
      <c r="L146" s="32"/>
      <c r="M146" s="151" t="s">
        <v>1</v>
      </c>
      <c r="N146" s="152" t="s">
        <v>50</v>
      </c>
      <c r="O146" s="57"/>
      <c r="P146" s="153">
        <f>O146*H146</f>
        <v>0</v>
      </c>
      <c r="Q146" s="153">
        <v>4E-05</v>
      </c>
      <c r="R146" s="153">
        <f>Q146*H146</f>
        <v>0.0048000000000000004</v>
      </c>
      <c r="S146" s="153">
        <v>0</v>
      </c>
      <c r="T146" s="154">
        <f>S146*H146</f>
        <v>0</v>
      </c>
      <c r="U146" s="31"/>
      <c r="V146" s="31"/>
      <c r="W146" s="31"/>
      <c r="X146" s="31"/>
      <c r="Y146" s="31"/>
      <c r="Z146" s="31"/>
      <c r="AA146" s="31"/>
      <c r="AB146" s="31"/>
      <c r="AC146" s="31"/>
      <c r="AD146" s="31"/>
      <c r="AE146" s="31"/>
      <c r="AR146" s="155" t="s">
        <v>208</v>
      </c>
      <c r="AT146" s="155" t="s">
        <v>196</v>
      </c>
      <c r="AU146" s="155" t="s">
        <v>96</v>
      </c>
      <c r="AY146" s="15" t="s">
        <v>195</v>
      </c>
      <c r="BE146" s="156">
        <f>IF(N146="základní",J146,0)</f>
        <v>0</v>
      </c>
      <c r="BF146" s="156">
        <f>IF(N146="snížená",J146,0)</f>
        <v>0</v>
      </c>
      <c r="BG146" s="156">
        <f>IF(N146="zákl. přenesená",J146,0)</f>
        <v>0</v>
      </c>
      <c r="BH146" s="156">
        <f>IF(N146="sníž. přenesená",J146,0)</f>
        <v>0</v>
      </c>
      <c r="BI146" s="156">
        <f>IF(N146="nulová",J146,0)</f>
        <v>0</v>
      </c>
      <c r="BJ146" s="15" t="s">
        <v>93</v>
      </c>
      <c r="BK146" s="156">
        <f>ROUND(I146*H146,2)</f>
        <v>0</v>
      </c>
      <c r="BL146" s="15" t="s">
        <v>208</v>
      </c>
      <c r="BM146" s="155" t="s">
        <v>319</v>
      </c>
    </row>
    <row r="147" spans="1:47" s="2" customFormat="1" ht="19.5">
      <c r="A147" s="31"/>
      <c r="B147" s="32"/>
      <c r="C147" s="184"/>
      <c r="D147" s="201" t="s">
        <v>202</v>
      </c>
      <c r="E147" s="184"/>
      <c r="F147" s="202" t="s">
        <v>320</v>
      </c>
      <c r="G147" s="184"/>
      <c r="H147" s="184"/>
      <c r="I147" s="157"/>
      <c r="J147" s="184"/>
      <c r="K147" s="31"/>
      <c r="L147" s="32"/>
      <c r="M147" s="158"/>
      <c r="N147" s="159"/>
      <c r="O147" s="57"/>
      <c r="P147" s="57"/>
      <c r="Q147" s="57"/>
      <c r="R147" s="57"/>
      <c r="S147" s="57"/>
      <c r="T147" s="58"/>
      <c r="U147" s="31"/>
      <c r="V147" s="31"/>
      <c r="W147" s="31"/>
      <c r="X147" s="31"/>
      <c r="Y147" s="31"/>
      <c r="Z147" s="31"/>
      <c r="AA147" s="31"/>
      <c r="AB147" s="31"/>
      <c r="AC147" s="31"/>
      <c r="AD147" s="31"/>
      <c r="AE147" s="31"/>
      <c r="AT147" s="15" t="s">
        <v>202</v>
      </c>
      <c r="AU147" s="15" t="s">
        <v>96</v>
      </c>
    </row>
    <row r="148" spans="2:51" s="13" customFormat="1" ht="12">
      <c r="B148" s="160"/>
      <c r="C148" s="186"/>
      <c r="D148" s="201" t="s">
        <v>257</v>
      </c>
      <c r="E148" s="203" t="s">
        <v>1</v>
      </c>
      <c r="F148" s="204" t="s">
        <v>321</v>
      </c>
      <c r="G148" s="186"/>
      <c r="H148" s="205">
        <v>120</v>
      </c>
      <c r="I148" s="162"/>
      <c r="J148" s="186"/>
      <c r="L148" s="160"/>
      <c r="M148" s="163"/>
      <c r="N148" s="164"/>
      <c r="O148" s="164"/>
      <c r="P148" s="164"/>
      <c r="Q148" s="164"/>
      <c r="R148" s="164"/>
      <c r="S148" s="164"/>
      <c r="T148" s="165"/>
      <c r="AT148" s="161" t="s">
        <v>257</v>
      </c>
      <c r="AU148" s="161" t="s">
        <v>96</v>
      </c>
      <c r="AV148" s="13" t="s">
        <v>96</v>
      </c>
      <c r="AW148" s="13" t="s">
        <v>40</v>
      </c>
      <c r="AX148" s="13" t="s">
        <v>93</v>
      </c>
      <c r="AY148" s="161" t="s">
        <v>195</v>
      </c>
    </row>
    <row r="149" spans="1:65" s="2" customFormat="1" ht="24.2" customHeight="1">
      <c r="A149" s="31"/>
      <c r="B149" s="148"/>
      <c r="C149" s="196" t="s">
        <v>216</v>
      </c>
      <c r="D149" s="196" t="s">
        <v>196</v>
      </c>
      <c r="E149" s="197" t="s">
        <v>322</v>
      </c>
      <c r="F149" s="198" t="s">
        <v>323</v>
      </c>
      <c r="G149" s="199" t="s">
        <v>324</v>
      </c>
      <c r="H149" s="200">
        <v>10</v>
      </c>
      <c r="I149" s="149"/>
      <c r="J149" s="183">
        <f>ROUND(I149*H149,2)</f>
        <v>0</v>
      </c>
      <c r="K149" s="150"/>
      <c r="L149" s="32"/>
      <c r="M149" s="151" t="s">
        <v>1</v>
      </c>
      <c r="N149" s="152" t="s">
        <v>50</v>
      </c>
      <c r="O149" s="57"/>
      <c r="P149" s="153">
        <f>O149*H149</f>
        <v>0</v>
      </c>
      <c r="Q149" s="153">
        <v>0</v>
      </c>
      <c r="R149" s="153">
        <f>Q149*H149</f>
        <v>0</v>
      </c>
      <c r="S149" s="153">
        <v>0</v>
      </c>
      <c r="T149" s="154">
        <f>S149*H149</f>
        <v>0</v>
      </c>
      <c r="U149" s="31"/>
      <c r="V149" s="31"/>
      <c r="W149" s="31"/>
      <c r="X149" s="31"/>
      <c r="Y149" s="31"/>
      <c r="Z149" s="31"/>
      <c r="AA149" s="31"/>
      <c r="AB149" s="31"/>
      <c r="AC149" s="31"/>
      <c r="AD149" s="31"/>
      <c r="AE149" s="31"/>
      <c r="AR149" s="155" t="s">
        <v>208</v>
      </c>
      <c r="AT149" s="155" t="s">
        <v>196</v>
      </c>
      <c r="AU149" s="155" t="s">
        <v>96</v>
      </c>
      <c r="AY149" s="15" t="s">
        <v>195</v>
      </c>
      <c r="BE149" s="156">
        <f>IF(N149="základní",J149,0)</f>
        <v>0</v>
      </c>
      <c r="BF149" s="156">
        <f>IF(N149="snížená",J149,0)</f>
        <v>0</v>
      </c>
      <c r="BG149" s="156">
        <f>IF(N149="zákl. přenesená",J149,0)</f>
        <v>0</v>
      </c>
      <c r="BH149" s="156">
        <f>IF(N149="sníž. přenesená",J149,0)</f>
        <v>0</v>
      </c>
      <c r="BI149" s="156">
        <f>IF(N149="nulová",J149,0)</f>
        <v>0</v>
      </c>
      <c r="BJ149" s="15" t="s">
        <v>93</v>
      </c>
      <c r="BK149" s="156">
        <f>ROUND(I149*H149,2)</f>
        <v>0</v>
      </c>
      <c r="BL149" s="15" t="s">
        <v>208</v>
      </c>
      <c r="BM149" s="155" t="s">
        <v>325</v>
      </c>
    </row>
    <row r="150" spans="1:47" s="2" customFormat="1" ht="19.5">
      <c r="A150" s="31"/>
      <c r="B150" s="32"/>
      <c r="C150" s="184"/>
      <c r="D150" s="201" t="s">
        <v>202</v>
      </c>
      <c r="E150" s="184"/>
      <c r="F150" s="202" t="s">
        <v>326</v>
      </c>
      <c r="G150" s="184"/>
      <c r="H150" s="184"/>
      <c r="I150" s="157"/>
      <c r="J150" s="184"/>
      <c r="K150" s="31"/>
      <c r="L150" s="32"/>
      <c r="M150" s="158"/>
      <c r="N150" s="159"/>
      <c r="O150" s="57"/>
      <c r="P150" s="57"/>
      <c r="Q150" s="57"/>
      <c r="R150" s="57"/>
      <c r="S150" s="57"/>
      <c r="T150" s="58"/>
      <c r="U150" s="31"/>
      <c r="V150" s="31"/>
      <c r="W150" s="31"/>
      <c r="X150" s="31"/>
      <c r="Y150" s="31"/>
      <c r="Z150" s="31"/>
      <c r="AA150" s="31"/>
      <c r="AB150" s="31"/>
      <c r="AC150" s="31"/>
      <c r="AD150" s="31"/>
      <c r="AE150" s="31"/>
      <c r="AT150" s="15" t="s">
        <v>202</v>
      </c>
      <c r="AU150" s="15" t="s">
        <v>96</v>
      </c>
    </row>
    <row r="151" spans="2:51" s="13" customFormat="1" ht="12">
      <c r="B151" s="160"/>
      <c r="C151" s="186"/>
      <c r="D151" s="201" t="s">
        <v>257</v>
      </c>
      <c r="E151" s="203" t="s">
        <v>1</v>
      </c>
      <c r="F151" s="204" t="s">
        <v>234</v>
      </c>
      <c r="G151" s="186"/>
      <c r="H151" s="205">
        <v>10</v>
      </c>
      <c r="I151" s="162"/>
      <c r="J151" s="186"/>
      <c r="L151" s="160"/>
      <c r="M151" s="163"/>
      <c r="N151" s="164"/>
      <c r="O151" s="164"/>
      <c r="P151" s="164"/>
      <c r="Q151" s="164"/>
      <c r="R151" s="164"/>
      <c r="S151" s="164"/>
      <c r="T151" s="165"/>
      <c r="AT151" s="161" t="s">
        <v>257</v>
      </c>
      <c r="AU151" s="161" t="s">
        <v>96</v>
      </c>
      <c r="AV151" s="13" t="s">
        <v>96</v>
      </c>
      <c r="AW151" s="13" t="s">
        <v>40</v>
      </c>
      <c r="AX151" s="13" t="s">
        <v>93</v>
      </c>
      <c r="AY151" s="161" t="s">
        <v>195</v>
      </c>
    </row>
    <row r="152" spans="1:65" s="2" customFormat="1" ht="16.5" customHeight="1">
      <c r="A152" s="31"/>
      <c r="B152" s="148"/>
      <c r="C152" s="206" t="s">
        <v>220</v>
      </c>
      <c r="D152" s="206" t="s">
        <v>327</v>
      </c>
      <c r="E152" s="207" t="s">
        <v>328</v>
      </c>
      <c r="F152" s="208" t="s">
        <v>329</v>
      </c>
      <c r="G152" s="209" t="s">
        <v>330</v>
      </c>
      <c r="H152" s="210">
        <v>230.934</v>
      </c>
      <c r="I152" s="170"/>
      <c r="J152" s="187">
        <f>ROUND(I152*H152,2)</f>
        <v>0</v>
      </c>
      <c r="K152" s="171"/>
      <c r="L152" s="172"/>
      <c r="M152" s="173" t="s">
        <v>1</v>
      </c>
      <c r="N152" s="174" t="s">
        <v>50</v>
      </c>
      <c r="O152" s="57"/>
      <c r="P152" s="153">
        <f>O152*H152</f>
        <v>0</v>
      </c>
      <c r="Q152" s="153">
        <v>1</v>
      </c>
      <c r="R152" s="153">
        <f>Q152*H152</f>
        <v>230.934</v>
      </c>
      <c r="S152" s="153">
        <v>0</v>
      </c>
      <c r="T152" s="154">
        <f>S152*H152</f>
        <v>0</v>
      </c>
      <c r="U152" s="31"/>
      <c r="V152" s="31"/>
      <c r="W152" s="31"/>
      <c r="X152" s="31"/>
      <c r="Y152" s="31"/>
      <c r="Z152" s="31"/>
      <c r="AA152" s="31"/>
      <c r="AB152" s="31"/>
      <c r="AC152" s="31"/>
      <c r="AD152" s="31"/>
      <c r="AE152" s="31"/>
      <c r="AR152" s="155" t="s">
        <v>224</v>
      </c>
      <c r="AT152" s="155" t="s">
        <v>327</v>
      </c>
      <c r="AU152" s="155" t="s">
        <v>96</v>
      </c>
      <c r="AY152" s="15" t="s">
        <v>195</v>
      </c>
      <c r="BE152" s="156">
        <f>IF(N152="základní",J152,0)</f>
        <v>0</v>
      </c>
      <c r="BF152" s="156">
        <f>IF(N152="snížená",J152,0)</f>
        <v>0</v>
      </c>
      <c r="BG152" s="156">
        <f>IF(N152="zákl. přenesená",J152,0)</f>
        <v>0</v>
      </c>
      <c r="BH152" s="156">
        <f>IF(N152="sníž. přenesená",J152,0)</f>
        <v>0</v>
      </c>
      <c r="BI152" s="156">
        <f>IF(N152="nulová",J152,0)</f>
        <v>0</v>
      </c>
      <c r="BJ152" s="15" t="s">
        <v>93</v>
      </c>
      <c r="BK152" s="156">
        <f>ROUND(I152*H152,2)</f>
        <v>0</v>
      </c>
      <c r="BL152" s="15" t="s">
        <v>208</v>
      </c>
      <c r="BM152" s="155" t="s">
        <v>331</v>
      </c>
    </row>
    <row r="153" spans="1:47" s="2" customFormat="1" ht="12">
      <c r="A153" s="31"/>
      <c r="B153" s="32"/>
      <c r="C153" s="184"/>
      <c r="D153" s="201" t="s">
        <v>202</v>
      </c>
      <c r="E153" s="184"/>
      <c r="F153" s="202" t="s">
        <v>332</v>
      </c>
      <c r="G153" s="184"/>
      <c r="H153" s="184"/>
      <c r="I153" s="157"/>
      <c r="J153" s="184"/>
      <c r="K153" s="31"/>
      <c r="L153" s="32"/>
      <c r="M153" s="158"/>
      <c r="N153" s="159"/>
      <c r="O153" s="57"/>
      <c r="P153" s="57"/>
      <c r="Q153" s="57"/>
      <c r="R153" s="57"/>
      <c r="S153" s="57"/>
      <c r="T153" s="58"/>
      <c r="U153" s="31"/>
      <c r="V153" s="31"/>
      <c r="W153" s="31"/>
      <c r="X153" s="31"/>
      <c r="Y153" s="31"/>
      <c r="Z153" s="31"/>
      <c r="AA153" s="31"/>
      <c r="AB153" s="31"/>
      <c r="AC153" s="31"/>
      <c r="AD153" s="31"/>
      <c r="AE153" s="31"/>
      <c r="AT153" s="15" t="s">
        <v>202</v>
      </c>
      <c r="AU153" s="15" t="s">
        <v>96</v>
      </c>
    </row>
    <row r="154" spans="2:51" s="13" customFormat="1" ht="12">
      <c r="B154" s="160"/>
      <c r="C154" s="186"/>
      <c r="D154" s="201" t="s">
        <v>257</v>
      </c>
      <c r="E154" s="203" t="s">
        <v>1</v>
      </c>
      <c r="F154" s="204" t="s">
        <v>333</v>
      </c>
      <c r="G154" s="186"/>
      <c r="H154" s="205">
        <v>-42.186</v>
      </c>
      <c r="I154" s="162"/>
      <c r="J154" s="186"/>
      <c r="L154" s="160"/>
      <c r="M154" s="163"/>
      <c r="N154" s="164"/>
      <c r="O154" s="164"/>
      <c r="P154" s="164"/>
      <c r="Q154" s="164"/>
      <c r="R154" s="164"/>
      <c r="S154" s="164"/>
      <c r="T154" s="165"/>
      <c r="AT154" s="161" t="s">
        <v>257</v>
      </c>
      <c r="AU154" s="161" t="s">
        <v>96</v>
      </c>
      <c r="AV154" s="13" t="s">
        <v>96</v>
      </c>
      <c r="AW154" s="13" t="s">
        <v>40</v>
      </c>
      <c r="AX154" s="13" t="s">
        <v>85</v>
      </c>
      <c r="AY154" s="161" t="s">
        <v>195</v>
      </c>
    </row>
    <row r="155" spans="2:51" s="13" customFormat="1" ht="12">
      <c r="B155" s="160"/>
      <c r="C155" s="186"/>
      <c r="D155" s="201" t="s">
        <v>257</v>
      </c>
      <c r="E155" s="203" t="s">
        <v>1</v>
      </c>
      <c r="F155" s="204" t="s">
        <v>334</v>
      </c>
      <c r="G155" s="186"/>
      <c r="H155" s="205">
        <v>273.12</v>
      </c>
      <c r="I155" s="162"/>
      <c r="J155" s="186"/>
      <c r="L155" s="160"/>
      <c r="M155" s="163"/>
      <c r="N155" s="164"/>
      <c r="O155" s="164"/>
      <c r="P155" s="164"/>
      <c r="Q155" s="164"/>
      <c r="R155" s="164"/>
      <c r="S155" s="164"/>
      <c r="T155" s="165"/>
      <c r="AT155" s="161" t="s">
        <v>257</v>
      </c>
      <c r="AU155" s="161" t="s">
        <v>96</v>
      </c>
      <c r="AV155" s="13" t="s">
        <v>96</v>
      </c>
      <c r="AW155" s="13" t="s">
        <v>40</v>
      </c>
      <c r="AX155" s="13" t="s">
        <v>85</v>
      </c>
      <c r="AY155" s="161" t="s">
        <v>195</v>
      </c>
    </row>
    <row r="156" spans="1:65" s="2" customFormat="1" ht="24.2" customHeight="1">
      <c r="A156" s="31"/>
      <c r="B156" s="148"/>
      <c r="C156" s="196" t="s">
        <v>224</v>
      </c>
      <c r="D156" s="196" t="s">
        <v>196</v>
      </c>
      <c r="E156" s="197" t="s">
        <v>335</v>
      </c>
      <c r="F156" s="198" t="s">
        <v>336</v>
      </c>
      <c r="G156" s="199" t="s">
        <v>312</v>
      </c>
      <c r="H156" s="200">
        <v>30</v>
      </c>
      <c r="I156" s="149"/>
      <c r="J156" s="183">
        <f>ROUND(I156*H156,2)</f>
        <v>0</v>
      </c>
      <c r="K156" s="150"/>
      <c r="L156" s="32"/>
      <c r="M156" s="151" t="s">
        <v>1</v>
      </c>
      <c r="N156" s="152" t="s">
        <v>50</v>
      </c>
      <c r="O156" s="57"/>
      <c r="P156" s="153">
        <f>O156*H156</f>
        <v>0</v>
      </c>
      <c r="Q156" s="153">
        <v>0.00868</v>
      </c>
      <c r="R156" s="153">
        <f>Q156*H156</f>
        <v>0.2604</v>
      </c>
      <c r="S156" s="153">
        <v>0</v>
      </c>
      <c r="T156" s="154">
        <f>S156*H156</f>
        <v>0</v>
      </c>
      <c r="U156" s="31"/>
      <c r="V156" s="31"/>
      <c r="W156" s="31"/>
      <c r="X156" s="31"/>
      <c r="Y156" s="31"/>
      <c r="Z156" s="31"/>
      <c r="AA156" s="31"/>
      <c r="AB156" s="31"/>
      <c r="AC156" s="31"/>
      <c r="AD156" s="31"/>
      <c r="AE156" s="31"/>
      <c r="AR156" s="155" t="s">
        <v>208</v>
      </c>
      <c r="AT156" s="155" t="s">
        <v>196</v>
      </c>
      <c r="AU156" s="155" t="s">
        <v>96</v>
      </c>
      <c r="AY156" s="15" t="s">
        <v>195</v>
      </c>
      <c r="BE156" s="156">
        <f>IF(N156="základní",J156,0)</f>
        <v>0</v>
      </c>
      <c r="BF156" s="156">
        <f>IF(N156="snížená",J156,0)</f>
        <v>0</v>
      </c>
      <c r="BG156" s="156">
        <f>IF(N156="zákl. přenesená",J156,0)</f>
        <v>0</v>
      </c>
      <c r="BH156" s="156">
        <f>IF(N156="sníž. přenesená",J156,0)</f>
        <v>0</v>
      </c>
      <c r="BI156" s="156">
        <f>IF(N156="nulová",J156,0)</f>
        <v>0</v>
      </c>
      <c r="BJ156" s="15" t="s">
        <v>93</v>
      </c>
      <c r="BK156" s="156">
        <f>ROUND(I156*H156,2)</f>
        <v>0</v>
      </c>
      <c r="BL156" s="15" t="s">
        <v>208</v>
      </c>
      <c r="BM156" s="155" t="s">
        <v>337</v>
      </c>
    </row>
    <row r="157" spans="1:47" s="2" customFormat="1" ht="58.5">
      <c r="A157" s="31"/>
      <c r="B157" s="32"/>
      <c r="C157" s="184"/>
      <c r="D157" s="201" t="s">
        <v>202</v>
      </c>
      <c r="E157" s="184"/>
      <c r="F157" s="202" t="s">
        <v>338</v>
      </c>
      <c r="G157" s="184"/>
      <c r="H157" s="184"/>
      <c r="I157" s="157"/>
      <c r="J157" s="184"/>
      <c r="K157" s="31"/>
      <c r="L157" s="32"/>
      <c r="M157" s="158"/>
      <c r="N157" s="159"/>
      <c r="O157" s="57"/>
      <c r="P157" s="57"/>
      <c r="Q157" s="57"/>
      <c r="R157" s="57"/>
      <c r="S157" s="57"/>
      <c r="T157" s="58"/>
      <c r="U157" s="31"/>
      <c r="V157" s="31"/>
      <c r="W157" s="31"/>
      <c r="X157" s="31"/>
      <c r="Y157" s="31"/>
      <c r="Z157" s="31"/>
      <c r="AA157" s="31"/>
      <c r="AB157" s="31"/>
      <c r="AC157" s="31"/>
      <c r="AD157" s="31"/>
      <c r="AE157" s="31"/>
      <c r="AT157" s="15" t="s">
        <v>202</v>
      </c>
      <c r="AU157" s="15" t="s">
        <v>96</v>
      </c>
    </row>
    <row r="158" spans="2:51" s="13" customFormat="1" ht="12">
      <c r="B158" s="160"/>
      <c r="C158" s="186"/>
      <c r="D158" s="201" t="s">
        <v>257</v>
      </c>
      <c r="E158" s="203" t="s">
        <v>1</v>
      </c>
      <c r="F158" s="204" t="s">
        <v>339</v>
      </c>
      <c r="G158" s="186"/>
      <c r="H158" s="205">
        <v>30</v>
      </c>
      <c r="I158" s="162"/>
      <c r="J158" s="186"/>
      <c r="L158" s="160"/>
      <c r="M158" s="163"/>
      <c r="N158" s="164"/>
      <c r="O158" s="164"/>
      <c r="P158" s="164"/>
      <c r="Q158" s="164"/>
      <c r="R158" s="164"/>
      <c r="S158" s="164"/>
      <c r="T158" s="165"/>
      <c r="AT158" s="161" t="s">
        <v>257</v>
      </c>
      <c r="AU158" s="161" t="s">
        <v>96</v>
      </c>
      <c r="AV158" s="13" t="s">
        <v>96</v>
      </c>
      <c r="AW158" s="13" t="s">
        <v>40</v>
      </c>
      <c r="AX158" s="13" t="s">
        <v>93</v>
      </c>
      <c r="AY158" s="161" t="s">
        <v>195</v>
      </c>
    </row>
    <row r="159" spans="1:65" s="2" customFormat="1" ht="24.2" customHeight="1">
      <c r="A159" s="31"/>
      <c r="B159" s="148"/>
      <c r="C159" s="196" t="s">
        <v>229</v>
      </c>
      <c r="D159" s="196" t="s">
        <v>196</v>
      </c>
      <c r="E159" s="197" t="s">
        <v>340</v>
      </c>
      <c r="F159" s="198" t="s">
        <v>341</v>
      </c>
      <c r="G159" s="199" t="s">
        <v>312</v>
      </c>
      <c r="H159" s="200">
        <v>100</v>
      </c>
      <c r="I159" s="149"/>
      <c r="J159" s="183">
        <f>ROUND(I159*H159,2)</f>
        <v>0</v>
      </c>
      <c r="K159" s="150"/>
      <c r="L159" s="32"/>
      <c r="M159" s="151" t="s">
        <v>1</v>
      </c>
      <c r="N159" s="152" t="s">
        <v>50</v>
      </c>
      <c r="O159" s="57"/>
      <c r="P159" s="153">
        <f>O159*H159</f>
        <v>0</v>
      </c>
      <c r="Q159" s="153">
        <v>0.0369</v>
      </c>
      <c r="R159" s="153">
        <f>Q159*H159</f>
        <v>3.6900000000000004</v>
      </c>
      <c r="S159" s="153">
        <v>0</v>
      </c>
      <c r="T159" s="154">
        <f>S159*H159</f>
        <v>0</v>
      </c>
      <c r="U159" s="31"/>
      <c r="V159" s="31"/>
      <c r="W159" s="31"/>
      <c r="X159" s="31"/>
      <c r="Y159" s="31"/>
      <c r="Z159" s="31"/>
      <c r="AA159" s="31"/>
      <c r="AB159" s="31"/>
      <c r="AC159" s="31"/>
      <c r="AD159" s="31"/>
      <c r="AE159" s="31"/>
      <c r="AR159" s="155" t="s">
        <v>208</v>
      </c>
      <c r="AT159" s="155" t="s">
        <v>196</v>
      </c>
      <c r="AU159" s="155" t="s">
        <v>96</v>
      </c>
      <c r="AY159" s="15" t="s">
        <v>195</v>
      </c>
      <c r="BE159" s="156">
        <f>IF(N159="základní",J159,0)</f>
        <v>0</v>
      </c>
      <c r="BF159" s="156">
        <f>IF(N159="snížená",J159,0)</f>
        <v>0</v>
      </c>
      <c r="BG159" s="156">
        <f>IF(N159="zákl. přenesená",J159,0)</f>
        <v>0</v>
      </c>
      <c r="BH159" s="156">
        <f>IF(N159="sníž. přenesená",J159,0)</f>
        <v>0</v>
      </c>
      <c r="BI159" s="156">
        <f>IF(N159="nulová",J159,0)</f>
        <v>0</v>
      </c>
      <c r="BJ159" s="15" t="s">
        <v>93</v>
      </c>
      <c r="BK159" s="156">
        <f>ROUND(I159*H159,2)</f>
        <v>0</v>
      </c>
      <c r="BL159" s="15" t="s">
        <v>208</v>
      </c>
      <c r="BM159" s="155" t="s">
        <v>342</v>
      </c>
    </row>
    <row r="160" spans="1:47" s="2" customFormat="1" ht="58.5">
      <c r="A160" s="31"/>
      <c r="B160" s="32"/>
      <c r="C160" s="184"/>
      <c r="D160" s="201" t="s">
        <v>202</v>
      </c>
      <c r="E160" s="184"/>
      <c r="F160" s="202" t="s">
        <v>343</v>
      </c>
      <c r="G160" s="184"/>
      <c r="H160" s="184"/>
      <c r="I160" s="157"/>
      <c r="J160" s="184"/>
      <c r="K160" s="31"/>
      <c r="L160" s="32"/>
      <c r="M160" s="158"/>
      <c r="N160" s="159"/>
      <c r="O160" s="57"/>
      <c r="P160" s="57"/>
      <c r="Q160" s="57"/>
      <c r="R160" s="57"/>
      <c r="S160" s="57"/>
      <c r="T160" s="58"/>
      <c r="U160" s="31"/>
      <c r="V160" s="31"/>
      <c r="W160" s="31"/>
      <c r="X160" s="31"/>
      <c r="Y160" s="31"/>
      <c r="Z160" s="31"/>
      <c r="AA160" s="31"/>
      <c r="AB160" s="31"/>
      <c r="AC160" s="31"/>
      <c r="AD160" s="31"/>
      <c r="AE160" s="31"/>
      <c r="AT160" s="15" t="s">
        <v>202</v>
      </c>
      <c r="AU160" s="15" t="s">
        <v>96</v>
      </c>
    </row>
    <row r="161" spans="2:51" s="13" customFormat="1" ht="12">
      <c r="B161" s="160"/>
      <c r="C161" s="186"/>
      <c r="D161" s="201" t="s">
        <v>257</v>
      </c>
      <c r="E161" s="203" t="s">
        <v>1</v>
      </c>
      <c r="F161" s="204" t="s">
        <v>344</v>
      </c>
      <c r="G161" s="186"/>
      <c r="H161" s="205">
        <v>100</v>
      </c>
      <c r="I161" s="162"/>
      <c r="J161" s="186"/>
      <c r="L161" s="160"/>
      <c r="M161" s="163"/>
      <c r="N161" s="164"/>
      <c r="O161" s="164"/>
      <c r="P161" s="164"/>
      <c r="Q161" s="164"/>
      <c r="R161" s="164"/>
      <c r="S161" s="164"/>
      <c r="T161" s="165"/>
      <c r="AT161" s="161" t="s">
        <v>257</v>
      </c>
      <c r="AU161" s="161" t="s">
        <v>96</v>
      </c>
      <c r="AV161" s="13" t="s">
        <v>96</v>
      </c>
      <c r="AW161" s="13" t="s">
        <v>40</v>
      </c>
      <c r="AX161" s="13" t="s">
        <v>93</v>
      </c>
      <c r="AY161" s="161" t="s">
        <v>195</v>
      </c>
    </row>
    <row r="162" spans="1:65" s="2" customFormat="1" ht="24.2" customHeight="1">
      <c r="A162" s="31"/>
      <c r="B162" s="148"/>
      <c r="C162" s="196" t="s">
        <v>234</v>
      </c>
      <c r="D162" s="196" t="s">
        <v>196</v>
      </c>
      <c r="E162" s="197" t="s">
        <v>345</v>
      </c>
      <c r="F162" s="198" t="s">
        <v>346</v>
      </c>
      <c r="G162" s="199" t="s">
        <v>347</v>
      </c>
      <c r="H162" s="200">
        <v>124</v>
      </c>
      <c r="I162" s="149"/>
      <c r="J162" s="183">
        <f>ROUND(I162*H162,2)</f>
        <v>0</v>
      </c>
      <c r="K162" s="150"/>
      <c r="L162" s="32"/>
      <c r="M162" s="151" t="s">
        <v>1</v>
      </c>
      <c r="N162" s="152" t="s">
        <v>50</v>
      </c>
      <c r="O162" s="57"/>
      <c r="P162" s="153">
        <f>O162*H162</f>
        <v>0</v>
      </c>
      <c r="Q162" s="153">
        <v>0</v>
      </c>
      <c r="R162" s="153">
        <f>Q162*H162</f>
        <v>0</v>
      </c>
      <c r="S162" s="153">
        <v>0</v>
      </c>
      <c r="T162" s="154">
        <f>S162*H162</f>
        <v>0</v>
      </c>
      <c r="U162" s="31"/>
      <c r="V162" s="31"/>
      <c r="W162" s="31"/>
      <c r="X162" s="31"/>
      <c r="Y162" s="31"/>
      <c r="Z162" s="31"/>
      <c r="AA162" s="31"/>
      <c r="AB162" s="31"/>
      <c r="AC162" s="31"/>
      <c r="AD162" s="31"/>
      <c r="AE162" s="31"/>
      <c r="AR162" s="155" t="s">
        <v>208</v>
      </c>
      <c r="AT162" s="155" t="s">
        <v>196</v>
      </c>
      <c r="AU162" s="155" t="s">
        <v>96</v>
      </c>
      <c r="AY162" s="15" t="s">
        <v>195</v>
      </c>
      <c r="BE162" s="156">
        <f>IF(N162="základní",J162,0)</f>
        <v>0</v>
      </c>
      <c r="BF162" s="156">
        <f>IF(N162="snížená",J162,0)</f>
        <v>0</v>
      </c>
      <c r="BG162" s="156">
        <f>IF(N162="zákl. přenesená",J162,0)</f>
        <v>0</v>
      </c>
      <c r="BH162" s="156">
        <f>IF(N162="sníž. přenesená",J162,0)</f>
        <v>0</v>
      </c>
      <c r="BI162" s="156">
        <f>IF(N162="nulová",J162,0)</f>
        <v>0</v>
      </c>
      <c r="BJ162" s="15" t="s">
        <v>93</v>
      </c>
      <c r="BK162" s="156">
        <f>ROUND(I162*H162,2)</f>
        <v>0</v>
      </c>
      <c r="BL162" s="15" t="s">
        <v>208</v>
      </c>
      <c r="BM162" s="155" t="s">
        <v>348</v>
      </c>
    </row>
    <row r="163" spans="1:47" s="2" customFormat="1" ht="19.5">
      <c r="A163" s="31"/>
      <c r="B163" s="32"/>
      <c r="C163" s="184"/>
      <c r="D163" s="201" t="s">
        <v>202</v>
      </c>
      <c r="E163" s="184"/>
      <c r="F163" s="202" t="s">
        <v>349</v>
      </c>
      <c r="G163" s="184"/>
      <c r="H163" s="184"/>
      <c r="I163" s="157"/>
      <c r="J163" s="184"/>
      <c r="K163" s="31"/>
      <c r="L163" s="32"/>
      <c r="M163" s="158"/>
      <c r="N163" s="159"/>
      <c r="O163" s="57"/>
      <c r="P163" s="57"/>
      <c r="Q163" s="57"/>
      <c r="R163" s="57"/>
      <c r="S163" s="57"/>
      <c r="T163" s="58"/>
      <c r="U163" s="31"/>
      <c r="V163" s="31"/>
      <c r="W163" s="31"/>
      <c r="X163" s="31"/>
      <c r="Y163" s="31"/>
      <c r="Z163" s="31"/>
      <c r="AA163" s="31"/>
      <c r="AB163" s="31"/>
      <c r="AC163" s="31"/>
      <c r="AD163" s="31"/>
      <c r="AE163" s="31"/>
      <c r="AT163" s="15" t="s">
        <v>202</v>
      </c>
      <c r="AU163" s="15" t="s">
        <v>96</v>
      </c>
    </row>
    <row r="164" spans="2:51" s="13" customFormat="1" ht="12">
      <c r="B164" s="160"/>
      <c r="C164" s="186"/>
      <c r="D164" s="201" t="s">
        <v>257</v>
      </c>
      <c r="E164" s="203" t="s">
        <v>1</v>
      </c>
      <c r="F164" s="204" t="s">
        <v>350</v>
      </c>
      <c r="G164" s="186"/>
      <c r="H164" s="205">
        <v>124</v>
      </c>
      <c r="I164" s="162"/>
      <c r="J164" s="186"/>
      <c r="L164" s="160"/>
      <c r="M164" s="163"/>
      <c r="N164" s="164"/>
      <c r="O164" s="164"/>
      <c r="P164" s="164"/>
      <c r="Q164" s="164"/>
      <c r="R164" s="164"/>
      <c r="S164" s="164"/>
      <c r="T164" s="165"/>
      <c r="AT164" s="161" t="s">
        <v>257</v>
      </c>
      <c r="AU164" s="161" t="s">
        <v>96</v>
      </c>
      <c r="AV164" s="13" t="s">
        <v>96</v>
      </c>
      <c r="AW164" s="13" t="s">
        <v>40</v>
      </c>
      <c r="AX164" s="13" t="s">
        <v>93</v>
      </c>
      <c r="AY164" s="161" t="s">
        <v>195</v>
      </c>
    </row>
    <row r="165" spans="1:65" s="2" customFormat="1" ht="24.2" customHeight="1">
      <c r="A165" s="31"/>
      <c r="B165" s="148"/>
      <c r="C165" s="196" t="s">
        <v>239</v>
      </c>
      <c r="D165" s="196" t="s">
        <v>196</v>
      </c>
      <c r="E165" s="197" t="s">
        <v>351</v>
      </c>
      <c r="F165" s="198" t="s">
        <v>352</v>
      </c>
      <c r="G165" s="199" t="s">
        <v>296</v>
      </c>
      <c r="H165" s="200">
        <v>24</v>
      </c>
      <c r="I165" s="149"/>
      <c r="J165" s="183">
        <f>ROUND(I165*H165,2)</f>
        <v>0</v>
      </c>
      <c r="K165" s="150"/>
      <c r="L165" s="32"/>
      <c r="M165" s="151" t="s">
        <v>1</v>
      </c>
      <c r="N165" s="152" t="s">
        <v>50</v>
      </c>
      <c r="O165" s="57"/>
      <c r="P165" s="153">
        <f>O165*H165</f>
        <v>0</v>
      </c>
      <c r="Q165" s="153">
        <v>0</v>
      </c>
      <c r="R165" s="153">
        <f>Q165*H165</f>
        <v>0</v>
      </c>
      <c r="S165" s="153">
        <v>0</v>
      </c>
      <c r="T165" s="154">
        <f>S165*H165</f>
        <v>0</v>
      </c>
      <c r="U165" s="31"/>
      <c r="V165" s="31"/>
      <c r="W165" s="31"/>
      <c r="X165" s="31"/>
      <c r="Y165" s="31"/>
      <c r="Z165" s="31"/>
      <c r="AA165" s="31"/>
      <c r="AB165" s="31"/>
      <c r="AC165" s="31"/>
      <c r="AD165" s="31"/>
      <c r="AE165" s="31"/>
      <c r="AR165" s="155" t="s">
        <v>208</v>
      </c>
      <c r="AT165" s="155" t="s">
        <v>196</v>
      </c>
      <c r="AU165" s="155" t="s">
        <v>96</v>
      </c>
      <c r="AY165" s="15" t="s">
        <v>195</v>
      </c>
      <c r="BE165" s="156">
        <f>IF(N165="základní",J165,0)</f>
        <v>0</v>
      </c>
      <c r="BF165" s="156">
        <f>IF(N165="snížená",J165,0)</f>
        <v>0</v>
      </c>
      <c r="BG165" s="156">
        <f>IF(N165="zákl. přenesená",J165,0)</f>
        <v>0</v>
      </c>
      <c r="BH165" s="156">
        <f>IF(N165="sníž. přenesená",J165,0)</f>
        <v>0</v>
      </c>
      <c r="BI165" s="156">
        <f>IF(N165="nulová",J165,0)</f>
        <v>0</v>
      </c>
      <c r="BJ165" s="15" t="s">
        <v>93</v>
      </c>
      <c r="BK165" s="156">
        <f>ROUND(I165*H165,2)</f>
        <v>0</v>
      </c>
      <c r="BL165" s="15" t="s">
        <v>208</v>
      </c>
      <c r="BM165" s="155" t="s">
        <v>353</v>
      </c>
    </row>
    <row r="166" spans="1:47" s="2" customFormat="1" ht="19.5">
      <c r="A166" s="31"/>
      <c r="B166" s="32"/>
      <c r="C166" s="184"/>
      <c r="D166" s="201" t="s">
        <v>202</v>
      </c>
      <c r="E166" s="184"/>
      <c r="F166" s="202" t="s">
        <v>354</v>
      </c>
      <c r="G166" s="184"/>
      <c r="H166" s="184"/>
      <c r="I166" s="157"/>
      <c r="J166" s="184"/>
      <c r="K166" s="31"/>
      <c r="L166" s="32"/>
      <c r="M166" s="158"/>
      <c r="N166" s="159"/>
      <c r="O166" s="57"/>
      <c r="P166" s="57"/>
      <c r="Q166" s="57"/>
      <c r="R166" s="57"/>
      <c r="S166" s="57"/>
      <c r="T166" s="58"/>
      <c r="U166" s="31"/>
      <c r="V166" s="31"/>
      <c r="W166" s="31"/>
      <c r="X166" s="31"/>
      <c r="Y166" s="31"/>
      <c r="Z166" s="31"/>
      <c r="AA166" s="31"/>
      <c r="AB166" s="31"/>
      <c r="AC166" s="31"/>
      <c r="AD166" s="31"/>
      <c r="AE166" s="31"/>
      <c r="AT166" s="15" t="s">
        <v>202</v>
      </c>
      <c r="AU166" s="15" t="s">
        <v>96</v>
      </c>
    </row>
    <row r="167" spans="2:51" s="13" customFormat="1" ht="12">
      <c r="B167" s="160"/>
      <c r="C167" s="186"/>
      <c r="D167" s="201" t="s">
        <v>257</v>
      </c>
      <c r="E167" s="203" t="s">
        <v>1</v>
      </c>
      <c r="F167" s="204" t="s">
        <v>355</v>
      </c>
      <c r="G167" s="186"/>
      <c r="H167" s="205">
        <v>24</v>
      </c>
      <c r="I167" s="162"/>
      <c r="J167" s="186"/>
      <c r="L167" s="160"/>
      <c r="M167" s="163"/>
      <c r="N167" s="164"/>
      <c r="O167" s="164"/>
      <c r="P167" s="164"/>
      <c r="Q167" s="164"/>
      <c r="R167" s="164"/>
      <c r="S167" s="164"/>
      <c r="T167" s="165"/>
      <c r="AT167" s="161" t="s">
        <v>257</v>
      </c>
      <c r="AU167" s="161" t="s">
        <v>96</v>
      </c>
      <c r="AV167" s="13" t="s">
        <v>96</v>
      </c>
      <c r="AW167" s="13" t="s">
        <v>40</v>
      </c>
      <c r="AX167" s="13" t="s">
        <v>93</v>
      </c>
      <c r="AY167" s="161" t="s">
        <v>195</v>
      </c>
    </row>
    <row r="168" spans="1:65" s="2" customFormat="1" ht="33" customHeight="1">
      <c r="A168" s="31"/>
      <c r="B168" s="148"/>
      <c r="C168" s="196" t="s">
        <v>245</v>
      </c>
      <c r="D168" s="196" t="s">
        <v>196</v>
      </c>
      <c r="E168" s="197" t="s">
        <v>356</v>
      </c>
      <c r="F168" s="198" t="s">
        <v>357</v>
      </c>
      <c r="G168" s="199" t="s">
        <v>347</v>
      </c>
      <c r="H168" s="200">
        <v>155.491</v>
      </c>
      <c r="I168" s="149"/>
      <c r="J168" s="183">
        <f>ROUND(I168*H168,2)</f>
        <v>0</v>
      </c>
      <c r="K168" s="150"/>
      <c r="L168" s="32"/>
      <c r="M168" s="151" t="s">
        <v>1</v>
      </c>
      <c r="N168" s="152" t="s">
        <v>50</v>
      </c>
      <c r="O168" s="57"/>
      <c r="P168" s="153">
        <f>O168*H168</f>
        <v>0</v>
      </c>
      <c r="Q168" s="153">
        <v>0</v>
      </c>
      <c r="R168" s="153">
        <f>Q168*H168</f>
        <v>0</v>
      </c>
      <c r="S168" s="153">
        <v>0</v>
      </c>
      <c r="T168" s="154">
        <f>S168*H168</f>
        <v>0</v>
      </c>
      <c r="U168" s="31"/>
      <c r="V168" s="31"/>
      <c r="W168" s="31"/>
      <c r="X168" s="31"/>
      <c r="Y168" s="31"/>
      <c r="Z168" s="31"/>
      <c r="AA168" s="31"/>
      <c r="AB168" s="31"/>
      <c r="AC168" s="31"/>
      <c r="AD168" s="31"/>
      <c r="AE168" s="31"/>
      <c r="AR168" s="155" t="s">
        <v>208</v>
      </c>
      <c r="AT168" s="155" t="s">
        <v>196</v>
      </c>
      <c r="AU168" s="155" t="s">
        <v>96</v>
      </c>
      <c r="AY168" s="15" t="s">
        <v>195</v>
      </c>
      <c r="BE168" s="156">
        <f>IF(N168="základní",J168,0)</f>
        <v>0</v>
      </c>
      <c r="BF168" s="156">
        <f>IF(N168="snížená",J168,0)</f>
        <v>0</v>
      </c>
      <c r="BG168" s="156">
        <f>IF(N168="zákl. přenesená",J168,0)</f>
        <v>0</v>
      </c>
      <c r="BH168" s="156">
        <f>IF(N168="sníž. přenesená",J168,0)</f>
        <v>0</v>
      </c>
      <c r="BI168" s="156">
        <f>IF(N168="nulová",J168,0)</f>
        <v>0</v>
      </c>
      <c r="BJ168" s="15" t="s">
        <v>93</v>
      </c>
      <c r="BK168" s="156">
        <f>ROUND(I168*H168,2)</f>
        <v>0</v>
      </c>
      <c r="BL168" s="15" t="s">
        <v>208</v>
      </c>
      <c r="BM168" s="155" t="s">
        <v>358</v>
      </c>
    </row>
    <row r="169" spans="1:47" s="2" customFormat="1" ht="29.25">
      <c r="A169" s="31"/>
      <c r="B169" s="32"/>
      <c r="C169" s="184"/>
      <c r="D169" s="201" t="s">
        <v>202</v>
      </c>
      <c r="E169" s="184"/>
      <c r="F169" s="202" t="s">
        <v>359</v>
      </c>
      <c r="G169" s="184"/>
      <c r="H169" s="184"/>
      <c r="I169" s="157"/>
      <c r="J169" s="184"/>
      <c r="K169" s="31"/>
      <c r="L169" s="32"/>
      <c r="M169" s="158"/>
      <c r="N169" s="159"/>
      <c r="O169" s="57"/>
      <c r="P169" s="57"/>
      <c r="Q169" s="57"/>
      <c r="R169" s="57"/>
      <c r="S169" s="57"/>
      <c r="T169" s="58"/>
      <c r="U169" s="31"/>
      <c r="V169" s="31"/>
      <c r="W169" s="31"/>
      <c r="X169" s="31"/>
      <c r="Y169" s="31"/>
      <c r="Z169" s="31"/>
      <c r="AA169" s="31"/>
      <c r="AB169" s="31"/>
      <c r="AC169" s="31"/>
      <c r="AD169" s="31"/>
      <c r="AE169" s="31"/>
      <c r="AT169" s="15" t="s">
        <v>202</v>
      </c>
      <c r="AU169" s="15" t="s">
        <v>96</v>
      </c>
    </row>
    <row r="170" spans="2:51" s="13" customFormat="1" ht="22.5">
      <c r="B170" s="160"/>
      <c r="C170" s="186"/>
      <c r="D170" s="201" t="s">
        <v>257</v>
      </c>
      <c r="E170" s="203" t="s">
        <v>1</v>
      </c>
      <c r="F170" s="204" t="s">
        <v>360</v>
      </c>
      <c r="G170" s="186"/>
      <c r="H170" s="205">
        <v>180.835</v>
      </c>
      <c r="I170" s="162"/>
      <c r="J170" s="186"/>
      <c r="L170" s="160"/>
      <c r="M170" s="163"/>
      <c r="N170" s="164"/>
      <c r="O170" s="164"/>
      <c r="P170" s="164"/>
      <c r="Q170" s="164"/>
      <c r="R170" s="164"/>
      <c r="S170" s="164"/>
      <c r="T170" s="165"/>
      <c r="AT170" s="161" t="s">
        <v>257</v>
      </c>
      <c r="AU170" s="161" t="s">
        <v>96</v>
      </c>
      <c r="AV170" s="13" t="s">
        <v>96</v>
      </c>
      <c r="AW170" s="13" t="s">
        <v>40</v>
      </c>
      <c r="AX170" s="13" t="s">
        <v>85</v>
      </c>
      <c r="AY170" s="161" t="s">
        <v>195</v>
      </c>
    </row>
    <row r="171" spans="2:51" s="13" customFormat="1" ht="12">
      <c r="B171" s="160"/>
      <c r="C171" s="186"/>
      <c r="D171" s="201" t="s">
        <v>257</v>
      </c>
      <c r="E171" s="203" t="s">
        <v>1</v>
      </c>
      <c r="F171" s="204" t="s">
        <v>361</v>
      </c>
      <c r="G171" s="186"/>
      <c r="H171" s="205">
        <v>-25.344</v>
      </c>
      <c r="I171" s="162"/>
      <c r="J171" s="186"/>
      <c r="L171" s="160"/>
      <c r="M171" s="163"/>
      <c r="N171" s="164"/>
      <c r="O171" s="164"/>
      <c r="P171" s="164"/>
      <c r="Q171" s="164"/>
      <c r="R171" s="164"/>
      <c r="S171" s="164"/>
      <c r="T171" s="165"/>
      <c r="AT171" s="161" t="s">
        <v>257</v>
      </c>
      <c r="AU171" s="161" t="s">
        <v>96</v>
      </c>
      <c r="AV171" s="13" t="s">
        <v>96</v>
      </c>
      <c r="AW171" s="13" t="s">
        <v>40</v>
      </c>
      <c r="AX171" s="13" t="s">
        <v>85</v>
      </c>
      <c r="AY171" s="161" t="s">
        <v>195</v>
      </c>
    </row>
    <row r="172" spans="1:65" s="2" customFormat="1" ht="37.9" customHeight="1">
      <c r="A172" s="31"/>
      <c r="B172" s="148"/>
      <c r="C172" s="196" t="s">
        <v>253</v>
      </c>
      <c r="D172" s="196" t="s">
        <v>196</v>
      </c>
      <c r="E172" s="197" t="s">
        <v>362</v>
      </c>
      <c r="F172" s="198" t="s">
        <v>363</v>
      </c>
      <c r="G172" s="199" t="s">
        <v>347</v>
      </c>
      <c r="H172" s="200">
        <v>4</v>
      </c>
      <c r="I172" s="149"/>
      <c r="J172" s="183">
        <f>ROUND(I172*H172,2)</f>
        <v>0</v>
      </c>
      <c r="K172" s="150"/>
      <c r="L172" s="32"/>
      <c r="M172" s="151" t="s">
        <v>1</v>
      </c>
      <c r="N172" s="152" t="s">
        <v>50</v>
      </c>
      <c r="O172" s="57"/>
      <c r="P172" s="153">
        <f>O172*H172</f>
        <v>0</v>
      </c>
      <c r="Q172" s="153">
        <v>0</v>
      </c>
      <c r="R172" s="153">
        <f>Q172*H172</f>
        <v>0</v>
      </c>
      <c r="S172" s="153">
        <v>0</v>
      </c>
      <c r="T172" s="154">
        <f>S172*H172</f>
        <v>0</v>
      </c>
      <c r="U172" s="31"/>
      <c r="V172" s="31"/>
      <c r="W172" s="31"/>
      <c r="X172" s="31"/>
      <c r="Y172" s="31"/>
      <c r="Z172" s="31"/>
      <c r="AA172" s="31"/>
      <c r="AB172" s="31"/>
      <c r="AC172" s="31"/>
      <c r="AD172" s="31"/>
      <c r="AE172" s="31"/>
      <c r="AR172" s="155" t="s">
        <v>208</v>
      </c>
      <c r="AT172" s="155" t="s">
        <v>196</v>
      </c>
      <c r="AU172" s="155" t="s">
        <v>96</v>
      </c>
      <c r="AY172" s="15" t="s">
        <v>195</v>
      </c>
      <c r="BE172" s="156">
        <f>IF(N172="základní",J172,0)</f>
        <v>0</v>
      </c>
      <c r="BF172" s="156">
        <f>IF(N172="snížená",J172,0)</f>
        <v>0</v>
      </c>
      <c r="BG172" s="156">
        <f>IF(N172="zákl. přenesená",J172,0)</f>
        <v>0</v>
      </c>
      <c r="BH172" s="156">
        <f>IF(N172="sníž. přenesená",J172,0)</f>
        <v>0</v>
      </c>
      <c r="BI172" s="156">
        <f>IF(N172="nulová",J172,0)</f>
        <v>0</v>
      </c>
      <c r="BJ172" s="15" t="s">
        <v>93</v>
      </c>
      <c r="BK172" s="156">
        <f>ROUND(I172*H172,2)</f>
        <v>0</v>
      </c>
      <c r="BL172" s="15" t="s">
        <v>208</v>
      </c>
      <c r="BM172" s="155" t="s">
        <v>364</v>
      </c>
    </row>
    <row r="173" spans="1:47" s="2" customFormat="1" ht="39">
      <c r="A173" s="31"/>
      <c r="B173" s="32"/>
      <c r="C173" s="184"/>
      <c r="D173" s="201" t="s">
        <v>202</v>
      </c>
      <c r="E173" s="184"/>
      <c r="F173" s="202" t="s">
        <v>365</v>
      </c>
      <c r="G173" s="184"/>
      <c r="H173" s="184"/>
      <c r="I173" s="157"/>
      <c r="J173" s="184"/>
      <c r="K173" s="31"/>
      <c r="L173" s="32"/>
      <c r="M173" s="158"/>
      <c r="N173" s="159"/>
      <c r="O173" s="57"/>
      <c r="P173" s="57"/>
      <c r="Q173" s="57"/>
      <c r="R173" s="57"/>
      <c r="S173" s="57"/>
      <c r="T173" s="58"/>
      <c r="U173" s="31"/>
      <c r="V173" s="31"/>
      <c r="W173" s="31"/>
      <c r="X173" s="31"/>
      <c r="Y173" s="31"/>
      <c r="Z173" s="31"/>
      <c r="AA173" s="31"/>
      <c r="AB173" s="31"/>
      <c r="AC173" s="31"/>
      <c r="AD173" s="31"/>
      <c r="AE173" s="31"/>
      <c r="AT173" s="15" t="s">
        <v>202</v>
      </c>
      <c r="AU173" s="15" t="s">
        <v>96</v>
      </c>
    </row>
    <row r="174" spans="2:51" s="13" customFormat="1" ht="12">
      <c r="B174" s="160"/>
      <c r="C174" s="186"/>
      <c r="D174" s="201" t="s">
        <v>257</v>
      </c>
      <c r="E174" s="203" t="s">
        <v>1</v>
      </c>
      <c r="F174" s="204" t="s">
        <v>208</v>
      </c>
      <c r="G174" s="186"/>
      <c r="H174" s="205">
        <v>4</v>
      </c>
      <c r="I174" s="162"/>
      <c r="J174" s="186"/>
      <c r="L174" s="160"/>
      <c r="M174" s="163"/>
      <c r="N174" s="164"/>
      <c r="O174" s="164"/>
      <c r="P174" s="164"/>
      <c r="Q174" s="164"/>
      <c r="R174" s="164"/>
      <c r="S174" s="164"/>
      <c r="T174" s="165"/>
      <c r="AT174" s="161" t="s">
        <v>257</v>
      </c>
      <c r="AU174" s="161" t="s">
        <v>96</v>
      </c>
      <c r="AV174" s="13" t="s">
        <v>96</v>
      </c>
      <c r="AW174" s="13" t="s">
        <v>40</v>
      </c>
      <c r="AX174" s="13" t="s">
        <v>93</v>
      </c>
      <c r="AY174" s="161" t="s">
        <v>195</v>
      </c>
    </row>
    <row r="175" spans="1:65" s="2" customFormat="1" ht="33" customHeight="1">
      <c r="A175" s="31"/>
      <c r="B175" s="148"/>
      <c r="C175" s="196" t="s">
        <v>260</v>
      </c>
      <c r="D175" s="196" t="s">
        <v>196</v>
      </c>
      <c r="E175" s="197" t="s">
        <v>366</v>
      </c>
      <c r="F175" s="198" t="s">
        <v>367</v>
      </c>
      <c r="G175" s="199" t="s">
        <v>347</v>
      </c>
      <c r="H175" s="200">
        <v>201.864</v>
      </c>
      <c r="I175" s="149"/>
      <c r="J175" s="183">
        <f>ROUND(I175*H175,2)</f>
        <v>0</v>
      </c>
      <c r="K175" s="150"/>
      <c r="L175" s="32"/>
      <c r="M175" s="151" t="s">
        <v>1</v>
      </c>
      <c r="N175" s="152" t="s">
        <v>50</v>
      </c>
      <c r="O175" s="57"/>
      <c r="P175" s="153">
        <f>O175*H175</f>
        <v>0</v>
      </c>
      <c r="Q175" s="153">
        <v>0</v>
      </c>
      <c r="R175" s="153">
        <f>Q175*H175</f>
        <v>0</v>
      </c>
      <c r="S175" s="153">
        <v>0</v>
      </c>
      <c r="T175" s="154">
        <f>S175*H175</f>
        <v>0</v>
      </c>
      <c r="U175" s="31"/>
      <c r="V175" s="31"/>
      <c r="W175" s="31"/>
      <c r="X175" s="31"/>
      <c r="Y175" s="31"/>
      <c r="Z175" s="31"/>
      <c r="AA175" s="31"/>
      <c r="AB175" s="31"/>
      <c r="AC175" s="31"/>
      <c r="AD175" s="31"/>
      <c r="AE175" s="31"/>
      <c r="AR175" s="155" t="s">
        <v>208</v>
      </c>
      <c r="AT175" s="155" t="s">
        <v>196</v>
      </c>
      <c r="AU175" s="155" t="s">
        <v>96</v>
      </c>
      <c r="AY175" s="15" t="s">
        <v>195</v>
      </c>
      <c r="BE175" s="156">
        <f>IF(N175="základní",J175,0)</f>
        <v>0</v>
      </c>
      <c r="BF175" s="156">
        <f>IF(N175="snížená",J175,0)</f>
        <v>0</v>
      </c>
      <c r="BG175" s="156">
        <f>IF(N175="zákl. přenesená",J175,0)</f>
        <v>0</v>
      </c>
      <c r="BH175" s="156">
        <f>IF(N175="sníž. přenesená",J175,0)</f>
        <v>0</v>
      </c>
      <c r="BI175" s="156">
        <f>IF(N175="nulová",J175,0)</f>
        <v>0</v>
      </c>
      <c r="BJ175" s="15" t="s">
        <v>93</v>
      </c>
      <c r="BK175" s="156">
        <f>ROUND(I175*H175,2)</f>
        <v>0</v>
      </c>
      <c r="BL175" s="15" t="s">
        <v>208</v>
      </c>
      <c r="BM175" s="155" t="s">
        <v>368</v>
      </c>
    </row>
    <row r="176" spans="1:47" s="2" customFormat="1" ht="29.25">
      <c r="A176" s="31"/>
      <c r="B176" s="32"/>
      <c r="C176" s="184"/>
      <c r="D176" s="201" t="s">
        <v>202</v>
      </c>
      <c r="E176" s="184"/>
      <c r="F176" s="202" t="s">
        <v>369</v>
      </c>
      <c r="G176" s="184"/>
      <c r="H176" s="184"/>
      <c r="I176" s="157"/>
      <c r="J176" s="184"/>
      <c r="K176" s="31"/>
      <c r="L176" s="32"/>
      <c r="M176" s="158"/>
      <c r="N176" s="159"/>
      <c r="O176" s="57"/>
      <c r="P176" s="57"/>
      <c r="Q176" s="57"/>
      <c r="R176" s="57"/>
      <c r="S176" s="57"/>
      <c r="T176" s="58"/>
      <c r="U176" s="31"/>
      <c r="V176" s="31"/>
      <c r="W176" s="31"/>
      <c r="X176" s="31"/>
      <c r="Y176" s="31"/>
      <c r="Z176" s="31"/>
      <c r="AA176" s="31"/>
      <c r="AB176" s="31"/>
      <c r="AC176" s="31"/>
      <c r="AD176" s="31"/>
      <c r="AE176" s="31"/>
      <c r="AT176" s="15" t="s">
        <v>202</v>
      </c>
      <c r="AU176" s="15" t="s">
        <v>96</v>
      </c>
    </row>
    <row r="177" spans="2:51" s="13" customFormat="1" ht="22.5">
      <c r="B177" s="160"/>
      <c r="C177" s="186"/>
      <c r="D177" s="201" t="s">
        <v>257</v>
      </c>
      <c r="E177" s="203" t="s">
        <v>1</v>
      </c>
      <c r="F177" s="204" t="s">
        <v>370</v>
      </c>
      <c r="G177" s="186"/>
      <c r="H177" s="205">
        <v>233.544</v>
      </c>
      <c r="I177" s="162"/>
      <c r="J177" s="186"/>
      <c r="L177" s="160"/>
      <c r="M177" s="163"/>
      <c r="N177" s="164"/>
      <c r="O177" s="164"/>
      <c r="P177" s="164"/>
      <c r="Q177" s="164"/>
      <c r="R177" s="164"/>
      <c r="S177" s="164"/>
      <c r="T177" s="165"/>
      <c r="AT177" s="161" t="s">
        <v>257</v>
      </c>
      <c r="AU177" s="161" t="s">
        <v>96</v>
      </c>
      <c r="AV177" s="13" t="s">
        <v>96</v>
      </c>
      <c r="AW177" s="13" t="s">
        <v>40</v>
      </c>
      <c r="AX177" s="13" t="s">
        <v>85</v>
      </c>
      <c r="AY177" s="161" t="s">
        <v>195</v>
      </c>
    </row>
    <row r="178" spans="2:51" s="13" customFormat="1" ht="12">
      <c r="B178" s="160"/>
      <c r="C178" s="186"/>
      <c r="D178" s="201" t="s">
        <v>257</v>
      </c>
      <c r="E178" s="203" t="s">
        <v>1</v>
      </c>
      <c r="F178" s="204" t="s">
        <v>371</v>
      </c>
      <c r="G178" s="186"/>
      <c r="H178" s="205">
        <v>-31.68</v>
      </c>
      <c r="I178" s="162"/>
      <c r="J178" s="186"/>
      <c r="L178" s="160"/>
      <c r="M178" s="163"/>
      <c r="N178" s="164"/>
      <c r="O178" s="164"/>
      <c r="P178" s="164"/>
      <c r="Q178" s="164"/>
      <c r="R178" s="164"/>
      <c r="S178" s="164"/>
      <c r="T178" s="165"/>
      <c r="AT178" s="161" t="s">
        <v>257</v>
      </c>
      <c r="AU178" s="161" t="s">
        <v>96</v>
      </c>
      <c r="AV178" s="13" t="s">
        <v>96</v>
      </c>
      <c r="AW178" s="13" t="s">
        <v>40</v>
      </c>
      <c r="AX178" s="13" t="s">
        <v>85</v>
      </c>
      <c r="AY178" s="161" t="s">
        <v>195</v>
      </c>
    </row>
    <row r="179" spans="1:65" s="2" customFormat="1" ht="33" customHeight="1">
      <c r="A179" s="31"/>
      <c r="B179" s="148"/>
      <c r="C179" s="196" t="s">
        <v>8</v>
      </c>
      <c r="D179" s="196" t="s">
        <v>196</v>
      </c>
      <c r="E179" s="197" t="s">
        <v>372</v>
      </c>
      <c r="F179" s="198" t="s">
        <v>373</v>
      </c>
      <c r="G179" s="199" t="s">
        <v>347</v>
      </c>
      <c r="H179" s="200">
        <v>38.873</v>
      </c>
      <c r="I179" s="149"/>
      <c r="J179" s="183">
        <f>ROUND(I179*H179,2)</f>
        <v>0</v>
      </c>
      <c r="K179" s="150"/>
      <c r="L179" s="32"/>
      <c r="M179" s="151" t="s">
        <v>1</v>
      </c>
      <c r="N179" s="152" t="s">
        <v>50</v>
      </c>
      <c r="O179" s="57"/>
      <c r="P179" s="153">
        <f>O179*H179</f>
        <v>0</v>
      </c>
      <c r="Q179" s="153">
        <v>0</v>
      </c>
      <c r="R179" s="153">
        <f>Q179*H179</f>
        <v>0</v>
      </c>
      <c r="S179" s="153">
        <v>0</v>
      </c>
      <c r="T179" s="154">
        <f>S179*H179</f>
        <v>0</v>
      </c>
      <c r="U179" s="31"/>
      <c r="V179" s="31"/>
      <c r="W179" s="31"/>
      <c r="X179" s="31"/>
      <c r="Y179" s="31"/>
      <c r="Z179" s="31"/>
      <c r="AA179" s="31"/>
      <c r="AB179" s="31"/>
      <c r="AC179" s="31"/>
      <c r="AD179" s="31"/>
      <c r="AE179" s="31"/>
      <c r="AR179" s="155" t="s">
        <v>208</v>
      </c>
      <c r="AT179" s="155" t="s">
        <v>196</v>
      </c>
      <c r="AU179" s="155" t="s">
        <v>96</v>
      </c>
      <c r="AY179" s="15" t="s">
        <v>195</v>
      </c>
      <c r="BE179" s="156">
        <f>IF(N179="základní",J179,0)</f>
        <v>0</v>
      </c>
      <c r="BF179" s="156">
        <f>IF(N179="snížená",J179,0)</f>
        <v>0</v>
      </c>
      <c r="BG179" s="156">
        <f>IF(N179="zákl. přenesená",J179,0)</f>
        <v>0</v>
      </c>
      <c r="BH179" s="156">
        <f>IF(N179="sníž. přenesená",J179,0)</f>
        <v>0</v>
      </c>
      <c r="BI179" s="156">
        <f>IF(N179="nulová",J179,0)</f>
        <v>0</v>
      </c>
      <c r="BJ179" s="15" t="s">
        <v>93</v>
      </c>
      <c r="BK179" s="156">
        <f>ROUND(I179*H179,2)</f>
        <v>0</v>
      </c>
      <c r="BL179" s="15" t="s">
        <v>208</v>
      </c>
      <c r="BM179" s="155" t="s">
        <v>374</v>
      </c>
    </row>
    <row r="180" spans="1:47" s="2" customFormat="1" ht="29.25">
      <c r="A180" s="31"/>
      <c r="B180" s="32"/>
      <c r="C180" s="184"/>
      <c r="D180" s="201" t="s">
        <v>202</v>
      </c>
      <c r="E180" s="184"/>
      <c r="F180" s="202" t="s">
        <v>375</v>
      </c>
      <c r="G180" s="184"/>
      <c r="H180" s="184"/>
      <c r="I180" s="157"/>
      <c r="J180" s="184"/>
      <c r="K180" s="31"/>
      <c r="L180" s="32"/>
      <c r="M180" s="158"/>
      <c r="N180" s="159"/>
      <c r="O180" s="57"/>
      <c r="P180" s="57"/>
      <c r="Q180" s="57"/>
      <c r="R180" s="57"/>
      <c r="S180" s="57"/>
      <c r="T180" s="58"/>
      <c r="U180" s="31"/>
      <c r="V180" s="31"/>
      <c r="W180" s="31"/>
      <c r="X180" s="31"/>
      <c r="Y180" s="31"/>
      <c r="Z180" s="31"/>
      <c r="AA180" s="31"/>
      <c r="AB180" s="31"/>
      <c r="AC180" s="31"/>
      <c r="AD180" s="31"/>
      <c r="AE180" s="31"/>
      <c r="AT180" s="15" t="s">
        <v>202</v>
      </c>
      <c r="AU180" s="15" t="s">
        <v>96</v>
      </c>
    </row>
    <row r="181" spans="2:51" s="13" customFormat="1" ht="22.5">
      <c r="B181" s="160"/>
      <c r="C181" s="186"/>
      <c r="D181" s="201" t="s">
        <v>257</v>
      </c>
      <c r="E181" s="203" t="s">
        <v>1</v>
      </c>
      <c r="F181" s="204" t="s">
        <v>376</v>
      </c>
      <c r="G181" s="186"/>
      <c r="H181" s="205">
        <v>45.209</v>
      </c>
      <c r="I181" s="162"/>
      <c r="J181" s="186"/>
      <c r="L181" s="160"/>
      <c r="M181" s="163"/>
      <c r="N181" s="164"/>
      <c r="O181" s="164"/>
      <c r="P181" s="164"/>
      <c r="Q181" s="164"/>
      <c r="R181" s="164"/>
      <c r="S181" s="164"/>
      <c r="T181" s="165"/>
      <c r="AT181" s="161" t="s">
        <v>257</v>
      </c>
      <c r="AU181" s="161" t="s">
        <v>96</v>
      </c>
      <c r="AV181" s="13" t="s">
        <v>96</v>
      </c>
      <c r="AW181" s="13" t="s">
        <v>40</v>
      </c>
      <c r="AX181" s="13" t="s">
        <v>85</v>
      </c>
      <c r="AY181" s="161" t="s">
        <v>195</v>
      </c>
    </row>
    <row r="182" spans="2:51" s="13" customFormat="1" ht="12">
      <c r="B182" s="160"/>
      <c r="C182" s="186"/>
      <c r="D182" s="201" t="s">
        <v>257</v>
      </c>
      <c r="E182" s="203" t="s">
        <v>1</v>
      </c>
      <c r="F182" s="204" t="s">
        <v>377</v>
      </c>
      <c r="G182" s="186"/>
      <c r="H182" s="205">
        <v>-6.336</v>
      </c>
      <c r="I182" s="162"/>
      <c r="J182" s="186"/>
      <c r="L182" s="160"/>
      <c r="M182" s="163"/>
      <c r="N182" s="164"/>
      <c r="O182" s="164"/>
      <c r="P182" s="164"/>
      <c r="Q182" s="164"/>
      <c r="R182" s="164"/>
      <c r="S182" s="164"/>
      <c r="T182" s="165"/>
      <c r="AT182" s="161" t="s">
        <v>257</v>
      </c>
      <c r="AU182" s="161" t="s">
        <v>96</v>
      </c>
      <c r="AV182" s="13" t="s">
        <v>96</v>
      </c>
      <c r="AW182" s="13" t="s">
        <v>40</v>
      </c>
      <c r="AX182" s="13" t="s">
        <v>85</v>
      </c>
      <c r="AY182" s="161" t="s">
        <v>195</v>
      </c>
    </row>
    <row r="183" spans="1:65" s="2" customFormat="1" ht="21.75" customHeight="1">
      <c r="A183" s="31"/>
      <c r="B183" s="148"/>
      <c r="C183" s="196" t="s">
        <v>269</v>
      </c>
      <c r="D183" s="196" t="s">
        <v>196</v>
      </c>
      <c r="E183" s="197" t="s">
        <v>378</v>
      </c>
      <c r="F183" s="198" t="s">
        <v>379</v>
      </c>
      <c r="G183" s="199" t="s">
        <v>296</v>
      </c>
      <c r="H183" s="200">
        <v>750.72</v>
      </c>
      <c r="I183" s="149"/>
      <c r="J183" s="183">
        <f>ROUND(I183*H183,2)</f>
        <v>0</v>
      </c>
      <c r="K183" s="150"/>
      <c r="L183" s="32"/>
      <c r="M183" s="151" t="s">
        <v>1</v>
      </c>
      <c r="N183" s="152" t="s">
        <v>50</v>
      </c>
      <c r="O183" s="57"/>
      <c r="P183" s="153">
        <f>O183*H183</f>
        <v>0</v>
      </c>
      <c r="Q183" s="153">
        <v>0.00058</v>
      </c>
      <c r="R183" s="153">
        <f>Q183*H183</f>
        <v>0.4354176</v>
      </c>
      <c r="S183" s="153">
        <v>0</v>
      </c>
      <c r="T183" s="154">
        <f>S183*H183</f>
        <v>0</v>
      </c>
      <c r="U183" s="31"/>
      <c r="V183" s="31"/>
      <c r="W183" s="31"/>
      <c r="X183" s="31"/>
      <c r="Y183" s="31"/>
      <c r="Z183" s="31"/>
      <c r="AA183" s="31"/>
      <c r="AB183" s="31"/>
      <c r="AC183" s="31"/>
      <c r="AD183" s="31"/>
      <c r="AE183" s="31"/>
      <c r="AR183" s="155" t="s">
        <v>208</v>
      </c>
      <c r="AT183" s="155" t="s">
        <v>196</v>
      </c>
      <c r="AU183" s="155" t="s">
        <v>96</v>
      </c>
      <c r="AY183" s="15" t="s">
        <v>195</v>
      </c>
      <c r="BE183" s="156">
        <f>IF(N183="základní",J183,0)</f>
        <v>0</v>
      </c>
      <c r="BF183" s="156">
        <f>IF(N183="snížená",J183,0)</f>
        <v>0</v>
      </c>
      <c r="BG183" s="156">
        <f>IF(N183="zákl. přenesená",J183,0)</f>
        <v>0</v>
      </c>
      <c r="BH183" s="156">
        <f>IF(N183="sníž. přenesená",J183,0)</f>
        <v>0</v>
      </c>
      <c r="BI183" s="156">
        <f>IF(N183="nulová",J183,0)</f>
        <v>0</v>
      </c>
      <c r="BJ183" s="15" t="s">
        <v>93</v>
      </c>
      <c r="BK183" s="156">
        <f>ROUND(I183*H183,2)</f>
        <v>0</v>
      </c>
      <c r="BL183" s="15" t="s">
        <v>208</v>
      </c>
      <c r="BM183" s="155" t="s">
        <v>380</v>
      </c>
    </row>
    <row r="184" spans="1:47" s="2" customFormat="1" ht="19.5">
      <c r="A184" s="31"/>
      <c r="B184" s="32"/>
      <c r="C184" s="184"/>
      <c r="D184" s="201" t="s">
        <v>202</v>
      </c>
      <c r="E184" s="184"/>
      <c r="F184" s="202" t="s">
        <v>381</v>
      </c>
      <c r="G184" s="184"/>
      <c r="H184" s="184"/>
      <c r="I184" s="157"/>
      <c r="J184" s="184"/>
      <c r="K184" s="31"/>
      <c r="L184" s="32"/>
      <c r="M184" s="158"/>
      <c r="N184" s="159"/>
      <c r="O184" s="57"/>
      <c r="P184" s="57"/>
      <c r="Q184" s="57"/>
      <c r="R184" s="57"/>
      <c r="S184" s="57"/>
      <c r="T184" s="58"/>
      <c r="U184" s="31"/>
      <c r="V184" s="31"/>
      <c r="W184" s="31"/>
      <c r="X184" s="31"/>
      <c r="Y184" s="31"/>
      <c r="Z184" s="31"/>
      <c r="AA184" s="31"/>
      <c r="AB184" s="31"/>
      <c r="AC184" s="31"/>
      <c r="AD184" s="31"/>
      <c r="AE184" s="31"/>
      <c r="AT184" s="15" t="s">
        <v>202</v>
      </c>
      <c r="AU184" s="15" t="s">
        <v>96</v>
      </c>
    </row>
    <row r="185" spans="2:51" s="13" customFormat="1" ht="12">
      <c r="B185" s="160"/>
      <c r="C185" s="186"/>
      <c r="D185" s="201" t="s">
        <v>257</v>
      </c>
      <c r="E185" s="203" t="s">
        <v>1</v>
      </c>
      <c r="F185" s="204" t="s">
        <v>382</v>
      </c>
      <c r="G185" s="186"/>
      <c r="H185" s="205">
        <v>750.72</v>
      </c>
      <c r="I185" s="162"/>
      <c r="J185" s="186"/>
      <c r="L185" s="160"/>
      <c r="M185" s="163"/>
      <c r="N185" s="164"/>
      <c r="O185" s="164"/>
      <c r="P185" s="164"/>
      <c r="Q185" s="164"/>
      <c r="R185" s="164"/>
      <c r="S185" s="164"/>
      <c r="T185" s="165"/>
      <c r="AT185" s="161" t="s">
        <v>257</v>
      </c>
      <c r="AU185" s="161" t="s">
        <v>96</v>
      </c>
      <c r="AV185" s="13" t="s">
        <v>96</v>
      </c>
      <c r="AW185" s="13" t="s">
        <v>40</v>
      </c>
      <c r="AX185" s="13" t="s">
        <v>93</v>
      </c>
      <c r="AY185" s="161" t="s">
        <v>195</v>
      </c>
    </row>
    <row r="186" spans="1:65" s="2" customFormat="1" ht="21.75" customHeight="1">
      <c r="A186" s="31"/>
      <c r="B186" s="148"/>
      <c r="C186" s="196" t="s">
        <v>383</v>
      </c>
      <c r="D186" s="196" t="s">
        <v>196</v>
      </c>
      <c r="E186" s="197" t="s">
        <v>384</v>
      </c>
      <c r="F186" s="198" t="s">
        <v>385</v>
      </c>
      <c r="G186" s="199" t="s">
        <v>296</v>
      </c>
      <c r="H186" s="200">
        <v>750.72</v>
      </c>
      <c r="I186" s="149"/>
      <c r="J186" s="183">
        <f>ROUND(I186*H186,2)</f>
        <v>0</v>
      </c>
      <c r="K186" s="150"/>
      <c r="L186" s="32"/>
      <c r="M186" s="151" t="s">
        <v>1</v>
      </c>
      <c r="N186" s="152" t="s">
        <v>50</v>
      </c>
      <c r="O186" s="57"/>
      <c r="P186" s="153">
        <f>O186*H186</f>
        <v>0</v>
      </c>
      <c r="Q186" s="153">
        <v>0</v>
      </c>
      <c r="R186" s="153">
        <f>Q186*H186</f>
        <v>0</v>
      </c>
      <c r="S186" s="153">
        <v>0</v>
      </c>
      <c r="T186" s="154">
        <f>S186*H186</f>
        <v>0</v>
      </c>
      <c r="U186" s="31"/>
      <c r="V186" s="31"/>
      <c r="W186" s="31"/>
      <c r="X186" s="31"/>
      <c r="Y186" s="31"/>
      <c r="Z186" s="31"/>
      <c r="AA186" s="31"/>
      <c r="AB186" s="31"/>
      <c r="AC186" s="31"/>
      <c r="AD186" s="31"/>
      <c r="AE186" s="31"/>
      <c r="AR186" s="155" t="s">
        <v>208</v>
      </c>
      <c r="AT186" s="155" t="s">
        <v>196</v>
      </c>
      <c r="AU186" s="155" t="s">
        <v>96</v>
      </c>
      <c r="AY186" s="15" t="s">
        <v>195</v>
      </c>
      <c r="BE186" s="156">
        <f>IF(N186="základní",J186,0)</f>
        <v>0</v>
      </c>
      <c r="BF186" s="156">
        <f>IF(N186="snížená",J186,0)</f>
        <v>0</v>
      </c>
      <c r="BG186" s="156">
        <f>IF(N186="zákl. přenesená",J186,0)</f>
        <v>0</v>
      </c>
      <c r="BH186" s="156">
        <f>IF(N186="sníž. přenesená",J186,0)</f>
        <v>0</v>
      </c>
      <c r="BI186" s="156">
        <f>IF(N186="nulová",J186,0)</f>
        <v>0</v>
      </c>
      <c r="BJ186" s="15" t="s">
        <v>93</v>
      </c>
      <c r="BK186" s="156">
        <f>ROUND(I186*H186,2)</f>
        <v>0</v>
      </c>
      <c r="BL186" s="15" t="s">
        <v>208</v>
      </c>
      <c r="BM186" s="155" t="s">
        <v>386</v>
      </c>
    </row>
    <row r="187" spans="1:47" s="2" customFormat="1" ht="19.5">
      <c r="A187" s="31"/>
      <c r="B187" s="32"/>
      <c r="C187" s="184"/>
      <c r="D187" s="201" t="s">
        <v>202</v>
      </c>
      <c r="E187" s="184"/>
      <c r="F187" s="202" t="s">
        <v>387</v>
      </c>
      <c r="G187" s="184"/>
      <c r="H187" s="184"/>
      <c r="I187" s="157"/>
      <c r="J187" s="184"/>
      <c r="K187" s="31"/>
      <c r="L187" s="32"/>
      <c r="M187" s="158"/>
      <c r="N187" s="159"/>
      <c r="O187" s="57"/>
      <c r="P187" s="57"/>
      <c r="Q187" s="57"/>
      <c r="R187" s="57"/>
      <c r="S187" s="57"/>
      <c r="T187" s="58"/>
      <c r="U187" s="31"/>
      <c r="V187" s="31"/>
      <c r="W187" s="31"/>
      <c r="X187" s="31"/>
      <c r="Y187" s="31"/>
      <c r="Z187" s="31"/>
      <c r="AA187" s="31"/>
      <c r="AB187" s="31"/>
      <c r="AC187" s="31"/>
      <c r="AD187" s="31"/>
      <c r="AE187" s="31"/>
      <c r="AT187" s="15" t="s">
        <v>202</v>
      </c>
      <c r="AU187" s="15" t="s">
        <v>96</v>
      </c>
    </row>
    <row r="188" spans="2:51" s="13" customFormat="1" ht="12">
      <c r="B188" s="160"/>
      <c r="C188" s="186"/>
      <c r="D188" s="201" t="s">
        <v>257</v>
      </c>
      <c r="E188" s="203" t="s">
        <v>1</v>
      </c>
      <c r="F188" s="204" t="s">
        <v>382</v>
      </c>
      <c r="G188" s="186"/>
      <c r="H188" s="205">
        <v>750.72</v>
      </c>
      <c r="I188" s="162"/>
      <c r="J188" s="186"/>
      <c r="L188" s="160"/>
      <c r="M188" s="163"/>
      <c r="N188" s="164"/>
      <c r="O188" s="164"/>
      <c r="P188" s="164"/>
      <c r="Q188" s="164"/>
      <c r="R188" s="164"/>
      <c r="S188" s="164"/>
      <c r="T188" s="165"/>
      <c r="AT188" s="161" t="s">
        <v>257</v>
      </c>
      <c r="AU188" s="161" t="s">
        <v>96</v>
      </c>
      <c r="AV188" s="13" t="s">
        <v>96</v>
      </c>
      <c r="AW188" s="13" t="s">
        <v>40</v>
      </c>
      <c r="AX188" s="13" t="s">
        <v>93</v>
      </c>
      <c r="AY188" s="161" t="s">
        <v>195</v>
      </c>
    </row>
    <row r="189" spans="1:65" s="2" customFormat="1" ht="24.2" customHeight="1">
      <c r="A189" s="31"/>
      <c r="B189" s="148"/>
      <c r="C189" s="196" t="s">
        <v>388</v>
      </c>
      <c r="D189" s="196" t="s">
        <v>196</v>
      </c>
      <c r="E189" s="197" t="s">
        <v>389</v>
      </c>
      <c r="F189" s="198" t="s">
        <v>390</v>
      </c>
      <c r="G189" s="199" t="s">
        <v>347</v>
      </c>
      <c r="H189" s="200">
        <v>719.894</v>
      </c>
      <c r="I189" s="149"/>
      <c r="J189" s="183">
        <f>ROUND(I189*H189,2)</f>
        <v>0</v>
      </c>
      <c r="K189" s="150"/>
      <c r="L189" s="32"/>
      <c r="M189" s="151" t="s">
        <v>1</v>
      </c>
      <c r="N189" s="152" t="s">
        <v>50</v>
      </c>
      <c r="O189" s="57"/>
      <c r="P189" s="153">
        <f>O189*H189</f>
        <v>0</v>
      </c>
      <c r="Q189" s="153">
        <v>0</v>
      </c>
      <c r="R189" s="153">
        <f>Q189*H189</f>
        <v>0</v>
      </c>
      <c r="S189" s="153">
        <v>0</v>
      </c>
      <c r="T189" s="154">
        <f>S189*H189</f>
        <v>0</v>
      </c>
      <c r="U189" s="31"/>
      <c r="V189" s="31"/>
      <c r="W189" s="31"/>
      <c r="X189" s="31"/>
      <c r="Y189" s="31"/>
      <c r="Z189" s="31"/>
      <c r="AA189" s="31"/>
      <c r="AB189" s="31"/>
      <c r="AC189" s="31"/>
      <c r="AD189" s="31"/>
      <c r="AE189" s="31"/>
      <c r="AR189" s="155" t="s">
        <v>208</v>
      </c>
      <c r="AT189" s="155" t="s">
        <v>196</v>
      </c>
      <c r="AU189" s="155" t="s">
        <v>96</v>
      </c>
      <c r="AY189" s="15" t="s">
        <v>195</v>
      </c>
      <c r="BE189" s="156">
        <f>IF(N189="základní",J189,0)</f>
        <v>0</v>
      </c>
      <c r="BF189" s="156">
        <f>IF(N189="snížená",J189,0)</f>
        <v>0</v>
      </c>
      <c r="BG189" s="156">
        <f>IF(N189="zákl. přenesená",J189,0)</f>
        <v>0</v>
      </c>
      <c r="BH189" s="156">
        <f>IF(N189="sníž. přenesená",J189,0)</f>
        <v>0</v>
      </c>
      <c r="BI189" s="156">
        <f>IF(N189="nulová",J189,0)</f>
        <v>0</v>
      </c>
      <c r="BJ189" s="15" t="s">
        <v>93</v>
      </c>
      <c r="BK189" s="156">
        <f>ROUND(I189*H189,2)</f>
        <v>0</v>
      </c>
      <c r="BL189" s="15" t="s">
        <v>208</v>
      </c>
      <c r="BM189" s="155" t="s">
        <v>391</v>
      </c>
    </row>
    <row r="190" spans="1:47" s="2" customFormat="1" ht="39">
      <c r="A190" s="31"/>
      <c r="B190" s="32"/>
      <c r="C190" s="184"/>
      <c r="D190" s="201" t="s">
        <v>202</v>
      </c>
      <c r="E190" s="184"/>
      <c r="F190" s="202" t="s">
        <v>392</v>
      </c>
      <c r="G190" s="184"/>
      <c r="H190" s="184"/>
      <c r="I190" s="157"/>
      <c r="J190" s="184"/>
      <c r="K190" s="31"/>
      <c r="L190" s="32"/>
      <c r="M190" s="158"/>
      <c r="N190" s="159"/>
      <c r="O190" s="57"/>
      <c r="P190" s="57"/>
      <c r="Q190" s="57"/>
      <c r="R190" s="57"/>
      <c r="S190" s="57"/>
      <c r="T190" s="58"/>
      <c r="U190" s="31"/>
      <c r="V190" s="31"/>
      <c r="W190" s="31"/>
      <c r="X190" s="31"/>
      <c r="Y190" s="31"/>
      <c r="Z190" s="31"/>
      <c r="AA190" s="31"/>
      <c r="AB190" s="31"/>
      <c r="AC190" s="31"/>
      <c r="AD190" s="31"/>
      <c r="AE190" s="31"/>
      <c r="AT190" s="15" t="s">
        <v>202</v>
      </c>
      <c r="AU190" s="15" t="s">
        <v>96</v>
      </c>
    </row>
    <row r="191" spans="2:51" s="13" customFormat="1" ht="22.5">
      <c r="B191" s="160"/>
      <c r="C191" s="186"/>
      <c r="D191" s="201" t="s">
        <v>257</v>
      </c>
      <c r="E191" s="203" t="s">
        <v>1</v>
      </c>
      <c r="F191" s="204" t="s">
        <v>393</v>
      </c>
      <c r="G191" s="186"/>
      <c r="H191" s="205">
        <v>828.758</v>
      </c>
      <c r="I191" s="162"/>
      <c r="J191" s="186"/>
      <c r="L191" s="160"/>
      <c r="M191" s="163"/>
      <c r="N191" s="164"/>
      <c r="O191" s="164"/>
      <c r="P191" s="164"/>
      <c r="Q191" s="164"/>
      <c r="R191" s="164"/>
      <c r="S191" s="164"/>
      <c r="T191" s="165"/>
      <c r="AT191" s="161" t="s">
        <v>257</v>
      </c>
      <c r="AU191" s="161" t="s">
        <v>96</v>
      </c>
      <c r="AV191" s="13" t="s">
        <v>96</v>
      </c>
      <c r="AW191" s="13" t="s">
        <v>40</v>
      </c>
      <c r="AX191" s="13" t="s">
        <v>85</v>
      </c>
      <c r="AY191" s="161" t="s">
        <v>195</v>
      </c>
    </row>
    <row r="192" spans="2:51" s="13" customFormat="1" ht="12">
      <c r="B192" s="160"/>
      <c r="C192" s="186"/>
      <c r="D192" s="201" t="s">
        <v>257</v>
      </c>
      <c r="E192" s="203" t="s">
        <v>1</v>
      </c>
      <c r="F192" s="204" t="s">
        <v>394</v>
      </c>
      <c r="G192" s="186"/>
      <c r="H192" s="205">
        <v>-108.864</v>
      </c>
      <c r="I192" s="162"/>
      <c r="J192" s="186"/>
      <c r="L192" s="160"/>
      <c r="M192" s="163"/>
      <c r="N192" s="164"/>
      <c r="O192" s="164"/>
      <c r="P192" s="164"/>
      <c r="Q192" s="164"/>
      <c r="R192" s="164"/>
      <c r="S192" s="164"/>
      <c r="T192" s="165"/>
      <c r="AT192" s="161" t="s">
        <v>257</v>
      </c>
      <c r="AU192" s="161" t="s">
        <v>96</v>
      </c>
      <c r="AV192" s="13" t="s">
        <v>96</v>
      </c>
      <c r="AW192" s="13" t="s">
        <v>40</v>
      </c>
      <c r="AX192" s="13" t="s">
        <v>85</v>
      </c>
      <c r="AY192" s="161" t="s">
        <v>195</v>
      </c>
    </row>
    <row r="193" spans="1:65" s="2" customFormat="1" ht="24.2" customHeight="1">
      <c r="A193" s="31"/>
      <c r="B193" s="148"/>
      <c r="C193" s="196" t="s">
        <v>395</v>
      </c>
      <c r="D193" s="196" t="s">
        <v>196</v>
      </c>
      <c r="E193" s="197" t="s">
        <v>396</v>
      </c>
      <c r="F193" s="198" t="s">
        <v>397</v>
      </c>
      <c r="G193" s="199" t="s">
        <v>347</v>
      </c>
      <c r="H193" s="200">
        <v>78.322</v>
      </c>
      <c r="I193" s="149"/>
      <c r="J193" s="183">
        <f>ROUND(I193*H193,2)</f>
        <v>0</v>
      </c>
      <c r="K193" s="150"/>
      <c r="L193" s="32"/>
      <c r="M193" s="151" t="s">
        <v>1</v>
      </c>
      <c r="N193" s="152" t="s">
        <v>50</v>
      </c>
      <c r="O193" s="57"/>
      <c r="P193" s="153">
        <f>O193*H193</f>
        <v>0</v>
      </c>
      <c r="Q193" s="153">
        <v>0</v>
      </c>
      <c r="R193" s="153">
        <f>Q193*H193</f>
        <v>0</v>
      </c>
      <c r="S193" s="153">
        <v>0</v>
      </c>
      <c r="T193" s="154">
        <f>S193*H193</f>
        <v>0</v>
      </c>
      <c r="U193" s="31"/>
      <c r="V193" s="31"/>
      <c r="W193" s="31"/>
      <c r="X193" s="31"/>
      <c r="Y193" s="31"/>
      <c r="Z193" s="31"/>
      <c r="AA193" s="31"/>
      <c r="AB193" s="31"/>
      <c r="AC193" s="31"/>
      <c r="AD193" s="31"/>
      <c r="AE193" s="31"/>
      <c r="AR193" s="155" t="s">
        <v>208</v>
      </c>
      <c r="AT193" s="155" t="s">
        <v>196</v>
      </c>
      <c r="AU193" s="155" t="s">
        <v>96</v>
      </c>
      <c r="AY193" s="15" t="s">
        <v>195</v>
      </c>
      <c r="BE193" s="156">
        <f>IF(N193="základní",J193,0)</f>
        <v>0</v>
      </c>
      <c r="BF193" s="156">
        <f>IF(N193="snížená",J193,0)</f>
        <v>0</v>
      </c>
      <c r="BG193" s="156">
        <f>IF(N193="zákl. přenesená",J193,0)</f>
        <v>0</v>
      </c>
      <c r="BH193" s="156">
        <f>IF(N193="sníž. přenesená",J193,0)</f>
        <v>0</v>
      </c>
      <c r="BI193" s="156">
        <f>IF(N193="nulová",J193,0)</f>
        <v>0</v>
      </c>
      <c r="BJ193" s="15" t="s">
        <v>93</v>
      </c>
      <c r="BK193" s="156">
        <f>ROUND(I193*H193,2)</f>
        <v>0</v>
      </c>
      <c r="BL193" s="15" t="s">
        <v>208</v>
      </c>
      <c r="BM193" s="155" t="s">
        <v>398</v>
      </c>
    </row>
    <row r="194" spans="1:47" s="2" customFormat="1" ht="39">
      <c r="A194" s="31"/>
      <c r="B194" s="32"/>
      <c r="C194" s="184"/>
      <c r="D194" s="201" t="s">
        <v>202</v>
      </c>
      <c r="E194" s="184"/>
      <c r="F194" s="202" t="s">
        <v>399</v>
      </c>
      <c r="G194" s="184"/>
      <c r="H194" s="184"/>
      <c r="I194" s="157"/>
      <c r="J194" s="184"/>
      <c r="K194" s="31"/>
      <c r="L194" s="32"/>
      <c r="M194" s="158"/>
      <c r="N194" s="159"/>
      <c r="O194" s="57"/>
      <c r="P194" s="57"/>
      <c r="Q194" s="57"/>
      <c r="R194" s="57"/>
      <c r="S194" s="57"/>
      <c r="T194" s="58"/>
      <c r="U194" s="31"/>
      <c r="V194" s="31"/>
      <c r="W194" s="31"/>
      <c r="X194" s="31"/>
      <c r="Y194" s="31"/>
      <c r="Z194" s="31"/>
      <c r="AA194" s="31"/>
      <c r="AB194" s="31"/>
      <c r="AC194" s="31"/>
      <c r="AD194" s="31"/>
      <c r="AE194" s="31"/>
      <c r="AT194" s="15" t="s">
        <v>202</v>
      </c>
      <c r="AU194" s="15" t="s">
        <v>96</v>
      </c>
    </row>
    <row r="195" spans="2:51" s="13" customFormat="1" ht="22.5">
      <c r="B195" s="160"/>
      <c r="C195" s="186"/>
      <c r="D195" s="201" t="s">
        <v>257</v>
      </c>
      <c r="E195" s="203" t="s">
        <v>1</v>
      </c>
      <c r="F195" s="204" t="s">
        <v>400</v>
      </c>
      <c r="G195" s="186"/>
      <c r="H195" s="205">
        <v>90.418</v>
      </c>
      <c r="I195" s="162"/>
      <c r="J195" s="186"/>
      <c r="L195" s="160"/>
      <c r="M195" s="163"/>
      <c r="N195" s="164"/>
      <c r="O195" s="164"/>
      <c r="P195" s="164"/>
      <c r="Q195" s="164"/>
      <c r="R195" s="164"/>
      <c r="S195" s="164"/>
      <c r="T195" s="165"/>
      <c r="AT195" s="161" t="s">
        <v>257</v>
      </c>
      <c r="AU195" s="161" t="s">
        <v>96</v>
      </c>
      <c r="AV195" s="13" t="s">
        <v>96</v>
      </c>
      <c r="AW195" s="13" t="s">
        <v>40</v>
      </c>
      <c r="AX195" s="13" t="s">
        <v>85</v>
      </c>
      <c r="AY195" s="161" t="s">
        <v>195</v>
      </c>
    </row>
    <row r="196" spans="2:51" s="13" customFormat="1" ht="12">
      <c r="B196" s="160"/>
      <c r="C196" s="186"/>
      <c r="D196" s="201" t="s">
        <v>257</v>
      </c>
      <c r="E196" s="203" t="s">
        <v>1</v>
      </c>
      <c r="F196" s="204" t="s">
        <v>401</v>
      </c>
      <c r="G196" s="186"/>
      <c r="H196" s="205">
        <v>-12.096</v>
      </c>
      <c r="I196" s="162"/>
      <c r="J196" s="186"/>
      <c r="L196" s="160"/>
      <c r="M196" s="163"/>
      <c r="N196" s="164"/>
      <c r="O196" s="164"/>
      <c r="P196" s="164"/>
      <c r="Q196" s="164"/>
      <c r="R196" s="164"/>
      <c r="S196" s="164"/>
      <c r="T196" s="165"/>
      <c r="AT196" s="161" t="s">
        <v>257</v>
      </c>
      <c r="AU196" s="161" t="s">
        <v>96</v>
      </c>
      <c r="AV196" s="13" t="s">
        <v>96</v>
      </c>
      <c r="AW196" s="13" t="s">
        <v>40</v>
      </c>
      <c r="AX196" s="13" t="s">
        <v>85</v>
      </c>
      <c r="AY196" s="161" t="s">
        <v>195</v>
      </c>
    </row>
    <row r="197" spans="1:65" s="2" customFormat="1" ht="33" customHeight="1">
      <c r="A197" s="31"/>
      <c r="B197" s="148"/>
      <c r="C197" s="196" t="s">
        <v>402</v>
      </c>
      <c r="D197" s="196" t="s">
        <v>196</v>
      </c>
      <c r="E197" s="197" t="s">
        <v>403</v>
      </c>
      <c r="F197" s="198" t="s">
        <v>404</v>
      </c>
      <c r="G197" s="199" t="s">
        <v>347</v>
      </c>
      <c r="H197" s="200">
        <v>546.45</v>
      </c>
      <c r="I197" s="149"/>
      <c r="J197" s="183">
        <f>ROUND(I197*H197,2)</f>
        <v>0</v>
      </c>
      <c r="K197" s="150"/>
      <c r="L197" s="32"/>
      <c r="M197" s="151" t="s">
        <v>1</v>
      </c>
      <c r="N197" s="152" t="s">
        <v>50</v>
      </c>
      <c r="O197" s="57"/>
      <c r="P197" s="153">
        <f>O197*H197</f>
        <v>0</v>
      </c>
      <c r="Q197" s="153">
        <v>0</v>
      </c>
      <c r="R197" s="153">
        <f>Q197*H197</f>
        <v>0</v>
      </c>
      <c r="S197" s="153">
        <v>0</v>
      </c>
      <c r="T197" s="154">
        <f>S197*H197</f>
        <v>0</v>
      </c>
      <c r="U197" s="31"/>
      <c r="V197" s="31"/>
      <c r="W197" s="31"/>
      <c r="X197" s="31"/>
      <c r="Y197" s="31"/>
      <c r="Z197" s="31"/>
      <c r="AA197" s="31"/>
      <c r="AB197" s="31"/>
      <c r="AC197" s="31"/>
      <c r="AD197" s="31"/>
      <c r="AE197" s="31"/>
      <c r="AR197" s="155" t="s">
        <v>208</v>
      </c>
      <c r="AT197" s="155" t="s">
        <v>196</v>
      </c>
      <c r="AU197" s="155" t="s">
        <v>96</v>
      </c>
      <c r="AY197" s="15" t="s">
        <v>195</v>
      </c>
      <c r="BE197" s="156">
        <f>IF(N197="základní",J197,0)</f>
        <v>0</v>
      </c>
      <c r="BF197" s="156">
        <f>IF(N197="snížená",J197,0)</f>
        <v>0</v>
      </c>
      <c r="BG197" s="156">
        <f>IF(N197="zákl. přenesená",J197,0)</f>
        <v>0</v>
      </c>
      <c r="BH197" s="156">
        <f>IF(N197="sníž. přenesená",J197,0)</f>
        <v>0</v>
      </c>
      <c r="BI197" s="156">
        <f>IF(N197="nulová",J197,0)</f>
        <v>0</v>
      </c>
      <c r="BJ197" s="15" t="s">
        <v>93</v>
      </c>
      <c r="BK197" s="156">
        <f>ROUND(I197*H197,2)</f>
        <v>0</v>
      </c>
      <c r="BL197" s="15" t="s">
        <v>208</v>
      </c>
      <c r="BM197" s="155" t="s">
        <v>405</v>
      </c>
    </row>
    <row r="198" spans="1:47" s="2" customFormat="1" ht="39">
      <c r="A198" s="31"/>
      <c r="B198" s="32"/>
      <c r="C198" s="184"/>
      <c r="D198" s="201" t="s">
        <v>202</v>
      </c>
      <c r="E198" s="184"/>
      <c r="F198" s="202" t="s">
        <v>406</v>
      </c>
      <c r="G198" s="184"/>
      <c r="H198" s="184"/>
      <c r="I198" s="157"/>
      <c r="J198" s="184"/>
      <c r="K198" s="31"/>
      <c r="L198" s="32"/>
      <c r="M198" s="158"/>
      <c r="N198" s="159"/>
      <c r="O198" s="57"/>
      <c r="P198" s="57"/>
      <c r="Q198" s="57"/>
      <c r="R198" s="57"/>
      <c r="S198" s="57"/>
      <c r="T198" s="58"/>
      <c r="U198" s="31"/>
      <c r="V198" s="31"/>
      <c r="W198" s="31"/>
      <c r="X198" s="31"/>
      <c r="Y198" s="31"/>
      <c r="Z198" s="31"/>
      <c r="AA198" s="31"/>
      <c r="AB198" s="31"/>
      <c r="AC198" s="31"/>
      <c r="AD198" s="31"/>
      <c r="AE198" s="31"/>
      <c r="AT198" s="15" t="s">
        <v>202</v>
      </c>
      <c r="AU198" s="15" t="s">
        <v>96</v>
      </c>
    </row>
    <row r="199" spans="2:51" s="13" customFormat="1" ht="22.5">
      <c r="B199" s="160"/>
      <c r="C199" s="186"/>
      <c r="D199" s="201" t="s">
        <v>257</v>
      </c>
      <c r="E199" s="203" t="s">
        <v>1</v>
      </c>
      <c r="F199" s="204" t="s">
        <v>407</v>
      </c>
      <c r="G199" s="186"/>
      <c r="H199" s="205">
        <v>660.498</v>
      </c>
      <c r="I199" s="162"/>
      <c r="J199" s="186"/>
      <c r="L199" s="160"/>
      <c r="M199" s="163"/>
      <c r="N199" s="164"/>
      <c r="O199" s="164"/>
      <c r="P199" s="164"/>
      <c r="Q199" s="164"/>
      <c r="R199" s="164"/>
      <c r="S199" s="164"/>
      <c r="T199" s="165"/>
      <c r="AT199" s="161" t="s">
        <v>257</v>
      </c>
      <c r="AU199" s="161" t="s">
        <v>96</v>
      </c>
      <c r="AV199" s="13" t="s">
        <v>96</v>
      </c>
      <c r="AW199" s="13" t="s">
        <v>40</v>
      </c>
      <c r="AX199" s="13" t="s">
        <v>85</v>
      </c>
      <c r="AY199" s="161" t="s">
        <v>195</v>
      </c>
    </row>
    <row r="200" spans="2:51" s="13" customFormat="1" ht="12">
      <c r="B200" s="160"/>
      <c r="C200" s="186"/>
      <c r="D200" s="201" t="s">
        <v>257</v>
      </c>
      <c r="E200" s="203" t="s">
        <v>1</v>
      </c>
      <c r="F200" s="204" t="s">
        <v>408</v>
      </c>
      <c r="G200" s="186"/>
      <c r="H200" s="205">
        <v>-114.048</v>
      </c>
      <c r="I200" s="162"/>
      <c r="J200" s="186"/>
      <c r="L200" s="160"/>
      <c r="M200" s="163"/>
      <c r="N200" s="164"/>
      <c r="O200" s="164"/>
      <c r="P200" s="164"/>
      <c r="Q200" s="164"/>
      <c r="R200" s="164"/>
      <c r="S200" s="164"/>
      <c r="T200" s="165"/>
      <c r="AT200" s="161" t="s">
        <v>257</v>
      </c>
      <c r="AU200" s="161" t="s">
        <v>96</v>
      </c>
      <c r="AV200" s="13" t="s">
        <v>96</v>
      </c>
      <c r="AW200" s="13" t="s">
        <v>40</v>
      </c>
      <c r="AX200" s="13" t="s">
        <v>85</v>
      </c>
      <c r="AY200" s="161" t="s">
        <v>195</v>
      </c>
    </row>
    <row r="201" spans="1:65" s="2" customFormat="1" ht="33" customHeight="1">
      <c r="A201" s="31"/>
      <c r="B201" s="148"/>
      <c r="C201" s="196" t="s">
        <v>7</v>
      </c>
      <c r="D201" s="196" t="s">
        <v>196</v>
      </c>
      <c r="E201" s="197" t="s">
        <v>409</v>
      </c>
      <c r="F201" s="198" t="s">
        <v>410</v>
      </c>
      <c r="G201" s="199" t="s">
        <v>347</v>
      </c>
      <c r="H201" s="200">
        <v>77.746</v>
      </c>
      <c r="I201" s="149"/>
      <c r="J201" s="183">
        <f>ROUND(I201*H201,2)</f>
        <v>0</v>
      </c>
      <c r="K201" s="150"/>
      <c r="L201" s="32"/>
      <c r="M201" s="151" t="s">
        <v>1</v>
      </c>
      <c r="N201" s="152" t="s">
        <v>50</v>
      </c>
      <c r="O201" s="57"/>
      <c r="P201" s="153">
        <f>O201*H201</f>
        <v>0</v>
      </c>
      <c r="Q201" s="153">
        <v>0</v>
      </c>
      <c r="R201" s="153">
        <f>Q201*H201</f>
        <v>0</v>
      </c>
      <c r="S201" s="153">
        <v>0</v>
      </c>
      <c r="T201" s="154">
        <f>S201*H201</f>
        <v>0</v>
      </c>
      <c r="U201" s="31"/>
      <c r="V201" s="31"/>
      <c r="W201" s="31"/>
      <c r="X201" s="31"/>
      <c r="Y201" s="31"/>
      <c r="Z201" s="31"/>
      <c r="AA201" s="31"/>
      <c r="AB201" s="31"/>
      <c r="AC201" s="31"/>
      <c r="AD201" s="31"/>
      <c r="AE201" s="31"/>
      <c r="AR201" s="155" t="s">
        <v>208</v>
      </c>
      <c r="AT201" s="155" t="s">
        <v>196</v>
      </c>
      <c r="AU201" s="155" t="s">
        <v>96</v>
      </c>
      <c r="AY201" s="15" t="s">
        <v>195</v>
      </c>
      <c r="BE201" s="156">
        <f>IF(N201="základní",J201,0)</f>
        <v>0</v>
      </c>
      <c r="BF201" s="156">
        <f>IF(N201="snížená",J201,0)</f>
        <v>0</v>
      </c>
      <c r="BG201" s="156">
        <f>IF(N201="zákl. přenesená",J201,0)</f>
        <v>0</v>
      </c>
      <c r="BH201" s="156">
        <f>IF(N201="sníž. přenesená",J201,0)</f>
        <v>0</v>
      </c>
      <c r="BI201" s="156">
        <f>IF(N201="nulová",J201,0)</f>
        <v>0</v>
      </c>
      <c r="BJ201" s="15" t="s">
        <v>93</v>
      </c>
      <c r="BK201" s="156">
        <f>ROUND(I201*H201,2)</f>
        <v>0</v>
      </c>
      <c r="BL201" s="15" t="s">
        <v>208</v>
      </c>
      <c r="BM201" s="155" t="s">
        <v>411</v>
      </c>
    </row>
    <row r="202" spans="1:47" s="2" customFormat="1" ht="39">
      <c r="A202" s="31"/>
      <c r="B202" s="32"/>
      <c r="C202" s="184"/>
      <c r="D202" s="201" t="s">
        <v>202</v>
      </c>
      <c r="E202" s="184"/>
      <c r="F202" s="202" t="s">
        <v>412</v>
      </c>
      <c r="G202" s="184"/>
      <c r="H202" s="184"/>
      <c r="I202" s="157"/>
      <c r="J202" s="184"/>
      <c r="K202" s="31"/>
      <c r="L202" s="32"/>
      <c r="M202" s="158"/>
      <c r="N202" s="159"/>
      <c r="O202" s="57"/>
      <c r="P202" s="57"/>
      <c r="Q202" s="57"/>
      <c r="R202" s="57"/>
      <c r="S202" s="57"/>
      <c r="T202" s="58"/>
      <c r="U202" s="31"/>
      <c r="V202" s="31"/>
      <c r="W202" s="31"/>
      <c r="X202" s="31"/>
      <c r="Y202" s="31"/>
      <c r="Z202" s="31"/>
      <c r="AA202" s="31"/>
      <c r="AB202" s="31"/>
      <c r="AC202" s="31"/>
      <c r="AD202" s="31"/>
      <c r="AE202" s="31"/>
      <c r="AT202" s="15" t="s">
        <v>202</v>
      </c>
      <c r="AU202" s="15" t="s">
        <v>96</v>
      </c>
    </row>
    <row r="203" spans="2:51" s="13" customFormat="1" ht="22.5">
      <c r="B203" s="160"/>
      <c r="C203" s="186"/>
      <c r="D203" s="201" t="s">
        <v>257</v>
      </c>
      <c r="E203" s="203" t="s">
        <v>1</v>
      </c>
      <c r="F203" s="204" t="s">
        <v>400</v>
      </c>
      <c r="G203" s="186"/>
      <c r="H203" s="205">
        <v>90.418</v>
      </c>
      <c r="I203" s="162"/>
      <c r="J203" s="186"/>
      <c r="L203" s="160"/>
      <c r="M203" s="163"/>
      <c r="N203" s="164"/>
      <c r="O203" s="164"/>
      <c r="P203" s="164"/>
      <c r="Q203" s="164"/>
      <c r="R203" s="164"/>
      <c r="S203" s="164"/>
      <c r="T203" s="165"/>
      <c r="AT203" s="161" t="s">
        <v>257</v>
      </c>
      <c r="AU203" s="161" t="s">
        <v>96</v>
      </c>
      <c r="AV203" s="13" t="s">
        <v>96</v>
      </c>
      <c r="AW203" s="13" t="s">
        <v>40</v>
      </c>
      <c r="AX203" s="13" t="s">
        <v>85</v>
      </c>
      <c r="AY203" s="161" t="s">
        <v>195</v>
      </c>
    </row>
    <row r="204" spans="2:51" s="13" customFormat="1" ht="12">
      <c r="B204" s="160"/>
      <c r="C204" s="186"/>
      <c r="D204" s="201" t="s">
        <v>257</v>
      </c>
      <c r="E204" s="203" t="s">
        <v>1</v>
      </c>
      <c r="F204" s="204" t="s">
        <v>413</v>
      </c>
      <c r="G204" s="186"/>
      <c r="H204" s="205">
        <v>-12.672</v>
      </c>
      <c r="I204" s="162"/>
      <c r="J204" s="186"/>
      <c r="L204" s="160"/>
      <c r="M204" s="163"/>
      <c r="N204" s="164"/>
      <c r="O204" s="164"/>
      <c r="P204" s="164"/>
      <c r="Q204" s="164"/>
      <c r="R204" s="164"/>
      <c r="S204" s="164"/>
      <c r="T204" s="165"/>
      <c r="AT204" s="161" t="s">
        <v>257</v>
      </c>
      <c r="AU204" s="161" t="s">
        <v>96</v>
      </c>
      <c r="AV204" s="13" t="s">
        <v>96</v>
      </c>
      <c r="AW204" s="13" t="s">
        <v>40</v>
      </c>
      <c r="AX204" s="13" t="s">
        <v>85</v>
      </c>
      <c r="AY204" s="161" t="s">
        <v>195</v>
      </c>
    </row>
    <row r="205" spans="1:65" s="2" customFormat="1" ht="33" customHeight="1">
      <c r="A205" s="31"/>
      <c r="B205" s="148"/>
      <c r="C205" s="196" t="s">
        <v>414</v>
      </c>
      <c r="D205" s="196" t="s">
        <v>196</v>
      </c>
      <c r="E205" s="197" t="s">
        <v>415</v>
      </c>
      <c r="F205" s="198" t="s">
        <v>416</v>
      </c>
      <c r="G205" s="199" t="s">
        <v>347</v>
      </c>
      <c r="H205" s="200">
        <v>168.26</v>
      </c>
      <c r="I205" s="149"/>
      <c r="J205" s="183">
        <f>ROUND(I205*H205,2)</f>
        <v>0</v>
      </c>
      <c r="K205" s="150"/>
      <c r="L205" s="32"/>
      <c r="M205" s="151" t="s">
        <v>1</v>
      </c>
      <c r="N205" s="152" t="s">
        <v>50</v>
      </c>
      <c r="O205" s="57"/>
      <c r="P205" s="153">
        <f>O205*H205</f>
        <v>0</v>
      </c>
      <c r="Q205" s="153">
        <v>0</v>
      </c>
      <c r="R205" s="153">
        <f>Q205*H205</f>
        <v>0</v>
      </c>
      <c r="S205" s="153">
        <v>0</v>
      </c>
      <c r="T205" s="154">
        <f>S205*H205</f>
        <v>0</v>
      </c>
      <c r="U205" s="31"/>
      <c r="V205" s="31"/>
      <c r="W205" s="31"/>
      <c r="X205" s="31"/>
      <c r="Y205" s="31"/>
      <c r="Z205" s="31"/>
      <c r="AA205" s="31"/>
      <c r="AB205" s="31"/>
      <c r="AC205" s="31"/>
      <c r="AD205" s="31"/>
      <c r="AE205" s="31"/>
      <c r="AR205" s="155" t="s">
        <v>208</v>
      </c>
      <c r="AT205" s="155" t="s">
        <v>196</v>
      </c>
      <c r="AU205" s="155" t="s">
        <v>96</v>
      </c>
      <c r="AY205" s="15" t="s">
        <v>195</v>
      </c>
      <c r="BE205" s="156">
        <f>IF(N205="základní",J205,0)</f>
        <v>0</v>
      </c>
      <c r="BF205" s="156">
        <f>IF(N205="snížená",J205,0)</f>
        <v>0</v>
      </c>
      <c r="BG205" s="156">
        <f>IF(N205="zákl. přenesená",J205,0)</f>
        <v>0</v>
      </c>
      <c r="BH205" s="156">
        <f>IF(N205="sníž. přenesená",J205,0)</f>
        <v>0</v>
      </c>
      <c r="BI205" s="156">
        <f>IF(N205="nulová",J205,0)</f>
        <v>0</v>
      </c>
      <c r="BJ205" s="15" t="s">
        <v>93</v>
      </c>
      <c r="BK205" s="156">
        <f>ROUND(I205*H205,2)</f>
        <v>0</v>
      </c>
      <c r="BL205" s="15" t="s">
        <v>208</v>
      </c>
      <c r="BM205" s="155" t="s">
        <v>417</v>
      </c>
    </row>
    <row r="206" spans="1:47" s="2" customFormat="1" ht="39">
      <c r="A206" s="31"/>
      <c r="B206" s="32"/>
      <c r="C206" s="184"/>
      <c r="D206" s="201" t="s">
        <v>202</v>
      </c>
      <c r="E206" s="184"/>
      <c r="F206" s="202" t="s">
        <v>418</v>
      </c>
      <c r="G206" s="184"/>
      <c r="H206" s="184"/>
      <c r="I206" s="157"/>
      <c r="J206" s="184"/>
      <c r="K206" s="31"/>
      <c r="L206" s="32"/>
      <c r="M206" s="158"/>
      <c r="N206" s="159"/>
      <c r="O206" s="57"/>
      <c r="P206" s="57"/>
      <c r="Q206" s="57"/>
      <c r="R206" s="57"/>
      <c r="S206" s="57"/>
      <c r="T206" s="58"/>
      <c r="U206" s="31"/>
      <c r="V206" s="31"/>
      <c r="W206" s="31"/>
      <c r="X206" s="31"/>
      <c r="Y206" s="31"/>
      <c r="Z206" s="31"/>
      <c r="AA206" s="31"/>
      <c r="AB206" s="31"/>
      <c r="AC206" s="31"/>
      <c r="AD206" s="31"/>
      <c r="AE206" s="31"/>
      <c r="AT206" s="15" t="s">
        <v>202</v>
      </c>
      <c r="AU206" s="15" t="s">
        <v>96</v>
      </c>
    </row>
    <row r="207" spans="2:51" s="13" customFormat="1" ht="12">
      <c r="B207" s="160"/>
      <c r="C207" s="186"/>
      <c r="D207" s="201" t="s">
        <v>257</v>
      </c>
      <c r="E207" s="203" t="s">
        <v>1</v>
      </c>
      <c r="F207" s="204" t="s">
        <v>419</v>
      </c>
      <c r="G207" s="186"/>
      <c r="H207" s="205">
        <v>168.26</v>
      </c>
      <c r="I207" s="162"/>
      <c r="J207" s="186"/>
      <c r="L207" s="160"/>
      <c r="M207" s="163"/>
      <c r="N207" s="164"/>
      <c r="O207" s="164"/>
      <c r="P207" s="164"/>
      <c r="Q207" s="164"/>
      <c r="R207" s="164"/>
      <c r="S207" s="164"/>
      <c r="T207" s="165"/>
      <c r="AT207" s="161" t="s">
        <v>257</v>
      </c>
      <c r="AU207" s="161" t="s">
        <v>96</v>
      </c>
      <c r="AV207" s="13" t="s">
        <v>96</v>
      </c>
      <c r="AW207" s="13" t="s">
        <v>40</v>
      </c>
      <c r="AX207" s="13" t="s">
        <v>93</v>
      </c>
      <c r="AY207" s="161" t="s">
        <v>195</v>
      </c>
    </row>
    <row r="208" spans="1:65" s="2" customFormat="1" ht="37.9" customHeight="1">
      <c r="A208" s="31"/>
      <c r="B208" s="148"/>
      <c r="C208" s="196" t="s">
        <v>420</v>
      </c>
      <c r="D208" s="196" t="s">
        <v>196</v>
      </c>
      <c r="E208" s="197" t="s">
        <v>421</v>
      </c>
      <c r="F208" s="198" t="s">
        <v>422</v>
      </c>
      <c r="G208" s="199" t="s">
        <v>347</v>
      </c>
      <c r="H208" s="200">
        <v>1346.08</v>
      </c>
      <c r="I208" s="149"/>
      <c r="J208" s="183">
        <f>ROUND(I208*H208,2)</f>
        <v>0</v>
      </c>
      <c r="K208" s="150"/>
      <c r="L208" s="32"/>
      <c r="M208" s="151" t="s">
        <v>1</v>
      </c>
      <c r="N208" s="152" t="s">
        <v>50</v>
      </c>
      <c r="O208" s="57"/>
      <c r="P208" s="153">
        <f>O208*H208</f>
        <v>0</v>
      </c>
      <c r="Q208" s="153">
        <v>0</v>
      </c>
      <c r="R208" s="153">
        <f>Q208*H208</f>
        <v>0</v>
      </c>
      <c r="S208" s="153">
        <v>0</v>
      </c>
      <c r="T208" s="154">
        <f>S208*H208</f>
        <v>0</v>
      </c>
      <c r="U208" s="31"/>
      <c r="V208" s="31"/>
      <c r="W208" s="31"/>
      <c r="X208" s="31"/>
      <c r="Y208" s="31"/>
      <c r="Z208" s="31"/>
      <c r="AA208" s="31"/>
      <c r="AB208" s="31"/>
      <c r="AC208" s="31"/>
      <c r="AD208" s="31"/>
      <c r="AE208" s="31"/>
      <c r="AR208" s="155" t="s">
        <v>208</v>
      </c>
      <c r="AT208" s="155" t="s">
        <v>196</v>
      </c>
      <c r="AU208" s="155" t="s">
        <v>96</v>
      </c>
      <c r="AY208" s="15" t="s">
        <v>195</v>
      </c>
      <c r="BE208" s="156">
        <f>IF(N208="základní",J208,0)</f>
        <v>0</v>
      </c>
      <c r="BF208" s="156">
        <f>IF(N208="snížená",J208,0)</f>
        <v>0</v>
      </c>
      <c r="BG208" s="156">
        <f>IF(N208="zákl. přenesená",J208,0)</f>
        <v>0</v>
      </c>
      <c r="BH208" s="156">
        <f>IF(N208="sníž. přenesená",J208,0)</f>
        <v>0</v>
      </c>
      <c r="BI208" s="156">
        <f>IF(N208="nulová",J208,0)</f>
        <v>0</v>
      </c>
      <c r="BJ208" s="15" t="s">
        <v>93</v>
      </c>
      <c r="BK208" s="156">
        <f>ROUND(I208*H208,2)</f>
        <v>0</v>
      </c>
      <c r="BL208" s="15" t="s">
        <v>208</v>
      </c>
      <c r="BM208" s="155" t="s">
        <v>423</v>
      </c>
    </row>
    <row r="209" spans="1:47" s="2" customFormat="1" ht="48.75">
      <c r="A209" s="31"/>
      <c r="B209" s="32"/>
      <c r="C209" s="184"/>
      <c r="D209" s="201" t="s">
        <v>202</v>
      </c>
      <c r="E209" s="184"/>
      <c r="F209" s="202" t="s">
        <v>424</v>
      </c>
      <c r="G209" s="184"/>
      <c r="H209" s="184"/>
      <c r="I209" s="157"/>
      <c r="J209" s="184"/>
      <c r="K209" s="31"/>
      <c r="L209" s="32"/>
      <c r="M209" s="158"/>
      <c r="N209" s="159"/>
      <c r="O209" s="57"/>
      <c r="P209" s="57"/>
      <c r="Q209" s="57"/>
      <c r="R209" s="57"/>
      <c r="S209" s="57"/>
      <c r="T209" s="58"/>
      <c r="U209" s="31"/>
      <c r="V209" s="31"/>
      <c r="W209" s="31"/>
      <c r="X209" s="31"/>
      <c r="Y209" s="31"/>
      <c r="Z209" s="31"/>
      <c r="AA209" s="31"/>
      <c r="AB209" s="31"/>
      <c r="AC209" s="31"/>
      <c r="AD209" s="31"/>
      <c r="AE209" s="31"/>
      <c r="AT209" s="15" t="s">
        <v>202</v>
      </c>
      <c r="AU209" s="15" t="s">
        <v>96</v>
      </c>
    </row>
    <row r="210" spans="2:51" s="13" customFormat="1" ht="12">
      <c r="B210" s="160"/>
      <c r="C210" s="186"/>
      <c r="D210" s="201" t="s">
        <v>257</v>
      </c>
      <c r="E210" s="203" t="s">
        <v>1</v>
      </c>
      <c r="F210" s="204" t="s">
        <v>425</v>
      </c>
      <c r="G210" s="186"/>
      <c r="H210" s="205">
        <v>1346.08</v>
      </c>
      <c r="I210" s="162"/>
      <c r="J210" s="186"/>
      <c r="L210" s="160"/>
      <c r="M210" s="163"/>
      <c r="N210" s="164"/>
      <c r="O210" s="164"/>
      <c r="P210" s="164"/>
      <c r="Q210" s="164"/>
      <c r="R210" s="164"/>
      <c r="S210" s="164"/>
      <c r="T210" s="165"/>
      <c r="AT210" s="161" t="s">
        <v>257</v>
      </c>
      <c r="AU210" s="161" t="s">
        <v>96</v>
      </c>
      <c r="AV210" s="13" t="s">
        <v>96</v>
      </c>
      <c r="AW210" s="13" t="s">
        <v>40</v>
      </c>
      <c r="AX210" s="13" t="s">
        <v>93</v>
      </c>
      <c r="AY210" s="161" t="s">
        <v>195</v>
      </c>
    </row>
    <row r="211" spans="1:65" s="2" customFormat="1" ht="16.5" customHeight="1">
      <c r="A211" s="31"/>
      <c r="B211" s="148"/>
      <c r="C211" s="196" t="s">
        <v>426</v>
      </c>
      <c r="D211" s="196" t="s">
        <v>196</v>
      </c>
      <c r="E211" s="197" t="s">
        <v>427</v>
      </c>
      <c r="F211" s="198" t="s">
        <v>428</v>
      </c>
      <c r="G211" s="199" t="s">
        <v>347</v>
      </c>
      <c r="H211" s="200">
        <v>168.26</v>
      </c>
      <c r="I211" s="149"/>
      <c r="J211" s="183">
        <f>ROUND(I211*H211,2)</f>
        <v>0</v>
      </c>
      <c r="K211" s="150"/>
      <c r="L211" s="32"/>
      <c r="M211" s="151" t="s">
        <v>1</v>
      </c>
      <c r="N211" s="152" t="s">
        <v>50</v>
      </c>
      <c r="O211" s="57"/>
      <c r="P211" s="153">
        <f>O211*H211</f>
        <v>0</v>
      </c>
      <c r="Q211" s="153">
        <v>0</v>
      </c>
      <c r="R211" s="153">
        <f>Q211*H211</f>
        <v>0</v>
      </c>
      <c r="S211" s="153">
        <v>0</v>
      </c>
      <c r="T211" s="154">
        <f>S211*H211</f>
        <v>0</v>
      </c>
      <c r="U211" s="31"/>
      <c r="V211" s="31"/>
      <c r="W211" s="31"/>
      <c r="X211" s="31"/>
      <c r="Y211" s="31"/>
      <c r="Z211" s="31"/>
      <c r="AA211" s="31"/>
      <c r="AB211" s="31"/>
      <c r="AC211" s="31"/>
      <c r="AD211" s="31"/>
      <c r="AE211" s="31"/>
      <c r="AR211" s="155" t="s">
        <v>208</v>
      </c>
      <c r="AT211" s="155" t="s">
        <v>196</v>
      </c>
      <c r="AU211" s="155" t="s">
        <v>96</v>
      </c>
      <c r="AY211" s="15" t="s">
        <v>195</v>
      </c>
      <c r="BE211" s="156">
        <f>IF(N211="základní",J211,0)</f>
        <v>0</v>
      </c>
      <c r="BF211" s="156">
        <f>IF(N211="snížená",J211,0)</f>
        <v>0</v>
      </c>
      <c r="BG211" s="156">
        <f>IF(N211="zákl. přenesená",J211,0)</f>
        <v>0</v>
      </c>
      <c r="BH211" s="156">
        <f>IF(N211="sníž. přenesená",J211,0)</f>
        <v>0</v>
      </c>
      <c r="BI211" s="156">
        <f>IF(N211="nulová",J211,0)</f>
        <v>0</v>
      </c>
      <c r="BJ211" s="15" t="s">
        <v>93</v>
      </c>
      <c r="BK211" s="156">
        <f>ROUND(I211*H211,2)</f>
        <v>0</v>
      </c>
      <c r="BL211" s="15" t="s">
        <v>208</v>
      </c>
      <c r="BM211" s="155" t="s">
        <v>429</v>
      </c>
    </row>
    <row r="212" spans="1:47" s="2" customFormat="1" ht="19.5">
      <c r="A212" s="31"/>
      <c r="B212" s="32"/>
      <c r="C212" s="184"/>
      <c r="D212" s="201" t="s">
        <v>202</v>
      </c>
      <c r="E212" s="184"/>
      <c r="F212" s="202" t="s">
        <v>430</v>
      </c>
      <c r="G212" s="184"/>
      <c r="H212" s="184"/>
      <c r="I212" s="157"/>
      <c r="J212" s="184"/>
      <c r="K212" s="31"/>
      <c r="L212" s="32"/>
      <c r="M212" s="158"/>
      <c r="N212" s="159"/>
      <c r="O212" s="57"/>
      <c r="P212" s="57"/>
      <c r="Q212" s="57"/>
      <c r="R212" s="57"/>
      <c r="S212" s="57"/>
      <c r="T212" s="58"/>
      <c r="U212" s="31"/>
      <c r="V212" s="31"/>
      <c r="W212" s="31"/>
      <c r="X212" s="31"/>
      <c r="Y212" s="31"/>
      <c r="Z212" s="31"/>
      <c r="AA212" s="31"/>
      <c r="AB212" s="31"/>
      <c r="AC212" s="31"/>
      <c r="AD212" s="31"/>
      <c r="AE212" s="31"/>
      <c r="AT212" s="15" t="s">
        <v>202</v>
      </c>
      <c r="AU212" s="15" t="s">
        <v>96</v>
      </c>
    </row>
    <row r="213" spans="2:51" s="13" customFormat="1" ht="12">
      <c r="B213" s="160"/>
      <c r="C213" s="186"/>
      <c r="D213" s="201" t="s">
        <v>257</v>
      </c>
      <c r="E213" s="203" t="s">
        <v>1</v>
      </c>
      <c r="F213" s="204" t="s">
        <v>431</v>
      </c>
      <c r="G213" s="186"/>
      <c r="H213" s="205">
        <v>168.26</v>
      </c>
      <c r="I213" s="162"/>
      <c r="J213" s="186"/>
      <c r="L213" s="160"/>
      <c r="M213" s="163"/>
      <c r="N213" s="164"/>
      <c r="O213" s="164"/>
      <c r="P213" s="164"/>
      <c r="Q213" s="164"/>
      <c r="R213" s="164"/>
      <c r="S213" s="164"/>
      <c r="T213" s="165"/>
      <c r="AT213" s="161" t="s">
        <v>257</v>
      </c>
      <c r="AU213" s="161" t="s">
        <v>96</v>
      </c>
      <c r="AV213" s="13" t="s">
        <v>96</v>
      </c>
      <c r="AW213" s="13" t="s">
        <v>40</v>
      </c>
      <c r="AX213" s="13" t="s">
        <v>93</v>
      </c>
      <c r="AY213" s="161" t="s">
        <v>195</v>
      </c>
    </row>
    <row r="214" spans="1:65" s="2" customFormat="1" ht="33" customHeight="1">
      <c r="A214" s="31"/>
      <c r="B214" s="148"/>
      <c r="C214" s="196" t="s">
        <v>432</v>
      </c>
      <c r="D214" s="196" t="s">
        <v>196</v>
      </c>
      <c r="E214" s="197" t="s">
        <v>433</v>
      </c>
      <c r="F214" s="198" t="s">
        <v>434</v>
      </c>
      <c r="G214" s="199" t="s">
        <v>330</v>
      </c>
      <c r="H214" s="200">
        <v>336.52</v>
      </c>
      <c r="I214" s="149"/>
      <c r="J214" s="183">
        <f>ROUND(I214*H214,2)</f>
        <v>0</v>
      </c>
      <c r="K214" s="150"/>
      <c r="L214" s="32"/>
      <c r="M214" s="151" t="s">
        <v>1</v>
      </c>
      <c r="N214" s="152" t="s">
        <v>50</v>
      </c>
      <c r="O214" s="57"/>
      <c r="P214" s="153">
        <f>O214*H214</f>
        <v>0</v>
      </c>
      <c r="Q214" s="153">
        <v>0</v>
      </c>
      <c r="R214" s="153">
        <f>Q214*H214</f>
        <v>0</v>
      </c>
      <c r="S214" s="153">
        <v>0</v>
      </c>
      <c r="T214" s="154">
        <f>S214*H214</f>
        <v>0</v>
      </c>
      <c r="U214" s="31"/>
      <c r="V214" s="31"/>
      <c r="W214" s="31"/>
      <c r="X214" s="31"/>
      <c r="Y214" s="31"/>
      <c r="Z214" s="31"/>
      <c r="AA214" s="31"/>
      <c r="AB214" s="31"/>
      <c r="AC214" s="31"/>
      <c r="AD214" s="31"/>
      <c r="AE214" s="31"/>
      <c r="AR214" s="155" t="s">
        <v>208</v>
      </c>
      <c r="AT214" s="155" t="s">
        <v>196</v>
      </c>
      <c r="AU214" s="155" t="s">
        <v>96</v>
      </c>
      <c r="AY214" s="15" t="s">
        <v>195</v>
      </c>
      <c r="BE214" s="156">
        <f>IF(N214="základní",J214,0)</f>
        <v>0</v>
      </c>
      <c r="BF214" s="156">
        <f>IF(N214="snížená",J214,0)</f>
        <v>0</v>
      </c>
      <c r="BG214" s="156">
        <f>IF(N214="zákl. přenesená",J214,0)</f>
        <v>0</v>
      </c>
      <c r="BH214" s="156">
        <f>IF(N214="sníž. přenesená",J214,0)</f>
        <v>0</v>
      </c>
      <c r="BI214" s="156">
        <f>IF(N214="nulová",J214,0)</f>
        <v>0</v>
      </c>
      <c r="BJ214" s="15" t="s">
        <v>93</v>
      </c>
      <c r="BK214" s="156">
        <f>ROUND(I214*H214,2)</f>
        <v>0</v>
      </c>
      <c r="BL214" s="15" t="s">
        <v>208</v>
      </c>
      <c r="BM214" s="155" t="s">
        <v>435</v>
      </c>
    </row>
    <row r="215" spans="1:47" s="2" customFormat="1" ht="29.25">
      <c r="A215" s="31"/>
      <c r="B215" s="32"/>
      <c r="C215" s="184"/>
      <c r="D215" s="201" t="s">
        <v>202</v>
      </c>
      <c r="E215" s="184"/>
      <c r="F215" s="202" t="s">
        <v>436</v>
      </c>
      <c r="G215" s="184"/>
      <c r="H215" s="184"/>
      <c r="I215" s="157"/>
      <c r="J215" s="184"/>
      <c r="K215" s="31"/>
      <c r="L215" s="32"/>
      <c r="M215" s="158"/>
      <c r="N215" s="159"/>
      <c r="O215" s="57"/>
      <c r="P215" s="57"/>
      <c r="Q215" s="57"/>
      <c r="R215" s="57"/>
      <c r="S215" s="57"/>
      <c r="T215" s="58"/>
      <c r="U215" s="31"/>
      <c r="V215" s="31"/>
      <c r="W215" s="31"/>
      <c r="X215" s="31"/>
      <c r="Y215" s="31"/>
      <c r="Z215" s="31"/>
      <c r="AA215" s="31"/>
      <c r="AB215" s="31"/>
      <c r="AC215" s="31"/>
      <c r="AD215" s="31"/>
      <c r="AE215" s="31"/>
      <c r="AT215" s="15" t="s">
        <v>202</v>
      </c>
      <c r="AU215" s="15" t="s">
        <v>96</v>
      </c>
    </row>
    <row r="216" spans="2:51" s="13" customFormat="1" ht="12">
      <c r="B216" s="160"/>
      <c r="C216" s="186"/>
      <c r="D216" s="201" t="s">
        <v>257</v>
      </c>
      <c r="E216" s="203" t="s">
        <v>1</v>
      </c>
      <c r="F216" s="204" t="s">
        <v>437</v>
      </c>
      <c r="G216" s="186"/>
      <c r="H216" s="205">
        <v>336.52</v>
      </c>
      <c r="I216" s="162"/>
      <c r="J216" s="186"/>
      <c r="L216" s="160"/>
      <c r="M216" s="163"/>
      <c r="N216" s="164"/>
      <c r="O216" s="164"/>
      <c r="P216" s="164"/>
      <c r="Q216" s="164"/>
      <c r="R216" s="164"/>
      <c r="S216" s="164"/>
      <c r="T216" s="165"/>
      <c r="AT216" s="161" t="s">
        <v>257</v>
      </c>
      <c r="AU216" s="161" t="s">
        <v>96</v>
      </c>
      <c r="AV216" s="13" t="s">
        <v>96</v>
      </c>
      <c r="AW216" s="13" t="s">
        <v>40</v>
      </c>
      <c r="AX216" s="13" t="s">
        <v>93</v>
      </c>
      <c r="AY216" s="161" t="s">
        <v>195</v>
      </c>
    </row>
    <row r="217" spans="1:65" s="2" customFormat="1" ht="24.2" customHeight="1">
      <c r="A217" s="31"/>
      <c r="B217" s="148"/>
      <c r="C217" s="196" t="s">
        <v>438</v>
      </c>
      <c r="D217" s="196" t="s">
        <v>196</v>
      </c>
      <c r="E217" s="197" t="s">
        <v>439</v>
      </c>
      <c r="F217" s="198" t="s">
        <v>440</v>
      </c>
      <c r="G217" s="199" t="s">
        <v>347</v>
      </c>
      <c r="H217" s="200">
        <v>266.152</v>
      </c>
      <c r="I217" s="149"/>
      <c r="J217" s="183">
        <f>ROUND(I217*H217,2)</f>
        <v>0</v>
      </c>
      <c r="K217" s="150"/>
      <c r="L217" s="32"/>
      <c r="M217" s="151" t="s">
        <v>1</v>
      </c>
      <c r="N217" s="152" t="s">
        <v>50</v>
      </c>
      <c r="O217" s="57"/>
      <c r="P217" s="153">
        <f>O217*H217</f>
        <v>0</v>
      </c>
      <c r="Q217" s="153">
        <v>0</v>
      </c>
      <c r="R217" s="153">
        <f>Q217*H217</f>
        <v>0</v>
      </c>
      <c r="S217" s="153">
        <v>0</v>
      </c>
      <c r="T217" s="154">
        <f>S217*H217</f>
        <v>0</v>
      </c>
      <c r="U217" s="31"/>
      <c r="V217" s="31"/>
      <c r="W217" s="31"/>
      <c r="X217" s="31"/>
      <c r="Y217" s="31"/>
      <c r="Z217" s="31"/>
      <c r="AA217" s="31"/>
      <c r="AB217" s="31"/>
      <c r="AC217" s="31"/>
      <c r="AD217" s="31"/>
      <c r="AE217" s="31"/>
      <c r="AR217" s="155" t="s">
        <v>208</v>
      </c>
      <c r="AT217" s="155" t="s">
        <v>196</v>
      </c>
      <c r="AU217" s="155" t="s">
        <v>96</v>
      </c>
      <c r="AY217" s="15" t="s">
        <v>195</v>
      </c>
      <c r="BE217" s="156">
        <f>IF(N217="základní",J217,0)</f>
        <v>0</v>
      </c>
      <c r="BF217" s="156">
        <f>IF(N217="snížená",J217,0)</f>
        <v>0</v>
      </c>
      <c r="BG217" s="156">
        <f>IF(N217="zákl. přenesená",J217,0)</f>
        <v>0</v>
      </c>
      <c r="BH217" s="156">
        <f>IF(N217="sníž. přenesená",J217,0)</f>
        <v>0</v>
      </c>
      <c r="BI217" s="156">
        <f>IF(N217="nulová",J217,0)</f>
        <v>0</v>
      </c>
      <c r="BJ217" s="15" t="s">
        <v>93</v>
      </c>
      <c r="BK217" s="156">
        <f>ROUND(I217*H217,2)</f>
        <v>0</v>
      </c>
      <c r="BL217" s="15" t="s">
        <v>208</v>
      </c>
      <c r="BM217" s="155" t="s">
        <v>441</v>
      </c>
    </row>
    <row r="218" spans="1:47" s="2" customFormat="1" ht="29.25">
      <c r="A218" s="31"/>
      <c r="B218" s="32"/>
      <c r="C218" s="184"/>
      <c r="D218" s="201" t="s">
        <v>202</v>
      </c>
      <c r="E218" s="184"/>
      <c r="F218" s="202" t="s">
        <v>442</v>
      </c>
      <c r="G218" s="184"/>
      <c r="H218" s="184"/>
      <c r="I218" s="157"/>
      <c r="J218" s="184"/>
      <c r="K218" s="31"/>
      <c r="L218" s="32"/>
      <c r="M218" s="158"/>
      <c r="N218" s="159"/>
      <c r="O218" s="57"/>
      <c r="P218" s="57"/>
      <c r="Q218" s="57"/>
      <c r="R218" s="57"/>
      <c r="S218" s="57"/>
      <c r="T218" s="58"/>
      <c r="U218" s="31"/>
      <c r="V218" s="31"/>
      <c r="W218" s="31"/>
      <c r="X218" s="31"/>
      <c r="Y218" s="31"/>
      <c r="Z218" s="31"/>
      <c r="AA218" s="31"/>
      <c r="AB218" s="31"/>
      <c r="AC218" s="31"/>
      <c r="AD218" s="31"/>
      <c r="AE218" s="31"/>
      <c r="AT218" s="15" t="s">
        <v>202</v>
      </c>
      <c r="AU218" s="15" t="s">
        <v>96</v>
      </c>
    </row>
    <row r="219" spans="2:51" s="13" customFormat="1" ht="22.5">
      <c r="B219" s="160"/>
      <c r="C219" s="186"/>
      <c r="D219" s="201" t="s">
        <v>257</v>
      </c>
      <c r="E219" s="203" t="s">
        <v>1</v>
      </c>
      <c r="F219" s="204" t="s">
        <v>443</v>
      </c>
      <c r="G219" s="186"/>
      <c r="H219" s="205">
        <v>450.432</v>
      </c>
      <c r="I219" s="162"/>
      <c r="J219" s="186"/>
      <c r="L219" s="160"/>
      <c r="M219" s="163"/>
      <c r="N219" s="164"/>
      <c r="O219" s="164"/>
      <c r="P219" s="164"/>
      <c r="Q219" s="164"/>
      <c r="R219" s="164"/>
      <c r="S219" s="164"/>
      <c r="T219" s="165"/>
      <c r="AT219" s="161" t="s">
        <v>257</v>
      </c>
      <c r="AU219" s="161" t="s">
        <v>96</v>
      </c>
      <c r="AV219" s="13" t="s">
        <v>96</v>
      </c>
      <c r="AW219" s="13" t="s">
        <v>40</v>
      </c>
      <c r="AX219" s="13" t="s">
        <v>85</v>
      </c>
      <c r="AY219" s="161" t="s">
        <v>195</v>
      </c>
    </row>
    <row r="220" spans="2:51" s="13" customFormat="1" ht="12">
      <c r="B220" s="160"/>
      <c r="C220" s="186"/>
      <c r="D220" s="201" t="s">
        <v>257</v>
      </c>
      <c r="E220" s="203" t="s">
        <v>1</v>
      </c>
      <c r="F220" s="204" t="s">
        <v>444</v>
      </c>
      <c r="G220" s="186"/>
      <c r="H220" s="205">
        <v>-63.36</v>
      </c>
      <c r="I220" s="162"/>
      <c r="J220" s="186"/>
      <c r="L220" s="160"/>
      <c r="M220" s="163"/>
      <c r="N220" s="164"/>
      <c r="O220" s="164"/>
      <c r="P220" s="164"/>
      <c r="Q220" s="164"/>
      <c r="R220" s="164"/>
      <c r="S220" s="164"/>
      <c r="T220" s="165"/>
      <c r="AT220" s="161" t="s">
        <v>257</v>
      </c>
      <c r="AU220" s="161" t="s">
        <v>96</v>
      </c>
      <c r="AV220" s="13" t="s">
        <v>96</v>
      </c>
      <c r="AW220" s="13" t="s">
        <v>40</v>
      </c>
      <c r="AX220" s="13" t="s">
        <v>85</v>
      </c>
      <c r="AY220" s="161" t="s">
        <v>195</v>
      </c>
    </row>
    <row r="221" spans="2:51" s="13" customFormat="1" ht="12">
      <c r="B221" s="160"/>
      <c r="C221" s="186"/>
      <c r="D221" s="201" t="s">
        <v>257</v>
      </c>
      <c r="E221" s="203" t="s">
        <v>1</v>
      </c>
      <c r="F221" s="204" t="s">
        <v>445</v>
      </c>
      <c r="G221" s="186"/>
      <c r="H221" s="205">
        <v>-115.92</v>
      </c>
      <c r="I221" s="162"/>
      <c r="J221" s="186"/>
      <c r="L221" s="160"/>
      <c r="M221" s="163"/>
      <c r="N221" s="164"/>
      <c r="O221" s="164"/>
      <c r="P221" s="164"/>
      <c r="Q221" s="164"/>
      <c r="R221" s="164"/>
      <c r="S221" s="164"/>
      <c r="T221" s="165"/>
      <c r="AT221" s="161" t="s">
        <v>257</v>
      </c>
      <c r="AU221" s="161" t="s">
        <v>96</v>
      </c>
      <c r="AV221" s="13" t="s">
        <v>96</v>
      </c>
      <c r="AW221" s="13" t="s">
        <v>40</v>
      </c>
      <c r="AX221" s="13" t="s">
        <v>85</v>
      </c>
      <c r="AY221" s="161" t="s">
        <v>195</v>
      </c>
    </row>
    <row r="222" spans="2:51" s="13" customFormat="1" ht="12">
      <c r="B222" s="160"/>
      <c r="C222" s="186"/>
      <c r="D222" s="201" t="s">
        <v>257</v>
      </c>
      <c r="E222" s="203" t="s">
        <v>1</v>
      </c>
      <c r="F222" s="204" t="s">
        <v>446</v>
      </c>
      <c r="G222" s="186"/>
      <c r="H222" s="205">
        <v>-5</v>
      </c>
      <c r="I222" s="162"/>
      <c r="J222" s="186"/>
      <c r="L222" s="160"/>
      <c r="M222" s="163"/>
      <c r="N222" s="164"/>
      <c r="O222" s="164"/>
      <c r="P222" s="164"/>
      <c r="Q222" s="164"/>
      <c r="R222" s="164"/>
      <c r="S222" s="164"/>
      <c r="T222" s="165"/>
      <c r="AT222" s="161" t="s">
        <v>257</v>
      </c>
      <c r="AU222" s="161" t="s">
        <v>96</v>
      </c>
      <c r="AV222" s="13" t="s">
        <v>96</v>
      </c>
      <c r="AW222" s="13" t="s">
        <v>40</v>
      </c>
      <c r="AX222" s="13" t="s">
        <v>85</v>
      </c>
      <c r="AY222" s="161" t="s">
        <v>195</v>
      </c>
    </row>
    <row r="223" spans="1:65" s="2" customFormat="1" ht="33" customHeight="1">
      <c r="A223" s="31"/>
      <c r="B223" s="148"/>
      <c r="C223" s="196" t="s">
        <v>447</v>
      </c>
      <c r="D223" s="196" t="s">
        <v>196</v>
      </c>
      <c r="E223" s="197" t="s">
        <v>448</v>
      </c>
      <c r="F223" s="198" t="s">
        <v>449</v>
      </c>
      <c r="G223" s="199" t="s">
        <v>347</v>
      </c>
      <c r="H223" s="200">
        <v>83.267</v>
      </c>
      <c r="I223" s="149"/>
      <c r="J223" s="183">
        <f>ROUND(I223*H223,2)</f>
        <v>0</v>
      </c>
      <c r="K223" s="150"/>
      <c r="L223" s="32"/>
      <c r="M223" s="151" t="s">
        <v>1</v>
      </c>
      <c r="N223" s="152" t="s">
        <v>50</v>
      </c>
      <c r="O223" s="57"/>
      <c r="P223" s="153">
        <f>O223*H223</f>
        <v>0</v>
      </c>
      <c r="Q223" s="153">
        <v>0</v>
      </c>
      <c r="R223" s="153">
        <f>Q223*H223</f>
        <v>0</v>
      </c>
      <c r="S223" s="153">
        <v>0</v>
      </c>
      <c r="T223" s="154">
        <f>S223*H223</f>
        <v>0</v>
      </c>
      <c r="U223" s="31"/>
      <c r="V223" s="31"/>
      <c r="W223" s="31"/>
      <c r="X223" s="31"/>
      <c r="Y223" s="31"/>
      <c r="Z223" s="31"/>
      <c r="AA223" s="31"/>
      <c r="AB223" s="31"/>
      <c r="AC223" s="31"/>
      <c r="AD223" s="31"/>
      <c r="AE223" s="31"/>
      <c r="AR223" s="155" t="s">
        <v>208</v>
      </c>
      <c r="AT223" s="155" t="s">
        <v>196</v>
      </c>
      <c r="AU223" s="155" t="s">
        <v>96</v>
      </c>
      <c r="AY223" s="15" t="s">
        <v>195</v>
      </c>
      <c r="BE223" s="156">
        <f>IF(N223="základní",J223,0)</f>
        <v>0</v>
      </c>
      <c r="BF223" s="156">
        <f>IF(N223="snížená",J223,0)</f>
        <v>0</v>
      </c>
      <c r="BG223" s="156">
        <f>IF(N223="zákl. přenesená",J223,0)</f>
        <v>0</v>
      </c>
      <c r="BH223" s="156">
        <f>IF(N223="sníž. přenesená",J223,0)</f>
        <v>0</v>
      </c>
      <c r="BI223" s="156">
        <f>IF(N223="nulová",J223,0)</f>
        <v>0</v>
      </c>
      <c r="BJ223" s="15" t="s">
        <v>93</v>
      </c>
      <c r="BK223" s="156">
        <f>ROUND(I223*H223,2)</f>
        <v>0</v>
      </c>
      <c r="BL223" s="15" t="s">
        <v>208</v>
      </c>
      <c r="BM223" s="155" t="s">
        <v>450</v>
      </c>
    </row>
    <row r="224" spans="1:47" s="2" customFormat="1" ht="39">
      <c r="A224" s="31"/>
      <c r="B224" s="32"/>
      <c r="C224" s="184"/>
      <c r="D224" s="201" t="s">
        <v>202</v>
      </c>
      <c r="E224" s="184"/>
      <c r="F224" s="202" t="s">
        <v>451</v>
      </c>
      <c r="G224" s="184"/>
      <c r="H224" s="184"/>
      <c r="I224" s="157"/>
      <c r="J224" s="184"/>
      <c r="K224" s="31"/>
      <c r="L224" s="32"/>
      <c r="M224" s="158"/>
      <c r="N224" s="159"/>
      <c r="O224" s="57"/>
      <c r="P224" s="57"/>
      <c r="Q224" s="57"/>
      <c r="R224" s="57"/>
      <c r="S224" s="57"/>
      <c r="T224" s="58"/>
      <c r="U224" s="31"/>
      <c r="V224" s="31"/>
      <c r="W224" s="31"/>
      <c r="X224" s="31"/>
      <c r="Y224" s="31"/>
      <c r="Z224" s="31"/>
      <c r="AA224" s="31"/>
      <c r="AB224" s="31"/>
      <c r="AC224" s="31"/>
      <c r="AD224" s="31"/>
      <c r="AE224" s="31"/>
      <c r="AT224" s="15" t="s">
        <v>202</v>
      </c>
      <c r="AU224" s="15" t="s">
        <v>96</v>
      </c>
    </row>
    <row r="225" spans="2:51" s="13" customFormat="1" ht="12">
      <c r="B225" s="160"/>
      <c r="C225" s="186"/>
      <c r="D225" s="201" t="s">
        <v>257</v>
      </c>
      <c r="E225" s="203" t="s">
        <v>1</v>
      </c>
      <c r="F225" s="204" t="s">
        <v>452</v>
      </c>
      <c r="G225" s="186"/>
      <c r="H225" s="205">
        <v>-16.093</v>
      </c>
      <c r="I225" s="162"/>
      <c r="J225" s="186"/>
      <c r="L225" s="160"/>
      <c r="M225" s="163"/>
      <c r="N225" s="164"/>
      <c r="O225" s="164"/>
      <c r="P225" s="164"/>
      <c r="Q225" s="164"/>
      <c r="R225" s="164"/>
      <c r="S225" s="164"/>
      <c r="T225" s="165"/>
      <c r="AT225" s="161" t="s">
        <v>257</v>
      </c>
      <c r="AU225" s="161" t="s">
        <v>96</v>
      </c>
      <c r="AV225" s="13" t="s">
        <v>96</v>
      </c>
      <c r="AW225" s="13" t="s">
        <v>40</v>
      </c>
      <c r="AX225" s="13" t="s">
        <v>85</v>
      </c>
      <c r="AY225" s="161" t="s">
        <v>195</v>
      </c>
    </row>
    <row r="226" spans="2:51" s="13" customFormat="1" ht="12">
      <c r="B226" s="160"/>
      <c r="C226" s="186"/>
      <c r="D226" s="201" t="s">
        <v>257</v>
      </c>
      <c r="E226" s="203" t="s">
        <v>1</v>
      </c>
      <c r="F226" s="204" t="s">
        <v>453</v>
      </c>
      <c r="G226" s="186"/>
      <c r="H226" s="205">
        <v>99.36</v>
      </c>
      <c r="I226" s="162"/>
      <c r="J226" s="186"/>
      <c r="L226" s="160"/>
      <c r="M226" s="163"/>
      <c r="N226" s="164"/>
      <c r="O226" s="164"/>
      <c r="P226" s="164"/>
      <c r="Q226" s="164"/>
      <c r="R226" s="164"/>
      <c r="S226" s="164"/>
      <c r="T226" s="165"/>
      <c r="AT226" s="161" t="s">
        <v>257</v>
      </c>
      <c r="AU226" s="161" t="s">
        <v>96</v>
      </c>
      <c r="AV226" s="13" t="s">
        <v>96</v>
      </c>
      <c r="AW226" s="13" t="s">
        <v>40</v>
      </c>
      <c r="AX226" s="13" t="s">
        <v>85</v>
      </c>
      <c r="AY226" s="161" t="s">
        <v>195</v>
      </c>
    </row>
    <row r="227" spans="2:63" s="12" customFormat="1" ht="22.9" customHeight="1">
      <c r="B227" s="135"/>
      <c r="C227" s="192"/>
      <c r="D227" s="193" t="s">
        <v>84</v>
      </c>
      <c r="E227" s="195" t="s">
        <v>96</v>
      </c>
      <c r="F227" s="195" t="s">
        <v>454</v>
      </c>
      <c r="G227" s="192"/>
      <c r="H227" s="192"/>
      <c r="I227" s="138"/>
      <c r="J227" s="185">
        <f>BK227</f>
        <v>0</v>
      </c>
      <c r="L227" s="135"/>
      <c r="M227" s="140"/>
      <c r="N227" s="141"/>
      <c r="O227" s="141"/>
      <c r="P227" s="142">
        <f>SUM(P228:P230)</f>
        <v>0</v>
      </c>
      <c r="Q227" s="141"/>
      <c r="R227" s="142">
        <f>SUM(R228:R230)</f>
        <v>0</v>
      </c>
      <c r="S227" s="141"/>
      <c r="T227" s="143">
        <f>SUM(T228:T230)</f>
        <v>0</v>
      </c>
      <c r="AR227" s="136" t="s">
        <v>93</v>
      </c>
      <c r="AT227" s="144" t="s">
        <v>84</v>
      </c>
      <c r="AU227" s="144" t="s">
        <v>93</v>
      </c>
      <c r="AY227" s="136" t="s">
        <v>195</v>
      </c>
      <c r="BK227" s="145">
        <f>SUM(BK228:BK230)</f>
        <v>0</v>
      </c>
    </row>
    <row r="228" spans="1:65" s="2" customFormat="1" ht="16.5" customHeight="1">
      <c r="A228" s="31"/>
      <c r="B228" s="148"/>
      <c r="C228" s="196" t="s">
        <v>455</v>
      </c>
      <c r="D228" s="196" t="s">
        <v>196</v>
      </c>
      <c r="E228" s="197" t="s">
        <v>456</v>
      </c>
      <c r="F228" s="198" t="s">
        <v>457</v>
      </c>
      <c r="G228" s="199" t="s">
        <v>347</v>
      </c>
      <c r="H228" s="200">
        <v>1</v>
      </c>
      <c r="I228" s="149"/>
      <c r="J228" s="183">
        <f>ROUND(I228*H228,2)</f>
        <v>0</v>
      </c>
      <c r="K228" s="150"/>
      <c r="L228" s="32"/>
      <c r="M228" s="151" t="s">
        <v>1</v>
      </c>
      <c r="N228" s="152" t="s">
        <v>50</v>
      </c>
      <c r="O228" s="57"/>
      <c r="P228" s="153">
        <f>O228*H228</f>
        <v>0</v>
      </c>
      <c r="Q228" s="153">
        <v>0</v>
      </c>
      <c r="R228" s="153">
        <f>Q228*H228</f>
        <v>0</v>
      </c>
      <c r="S228" s="153">
        <v>0</v>
      </c>
      <c r="T228" s="154">
        <f>S228*H228</f>
        <v>0</v>
      </c>
      <c r="U228" s="31"/>
      <c r="V228" s="31"/>
      <c r="W228" s="31"/>
      <c r="X228" s="31"/>
      <c r="Y228" s="31"/>
      <c r="Z228" s="31"/>
      <c r="AA228" s="31"/>
      <c r="AB228" s="31"/>
      <c r="AC228" s="31"/>
      <c r="AD228" s="31"/>
      <c r="AE228" s="31"/>
      <c r="AR228" s="155" t="s">
        <v>208</v>
      </c>
      <c r="AT228" s="155" t="s">
        <v>196</v>
      </c>
      <c r="AU228" s="155" t="s">
        <v>96</v>
      </c>
      <c r="AY228" s="15" t="s">
        <v>195</v>
      </c>
      <c r="BE228" s="156">
        <f>IF(N228="základní",J228,0)</f>
        <v>0</v>
      </c>
      <c r="BF228" s="156">
        <f>IF(N228="snížená",J228,0)</f>
        <v>0</v>
      </c>
      <c r="BG228" s="156">
        <f>IF(N228="zákl. přenesená",J228,0)</f>
        <v>0</v>
      </c>
      <c r="BH228" s="156">
        <f>IF(N228="sníž. přenesená",J228,0)</f>
        <v>0</v>
      </c>
      <c r="BI228" s="156">
        <f>IF(N228="nulová",J228,0)</f>
        <v>0</v>
      </c>
      <c r="BJ228" s="15" t="s">
        <v>93</v>
      </c>
      <c r="BK228" s="156">
        <f>ROUND(I228*H228,2)</f>
        <v>0</v>
      </c>
      <c r="BL228" s="15" t="s">
        <v>208</v>
      </c>
      <c r="BM228" s="155" t="s">
        <v>458</v>
      </c>
    </row>
    <row r="229" spans="1:47" s="2" customFormat="1" ht="12">
      <c r="A229" s="31"/>
      <c r="B229" s="32"/>
      <c r="C229" s="184"/>
      <c r="D229" s="201" t="s">
        <v>202</v>
      </c>
      <c r="E229" s="184"/>
      <c r="F229" s="202" t="s">
        <v>459</v>
      </c>
      <c r="G229" s="184"/>
      <c r="H229" s="184"/>
      <c r="I229" s="157"/>
      <c r="J229" s="184"/>
      <c r="K229" s="31"/>
      <c r="L229" s="32"/>
      <c r="M229" s="158"/>
      <c r="N229" s="159"/>
      <c r="O229" s="57"/>
      <c r="P229" s="57"/>
      <c r="Q229" s="57"/>
      <c r="R229" s="57"/>
      <c r="S229" s="57"/>
      <c r="T229" s="58"/>
      <c r="U229" s="31"/>
      <c r="V229" s="31"/>
      <c r="W229" s="31"/>
      <c r="X229" s="31"/>
      <c r="Y229" s="31"/>
      <c r="Z229" s="31"/>
      <c r="AA229" s="31"/>
      <c r="AB229" s="31"/>
      <c r="AC229" s="31"/>
      <c r="AD229" s="31"/>
      <c r="AE229" s="31"/>
      <c r="AT229" s="15" t="s">
        <v>202</v>
      </c>
      <c r="AU229" s="15" t="s">
        <v>96</v>
      </c>
    </row>
    <row r="230" spans="2:51" s="13" customFormat="1" ht="12">
      <c r="B230" s="160"/>
      <c r="C230" s="186"/>
      <c r="D230" s="201" t="s">
        <v>257</v>
      </c>
      <c r="E230" s="203" t="s">
        <v>1</v>
      </c>
      <c r="F230" s="204" t="s">
        <v>460</v>
      </c>
      <c r="G230" s="186"/>
      <c r="H230" s="205">
        <v>1</v>
      </c>
      <c r="I230" s="162"/>
      <c r="J230" s="186"/>
      <c r="L230" s="160"/>
      <c r="M230" s="163"/>
      <c r="N230" s="164"/>
      <c r="O230" s="164"/>
      <c r="P230" s="164"/>
      <c r="Q230" s="164"/>
      <c r="R230" s="164"/>
      <c r="S230" s="164"/>
      <c r="T230" s="165"/>
      <c r="AT230" s="161" t="s">
        <v>257</v>
      </c>
      <c r="AU230" s="161" t="s">
        <v>96</v>
      </c>
      <c r="AV230" s="13" t="s">
        <v>96</v>
      </c>
      <c r="AW230" s="13" t="s">
        <v>40</v>
      </c>
      <c r="AX230" s="13" t="s">
        <v>93</v>
      </c>
      <c r="AY230" s="161" t="s">
        <v>195</v>
      </c>
    </row>
    <row r="231" spans="2:63" s="12" customFormat="1" ht="22.9" customHeight="1">
      <c r="B231" s="135"/>
      <c r="C231" s="192"/>
      <c r="D231" s="193" t="s">
        <v>84</v>
      </c>
      <c r="E231" s="195" t="s">
        <v>150</v>
      </c>
      <c r="F231" s="195" t="s">
        <v>461</v>
      </c>
      <c r="G231" s="192"/>
      <c r="H231" s="192"/>
      <c r="I231" s="138"/>
      <c r="J231" s="185">
        <f>BK231</f>
        <v>0</v>
      </c>
      <c r="L231" s="135"/>
      <c r="M231" s="140"/>
      <c r="N231" s="141"/>
      <c r="O231" s="141"/>
      <c r="P231" s="142">
        <f>SUM(P232:P234)</f>
        <v>0</v>
      </c>
      <c r="Q231" s="141"/>
      <c r="R231" s="142">
        <f>SUM(R232:R234)</f>
        <v>0</v>
      </c>
      <c r="S231" s="141"/>
      <c r="T231" s="143">
        <f>SUM(T232:T234)</f>
        <v>0</v>
      </c>
      <c r="AR231" s="136" t="s">
        <v>93</v>
      </c>
      <c r="AT231" s="144" t="s">
        <v>84</v>
      </c>
      <c r="AU231" s="144" t="s">
        <v>93</v>
      </c>
      <c r="AY231" s="136" t="s">
        <v>195</v>
      </c>
      <c r="BK231" s="145">
        <f>SUM(BK232:BK234)</f>
        <v>0</v>
      </c>
    </row>
    <row r="232" spans="1:65" s="2" customFormat="1" ht="21.75" customHeight="1">
      <c r="A232" s="31"/>
      <c r="B232" s="148"/>
      <c r="C232" s="196" t="s">
        <v>462</v>
      </c>
      <c r="D232" s="196" t="s">
        <v>196</v>
      </c>
      <c r="E232" s="197" t="s">
        <v>463</v>
      </c>
      <c r="F232" s="198" t="s">
        <v>464</v>
      </c>
      <c r="G232" s="199" t="s">
        <v>312</v>
      </c>
      <c r="H232" s="200">
        <v>138</v>
      </c>
      <c r="I232" s="149"/>
      <c r="J232" s="183">
        <f>ROUND(I232*H232,2)</f>
        <v>0</v>
      </c>
      <c r="K232" s="150"/>
      <c r="L232" s="32"/>
      <c r="M232" s="151" t="s">
        <v>1</v>
      </c>
      <c r="N232" s="152" t="s">
        <v>50</v>
      </c>
      <c r="O232" s="57"/>
      <c r="P232" s="153">
        <f>O232*H232</f>
        <v>0</v>
      </c>
      <c r="Q232" s="153">
        <v>0</v>
      </c>
      <c r="R232" s="153">
        <f>Q232*H232</f>
        <v>0</v>
      </c>
      <c r="S232" s="153">
        <v>0</v>
      </c>
      <c r="T232" s="154">
        <f>S232*H232</f>
        <v>0</v>
      </c>
      <c r="U232" s="31"/>
      <c r="V232" s="31"/>
      <c r="W232" s="31"/>
      <c r="X232" s="31"/>
      <c r="Y232" s="31"/>
      <c r="Z232" s="31"/>
      <c r="AA232" s="31"/>
      <c r="AB232" s="31"/>
      <c r="AC232" s="31"/>
      <c r="AD232" s="31"/>
      <c r="AE232" s="31"/>
      <c r="AR232" s="155" t="s">
        <v>208</v>
      </c>
      <c r="AT232" s="155" t="s">
        <v>196</v>
      </c>
      <c r="AU232" s="155" t="s">
        <v>96</v>
      </c>
      <c r="AY232" s="15" t="s">
        <v>195</v>
      </c>
      <c r="BE232" s="156">
        <f>IF(N232="základní",J232,0)</f>
        <v>0</v>
      </c>
      <c r="BF232" s="156">
        <f>IF(N232="snížená",J232,0)</f>
        <v>0</v>
      </c>
      <c r="BG232" s="156">
        <f>IF(N232="zákl. přenesená",J232,0)</f>
        <v>0</v>
      </c>
      <c r="BH232" s="156">
        <f>IF(N232="sníž. přenesená",J232,0)</f>
        <v>0</v>
      </c>
      <c r="BI232" s="156">
        <f>IF(N232="nulová",J232,0)</f>
        <v>0</v>
      </c>
      <c r="BJ232" s="15" t="s">
        <v>93</v>
      </c>
      <c r="BK232" s="156">
        <f>ROUND(I232*H232,2)</f>
        <v>0</v>
      </c>
      <c r="BL232" s="15" t="s">
        <v>208</v>
      </c>
      <c r="BM232" s="155" t="s">
        <v>465</v>
      </c>
    </row>
    <row r="233" spans="1:47" s="2" customFormat="1" ht="12">
      <c r="A233" s="31"/>
      <c r="B233" s="32"/>
      <c r="C233" s="184"/>
      <c r="D233" s="201" t="s">
        <v>202</v>
      </c>
      <c r="E233" s="184"/>
      <c r="F233" s="202" t="s">
        <v>466</v>
      </c>
      <c r="G233" s="184"/>
      <c r="H233" s="184"/>
      <c r="I233" s="157"/>
      <c r="J233" s="184"/>
      <c r="K233" s="31"/>
      <c r="L233" s="32"/>
      <c r="M233" s="158"/>
      <c r="N233" s="159"/>
      <c r="O233" s="57"/>
      <c r="P233" s="57"/>
      <c r="Q233" s="57"/>
      <c r="R233" s="57"/>
      <c r="S233" s="57"/>
      <c r="T233" s="58"/>
      <c r="U233" s="31"/>
      <c r="V233" s="31"/>
      <c r="W233" s="31"/>
      <c r="X233" s="31"/>
      <c r="Y233" s="31"/>
      <c r="Z233" s="31"/>
      <c r="AA233" s="31"/>
      <c r="AB233" s="31"/>
      <c r="AC233" s="31"/>
      <c r="AD233" s="31"/>
      <c r="AE233" s="31"/>
      <c r="AT233" s="15" t="s">
        <v>202</v>
      </c>
      <c r="AU233" s="15" t="s">
        <v>96</v>
      </c>
    </row>
    <row r="234" spans="2:51" s="13" customFormat="1" ht="12">
      <c r="B234" s="160"/>
      <c r="C234" s="186"/>
      <c r="D234" s="201" t="s">
        <v>257</v>
      </c>
      <c r="E234" s="203" t="s">
        <v>1</v>
      </c>
      <c r="F234" s="204" t="s">
        <v>467</v>
      </c>
      <c r="G234" s="186"/>
      <c r="H234" s="205">
        <v>138</v>
      </c>
      <c r="I234" s="162"/>
      <c r="J234" s="186"/>
      <c r="L234" s="160"/>
      <c r="M234" s="163"/>
      <c r="N234" s="164"/>
      <c r="O234" s="164"/>
      <c r="P234" s="164"/>
      <c r="Q234" s="164"/>
      <c r="R234" s="164"/>
      <c r="S234" s="164"/>
      <c r="T234" s="165"/>
      <c r="AT234" s="161" t="s">
        <v>257</v>
      </c>
      <c r="AU234" s="161" t="s">
        <v>96</v>
      </c>
      <c r="AV234" s="13" t="s">
        <v>96</v>
      </c>
      <c r="AW234" s="13" t="s">
        <v>40</v>
      </c>
      <c r="AX234" s="13" t="s">
        <v>93</v>
      </c>
      <c r="AY234" s="161" t="s">
        <v>195</v>
      </c>
    </row>
    <row r="235" spans="2:63" s="12" customFormat="1" ht="22.9" customHeight="1">
      <c r="B235" s="135"/>
      <c r="C235" s="192"/>
      <c r="D235" s="193" t="s">
        <v>84</v>
      </c>
      <c r="E235" s="195" t="s">
        <v>208</v>
      </c>
      <c r="F235" s="195" t="s">
        <v>468</v>
      </c>
      <c r="G235" s="192"/>
      <c r="H235" s="192"/>
      <c r="I235" s="138"/>
      <c r="J235" s="185">
        <f>BK235</f>
        <v>0</v>
      </c>
      <c r="L235" s="135"/>
      <c r="M235" s="140"/>
      <c r="N235" s="141"/>
      <c r="O235" s="141"/>
      <c r="P235" s="142">
        <f>SUM(P236:P244)</f>
        <v>0</v>
      </c>
      <c r="Q235" s="141"/>
      <c r="R235" s="142">
        <f>SUM(R236:R244)</f>
        <v>47.0595062</v>
      </c>
      <c r="S235" s="141"/>
      <c r="T235" s="143">
        <f>SUM(T236:T244)</f>
        <v>0</v>
      </c>
      <c r="AR235" s="136" t="s">
        <v>93</v>
      </c>
      <c r="AT235" s="144" t="s">
        <v>84</v>
      </c>
      <c r="AU235" s="144" t="s">
        <v>93</v>
      </c>
      <c r="AY235" s="136" t="s">
        <v>195</v>
      </c>
      <c r="BK235" s="145">
        <f>SUM(BK236:BK244)</f>
        <v>0</v>
      </c>
    </row>
    <row r="236" spans="1:65" s="2" customFormat="1" ht="16.5" customHeight="1">
      <c r="A236" s="31"/>
      <c r="B236" s="148"/>
      <c r="C236" s="196" t="s">
        <v>339</v>
      </c>
      <c r="D236" s="196" t="s">
        <v>196</v>
      </c>
      <c r="E236" s="197" t="s">
        <v>469</v>
      </c>
      <c r="F236" s="198" t="s">
        <v>470</v>
      </c>
      <c r="G236" s="199" t="s">
        <v>312</v>
      </c>
      <c r="H236" s="200">
        <v>138</v>
      </c>
      <c r="I236" s="149"/>
      <c r="J236" s="183">
        <f>ROUND(I236*H236,2)</f>
        <v>0</v>
      </c>
      <c r="K236" s="150"/>
      <c r="L236" s="32"/>
      <c r="M236" s="151" t="s">
        <v>1</v>
      </c>
      <c r="N236" s="152" t="s">
        <v>50</v>
      </c>
      <c r="O236" s="57"/>
      <c r="P236" s="153">
        <f>O236*H236</f>
        <v>0</v>
      </c>
      <c r="Q236" s="153">
        <v>0</v>
      </c>
      <c r="R236" s="153">
        <f>Q236*H236</f>
        <v>0</v>
      </c>
      <c r="S236" s="153">
        <v>0</v>
      </c>
      <c r="T236" s="154">
        <f>S236*H236</f>
        <v>0</v>
      </c>
      <c r="U236" s="31"/>
      <c r="V236" s="31"/>
      <c r="W236" s="31"/>
      <c r="X236" s="31"/>
      <c r="Y236" s="31"/>
      <c r="Z236" s="31"/>
      <c r="AA236" s="31"/>
      <c r="AB236" s="31"/>
      <c r="AC236" s="31"/>
      <c r="AD236" s="31"/>
      <c r="AE236" s="31"/>
      <c r="AR236" s="155" t="s">
        <v>208</v>
      </c>
      <c r="AT236" s="155" t="s">
        <v>196</v>
      </c>
      <c r="AU236" s="155" t="s">
        <v>96</v>
      </c>
      <c r="AY236" s="15" t="s">
        <v>195</v>
      </c>
      <c r="BE236" s="156">
        <f>IF(N236="základní",J236,0)</f>
        <v>0</v>
      </c>
      <c r="BF236" s="156">
        <f>IF(N236="snížená",J236,0)</f>
        <v>0</v>
      </c>
      <c r="BG236" s="156">
        <f>IF(N236="zákl. přenesená",J236,0)</f>
        <v>0</v>
      </c>
      <c r="BH236" s="156">
        <f>IF(N236="sníž. přenesená",J236,0)</f>
        <v>0</v>
      </c>
      <c r="BI236" s="156">
        <f>IF(N236="nulová",J236,0)</f>
        <v>0</v>
      </c>
      <c r="BJ236" s="15" t="s">
        <v>93</v>
      </c>
      <c r="BK236" s="156">
        <f>ROUND(I236*H236,2)</f>
        <v>0</v>
      </c>
      <c r="BL236" s="15" t="s">
        <v>208</v>
      </c>
      <c r="BM236" s="155" t="s">
        <v>471</v>
      </c>
    </row>
    <row r="237" spans="1:47" s="2" customFormat="1" ht="12">
      <c r="A237" s="31"/>
      <c r="B237" s="32"/>
      <c r="C237" s="184"/>
      <c r="D237" s="201" t="s">
        <v>202</v>
      </c>
      <c r="E237" s="184"/>
      <c r="F237" s="202" t="s">
        <v>472</v>
      </c>
      <c r="G237" s="184"/>
      <c r="H237" s="184"/>
      <c r="I237" s="157"/>
      <c r="J237" s="184"/>
      <c r="K237" s="31"/>
      <c r="L237" s="32"/>
      <c r="M237" s="158"/>
      <c r="N237" s="159"/>
      <c r="O237" s="57"/>
      <c r="P237" s="57"/>
      <c r="Q237" s="57"/>
      <c r="R237" s="57"/>
      <c r="S237" s="57"/>
      <c r="T237" s="58"/>
      <c r="U237" s="31"/>
      <c r="V237" s="31"/>
      <c r="W237" s="31"/>
      <c r="X237" s="31"/>
      <c r="Y237" s="31"/>
      <c r="Z237" s="31"/>
      <c r="AA237" s="31"/>
      <c r="AB237" s="31"/>
      <c r="AC237" s="31"/>
      <c r="AD237" s="31"/>
      <c r="AE237" s="31"/>
      <c r="AT237" s="15" t="s">
        <v>202</v>
      </c>
      <c r="AU237" s="15" t="s">
        <v>96</v>
      </c>
    </row>
    <row r="238" spans="2:51" s="13" customFormat="1" ht="12">
      <c r="B238" s="160"/>
      <c r="C238" s="186"/>
      <c r="D238" s="201" t="s">
        <v>257</v>
      </c>
      <c r="E238" s="203" t="s">
        <v>1</v>
      </c>
      <c r="F238" s="204" t="s">
        <v>467</v>
      </c>
      <c r="G238" s="186"/>
      <c r="H238" s="205">
        <v>138</v>
      </c>
      <c r="I238" s="162"/>
      <c r="J238" s="186"/>
      <c r="L238" s="160"/>
      <c r="M238" s="163"/>
      <c r="N238" s="164"/>
      <c r="O238" s="164"/>
      <c r="P238" s="164"/>
      <c r="Q238" s="164"/>
      <c r="R238" s="164"/>
      <c r="S238" s="164"/>
      <c r="T238" s="165"/>
      <c r="AT238" s="161" t="s">
        <v>257</v>
      </c>
      <c r="AU238" s="161" t="s">
        <v>96</v>
      </c>
      <c r="AV238" s="13" t="s">
        <v>96</v>
      </c>
      <c r="AW238" s="13" t="s">
        <v>40</v>
      </c>
      <c r="AX238" s="13" t="s">
        <v>93</v>
      </c>
      <c r="AY238" s="161" t="s">
        <v>195</v>
      </c>
    </row>
    <row r="239" spans="1:65" s="2" customFormat="1" ht="16.5" customHeight="1">
      <c r="A239" s="31"/>
      <c r="B239" s="148"/>
      <c r="C239" s="196" t="s">
        <v>473</v>
      </c>
      <c r="D239" s="196" t="s">
        <v>196</v>
      </c>
      <c r="E239" s="197" t="s">
        <v>474</v>
      </c>
      <c r="F239" s="198" t="s">
        <v>475</v>
      </c>
      <c r="G239" s="199" t="s">
        <v>347</v>
      </c>
      <c r="H239" s="200">
        <v>24.06</v>
      </c>
      <c r="I239" s="149"/>
      <c r="J239" s="183">
        <f>ROUND(I239*H239,2)</f>
        <v>0</v>
      </c>
      <c r="K239" s="150"/>
      <c r="L239" s="32"/>
      <c r="M239" s="151" t="s">
        <v>1</v>
      </c>
      <c r="N239" s="152" t="s">
        <v>50</v>
      </c>
      <c r="O239" s="57"/>
      <c r="P239" s="153">
        <f>O239*H239</f>
        <v>0</v>
      </c>
      <c r="Q239" s="153">
        <v>1.89077</v>
      </c>
      <c r="R239" s="153">
        <f>Q239*H239</f>
        <v>45.4919262</v>
      </c>
      <c r="S239" s="153">
        <v>0</v>
      </c>
      <c r="T239" s="154">
        <f>S239*H239</f>
        <v>0</v>
      </c>
      <c r="U239" s="31"/>
      <c r="V239" s="31"/>
      <c r="W239" s="31"/>
      <c r="X239" s="31"/>
      <c r="Y239" s="31"/>
      <c r="Z239" s="31"/>
      <c r="AA239" s="31"/>
      <c r="AB239" s="31"/>
      <c r="AC239" s="31"/>
      <c r="AD239" s="31"/>
      <c r="AE239" s="31"/>
      <c r="AR239" s="155" t="s">
        <v>208</v>
      </c>
      <c r="AT239" s="155" t="s">
        <v>196</v>
      </c>
      <c r="AU239" s="155" t="s">
        <v>96</v>
      </c>
      <c r="AY239" s="15" t="s">
        <v>195</v>
      </c>
      <c r="BE239" s="156">
        <f>IF(N239="základní",J239,0)</f>
        <v>0</v>
      </c>
      <c r="BF239" s="156">
        <f>IF(N239="snížená",J239,0)</f>
        <v>0</v>
      </c>
      <c r="BG239" s="156">
        <f>IF(N239="zákl. přenesená",J239,0)</f>
        <v>0</v>
      </c>
      <c r="BH239" s="156">
        <f>IF(N239="sníž. přenesená",J239,0)</f>
        <v>0</v>
      </c>
      <c r="BI239" s="156">
        <f>IF(N239="nulová",J239,0)</f>
        <v>0</v>
      </c>
      <c r="BJ239" s="15" t="s">
        <v>93</v>
      </c>
      <c r="BK239" s="156">
        <f>ROUND(I239*H239,2)</f>
        <v>0</v>
      </c>
      <c r="BL239" s="15" t="s">
        <v>208</v>
      </c>
      <c r="BM239" s="155" t="s">
        <v>476</v>
      </c>
    </row>
    <row r="240" spans="1:47" s="2" customFormat="1" ht="19.5">
      <c r="A240" s="31"/>
      <c r="B240" s="32"/>
      <c r="C240" s="184"/>
      <c r="D240" s="201" t="s">
        <v>202</v>
      </c>
      <c r="E240" s="184"/>
      <c r="F240" s="202" t="s">
        <v>477</v>
      </c>
      <c r="G240" s="184"/>
      <c r="H240" s="184"/>
      <c r="I240" s="157"/>
      <c r="J240" s="184"/>
      <c r="K240" s="31"/>
      <c r="L240" s="32"/>
      <c r="M240" s="158"/>
      <c r="N240" s="159"/>
      <c r="O240" s="57"/>
      <c r="P240" s="57"/>
      <c r="Q240" s="57"/>
      <c r="R240" s="57"/>
      <c r="S240" s="57"/>
      <c r="T240" s="58"/>
      <c r="U240" s="31"/>
      <c r="V240" s="31"/>
      <c r="W240" s="31"/>
      <c r="X240" s="31"/>
      <c r="Y240" s="31"/>
      <c r="Z240" s="31"/>
      <c r="AA240" s="31"/>
      <c r="AB240" s="31"/>
      <c r="AC240" s="31"/>
      <c r="AD240" s="31"/>
      <c r="AE240" s="31"/>
      <c r="AT240" s="15" t="s">
        <v>202</v>
      </c>
      <c r="AU240" s="15" t="s">
        <v>96</v>
      </c>
    </row>
    <row r="241" spans="2:51" s="13" customFormat="1" ht="12">
      <c r="B241" s="160"/>
      <c r="C241" s="186"/>
      <c r="D241" s="201" t="s">
        <v>257</v>
      </c>
      <c r="E241" s="203" t="s">
        <v>1</v>
      </c>
      <c r="F241" s="204" t="s">
        <v>478</v>
      </c>
      <c r="G241" s="186"/>
      <c r="H241" s="205">
        <v>24.06</v>
      </c>
      <c r="I241" s="162"/>
      <c r="J241" s="186"/>
      <c r="L241" s="160"/>
      <c r="M241" s="163"/>
      <c r="N241" s="164"/>
      <c r="O241" s="164"/>
      <c r="P241" s="164"/>
      <c r="Q241" s="164"/>
      <c r="R241" s="164"/>
      <c r="S241" s="164"/>
      <c r="T241" s="165"/>
      <c r="AT241" s="161" t="s">
        <v>257</v>
      </c>
      <c r="AU241" s="161" t="s">
        <v>96</v>
      </c>
      <c r="AV241" s="13" t="s">
        <v>96</v>
      </c>
      <c r="AW241" s="13" t="s">
        <v>40</v>
      </c>
      <c r="AX241" s="13" t="s">
        <v>93</v>
      </c>
      <c r="AY241" s="161" t="s">
        <v>195</v>
      </c>
    </row>
    <row r="242" spans="1:65" s="2" customFormat="1" ht="21.75" customHeight="1">
      <c r="A242" s="31"/>
      <c r="B242" s="148"/>
      <c r="C242" s="196" t="s">
        <v>479</v>
      </c>
      <c r="D242" s="196" t="s">
        <v>196</v>
      </c>
      <c r="E242" s="197" t="s">
        <v>480</v>
      </c>
      <c r="F242" s="198" t="s">
        <v>481</v>
      </c>
      <c r="G242" s="199" t="s">
        <v>482</v>
      </c>
      <c r="H242" s="200">
        <v>7</v>
      </c>
      <c r="I242" s="149"/>
      <c r="J242" s="183">
        <f>ROUND(I242*H242,2)</f>
        <v>0</v>
      </c>
      <c r="K242" s="150"/>
      <c r="L242" s="32"/>
      <c r="M242" s="151" t="s">
        <v>1</v>
      </c>
      <c r="N242" s="152" t="s">
        <v>50</v>
      </c>
      <c r="O242" s="57"/>
      <c r="P242" s="153">
        <f>O242*H242</f>
        <v>0</v>
      </c>
      <c r="Q242" s="153">
        <v>0.22394</v>
      </c>
      <c r="R242" s="153">
        <f>Q242*H242</f>
        <v>1.56758</v>
      </c>
      <c r="S242" s="153">
        <v>0</v>
      </c>
      <c r="T242" s="154">
        <f>S242*H242</f>
        <v>0</v>
      </c>
      <c r="U242" s="31"/>
      <c r="V242" s="31"/>
      <c r="W242" s="31"/>
      <c r="X242" s="31"/>
      <c r="Y242" s="31"/>
      <c r="Z242" s="31"/>
      <c r="AA242" s="31"/>
      <c r="AB242" s="31"/>
      <c r="AC242" s="31"/>
      <c r="AD242" s="31"/>
      <c r="AE242" s="31"/>
      <c r="AR242" s="155" t="s">
        <v>208</v>
      </c>
      <c r="AT242" s="155" t="s">
        <v>196</v>
      </c>
      <c r="AU242" s="155" t="s">
        <v>96</v>
      </c>
      <c r="AY242" s="15" t="s">
        <v>195</v>
      </c>
      <c r="BE242" s="156">
        <f>IF(N242="základní",J242,0)</f>
        <v>0</v>
      </c>
      <c r="BF242" s="156">
        <f>IF(N242="snížená",J242,0)</f>
        <v>0</v>
      </c>
      <c r="BG242" s="156">
        <f>IF(N242="zákl. přenesená",J242,0)</f>
        <v>0</v>
      </c>
      <c r="BH242" s="156">
        <f>IF(N242="sníž. přenesená",J242,0)</f>
        <v>0</v>
      </c>
      <c r="BI242" s="156">
        <f>IF(N242="nulová",J242,0)</f>
        <v>0</v>
      </c>
      <c r="BJ242" s="15" t="s">
        <v>93</v>
      </c>
      <c r="BK242" s="156">
        <f>ROUND(I242*H242,2)</f>
        <v>0</v>
      </c>
      <c r="BL242" s="15" t="s">
        <v>208</v>
      </c>
      <c r="BM242" s="155" t="s">
        <v>483</v>
      </c>
    </row>
    <row r="243" spans="1:47" s="2" customFormat="1" ht="19.5">
      <c r="A243" s="31"/>
      <c r="B243" s="32"/>
      <c r="C243" s="184"/>
      <c r="D243" s="201" t="s">
        <v>202</v>
      </c>
      <c r="E243" s="184"/>
      <c r="F243" s="202" t="s">
        <v>484</v>
      </c>
      <c r="G243" s="184"/>
      <c r="H243" s="184"/>
      <c r="I243" s="157"/>
      <c r="J243" s="184"/>
      <c r="K243" s="31"/>
      <c r="L243" s="32"/>
      <c r="M243" s="158"/>
      <c r="N243" s="159"/>
      <c r="O243" s="57"/>
      <c r="P243" s="57"/>
      <c r="Q243" s="57"/>
      <c r="R243" s="57"/>
      <c r="S243" s="57"/>
      <c r="T243" s="58"/>
      <c r="U243" s="31"/>
      <c r="V243" s="31"/>
      <c r="W243" s="31"/>
      <c r="X243" s="31"/>
      <c r="Y243" s="31"/>
      <c r="Z243" s="31"/>
      <c r="AA243" s="31"/>
      <c r="AB243" s="31"/>
      <c r="AC243" s="31"/>
      <c r="AD243" s="31"/>
      <c r="AE243" s="31"/>
      <c r="AT243" s="15" t="s">
        <v>202</v>
      </c>
      <c r="AU243" s="15" t="s">
        <v>96</v>
      </c>
    </row>
    <row r="244" spans="2:51" s="13" customFormat="1" ht="12">
      <c r="B244" s="160"/>
      <c r="C244" s="186"/>
      <c r="D244" s="201" t="s">
        <v>257</v>
      </c>
      <c r="E244" s="203" t="s">
        <v>1</v>
      </c>
      <c r="F244" s="204" t="s">
        <v>220</v>
      </c>
      <c r="G244" s="186"/>
      <c r="H244" s="205">
        <v>7</v>
      </c>
      <c r="I244" s="162"/>
      <c r="J244" s="186"/>
      <c r="L244" s="160"/>
      <c r="M244" s="163"/>
      <c r="N244" s="164"/>
      <c r="O244" s="164"/>
      <c r="P244" s="164"/>
      <c r="Q244" s="164"/>
      <c r="R244" s="164"/>
      <c r="S244" s="164"/>
      <c r="T244" s="165"/>
      <c r="AT244" s="161" t="s">
        <v>257</v>
      </c>
      <c r="AU244" s="161" t="s">
        <v>96</v>
      </c>
      <c r="AV244" s="13" t="s">
        <v>96</v>
      </c>
      <c r="AW244" s="13" t="s">
        <v>40</v>
      </c>
      <c r="AX244" s="13" t="s">
        <v>93</v>
      </c>
      <c r="AY244" s="161" t="s">
        <v>195</v>
      </c>
    </row>
    <row r="245" spans="2:63" s="12" customFormat="1" ht="22.9" customHeight="1">
      <c r="B245" s="135"/>
      <c r="C245" s="192"/>
      <c r="D245" s="193" t="s">
        <v>84</v>
      </c>
      <c r="E245" s="195" t="s">
        <v>194</v>
      </c>
      <c r="F245" s="195" t="s">
        <v>485</v>
      </c>
      <c r="G245" s="192"/>
      <c r="H245" s="192"/>
      <c r="I245" s="138"/>
      <c r="J245" s="185">
        <f>BK245</f>
        <v>0</v>
      </c>
      <c r="L245" s="135"/>
      <c r="M245" s="140"/>
      <c r="N245" s="141"/>
      <c r="O245" s="141"/>
      <c r="P245" s="142">
        <f>SUM(P246:P269)</f>
        <v>0</v>
      </c>
      <c r="Q245" s="141"/>
      <c r="R245" s="142">
        <f>SUM(R246:R269)</f>
        <v>1.1162339999999997</v>
      </c>
      <c r="S245" s="141"/>
      <c r="T245" s="143">
        <f>SUM(T246:T269)</f>
        <v>0</v>
      </c>
      <c r="AR245" s="136" t="s">
        <v>93</v>
      </c>
      <c r="AT245" s="144" t="s">
        <v>84</v>
      </c>
      <c r="AU245" s="144" t="s">
        <v>93</v>
      </c>
      <c r="AY245" s="136" t="s">
        <v>195</v>
      </c>
      <c r="BK245" s="145">
        <f>SUM(BK246:BK269)</f>
        <v>0</v>
      </c>
    </row>
    <row r="246" spans="1:65" s="2" customFormat="1" ht="16.5" customHeight="1">
      <c r="A246" s="31"/>
      <c r="B246" s="148"/>
      <c r="C246" s="196" t="s">
        <v>486</v>
      </c>
      <c r="D246" s="196" t="s">
        <v>196</v>
      </c>
      <c r="E246" s="197" t="s">
        <v>487</v>
      </c>
      <c r="F246" s="198" t="s">
        <v>488</v>
      </c>
      <c r="G246" s="199" t="s">
        <v>296</v>
      </c>
      <c r="H246" s="200">
        <v>302.4</v>
      </c>
      <c r="I246" s="149"/>
      <c r="J246" s="183">
        <f>ROUND(I246*H246,2)</f>
        <v>0</v>
      </c>
      <c r="K246" s="150"/>
      <c r="L246" s="32"/>
      <c r="M246" s="151" t="s">
        <v>1</v>
      </c>
      <c r="N246" s="152" t="s">
        <v>50</v>
      </c>
      <c r="O246" s="57"/>
      <c r="P246" s="153">
        <f>O246*H246</f>
        <v>0</v>
      </c>
      <c r="Q246" s="153">
        <v>0</v>
      </c>
      <c r="R246" s="153">
        <f>Q246*H246</f>
        <v>0</v>
      </c>
      <c r="S246" s="153">
        <v>0</v>
      </c>
      <c r="T246" s="154">
        <f>S246*H246</f>
        <v>0</v>
      </c>
      <c r="U246" s="31"/>
      <c r="V246" s="31"/>
      <c r="W246" s="31"/>
      <c r="X246" s="31"/>
      <c r="Y246" s="31"/>
      <c r="Z246" s="31"/>
      <c r="AA246" s="31"/>
      <c r="AB246" s="31"/>
      <c r="AC246" s="31"/>
      <c r="AD246" s="31"/>
      <c r="AE246" s="31"/>
      <c r="AR246" s="155" t="s">
        <v>208</v>
      </c>
      <c r="AT246" s="155" t="s">
        <v>196</v>
      </c>
      <c r="AU246" s="155" t="s">
        <v>96</v>
      </c>
      <c r="AY246" s="15" t="s">
        <v>195</v>
      </c>
      <c r="BE246" s="156">
        <f>IF(N246="základní",J246,0)</f>
        <v>0</v>
      </c>
      <c r="BF246" s="156">
        <f>IF(N246="snížená",J246,0)</f>
        <v>0</v>
      </c>
      <c r="BG246" s="156">
        <f>IF(N246="zákl. přenesená",J246,0)</f>
        <v>0</v>
      </c>
      <c r="BH246" s="156">
        <f>IF(N246="sníž. přenesená",J246,0)</f>
        <v>0</v>
      </c>
      <c r="BI246" s="156">
        <f>IF(N246="nulová",J246,0)</f>
        <v>0</v>
      </c>
      <c r="BJ246" s="15" t="s">
        <v>93</v>
      </c>
      <c r="BK246" s="156">
        <f>ROUND(I246*H246,2)</f>
        <v>0</v>
      </c>
      <c r="BL246" s="15" t="s">
        <v>208</v>
      </c>
      <c r="BM246" s="155" t="s">
        <v>489</v>
      </c>
    </row>
    <row r="247" spans="1:47" s="2" customFormat="1" ht="19.5">
      <c r="A247" s="31"/>
      <c r="B247" s="32"/>
      <c r="C247" s="184"/>
      <c r="D247" s="201" t="s">
        <v>202</v>
      </c>
      <c r="E247" s="184"/>
      <c r="F247" s="202" t="s">
        <v>490</v>
      </c>
      <c r="G247" s="184"/>
      <c r="H247" s="184"/>
      <c r="I247" s="157"/>
      <c r="J247" s="184"/>
      <c r="K247" s="31"/>
      <c r="L247" s="32"/>
      <c r="M247" s="158"/>
      <c r="N247" s="159"/>
      <c r="O247" s="57"/>
      <c r="P247" s="57"/>
      <c r="Q247" s="57"/>
      <c r="R247" s="57"/>
      <c r="S247" s="57"/>
      <c r="T247" s="58"/>
      <c r="U247" s="31"/>
      <c r="V247" s="31"/>
      <c r="W247" s="31"/>
      <c r="X247" s="31"/>
      <c r="Y247" s="31"/>
      <c r="Z247" s="31"/>
      <c r="AA247" s="31"/>
      <c r="AB247" s="31"/>
      <c r="AC247" s="31"/>
      <c r="AD247" s="31"/>
      <c r="AE247" s="31"/>
      <c r="AT247" s="15" t="s">
        <v>202</v>
      </c>
      <c r="AU247" s="15" t="s">
        <v>96</v>
      </c>
    </row>
    <row r="248" spans="2:51" s="13" customFormat="1" ht="12">
      <c r="B248" s="160"/>
      <c r="C248" s="186"/>
      <c r="D248" s="201" t="s">
        <v>257</v>
      </c>
      <c r="E248" s="203" t="s">
        <v>1</v>
      </c>
      <c r="F248" s="204" t="s">
        <v>491</v>
      </c>
      <c r="G248" s="186"/>
      <c r="H248" s="205">
        <v>302.4</v>
      </c>
      <c r="I248" s="162"/>
      <c r="J248" s="186"/>
      <c r="L248" s="160"/>
      <c r="M248" s="163"/>
      <c r="N248" s="164"/>
      <c r="O248" s="164"/>
      <c r="P248" s="164"/>
      <c r="Q248" s="164"/>
      <c r="R248" s="164"/>
      <c r="S248" s="164"/>
      <c r="T248" s="165"/>
      <c r="AT248" s="161" t="s">
        <v>257</v>
      </c>
      <c r="AU248" s="161" t="s">
        <v>96</v>
      </c>
      <c r="AV248" s="13" t="s">
        <v>96</v>
      </c>
      <c r="AW248" s="13" t="s">
        <v>40</v>
      </c>
      <c r="AX248" s="13" t="s">
        <v>93</v>
      </c>
      <c r="AY248" s="161" t="s">
        <v>195</v>
      </c>
    </row>
    <row r="249" spans="1:65" s="2" customFormat="1" ht="24.2" customHeight="1">
      <c r="A249" s="31"/>
      <c r="B249" s="148"/>
      <c r="C249" s="196" t="s">
        <v>492</v>
      </c>
      <c r="D249" s="196" t="s">
        <v>196</v>
      </c>
      <c r="E249" s="197" t="s">
        <v>493</v>
      </c>
      <c r="F249" s="198" t="s">
        <v>494</v>
      </c>
      <c r="G249" s="199" t="s">
        <v>296</v>
      </c>
      <c r="H249" s="200">
        <v>214.2</v>
      </c>
      <c r="I249" s="149"/>
      <c r="J249" s="183">
        <f>ROUND(I249*H249,2)</f>
        <v>0</v>
      </c>
      <c r="K249" s="150"/>
      <c r="L249" s="32"/>
      <c r="M249" s="151" t="s">
        <v>1</v>
      </c>
      <c r="N249" s="152" t="s">
        <v>50</v>
      </c>
      <c r="O249" s="57"/>
      <c r="P249" s="153">
        <f>O249*H249</f>
        <v>0</v>
      </c>
      <c r="Q249" s="153">
        <v>0</v>
      </c>
      <c r="R249" s="153">
        <f>Q249*H249</f>
        <v>0</v>
      </c>
      <c r="S249" s="153">
        <v>0</v>
      </c>
      <c r="T249" s="154">
        <f>S249*H249</f>
        <v>0</v>
      </c>
      <c r="U249" s="31"/>
      <c r="V249" s="31"/>
      <c r="W249" s="31"/>
      <c r="X249" s="31"/>
      <c r="Y249" s="31"/>
      <c r="Z249" s="31"/>
      <c r="AA249" s="31"/>
      <c r="AB249" s="31"/>
      <c r="AC249" s="31"/>
      <c r="AD249" s="31"/>
      <c r="AE249" s="31"/>
      <c r="AR249" s="155" t="s">
        <v>208</v>
      </c>
      <c r="AT249" s="155" t="s">
        <v>196</v>
      </c>
      <c r="AU249" s="155" t="s">
        <v>96</v>
      </c>
      <c r="AY249" s="15" t="s">
        <v>195</v>
      </c>
      <c r="BE249" s="156">
        <f>IF(N249="základní",J249,0)</f>
        <v>0</v>
      </c>
      <c r="BF249" s="156">
        <f>IF(N249="snížená",J249,0)</f>
        <v>0</v>
      </c>
      <c r="BG249" s="156">
        <f>IF(N249="zákl. přenesená",J249,0)</f>
        <v>0</v>
      </c>
      <c r="BH249" s="156">
        <f>IF(N249="sníž. přenesená",J249,0)</f>
        <v>0</v>
      </c>
      <c r="BI249" s="156">
        <f>IF(N249="nulová",J249,0)</f>
        <v>0</v>
      </c>
      <c r="BJ249" s="15" t="s">
        <v>93</v>
      </c>
      <c r="BK249" s="156">
        <f>ROUND(I249*H249,2)</f>
        <v>0</v>
      </c>
      <c r="BL249" s="15" t="s">
        <v>208</v>
      </c>
      <c r="BM249" s="155" t="s">
        <v>495</v>
      </c>
    </row>
    <row r="250" spans="1:47" s="2" customFormat="1" ht="29.25">
      <c r="A250" s="31"/>
      <c r="B250" s="32"/>
      <c r="C250" s="184"/>
      <c r="D250" s="201" t="s">
        <v>202</v>
      </c>
      <c r="E250" s="184"/>
      <c r="F250" s="202" t="s">
        <v>496</v>
      </c>
      <c r="G250" s="184"/>
      <c r="H250" s="184"/>
      <c r="I250" s="157"/>
      <c r="J250" s="184"/>
      <c r="K250" s="31"/>
      <c r="L250" s="32"/>
      <c r="M250" s="158"/>
      <c r="N250" s="159"/>
      <c r="O250" s="57"/>
      <c r="P250" s="57"/>
      <c r="Q250" s="57"/>
      <c r="R250" s="57"/>
      <c r="S250" s="57"/>
      <c r="T250" s="58"/>
      <c r="U250" s="31"/>
      <c r="V250" s="31"/>
      <c r="W250" s="31"/>
      <c r="X250" s="31"/>
      <c r="Y250" s="31"/>
      <c r="Z250" s="31"/>
      <c r="AA250" s="31"/>
      <c r="AB250" s="31"/>
      <c r="AC250" s="31"/>
      <c r="AD250" s="31"/>
      <c r="AE250" s="31"/>
      <c r="AT250" s="15" t="s">
        <v>202</v>
      </c>
      <c r="AU250" s="15" t="s">
        <v>96</v>
      </c>
    </row>
    <row r="251" spans="2:51" s="13" customFormat="1" ht="12">
      <c r="B251" s="160"/>
      <c r="C251" s="186"/>
      <c r="D251" s="201" t="s">
        <v>257</v>
      </c>
      <c r="E251" s="203" t="s">
        <v>1</v>
      </c>
      <c r="F251" s="204" t="s">
        <v>304</v>
      </c>
      <c r="G251" s="186"/>
      <c r="H251" s="205">
        <v>214.2</v>
      </c>
      <c r="I251" s="162"/>
      <c r="J251" s="186"/>
      <c r="L251" s="160"/>
      <c r="M251" s="163"/>
      <c r="N251" s="164"/>
      <c r="O251" s="164"/>
      <c r="P251" s="164"/>
      <c r="Q251" s="164"/>
      <c r="R251" s="164"/>
      <c r="S251" s="164"/>
      <c r="T251" s="165"/>
      <c r="AT251" s="161" t="s">
        <v>257</v>
      </c>
      <c r="AU251" s="161" t="s">
        <v>96</v>
      </c>
      <c r="AV251" s="13" t="s">
        <v>96</v>
      </c>
      <c r="AW251" s="13" t="s">
        <v>40</v>
      </c>
      <c r="AX251" s="13" t="s">
        <v>93</v>
      </c>
      <c r="AY251" s="161" t="s">
        <v>195</v>
      </c>
    </row>
    <row r="252" spans="1:65" s="2" customFormat="1" ht="24.2" customHeight="1">
      <c r="A252" s="31"/>
      <c r="B252" s="148"/>
      <c r="C252" s="196" t="s">
        <v>497</v>
      </c>
      <c r="D252" s="196" t="s">
        <v>196</v>
      </c>
      <c r="E252" s="197" t="s">
        <v>498</v>
      </c>
      <c r="F252" s="198" t="s">
        <v>499</v>
      </c>
      <c r="G252" s="199" t="s">
        <v>296</v>
      </c>
      <c r="H252" s="200">
        <v>151.2</v>
      </c>
      <c r="I252" s="149"/>
      <c r="J252" s="183">
        <f>ROUND(I252*H252,2)</f>
        <v>0</v>
      </c>
      <c r="K252" s="150"/>
      <c r="L252" s="32"/>
      <c r="M252" s="151" t="s">
        <v>1</v>
      </c>
      <c r="N252" s="152" t="s">
        <v>50</v>
      </c>
      <c r="O252" s="57"/>
      <c r="P252" s="153">
        <f>O252*H252</f>
        <v>0</v>
      </c>
      <c r="Q252" s="153">
        <v>0.00601</v>
      </c>
      <c r="R252" s="153">
        <f>Q252*H252</f>
        <v>0.9087119999999999</v>
      </c>
      <c r="S252" s="153">
        <v>0</v>
      </c>
      <c r="T252" s="154">
        <f>S252*H252</f>
        <v>0</v>
      </c>
      <c r="U252" s="31"/>
      <c r="V252" s="31"/>
      <c r="W252" s="31"/>
      <c r="X252" s="31"/>
      <c r="Y252" s="31"/>
      <c r="Z252" s="31"/>
      <c r="AA252" s="31"/>
      <c r="AB252" s="31"/>
      <c r="AC252" s="31"/>
      <c r="AD252" s="31"/>
      <c r="AE252" s="31"/>
      <c r="AR252" s="155" t="s">
        <v>208</v>
      </c>
      <c r="AT252" s="155" t="s">
        <v>196</v>
      </c>
      <c r="AU252" s="155" t="s">
        <v>96</v>
      </c>
      <c r="AY252" s="15" t="s">
        <v>195</v>
      </c>
      <c r="BE252" s="156">
        <f>IF(N252="základní",J252,0)</f>
        <v>0</v>
      </c>
      <c r="BF252" s="156">
        <f>IF(N252="snížená",J252,0)</f>
        <v>0</v>
      </c>
      <c r="BG252" s="156">
        <f>IF(N252="zákl. přenesená",J252,0)</f>
        <v>0</v>
      </c>
      <c r="BH252" s="156">
        <f>IF(N252="sníž. přenesená",J252,0)</f>
        <v>0</v>
      </c>
      <c r="BI252" s="156">
        <f>IF(N252="nulová",J252,0)</f>
        <v>0</v>
      </c>
      <c r="BJ252" s="15" t="s">
        <v>93</v>
      </c>
      <c r="BK252" s="156">
        <f>ROUND(I252*H252,2)</f>
        <v>0</v>
      </c>
      <c r="BL252" s="15" t="s">
        <v>208</v>
      </c>
      <c r="BM252" s="155" t="s">
        <v>500</v>
      </c>
    </row>
    <row r="253" spans="1:47" s="2" customFormat="1" ht="19.5">
      <c r="A253" s="31"/>
      <c r="B253" s="32"/>
      <c r="C253" s="184"/>
      <c r="D253" s="201" t="s">
        <v>202</v>
      </c>
      <c r="E253" s="184"/>
      <c r="F253" s="202" t="s">
        <v>501</v>
      </c>
      <c r="G253" s="184"/>
      <c r="H253" s="184"/>
      <c r="I253" s="157"/>
      <c r="J253" s="184"/>
      <c r="K253" s="31"/>
      <c r="L253" s="32"/>
      <c r="M253" s="158"/>
      <c r="N253" s="159"/>
      <c r="O253" s="57"/>
      <c r="P253" s="57"/>
      <c r="Q253" s="57"/>
      <c r="R253" s="57"/>
      <c r="S253" s="57"/>
      <c r="T253" s="58"/>
      <c r="U253" s="31"/>
      <c r="V253" s="31"/>
      <c r="W253" s="31"/>
      <c r="X253" s="31"/>
      <c r="Y253" s="31"/>
      <c r="Z253" s="31"/>
      <c r="AA253" s="31"/>
      <c r="AB253" s="31"/>
      <c r="AC253" s="31"/>
      <c r="AD253" s="31"/>
      <c r="AE253" s="31"/>
      <c r="AT253" s="15" t="s">
        <v>202</v>
      </c>
      <c r="AU253" s="15" t="s">
        <v>96</v>
      </c>
    </row>
    <row r="254" spans="2:51" s="13" customFormat="1" ht="12">
      <c r="B254" s="160"/>
      <c r="C254" s="186"/>
      <c r="D254" s="201" t="s">
        <v>257</v>
      </c>
      <c r="E254" s="203" t="s">
        <v>1</v>
      </c>
      <c r="F254" s="204" t="s">
        <v>299</v>
      </c>
      <c r="G254" s="186"/>
      <c r="H254" s="205">
        <v>151.2</v>
      </c>
      <c r="I254" s="162"/>
      <c r="J254" s="186"/>
      <c r="L254" s="160"/>
      <c r="M254" s="163"/>
      <c r="N254" s="164"/>
      <c r="O254" s="164"/>
      <c r="P254" s="164"/>
      <c r="Q254" s="164"/>
      <c r="R254" s="164"/>
      <c r="S254" s="164"/>
      <c r="T254" s="165"/>
      <c r="AT254" s="161" t="s">
        <v>257</v>
      </c>
      <c r="AU254" s="161" t="s">
        <v>96</v>
      </c>
      <c r="AV254" s="13" t="s">
        <v>96</v>
      </c>
      <c r="AW254" s="13" t="s">
        <v>40</v>
      </c>
      <c r="AX254" s="13" t="s">
        <v>93</v>
      </c>
      <c r="AY254" s="161" t="s">
        <v>195</v>
      </c>
    </row>
    <row r="255" spans="1:65" s="2" customFormat="1" ht="24.2" customHeight="1">
      <c r="A255" s="31"/>
      <c r="B255" s="148"/>
      <c r="C255" s="196" t="s">
        <v>502</v>
      </c>
      <c r="D255" s="196" t="s">
        <v>196</v>
      </c>
      <c r="E255" s="197" t="s">
        <v>503</v>
      </c>
      <c r="F255" s="198" t="s">
        <v>504</v>
      </c>
      <c r="G255" s="199" t="s">
        <v>296</v>
      </c>
      <c r="H255" s="200">
        <v>214.2</v>
      </c>
      <c r="I255" s="149"/>
      <c r="J255" s="183">
        <f>ROUND(I255*H255,2)</f>
        <v>0</v>
      </c>
      <c r="K255" s="150"/>
      <c r="L255" s="32"/>
      <c r="M255" s="151" t="s">
        <v>1</v>
      </c>
      <c r="N255" s="152" t="s">
        <v>50</v>
      </c>
      <c r="O255" s="57"/>
      <c r="P255" s="153">
        <f>O255*H255</f>
        <v>0</v>
      </c>
      <c r="Q255" s="153">
        <v>0.00071</v>
      </c>
      <c r="R255" s="153">
        <f>Q255*H255</f>
        <v>0.152082</v>
      </c>
      <c r="S255" s="153">
        <v>0</v>
      </c>
      <c r="T255" s="154">
        <f>S255*H255</f>
        <v>0</v>
      </c>
      <c r="U255" s="31"/>
      <c r="V255" s="31"/>
      <c r="W255" s="31"/>
      <c r="X255" s="31"/>
      <c r="Y255" s="31"/>
      <c r="Z255" s="31"/>
      <c r="AA255" s="31"/>
      <c r="AB255" s="31"/>
      <c r="AC255" s="31"/>
      <c r="AD255" s="31"/>
      <c r="AE255" s="31"/>
      <c r="AR255" s="155" t="s">
        <v>208</v>
      </c>
      <c r="AT255" s="155" t="s">
        <v>196</v>
      </c>
      <c r="AU255" s="155" t="s">
        <v>96</v>
      </c>
      <c r="AY255" s="15" t="s">
        <v>195</v>
      </c>
      <c r="BE255" s="156">
        <f>IF(N255="základní",J255,0)</f>
        <v>0</v>
      </c>
      <c r="BF255" s="156">
        <f>IF(N255="snížená",J255,0)</f>
        <v>0</v>
      </c>
      <c r="BG255" s="156">
        <f>IF(N255="zákl. přenesená",J255,0)</f>
        <v>0</v>
      </c>
      <c r="BH255" s="156">
        <f>IF(N255="sníž. přenesená",J255,0)</f>
        <v>0</v>
      </c>
      <c r="BI255" s="156">
        <f>IF(N255="nulová",J255,0)</f>
        <v>0</v>
      </c>
      <c r="BJ255" s="15" t="s">
        <v>93</v>
      </c>
      <c r="BK255" s="156">
        <f>ROUND(I255*H255,2)</f>
        <v>0</v>
      </c>
      <c r="BL255" s="15" t="s">
        <v>208</v>
      </c>
      <c r="BM255" s="155" t="s">
        <v>505</v>
      </c>
    </row>
    <row r="256" spans="1:47" s="2" customFormat="1" ht="19.5">
      <c r="A256" s="31"/>
      <c r="B256" s="32"/>
      <c r="C256" s="184"/>
      <c r="D256" s="201" t="s">
        <v>202</v>
      </c>
      <c r="E256" s="184"/>
      <c r="F256" s="202" t="s">
        <v>506</v>
      </c>
      <c r="G256" s="184"/>
      <c r="H256" s="184"/>
      <c r="I256" s="157"/>
      <c r="J256" s="184"/>
      <c r="K256" s="31"/>
      <c r="L256" s="32"/>
      <c r="M256" s="158"/>
      <c r="N256" s="159"/>
      <c r="O256" s="57"/>
      <c r="P256" s="57"/>
      <c r="Q256" s="57"/>
      <c r="R256" s="57"/>
      <c r="S256" s="57"/>
      <c r="T256" s="58"/>
      <c r="U256" s="31"/>
      <c r="V256" s="31"/>
      <c r="W256" s="31"/>
      <c r="X256" s="31"/>
      <c r="Y256" s="31"/>
      <c r="Z256" s="31"/>
      <c r="AA256" s="31"/>
      <c r="AB256" s="31"/>
      <c r="AC256" s="31"/>
      <c r="AD256" s="31"/>
      <c r="AE256" s="31"/>
      <c r="AT256" s="15" t="s">
        <v>202</v>
      </c>
      <c r="AU256" s="15" t="s">
        <v>96</v>
      </c>
    </row>
    <row r="257" spans="2:51" s="13" customFormat="1" ht="12">
      <c r="B257" s="160"/>
      <c r="C257" s="186"/>
      <c r="D257" s="201" t="s">
        <v>257</v>
      </c>
      <c r="E257" s="203" t="s">
        <v>1</v>
      </c>
      <c r="F257" s="204" t="s">
        <v>304</v>
      </c>
      <c r="G257" s="186"/>
      <c r="H257" s="205">
        <v>214.2</v>
      </c>
      <c r="I257" s="162"/>
      <c r="J257" s="186"/>
      <c r="L257" s="160"/>
      <c r="M257" s="163"/>
      <c r="N257" s="164"/>
      <c r="O257" s="164"/>
      <c r="P257" s="164"/>
      <c r="Q257" s="164"/>
      <c r="R257" s="164"/>
      <c r="S257" s="164"/>
      <c r="T257" s="165"/>
      <c r="AT257" s="161" t="s">
        <v>257</v>
      </c>
      <c r="AU257" s="161" t="s">
        <v>96</v>
      </c>
      <c r="AV257" s="13" t="s">
        <v>96</v>
      </c>
      <c r="AW257" s="13" t="s">
        <v>40</v>
      </c>
      <c r="AX257" s="13" t="s">
        <v>85</v>
      </c>
      <c r="AY257" s="161" t="s">
        <v>195</v>
      </c>
    </row>
    <row r="258" spans="1:65" s="2" customFormat="1" ht="33" customHeight="1">
      <c r="A258" s="31"/>
      <c r="B258" s="148"/>
      <c r="C258" s="196" t="s">
        <v>507</v>
      </c>
      <c r="D258" s="196" t="s">
        <v>196</v>
      </c>
      <c r="E258" s="197" t="s">
        <v>508</v>
      </c>
      <c r="F258" s="198" t="s">
        <v>509</v>
      </c>
      <c r="G258" s="199" t="s">
        <v>296</v>
      </c>
      <c r="H258" s="200">
        <v>214.2</v>
      </c>
      <c r="I258" s="149"/>
      <c r="J258" s="183">
        <f>ROUND(I258*H258,2)</f>
        <v>0</v>
      </c>
      <c r="K258" s="150"/>
      <c r="L258" s="32"/>
      <c r="M258" s="151" t="s">
        <v>1</v>
      </c>
      <c r="N258" s="152" t="s">
        <v>50</v>
      </c>
      <c r="O258" s="57"/>
      <c r="P258" s="153">
        <f>O258*H258</f>
        <v>0</v>
      </c>
      <c r="Q258" s="153">
        <v>0</v>
      </c>
      <c r="R258" s="153">
        <f>Q258*H258</f>
        <v>0</v>
      </c>
      <c r="S258" s="153">
        <v>0</v>
      </c>
      <c r="T258" s="154">
        <f>S258*H258</f>
        <v>0</v>
      </c>
      <c r="U258" s="31"/>
      <c r="V258" s="31"/>
      <c r="W258" s="31"/>
      <c r="X258" s="31"/>
      <c r="Y258" s="31"/>
      <c r="Z258" s="31"/>
      <c r="AA258" s="31"/>
      <c r="AB258" s="31"/>
      <c r="AC258" s="31"/>
      <c r="AD258" s="31"/>
      <c r="AE258" s="31"/>
      <c r="AR258" s="155" t="s">
        <v>208</v>
      </c>
      <c r="AT258" s="155" t="s">
        <v>196</v>
      </c>
      <c r="AU258" s="155" t="s">
        <v>96</v>
      </c>
      <c r="AY258" s="15" t="s">
        <v>195</v>
      </c>
      <c r="BE258" s="156">
        <f>IF(N258="základní",J258,0)</f>
        <v>0</v>
      </c>
      <c r="BF258" s="156">
        <f>IF(N258="snížená",J258,0)</f>
        <v>0</v>
      </c>
      <c r="BG258" s="156">
        <f>IF(N258="zákl. přenesená",J258,0)</f>
        <v>0</v>
      </c>
      <c r="BH258" s="156">
        <f>IF(N258="sníž. přenesená",J258,0)</f>
        <v>0</v>
      </c>
      <c r="BI258" s="156">
        <f>IF(N258="nulová",J258,0)</f>
        <v>0</v>
      </c>
      <c r="BJ258" s="15" t="s">
        <v>93</v>
      </c>
      <c r="BK258" s="156">
        <f>ROUND(I258*H258,2)</f>
        <v>0</v>
      </c>
      <c r="BL258" s="15" t="s">
        <v>208</v>
      </c>
      <c r="BM258" s="155" t="s">
        <v>510</v>
      </c>
    </row>
    <row r="259" spans="1:47" s="2" customFormat="1" ht="29.25">
      <c r="A259" s="31"/>
      <c r="B259" s="32"/>
      <c r="C259" s="184"/>
      <c r="D259" s="201" t="s">
        <v>202</v>
      </c>
      <c r="E259" s="184"/>
      <c r="F259" s="202" t="s">
        <v>511</v>
      </c>
      <c r="G259" s="184"/>
      <c r="H259" s="184"/>
      <c r="I259" s="157"/>
      <c r="J259" s="184"/>
      <c r="K259" s="31"/>
      <c r="L259" s="32"/>
      <c r="M259" s="158"/>
      <c r="N259" s="159"/>
      <c r="O259" s="57"/>
      <c r="P259" s="57"/>
      <c r="Q259" s="57"/>
      <c r="R259" s="57"/>
      <c r="S259" s="57"/>
      <c r="T259" s="58"/>
      <c r="U259" s="31"/>
      <c r="V259" s="31"/>
      <c r="W259" s="31"/>
      <c r="X259" s="31"/>
      <c r="Y259" s="31"/>
      <c r="Z259" s="31"/>
      <c r="AA259" s="31"/>
      <c r="AB259" s="31"/>
      <c r="AC259" s="31"/>
      <c r="AD259" s="31"/>
      <c r="AE259" s="31"/>
      <c r="AT259" s="15" t="s">
        <v>202</v>
      </c>
      <c r="AU259" s="15" t="s">
        <v>96</v>
      </c>
    </row>
    <row r="260" spans="2:51" s="13" customFormat="1" ht="12">
      <c r="B260" s="160"/>
      <c r="C260" s="186"/>
      <c r="D260" s="201" t="s">
        <v>257</v>
      </c>
      <c r="E260" s="203" t="s">
        <v>1</v>
      </c>
      <c r="F260" s="204" t="s">
        <v>304</v>
      </c>
      <c r="G260" s="186"/>
      <c r="H260" s="205">
        <v>214.2</v>
      </c>
      <c r="I260" s="162"/>
      <c r="J260" s="186"/>
      <c r="L260" s="160"/>
      <c r="M260" s="163"/>
      <c r="N260" s="164"/>
      <c r="O260" s="164"/>
      <c r="P260" s="164"/>
      <c r="Q260" s="164"/>
      <c r="R260" s="164"/>
      <c r="S260" s="164"/>
      <c r="T260" s="165"/>
      <c r="AT260" s="161" t="s">
        <v>257</v>
      </c>
      <c r="AU260" s="161" t="s">
        <v>96</v>
      </c>
      <c r="AV260" s="13" t="s">
        <v>96</v>
      </c>
      <c r="AW260" s="13" t="s">
        <v>40</v>
      </c>
      <c r="AX260" s="13" t="s">
        <v>93</v>
      </c>
      <c r="AY260" s="161" t="s">
        <v>195</v>
      </c>
    </row>
    <row r="261" spans="1:65" s="2" customFormat="1" ht="24.2" customHeight="1">
      <c r="A261" s="31"/>
      <c r="B261" s="148"/>
      <c r="C261" s="196" t="s">
        <v>512</v>
      </c>
      <c r="D261" s="196" t="s">
        <v>196</v>
      </c>
      <c r="E261" s="197" t="s">
        <v>513</v>
      </c>
      <c r="F261" s="198" t="s">
        <v>514</v>
      </c>
      <c r="G261" s="199" t="s">
        <v>296</v>
      </c>
      <c r="H261" s="200">
        <v>214.2</v>
      </c>
      <c r="I261" s="149"/>
      <c r="J261" s="183">
        <f>ROUND(I261*H261,2)</f>
        <v>0</v>
      </c>
      <c r="K261" s="150"/>
      <c r="L261" s="32"/>
      <c r="M261" s="151" t="s">
        <v>1</v>
      </c>
      <c r="N261" s="152" t="s">
        <v>50</v>
      </c>
      <c r="O261" s="57"/>
      <c r="P261" s="153">
        <f>O261*H261</f>
        <v>0</v>
      </c>
      <c r="Q261" s="153">
        <v>0</v>
      </c>
      <c r="R261" s="153">
        <f>Q261*H261</f>
        <v>0</v>
      </c>
      <c r="S261" s="153">
        <v>0</v>
      </c>
      <c r="T261" s="154">
        <f>S261*H261</f>
        <v>0</v>
      </c>
      <c r="U261" s="31"/>
      <c r="V261" s="31"/>
      <c r="W261" s="31"/>
      <c r="X261" s="31"/>
      <c r="Y261" s="31"/>
      <c r="Z261" s="31"/>
      <c r="AA261" s="31"/>
      <c r="AB261" s="31"/>
      <c r="AC261" s="31"/>
      <c r="AD261" s="31"/>
      <c r="AE261" s="31"/>
      <c r="AR261" s="155" t="s">
        <v>208</v>
      </c>
      <c r="AT261" s="155" t="s">
        <v>196</v>
      </c>
      <c r="AU261" s="155" t="s">
        <v>96</v>
      </c>
      <c r="AY261" s="15" t="s">
        <v>195</v>
      </c>
      <c r="BE261" s="156">
        <f>IF(N261="základní",J261,0)</f>
        <v>0</v>
      </c>
      <c r="BF261" s="156">
        <f>IF(N261="snížená",J261,0)</f>
        <v>0</v>
      </c>
      <c r="BG261" s="156">
        <f>IF(N261="zákl. přenesená",J261,0)</f>
        <v>0</v>
      </c>
      <c r="BH261" s="156">
        <f>IF(N261="sníž. přenesená",J261,0)</f>
        <v>0</v>
      </c>
      <c r="BI261" s="156">
        <f>IF(N261="nulová",J261,0)</f>
        <v>0</v>
      </c>
      <c r="BJ261" s="15" t="s">
        <v>93</v>
      </c>
      <c r="BK261" s="156">
        <f>ROUND(I261*H261,2)</f>
        <v>0</v>
      </c>
      <c r="BL261" s="15" t="s">
        <v>208</v>
      </c>
      <c r="BM261" s="155" t="s">
        <v>515</v>
      </c>
    </row>
    <row r="262" spans="1:47" s="2" customFormat="1" ht="29.25">
      <c r="A262" s="31"/>
      <c r="B262" s="32"/>
      <c r="C262" s="184"/>
      <c r="D262" s="201" t="s">
        <v>202</v>
      </c>
      <c r="E262" s="184"/>
      <c r="F262" s="202" t="s">
        <v>516</v>
      </c>
      <c r="G262" s="184"/>
      <c r="H262" s="184"/>
      <c r="I262" s="157"/>
      <c r="J262" s="184"/>
      <c r="K262" s="31"/>
      <c r="L262" s="32"/>
      <c r="M262" s="158"/>
      <c r="N262" s="159"/>
      <c r="O262" s="57"/>
      <c r="P262" s="57"/>
      <c r="Q262" s="57"/>
      <c r="R262" s="57"/>
      <c r="S262" s="57"/>
      <c r="T262" s="58"/>
      <c r="U262" s="31"/>
      <c r="V262" s="31"/>
      <c r="W262" s="31"/>
      <c r="X262" s="31"/>
      <c r="Y262" s="31"/>
      <c r="Z262" s="31"/>
      <c r="AA262" s="31"/>
      <c r="AB262" s="31"/>
      <c r="AC262" s="31"/>
      <c r="AD262" s="31"/>
      <c r="AE262" s="31"/>
      <c r="AT262" s="15" t="s">
        <v>202</v>
      </c>
      <c r="AU262" s="15" t="s">
        <v>96</v>
      </c>
    </row>
    <row r="263" spans="2:51" s="13" customFormat="1" ht="12">
      <c r="B263" s="160"/>
      <c r="C263" s="186"/>
      <c r="D263" s="201" t="s">
        <v>257</v>
      </c>
      <c r="E263" s="203" t="s">
        <v>1</v>
      </c>
      <c r="F263" s="204" t="s">
        <v>304</v>
      </c>
      <c r="G263" s="186"/>
      <c r="H263" s="205">
        <v>214.2</v>
      </c>
      <c r="I263" s="162"/>
      <c r="J263" s="186"/>
      <c r="L263" s="160"/>
      <c r="M263" s="163"/>
      <c r="N263" s="164"/>
      <c r="O263" s="164"/>
      <c r="P263" s="164"/>
      <c r="Q263" s="164"/>
      <c r="R263" s="164"/>
      <c r="S263" s="164"/>
      <c r="T263" s="165"/>
      <c r="AT263" s="161" t="s">
        <v>257</v>
      </c>
      <c r="AU263" s="161" t="s">
        <v>96</v>
      </c>
      <c r="AV263" s="13" t="s">
        <v>96</v>
      </c>
      <c r="AW263" s="13" t="s">
        <v>40</v>
      </c>
      <c r="AX263" s="13" t="s">
        <v>93</v>
      </c>
      <c r="AY263" s="161" t="s">
        <v>195</v>
      </c>
    </row>
    <row r="264" spans="1:65" s="2" customFormat="1" ht="24.2" customHeight="1">
      <c r="A264" s="31"/>
      <c r="B264" s="148"/>
      <c r="C264" s="196" t="s">
        <v>517</v>
      </c>
      <c r="D264" s="196" t="s">
        <v>196</v>
      </c>
      <c r="E264" s="197" t="s">
        <v>518</v>
      </c>
      <c r="F264" s="198" t="s">
        <v>519</v>
      </c>
      <c r="G264" s="199" t="s">
        <v>312</v>
      </c>
      <c r="H264" s="200">
        <v>252</v>
      </c>
      <c r="I264" s="149"/>
      <c r="J264" s="183">
        <f>ROUND(I264*H264,2)</f>
        <v>0</v>
      </c>
      <c r="K264" s="150"/>
      <c r="L264" s="32"/>
      <c r="M264" s="151" t="s">
        <v>1</v>
      </c>
      <c r="N264" s="152" t="s">
        <v>50</v>
      </c>
      <c r="O264" s="57"/>
      <c r="P264" s="153">
        <f>O264*H264</f>
        <v>0</v>
      </c>
      <c r="Q264" s="153">
        <v>0.00022</v>
      </c>
      <c r="R264" s="153">
        <f>Q264*H264</f>
        <v>0.05544</v>
      </c>
      <c r="S264" s="153">
        <v>0</v>
      </c>
      <c r="T264" s="154">
        <f>S264*H264</f>
        <v>0</v>
      </c>
      <c r="U264" s="31"/>
      <c r="V264" s="31"/>
      <c r="W264" s="31"/>
      <c r="X264" s="31"/>
      <c r="Y264" s="31"/>
      <c r="Z264" s="31"/>
      <c r="AA264" s="31"/>
      <c r="AB264" s="31"/>
      <c r="AC264" s="31"/>
      <c r="AD264" s="31"/>
      <c r="AE264" s="31"/>
      <c r="AR264" s="155" t="s">
        <v>208</v>
      </c>
      <c r="AT264" s="155" t="s">
        <v>196</v>
      </c>
      <c r="AU264" s="155" t="s">
        <v>96</v>
      </c>
      <c r="AY264" s="15" t="s">
        <v>195</v>
      </c>
      <c r="BE264" s="156">
        <f>IF(N264="základní",J264,0)</f>
        <v>0</v>
      </c>
      <c r="BF264" s="156">
        <f>IF(N264="snížená",J264,0)</f>
        <v>0</v>
      </c>
      <c r="BG264" s="156">
        <f>IF(N264="zákl. přenesená",J264,0)</f>
        <v>0</v>
      </c>
      <c r="BH264" s="156">
        <f>IF(N264="sníž. přenesená",J264,0)</f>
        <v>0</v>
      </c>
      <c r="BI264" s="156">
        <f>IF(N264="nulová",J264,0)</f>
        <v>0</v>
      </c>
      <c r="BJ264" s="15" t="s">
        <v>93</v>
      </c>
      <c r="BK264" s="156">
        <f>ROUND(I264*H264,2)</f>
        <v>0</v>
      </c>
      <c r="BL264" s="15" t="s">
        <v>208</v>
      </c>
      <c r="BM264" s="155" t="s">
        <v>520</v>
      </c>
    </row>
    <row r="265" spans="1:47" s="2" customFormat="1" ht="29.25">
      <c r="A265" s="31"/>
      <c r="B265" s="32"/>
      <c r="C265" s="184"/>
      <c r="D265" s="201" t="s">
        <v>202</v>
      </c>
      <c r="E265" s="184"/>
      <c r="F265" s="202" t="s">
        <v>521</v>
      </c>
      <c r="G265" s="184"/>
      <c r="H265" s="184"/>
      <c r="I265" s="157"/>
      <c r="J265" s="184"/>
      <c r="K265" s="31"/>
      <c r="L265" s="32"/>
      <c r="M265" s="158"/>
      <c r="N265" s="159"/>
      <c r="O265" s="57"/>
      <c r="P265" s="57"/>
      <c r="Q265" s="57"/>
      <c r="R265" s="57"/>
      <c r="S265" s="57"/>
      <c r="T265" s="58"/>
      <c r="U265" s="31"/>
      <c r="V265" s="31"/>
      <c r="W265" s="31"/>
      <c r="X265" s="31"/>
      <c r="Y265" s="31"/>
      <c r="Z265" s="31"/>
      <c r="AA265" s="31"/>
      <c r="AB265" s="31"/>
      <c r="AC265" s="31"/>
      <c r="AD265" s="31"/>
      <c r="AE265" s="31"/>
      <c r="AT265" s="15" t="s">
        <v>202</v>
      </c>
      <c r="AU265" s="15" t="s">
        <v>96</v>
      </c>
    </row>
    <row r="266" spans="2:51" s="13" customFormat="1" ht="12">
      <c r="B266" s="160"/>
      <c r="C266" s="186"/>
      <c r="D266" s="201" t="s">
        <v>257</v>
      </c>
      <c r="E266" s="203" t="s">
        <v>1</v>
      </c>
      <c r="F266" s="204" t="s">
        <v>522</v>
      </c>
      <c r="G266" s="186"/>
      <c r="H266" s="205">
        <v>252</v>
      </c>
      <c r="I266" s="162"/>
      <c r="J266" s="186"/>
      <c r="L266" s="160"/>
      <c r="M266" s="163"/>
      <c r="N266" s="164"/>
      <c r="O266" s="164"/>
      <c r="P266" s="164"/>
      <c r="Q266" s="164"/>
      <c r="R266" s="164"/>
      <c r="S266" s="164"/>
      <c r="T266" s="165"/>
      <c r="AT266" s="161" t="s">
        <v>257</v>
      </c>
      <c r="AU266" s="161" t="s">
        <v>96</v>
      </c>
      <c r="AV266" s="13" t="s">
        <v>96</v>
      </c>
      <c r="AW266" s="13" t="s">
        <v>40</v>
      </c>
      <c r="AX266" s="13" t="s">
        <v>93</v>
      </c>
      <c r="AY266" s="161" t="s">
        <v>195</v>
      </c>
    </row>
    <row r="267" spans="1:65" s="2" customFormat="1" ht="24.2" customHeight="1">
      <c r="A267" s="31"/>
      <c r="B267" s="148"/>
      <c r="C267" s="196" t="s">
        <v>523</v>
      </c>
      <c r="D267" s="196" t="s">
        <v>196</v>
      </c>
      <c r="E267" s="197" t="s">
        <v>524</v>
      </c>
      <c r="F267" s="198" t="s">
        <v>525</v>
      </c>
      <c r="G267" s="199" t="s">
        <v>312</v>
      </c>
      <c r="H267" s="200">
        <v>252</v>
      </c>
      <c r="I267" s="149"/>
      <c r="J267" s="183">
        <f>ROUND(I267*H267,2)</f>
        <v>0</v>
      </c>
      <c r="K267" s="150"/>
      <c r="L267" s="32"/>
      <c r="M267" s="151" t="s">
        <v>1</v>
      </c>
      <c r="N267" s="152" t="s">
        <v>50</v>
      </c>
      <c r="O267" s="57"/>
      <c r="P267" s="153">
        <f>O267*H267</f>
        <v>0</v>
      </c>
      <c r="Q267" s="153">
        <v>0</v>
      </c>
      <c r="R267" s="153">
        <f>Q267*H267</f>
        <v>0</v>
      </c>
      <c r="S267" s="153">
        <v>0</v>
      </c>
      <c r="T267" s="154">
        <f>S267*H267</f>
        <v>0</v>
      </c>
      <c r="U267" s="31"/>
      <c r="V267" s="31"/>
      <c r="W267" s="31"/>
      <c r="X267" s="31"/>
      <c r="Y267" s="31"/>
      <c r="Z267" s="31"/>
      <c r="AA267" s="31"/>
      <c r="AB267" s="31"/>
      <c r="AC267" s="31"/>
      <c r="AD267" s="31"/>
      <c r="AE267" s="31"/>
      <c r="AR267" s="155" t="s">
        <v>208</v>
      </c>
      <c r="AT267" s="155" t="s">
        <v>196</v>
      </c>
      <c r="AU267" s="155" t="s">
        <v>96</v>
      </c>
      <c r="AY267" s="15" t="s">
        <v>195</v>
      </c>
      <c r="BE267" s="156">
        <f>IF(N267="základní",J267,0)</f>
        <v>0</v>
      </c>
      <c r="BF267" s="156">
        <f>IF(N267="snížená",J267,0)</f>
        <v>0</v>
      </c>
      <c r="BG267" s="156">
        <f>IF(N267="zákl. přenesená",J267,0)</f>
        <v>0</v>
      </c>
      <c r="BH267" s="156">
        <f>IF(N267="sníž. přenesená",J267,0)</f>
        <v>0</v>
      </c>
      <c r="BI267" s="156">
        <f>IF(N267="nulová",J267,0)</f>
        <v>0</v>
      </c>
      <c r="BJ267" s="15" t="s">
        <v>93</v>
      </c>
      <c r="BK267" s="156">
        <f>ROUND(I267*H267,2)</f>
        <v>0</v>
      </c>
      <c r="BL267" s="15" t="s">
        <v>208</v>
      </c>
      <c r="BM267" s="155" t="s">
        <v>526</v>
      </c>
    </row>
    <row r="268" spans="1:47" s="2" customFormat="1" ht="29.25">
      <c r="A268" s="31"/>
      <c r="B268" s="32"/>
      <c r="C268" s="184"/>
      <c r="D268" s="201" t="s">
        <v>202</v>
      </c>
      <c r="E268" s="184"/>
      <c r="F268" s="202" t="s">
        <v>527</v>
      </c>
      <c r="G268" s="184"/>
      <c r="H268" s="184"/>
      <c r="I268" s="157"/>
      <c r="J268" s="184"/>
      <c r="K268" s="31"/>
      <c r="L268" s="32"/>
      <c r="M268" s="158"/>
      <c r="N268" s="159"/>
      <c r="O268" s="57"/>
      <c r="P268" s="57"/>
      <c r="Q268" s="57"/>
      <c r="R268" s="57"/>
      <c r="S268" s="57"/>
      <c r="T268" s="58"/>
      <c r="U268" s="31"/>
      <c r="V268" s="31"/>
      <c r="W268" s="31"/>
      <c r="X268" s="31"/>
      <c r="Y268" s="31"/>
      <c r="Z268" s="31"/>
      <c r="AA268" s="31"/>
      <c r="AB268" s="31"/>
      <c r="AC268" s="31"/>
      <c r="AD268" s="31"/>
      <c r="AE268" s="31"/>
      <c r="AT268" s="15" t="s">
        <v>202</v>
      </c>
      <c r="AU268" s="15" t="s">
        <v>96</v>
      </c>
    </row>
    <row r="269" spans="2:51" s="13" customFormat="1" ht="12">
      <c r="B269" s="160"/>
      <c r="C269" s="186"/>
      <c r="D269" s="201" t="s">
        <v>257</v>
      </c>
      <c r="E269" s="203" t="s">
        <v>1</v>
      </c>
      <c r="F269" s="204" t="s">
        <v>522</v>
      </c>
      <c r="G269" s="186"/>
      <c r="H269" s="205">
        <v>252</v>
      </c>
      <c r="I269" s="162"/>
      <c r="J269" s="186"/>
      <c r="L269" s="160"/>
      <c r="M269" s="163"/>
      <c r="N269" s="164"/>
      <c r="O269" s="164"/>
      <c r="P269" s="164"/>
      <c r="Q269" s="164"/>
      <c r="R269" s="164"/>
      <c r="S269" s="164"/>
      <c r="T269" s="165"/>
      <c r="AT269" s="161" t="s">
        <v>257</v>
      </c>
      <c r="AU269" s="161" t="s">
        <v>96</v>
      </c>
      <c r="AV269" s="13" t="s">
        <v>96</v>
      </c>
      <c r="AW269" s="13" t="s">
        <v>40</v>
      </c>
      <c r="AX269" s="13" t="s">
        <v>93</v>
      </c>
      <c r="AY269" s="161" t="s">
        <v>195</v>
      </c>
    </row>
    <row r="270" spans="2:63" s="12" customFormat="1" ht="22.9" customHeight="1">
      <c r="B270" s="135"/>
      <c r="C270" s="192"/>
      <c r="D270" s="193" t="s">
        <v>84</v>
      </c>
      <c r="E270" s="195" t="s">
        <v>216</v>
      </c>
      <c r="F270" s="195" t="s">
        <v>528</v>
      </c>
      <c r="G270" s="192"/>
      <c r="H270" s="192"/>
      <c r="I270" s="138"/>
      <c r="J270" s="185">
        <f>BK270</f>
        <v>0</v>
      </c>
      <c r="L270" s="135"/>
      <c r="M270" s="140"/>
      <c r="N270" s="141"/>
      <c r="O270" s="141"/>
      <c r="P270" s="142">
        <f>SUM(P271:P273)</f>
        <v>0</v>
      </c>
      <c r="Q270" s="141"/>
      <c r="R270" s="142">
        <f>SUM(R271:R273)</f>
        <v>0.064</v>
      </c>
      <c r="S270" s="141"/>
      <c r="T270" s="143">
        <f>SUM(T271:T273)</f>
        <v>0</v>
      </c>
      <c r="AR270" s="136" t="s">
        <v>93</v>
      </c>
      <c r="AT270" s="144" t="s">
        <v>84</v>
      </c>
      <c r="AU270" s="144" t="s">
        <v>93</v>
      </c>
      <c r="AY270" s="136" t="s">
        <v>195</v>
      </c>
      <c r="BK270" s="145">
        <f>SUM(BK271:BK273)</f>
        <v>0</v>
      </c>
    </row>
    <row r="271" spans="1:65" s="2" customFormat="1" ht="16.5" customHeight="1">
      <c r="A271" s="31"/>
      <c r="B271" s="148"/>
      <c r="C271" s="196" t="s">
        <v>529</v>
      </c>
      <c r="D271" s="196" t="s">
        <v>196</v>
      </c>
      <c r="E271" s="197" t="s">
        <v>530</v>
      </c>
      <c r="F271" s="198" t="s">
        <v>531</v>
      </c>
      <c r="G271" s="199" t="s">
        <v>532</v>
      </c>
      <c r="H271" s="200">
        <v>8</v>
      </c>
      <c r="I271" s="149"/>
      <c r="J271" s="183">
        <f>ROUND(I271*H271,2)</f>
        <v>0</v>
      </c>
      <c r="K271" s="150"/>
      <c r="L271" s="32"/>
      <c r="M271" s="151" t="s">
        <v>1</v>
      </c>
      <c r="N271" s="152" t="s">
        <v>50</v>
      </c>
      <c r="O271" s="57"/>
      <c r="P271" s="153">
        <f>O271*H271</f>
        <v>0</v>
      </c>
      <c r="Q271" s="153">
        <v>0.008</v>
      </c>
      <c r="R271" s="153">
        <f>Q271*H271</f>
        <v>0.064</v>
      </c>
      <c r="S271" s="153">
        <v>0</v>
      </c>
      <c r="T271" s="154">
        <f>S271*H271</f>
        <v>0</v>
      </c>
      <c r="U271" s="31"/>
      <c r="V271" s="31"/>
      <c r="W271" s="31"/>
      <c r="X271" s="31"/>
      <c r="Y271" s="31"/>
      <c r="Z271" s="31"/>
      <c r="AA271" s="31"/>
      <c r="AB271" s="31"/>
      <c r="AC271" s="31"/>
      <c r="AD271" s="31"/>
      <c r="AE271" s="31"/>
      <c r="AR271" s="155" t="s">
        <v>208</v>
      </c>
      <c r="AT271" s="155" t="s">
        <v>196</v>
      </c>
      <c r="AU271" s="155" t="s">
        <v>96</v>
      </c>
      <c r="AY271" s="15" t="s">
        <v>195</v>
      </c>
      <c r="BE271" s="156">
        <f>IF(N271="základní",J271,0)</f>
        <v>0</v>
      </c>
      <c r="BF271" s="156">
        <f>IF(N271="snížená",J271,0)</f>
        <v>0</v>
      </c>
      <c r="BG271" s="156">
        <f>IF(N271="zákl. přenesená",J271,0)</f>
        <v>0</v>
      </c>
      <c r="BH271" s="156">
        <f>IF(N271="sníž. přenesená",J271,0)</f>
        <v>0</v>
      </c>
      <c r="BI271" s="156">
        <f>IF(N271="nulová",J271,0)</f>
        <v>0</v>
      </c>
      <c r="BJ271" s="15" t="s">
        <v>93</v>
      </c>
      <c r="BK271" s="156">
        <f>ROUND(I271*H271,2)</f>
        <v>0</v>
      </c>
      <c r="BL271" s="15" t="s">
        <v>208</v>
      </c>
      <c r="BM271" s="155" t="s">
        <v>533</v>
      </c>
    </row>
    <row r="272" spans="1:47" s="2" customFormat="1" ht="39">
      <c r="A272" s="31"/>
      <c r="B272" s="32"/>
      <c r="C272" s="184"/>
      <c r="D272" s="201" t="s">
        <v>202</v>
      </c>
      <c r="E272" s="184"/>
      <c r="F272" s="202" t="s">
        <v>534</v>
      </c>
      <c r="G272" s="184"/>
      <c r="H272" s="184"/>
      <c r="I272" s="157"/>
      <c r="J272" s="184"/>
      <c r="K272" s="31"/>
      <c r="L272" s="32"/>
      <c r="M272" s="158"/>
      <c r="N272" s="159"/>
      <c r="O272" s="57"/>
      <c r="P272" s="57"/>
      <c r="Q272" s="57"/>
      <c r="R272" s="57"/>
      <c r="S272" s="57"/>
      <c r="T272" s="58"/>
      <c r="U272" s="31"/>
      <c r="V272" s="31"/>
      <c r="W272" s="31"/>
      <c r="X272" s="31"/>
      <c r="Y272" s="31"/>
      <c r="Z272" s="31"/>
      <c r="AA272" s="31"/>
      <c r="AB272" s="31"/>
      <c r="AC272" s="31"/>
      <c r="AD272" s="31"/>
      <c r="AE272" s="31"/>
      <c r="AT272" s="15" t="s">
        <v>202</v>
      </c>
      <c r="AU272" s="15" t="s">
        <v>96</v>
      </c>
    </row>
    <row r="273" spans="2:51" s="13" customFormat="1" ht="12">
      <c r="B273" s="160"/>
      <c r="C273" s="186"/>
      <c r="D273" s="201" t="s">
        <v>257</v>
      </c>
      <c r="E273" s="203" t="s">
        <v>1</v>
      </c>
      <c r="F273" s="204" t="s">
        <v>224</v>
      </c>
      <c r="G273" s="186"/>
      <c r="H273" s="205">
        <v>8</v>
      </c>
      <c r="I273" s="162"/>
      <c r="J273" s="186"/>
      <c r="L273" s="160"/>
      <c r="M273" s="163"/>
      <c r="N273" s="164"/>
      <c r="O273" s="164"/>
      <c r="P273" s="164"/>
      <c r="Q273" s="164"/>
      <c r="R273" s="164"/>
      <c r="S273" s="164"/>
      <c r="T273" s="165"/>
      <c r="AT273" s="161" t="s">
        <v>257</v>
      </c>
      <c r="AU273" s="161" t="s">
        <v>96</v>
      </c>
      <c r="AV273" s="13" t="s">
        <v>96</v>
      </c>
      <c r="AW273" s="13" t="s">
        <v>40</v>
      </c>
      <c r="AX273" s="13" t="s">
        <v>93</v>
      </c>
      <c r="AY273" s="161" t="s">
        <v>195</v>
      </c>
    </row>
    <row r="274" spans="2:63" s="12" customFormat="1" ht="22.9" customHeight="1">
      <c r="B274" s="135"/>
      <c r="C274" s="192"/>
      <c r="D274" s="193" t="s">
        <v>84</v>
      </c>
      <c r="E274" s="195" t="s">
        <v>224</v>
      </c>
      <c r="F274" s="195" t="s">
        <v>535</v>
      </c>
      <c r="G274" s="192"/>
      <c r="H274" s="192"/>
      <c r="I274" s="138"/>
      <c r="J274" s="185">
        <f>BK274</f>
        <v>0</v>
      </c>
      <c r="L274" s="135"/>
      <c r="M274" s="140"/>
      <c r="N274" s="141"/>
      <c r="O274" s="141"/>
      <c r="P274" s="142">
        <f>SUM(P275:P371)</f>
        <v>0</v>
      </c>
      <c r="Q274" s="141"/>
      <c r="R274" s="142">
        <f>SUM(R275:R371)</f>
        <v>36.96915</v>
      </c>
      <c r="S274" s="141"/>
      <c r="T274" s="143">
        <f>SUM(T275:T371)</f>
        <v>0</v>
      </c>
      <c r="AR274" s="136" t="s">
        <v>93</v>
      </c>
      <c r="AT274" s="144" t="s">
        <v>84</v>
      </c>
      <c r="AU274" s="144" t="s">
        <v>93</v>
      </c>
      <c r="AY274" s="136" t="s">
        <v>195</v>
      </c>
      <c r="BK274" s="145">
        <f>SUM(BK275:BK371)</f>
        <v>0</v>
      </c>
    </row>
    <row r="275" spans="1:65" s="2" customFormat="1" ht="16.5" customHeight="1">
      <c r="A275" s="31"/>
      <c r="B275" s="148"/>
      <c r="C275" s="206" t="s">
        <v>536</v>
      </c>
      <c r="D275" s="206" t="s">
        <v>327</v>
      </c>
      <c r="E275" s="207" t="s">
        <v>537</v>
      </c>
      <c r="F275" s="208" t="s">
        <v>538</v>
      </c>
      <c r="G275" s="209" t="s">
        <v>312</v>
      </c>
      <c r="H275" s="210">
        <v>138</v>
      </c>
      <c r="I275" s="170"/>
      <c r="J275" s="187">
        <f>ROUND(I275*H275,2)</f>
        <v>0</v>
      </c>
      <c r="K275" s="171"/>
      <c r="L275" s="172"/>
      <c r="M275" s="173" t="s">
        <v>1</v>
      </c>
      <c r="N275" s="174" t="s">
        <v>50</v>
      </c>
      <c r="O275" s="57"/>
      <c r="P275" s="153">
        <f>O275*H275</f>
        <v>0</v>
      </c>
      <c r="Q275" s="153">
        <v>0</v>
      </c>
      <c r="R275" s="153">
        <f>Q275*H275</f>
        <v>0</v>
      </c>
      <c r="S275" s="153">
        <v>0</v>
      </c>
      <c r="T275" s="154">
        <f>S275*H275</f>
        <v>0</v>
      </c>
      <c r="U275" s="31"/>
      <c r="V275" s="31"/>
      <c r="W275" s="31"/>
      <c r="X275" s="31"/>
      <c r="Y275" s="31"/>
      <c r="Z275" s="31"/>
      <c r="AA275" s="31"/>
      <c r="AB275" s="31"/>
      <c r="AC275" s="31"/>
      <c r="AD275" s="31"/>
      <c r="AE275" s="31"/>
      <c r="AR275" s="155" t="s">
        <v>539</v>
      </c>
      <c r="AT275" s="155" t="s">
        <v>327</v>
      </c>
      <c r="AU275" s="155" t="s">
        <v>96</v>
      </c>
      <c r="AY275" s="15" t="s">
        <v>195</v>
      </c>
      <c r="BE275" s="156">
        <f>IF(N275="základní",J275,0)</f>
        <v>0</v>
      </c>
      <c r="BF275" s="156">
        <f>IF(N275="snížená",J275,0)</f>
        <v>0</v>
      </c>
      <c r="BG275" s="156">
        <f>IF(N275="zákl. přenesená",J275,0)</f>
        <v>0</v>
      </c>
      <c r="BH275" s="156">
        <f>IF(N275="sníž. přenesená",J275,0)</f>
        <v>0</v>
      </c>
      <c r="BI275" s="156">
        <f>IF(N275="nulová",J275,0)</f>
        <v>0</v>
      </c>
      <c r="BJ275" s="15" t="s">
        <v>93</v>
      </c>
      <c r="BK275" s="156">
        <f>ROUND(I275*H275,2)</f>
        <v>0</v>
      </c>
      <c r="BL275" s="15" t="s">
        <v>539</v>
      </c>
      <c r="BM275" s="155" t="s">
        <v>540</v>
      </c>
    </row>
    <row r="276" spans="1:47" s="2" customFormat="1" ht="12">
      <c r="A276" s="31"/>
      <c r="B276" s="32"/>
      <c r="C276" s="184"/>
      <c r="D276" s="201" t="s">
        <v>202</v>
      </c>
      <c r="E276" s="184"/>
      <c r="F276" s="202" t="s">
        <v>538</v>
      </c>
      <c r="G276" s="184"/>
      <c r="H276" s="184"/>
      <c r="I276" s="157"/>
      <c r="J276" s="184"/>
      <c r="K276" s="31"/>
      <c r="L276" s="32"/>
      <c r="M276" s="158"/>
      <c r="N276" s="159"/>
      <c r="O276" s="57"/>
      <c r="P276" s="57"/>
      <c r="Q276" s="57"/>
      <c r="R276" s="57"/>
      <c r="S276" s="57"/>
      <c r="T276" s="58"/>
      <c r="U276" s="31"/>
      <c r="V276" s="31"/>
      <c r="W276" s="31"/>
      <c r="X276" s="31"/>
      <c r="Y276" s="31"/>
      <c r="Z276" s="31"/>
      <c r="AA276" s="31"/>
      <c r="AB276" s="31"/>
      <c r="AC276" s="31"/>
      <c r="AD276" s="31"/>
      <c r="AE276" s="31"/>
      <c r="AT276" s="15" t="s">
        <v>202</v>
      </c>
      <c r="AU276" s="15" t="s">
        <v>96</v>
      </c>
    </row>
    <row r="277" spans="2:51" s="13" customFormat="1" ht="12">
      <c r="B277" s="160"/>
      <c r="C277" s="186"/>
      <c r="D277" s="201" t="s">
        <v>257</v>
      </c>
      <c r="E277" s="203" t="s">
        <v>1</v>
      </c>
      <c r="F277" s="204" t="s">
        <v>467</v>
      </c>
      <c r="G277" s="186"/>
      <c r="H277" s="205">
        <v>138</v>
      </c>
      <c r="I277" s="162"/>
      <c r="J277" s="186"/>
      <c r="L277" s="160"/>
      <c r="M277" s="163"/>
      <c r="N277" s="164"/>
      <c r="O277" s="164"/>
      <c r="P277" s="164"/>
      <c r="Q277" s="164"/>
      <c r="R277" s="164"/>
      <c r="S277" s="164"/>
      <c r="T277" s="165"/>
      <c r="AT277" s="161" t="s">
        <v>257</v>
      </c>
      <c r="AU277" s="161" t="s">
        <v>96</v>
      </c>
      <c r="AV277" s="13" t="s">
        <v>96</v>
      </c>
      <c r="AW277" s="13" t="s">
        <v>40</v>
      </c>
      <c r="AX277" s="13" t="s">
        <v>93</v>
      </c>
      <c r="AY277" s="161" t="s">
        <v>195</v>
      </c>
    </row>
    <row r="278" spans="1:65" s="2" customFormat="1" ht="24.2" customHeight="1">
      <c r="A278" s="31"/>
      <c r="B278" s="148"/>
      <c r="C278" s="196" t="s">
        <v>541</v>
      </c>
      <c r="D278" s="196" t="s">
        <v>196</v>
      </c>
      <c r="E278" s="197" t="s">
        <v>542</v>
      </c>
      <c r="F278" s="198" t="s">
        <v>543</v>
      </c>
      <c r="G278" s="199" t="s">
        <v>312</v>
      </c>
      <c r="H278" s="200">
        <v>100</v>
      </c>
      <c r="I278" s="149"/>
      <c r="J278" s="183">
        <f>ROUND(I278*H278,2)</f>
        <v>0</v>
      </c>
      <c r="K278" s="150"/>
      <c r="L278" s="32"/>
      <c r="M278" s="151" t="s">
        <v>1</v>
      </c>
      <c r="N278" s="152" t="s">
        <v>50</v>
      </c>
      <c r="O278" s="57"/>
      <c r="P278" s="153">
        <f>O278*H278</f>
        <v>0</v>
      </c>
      <c r="Q278" s="153">
        <v>0</v>
      </c>
      <c r="R278" s="153">
        <f>Q278*H278</f>
        <v>0</v>
      </c>
      <c r="S278" s="153">
        <v>0</v>
      </c>
      <c r="T278" s="154">
        <f>S278*H278</f>
        <v>0</v>
      </c>
      <c r="U278" s="31"/>
      <c r="V278" s="31"/>
      <c r="W278" s="31"/>
      <c r="X278" s="31"/>
      <c r="Y278" s="31"/>
      <c r="Z278" s="31"/>
      <c r="AA278" s="31"/>
      <c r="AB278" s="31"/>
      <c r="AC278" s="31"/>
      <c r="AD278" s="31"/>
      <c r="AE278" s="31"/>
      <c r="AR278" s="155" t="s">
        <v>208</v>
      </c>
      <c r="AT278" s="155" t="s">
        <v>196</v>
      </c>
      <c r="AU278" s="155" t="s">
        <v>96</v>
      </c>
      <c r="AY278" s="15" t="s">
        <v>195</v>
      </c>
      <c r="BE278" s="156">
        <f>IF(N278="základní",J278,0)</f>
        <v>0</v>
      </c>
      <c r="BF278" s="156">
        <f>IF(N278="snížená",J278,0)</f>
        <v>0</v>
      </c>
      <c r="BG278" s="156">
        <f>IF(N278="zákl. přenesená",J278,0)</f>
        <v>0</v>
      </c>
      <c r="BH278" s="156">
        <f>IF(N278="sníž. přenesená",J278,0)</f>
        <v>0</v>
      </c>
      <c r="BI278" s="156">
        <f>IF(N278="nulová",J278,0)</f>
        <v>0</v>
      </c>
      <c r="BJ278" s="15" t="s">
        <v>93</v>
      </c>
      <c r="BK278" s="156">
        <f>ROUND(I278*H278,2)</f>
        <v>0</v>
      </c>
      <c r="BL278" s="15" t="s">
        <v>208</v>
      </c>
      <c r="BM278" s="155" t="s">
        <v>544</v>
      </c>
    </row>
    <row r="279" spans="1:47" s="2" customFormat="1" ht="19.5">
      <c r="A279" s="31"/>
      <c r="B279" s="32"/>
      <c r="C279" s="184"/>
      <c r="D279" s="201" t="s">
        <v>202</v>
      </c>
      <c r="E279" s="184"/>
      <c r="F279" s="202" t="s">
        <v>545</v>
      </c>
      <c r="G279" s="184"/>
      <c r="H279" s="184"/>
      <c r="I279" s="157"/>
      <c r="J279" s="184"/>
      <c r="K279" s="31"/>
      <c r="L279" s="32"/>
      <c r="M279" s="158"/>
      <c r="N279" s="159"/>
      <c r="O279" s="57"/>
      <c r="P279" s="57"/>
      <c r="Q279" s="57"/>
      <c r="R279" s="57"/>
      <c r="S279" s="57"/>
      <c r="T279" s="58"/>
      <c r="U279" s="31"/>
      <c r="V279" s="31"/>
      <c r="W279" s="31"/>
      <c r="X279" s="31"/>
      <c r="Y279" s="31"/>
      <c r="Z279" s="31"/>
      <c r="AA279" s="31"/>
      <c r="AB279" s="31"/>
      <c r="AC279" s="31"/>
      <c r="AD279" s="31"/>
      <c r="AE279" s="31"/>
      <c r="AT279" s="15" t="s">
        <v>202</v>
      </c>
      <c r="AU279" s="15" t="s">
        <v>96</v>
      </c>
    </row>
    <row r="280" spans="2:51" s="13" customFormat="1" ht="12">
      <c r="B280" s="160"/>
      <c r="C280" s="186"/>
      <c r="D280" s="201" t="s">
        <v>257</v>
      </c>
      <c r="E280" s="203" t="s">
        <v>1</v>
      </c>
      <c r="F280" s="204" t="s">
        <v>344</v>
      </c>
      <c r="G280" s="186"/>
      <c r="H280" s="205">
        <v>100</v>
      </c>
      <c r="I280" s="162"/>
      <c r="J280" s="186"/>
      <c r="L280" s="160"/>
      <c r="M280" s="163"/>
      <c r="N280" s="164"/>
      <c r="O280" s="164"/>
      <c r="P280" s="164"/>
      <c r="Q280" s="164"/>
      <c r="R280" s="164"/>
      <c r="S280" s="164"/>
      <c r="T280" s="165"/>
      <c r="AT280" s="161" t="s">
        <v>257</v>
      </c>
      <c r="AU280" s="161" t="s">
        <v>96</v>
      </c>
      <c r="AV280" s="13" t="s">
        <v>96</v>
      </c>
      <c r="AW280" s="13" t="s">
        <v>40</v>
      </c>
      <c r="AX280" s="13" t="s">
        <v>93</v>
      </c>
      <c r="AY280" s="161" t="s">
        <v>195</v>
      </c>
    </row>
    <row r="281" spans="1:65" s="2" customFormat="1" ht="37.9" customHeight="1">
      <c r="A281" s="31"/>
      <c r="B281" s="148"/>
      <c r="C281" s="206" t="s">
        <v>546</v>
      </c>
      <c r="D281" s="206" t="s">
        <v>327</v>
      </c>
      <c r="E281" s="207" t="s">
        <v>547</v>
      </c>
      <c r="F281" s="208" t="s">
        <v>548</v>
      </c>
      <c r="G281" s="209" t="s">
        <v>312</v>
      </c>
      <c r="H281" s="210">
        <v>103</v>
      </c>
      <c r="I281" s="170"/>
      <c r="J281" s="187">
        <f>ROUND(I281*H281,2)</f>
        <v>0</v>
      </c>
      <c r="K281" s="171"/>
      <c r="L281" s="172"/>
      <c r="M281" s="173" t="s">
        <v>1</v>
      </c>
      <c r="N281" s="174" t="s">
        <v>50</v>
      </c>
      <c r="O281" s="57"/>
      <c r="P281" s="153">
        <f>O281*H281</f>
        <v>0</v>
      </c>
      <c r="Q281" s="153">
        <v>0.00035</v>
      </c>
      <c r="R281" s="153">
        <f>Q281*H281</f>
        <v>0.03605</v>
      </c>
      <c r="S281" s="153">
        <v>0</v>
      </c>
      <c r="T281" s="154">
        <f>S281*H281</f>
        <v>0</v>
      </c>
      <c r="U281" s="31"/>
      <c r="V281" s="31"/>
      <c r="W281" s="31"/>
      <c r="X281" s="31"/>
      <c r="Y281" s="31"/>
      <c r="Z281" s="31"/>
      <c r="AA281" s="31"/>
      <c r="AB281" s="31"/>
      <c r="AC281" s="31"/>
      <c r="AD281" s="31"/>
      <c r="AE281" s="31"/>
      <c r="AR281" s="155" t="s">
        <v>224</v>
      </c>
      <c r="AT281" s="155" t="s">
        <v>327</v>
      </c>
      <c r="AU281" s="155" t="s">
        <v>96</v>
      </c>
      <c r="AY281" s="15" t="s">
        <v>195</v>
      </c>
      <c r="BE281" s="156">
        <f>IF(N281="základní",J281,0)</f>
        <v>0</v>
      </c>
      <c r="BF281" s="156">
        <f>IF(N281="snížená",J281,0)</f>
        <v>0</v>
      </c>
      <c r="BG281" s="156">
        <f>IF(N281="zákl. přenesená",J281,0)</f>
        <v>0</v>
      </c>
      <c r="BH281" s="156">
        <f>IF(N281="sníž. přenesená",J281,0)</f>
        <v>0</v>
      </c>
      <c r="BI281" s="156">
        <f>IF(N281="nulová",J281,0)</f>
        <v>0</v>
      </c>
      <c r="BJ281" s="15" t="s">
        <v>93</v>
      </c>
      <c r="BK281" s="156">
        <f>ROUND(I281*H281,2)</f>
        <v>0</v>
      </c>
      <c r="BL281" s="15" t="s">
        <v>208</v>
      </c>
      <c r="BM281" s="155" t="s">
        <v>549</v>
      </c>
    </row>
    <row r="282" spans="1:47" s="2" customFormat="1" ht="19.5">
      <c r="A282" s="31"/>
      <c r="B282" s="32"/>
      <c r="C282" s="184"/>
      <c r="D282" s="201" t="s">
        <v>202</v>
      </c>
      <c r="E282" s="184"/>
      <c r="F282" s="202" t="s">
        <v>548</v>
      </c>
      <c r="G282" s="184"/>
      <c r="H282" s="184"/>
      <c r="I282" s="157"/>
      <c r="J282" s="184"/>
      <c r="K282" s="31"/>
      <c r="L282" s="32"/>
      <c r="M282" s="158"/>
      <c r="N282" s="159"/>
      <c r="O282" s="57"/>
      <c r="P282" s="57"/>
      <c r="Q282" s="57"/>
      <c r="R282" s="57"/>
      <c r="S282" s="57"/>
      <c r="T282" s="58"/>
      <c r="U282" s="31"/>
      <c r="V282" s="31"/>
      <c r="W282" s="31"/>
      <c r="X282" s="31"/>
      <c r="Y282" s="31"/>
      <c r="Z282" s="31"/>
      <c r="AA282" s="31"/>
      <c r="AB282" s="31"/>
      <c r="AC282" s="31"/>
      <c r="AD282" s="31"/>
      <c r="AE282" s="31"/>
      <c r="AT282" s="15" t="s">
        <v>202</v>
      </c>
      <c r="AU282" s="15" t="s">
        <v>96</v>
      </c>
    </row>
    <row r="283" spans="2:51" s="13" customFormat="1" ht="12">
      <c r="B283" s="160"/>
      <c r="C283" s="186"/>
      <c r="D283" s="201" t="s">
        <v>257</v>
      </c>
      <c r="E283" s="203" t="s">
        <v>1</v>
      </c>
      <c r="F283" s="204" t="s">
        <v>344</v>
      </c>
      <c r="G283" s="186"/>
      <c r="H283" s="205">
        <v>100</v>
      </c>
      <c r="I283" s="162"/>
      <c r="J283" s="186"/>
      <c r="L283" s="160"/>
      <c r="M283" s="163"/>
      <c r="N283" s="164"/>
      <c r="O283" s="164"/>
      <c r="P283" s="164"/>
      <c r="Q283" s="164"/>
      <c r="R283" s="164"/>
      <c r="S283" s="164"/>
      <c r="T283" s="165"/>
      <c r="AT283" s="161" t="s">
        <v>257</v>
      </c>
      <c r="AU283" s="161" t="s">
        <v>96</v>
      </c>
      <c r="AV283" s="13" t="s">
        <v>96</v>
      </c>
      <c r="AW283" s="13" t="s">
        <v>40</v>
      </c>
      <c r="AX283" s="13" t="s">
        <v>93</v>
      </c>
      <c r="AY283" s="161" t="s">
        <v>195</v>
      </c>
    </row>
    <row r="284" spans="2:51" s="13" customFormat="1" ht="12">
      <c r="B284" s="160"/>
      <c r="C284" s="186"/>
      <c r="D284" s="201" t="s">
        <v>257</v>
      </c>
      <c r="E284" s="186"/>
      <c r="F284" s="204" t="s">
        <v>550</v>
      </c>
      <c r="G284" s="186"/>
      <c r="H284" s="205">
        <v>103</v>
      </c>
      <c r="I284" s="162"/>
      <c r="J284" s="186"/>
      <c r="L284" s="160"/>
      <c r="M284" s="163"/>
      <c r="N284" s="164"/>
      <c r="O284" s="164"/>
      <c r="P284" s="164"/>
      <c r="Q284" s="164"/>
      <c r="R284" s="164"/>
      <c r="S284" s="164"/>
      <c r="T284" s="165"/>
      <c r="AT284" s="161" t="s">
        <v>257</v>
      </c>
      <c r="AU284" s="161" t="s">
        <v>96</v>
      </c>
      <c r="AV284" s="13" t="s">
        <v>96</v>
      </c>
      <c r="AW284" s="13" t="s">
        <v>3</v>
      </c>
      <c r="AX284" s="13" t="s">
        <v>93</v>
      </c>
      <c r="AY284" s="161" t="s">
        <v>195</v>
      </c>
    </row>
    <row r="285" spans="1:65" s="2" customFormat="1" ht="33" customHeight="1">
      <c r="A285" s="31"/>
      <c r="B285" s="148"/>
      <c r="C285" s="196" t="s">
        <v>551</v>
      </c>
      <c r="D285" s="196" t="s">
        <v>196</v>
      </c>
      <c r="E285" s="197" t="s">
        <v>552</v>
      </c>
      <c r="F285" s="198" t="s">
        <v>553</v>
      </c>
      <c r="G285" s="199" t="s">
        <v>312</v>
      </c>
      <c r="H285" s="200">
        <v>138</v>
      </c>
      <c r="I285" s="149"/>
      <c r="J285" s="183">
        <f>ROUND(I285*H285,2)</f>
        <v>0</v>
      </c>
      <c r="K285" s="150"/>
      <c r="L285" s="32"/>
      <c r="M285" s="151" t="s">
        <v>1</v>
      </c>
      <c r="N285" s="152" t="s">
        <v>50</v>
      </c>
      <c r="O285" s="57"/>
      <c r="P285" s="153">
        <f>O285*H285</f>
        <v>0</v>
      </c>
      <c r="Q285" s="153">
        <v>2E-05</v>
      </c>
      <c r="R285" s="153">
        <f>Q285*H285</f>
        <v>0.0027600000000000003</v>
      </c>
      <c r="S285" s="153">
        <v>0</v>
      </c>
      <c r="T285" s="154">
        <f>S285*H285</f>
        <v>0</v>
      </c>
      <c r="U285" s="31"/>
      <c r="V285" s="31"/>
      <c r="W285" s="31"/>
      <c r="X285" s="31"/>
      <c r="Y285" s="31"/>
      <c r="Z285" s="31"/>
      <c r="AA285" s="31"/>
      <c r="AB285" s="31"/>
      <c r="AC285" s="31"/>
      <c r="AD285" s="31"/>
      <c r="AE285" s="31"/>
      <c r="AR285" s="155" t="s">
        <v>208</v>
      </c>
      <c r="AT285" s="155" t="s">
        <v>196</v>
      </c>
      <c r="AU285" s="155" t="s">
        <v>96</v>
      </c>
      <c r="AY285" s="15" t="s">
        <v>195</v>
      </c>
      <c r="BE285" s="156">
        <f>IF(N285="základní",J285,0)</f>
        <v>0</v>
      </c>
      <c r="BF285" s="156">
        <f>IF(N285="snížená",J285,0)</f>
        <v>0</v>
      </c>
      <c r="BG285" s="156">
        <f>IF(N285="zákl. přenesená",J285,0)</f>
        <v>0</v>
      </c>
      <c r="BH285" s="156">
        <f>IF(N285="sníž. přenesená",J285,0)</f>
        <v>0</v>
      </c>
      <c r="BI285" s="156">
        <f>IF(N285="nulová",J285,0)</f>
        <v>0</v>
      </c>
      <c r="BJ285" s="15" t="s">
        <v>93</v>
      </c>
      <c r="BK285" s="156">
        <f>ROUND(I285*H285,2)</f>
        <v>0</v>
      </c>
      <c r="BL285" s="15" t="s">
        <v>208</v>
      </c>
      <c r="BM285" s="155" t="s">
        <v>554</v>
      </c>
    </row>
    <row r="286" spans="1:47" s="2" customFormat="1" ht="29.25">
      <c r="A286" s="31"/>
      <c r="B286" s="32"/>
      <c r="C286" s="184"/>
      <c r="D286" s="201" t="s">
        <v>202</v>
      </c>
      <c r="E286" s="184"/>
      <c r="F286" s="202" t="s">
        <v>555</v>
      </c>
      <c r="G286" s="184"/>
      <c r="H286" s="184"/>
      <c r="I286" s="157"/>
      <c r="J286" s="184"/>
      <c r="K286" s="31"/>
      <c r="L286" s="32"/>
      <c r="M286" s="158"/>
      <c r="N286" s="159"/>
      <c r="O286" s="57"/>
      <c r="P286" s="57"/>
      <c r="Q286" s="57"/>
      <c r="R286" s="57"/>
      <c r="S286" s="57"/>
      <c r="T286" s="58"/>
      <c r="U286" s="31"/>
      <c r="V286" s="31"/>
      <c r="W286" s="31"/>
      <c r="X286" s="31"/>
      <c r="Y286" s="31"/>
      <c r="Z286" s="31"/>
      <c r="AA286" s="31"/>
      <c r="AB286" s="31"/>
      <c r="AC286" s="31"/>
      <c r="AD286" s="31"/>
      <c r="AE286" s="31"/>
      <c r="AT286" s="15" t="s">
        <v>202</v>
      </c>
      <c r="AU286" s="15" t="s">
        <v>96</v>
      </c>
    </row>
    <row r="287" spans="2:51" s="13" customFormat="1" ht="12">
      <c r="B287" s="160"/>
      <c r="C287" s="186"/>
      <c r="D287" s="201" t="s">
        <v>257</v>
      </c>
      <c r="E287" s="203" t="s">
        <v>1</v>
      </c>
      <c r="F287" s="204" t="s">
        <v>467</v>
      </c>
      <c r="G287" s="186"/>
      <c r="H287" s="205">
        <v>138</v>
      </c>
      <c r="I287" s="162"/>
      <c r="J287" s="186"/>
      <c r="L287" s="160"/>
      <c r="M287" s="163"/>
      <c r="N287" s="164"/>
      <c r="O287" s="164"/>
      <c r="P287" s="164"/>
      <c r="Q287" s="164"/>
      <c r="R287" s="164"/>
      <c r="S287" s="164"/>
      <c r="T287" s="165"/>
      <c r="AT287" s="161" t="s">
        <v>257</v>
      </c>
      <c r="AU287" s="161" t="s">
        <v>96</v>
      </c>
      <c r="AV287" s="13" t="s">
        <v>96</v>
      </c>
      <c r="AW287" s="13" t="s">
        <v>40</v>
      </c>
      <c r="AX287" s="13" t="s">
        <v>93</v>
      </c>
      <c r="AY287" s="161" t="s">
        <v>195</v>
      </c>
    </row>
    <row r="288" spans="1:65" s="2" customFormat="1" ht="24.2" customHeight="1">
      <c r="A288" s="31"/>
      <c r="B288" s="148"/>
      <c r="C288" s="196" t="s">
        <v>556</v>
      </c>
      <c r="D288" s="196" t="s">
        <v>196</v>
      </c>
      <c r="E288" s="197" t="s">
        <v>557</v>
      </c>
      <c r="F288" s="198" t="s">
        <v>558</v>
      </c>
      <c r="G288" s="199" t="s">
        <v>482</v>
      </c>
      <c r="H288" s="200">
        <v>16</v>
      </c>
      <c r="I288" s="149"/>
      <c r="J288" s="183">
        <f>ROUND(I288*H288,2)</f>
        <v>0</v>
      </c>
      <c r="K288" s="150"/>
      <c r="L288" s="32"/>
      <c r="M288" s="151" t="s">
        <v>1</v>
      </c>
      <c r="N288" s="152" t="s">
        <v>50</v>
      </c>
      <c r="O288" s="57"/>
      <c r="P288" s="153">
        <f>O288*H288</f>
        <v>0</v>
      </c>
      <c r="Q288" s="153">
        <v>0.0001</v>
      </c>
      <c r="R288" s="153">
        <f>Q288*H288</f>
        <v>0.0016</v>
      </c>
      <c r="S288" s="153">
        <v>0</v>
      </c>
      <c r="T288" s="154">
        <f>S288*H288</f>
        <v>0</v>
      </c>
      <c r="U288" s="31"/>
      <c r="V288" s="31"/>
      <c r="W288" s="31"/>
      <c r="X288" s="31"/>
      <c r="Y288" s="31"/>
      <c r="Z288" s="31"/>
      <c r="AA288" s="31"/>
      <c r="AB288" s="31"/>
      <c r="AC288" s="31"/>
      <c r="AD288" s="31"/>
      <c r="AE288" s="31"/>
      <c r="AR288" s="155" t="s">
        <v>208</v>
      </c>
      <c r="AT288" s="155" t="s">
        <v>196</v>
      </c>
      <c r="AU288" s="155" t="s">
        <v>96</v>
      </c>
      <c r="AY288" s="15" t="s">
        <v>195</v>
      </c>
      <c r="BE288" s="156">
        <f>IF(N288="základní",J288,0)</f>
        <v>0</v>
      </c>
      <c r="BF288" s="156">
        <f>IF(N288="snížená",J288,0)</f>
        <v>0</v>
      </c>
      <c r="BG288" s="156">
        <f>IF(N288="zákl. přenesená",J288,0)</f>
        <v>0</v>
      </c>
      <c r="BH288" s="156">
        <f>IF(N288="sníž. přenesená",J288,0)</f>
        <v>0</v>
      </c>
      <c r="BI288" s="156">
        <f>IF(N288="nulová",J288,0)</f>
        <v>0</v>
      </c>
      <c r="BJ288" s="15" t="s">
        <v>93</v>
      </c>
      <c r="BK288" s="156">
        <f>ROUND(I288*H288,2)</f>
        <v>0</v>
      </c>
      <c r="BL288" s="15" t="s">
        <v>208</v>
      </c>
      <c r="BM288" s="155" t="s">
        <v>559</v>
      </c>
    </row>
    <row r="289" spans="1:47" s="2" customFormat="1" ht="19.5">
      <c r="A289" s="31"/>
      <c r="B289" s="32"/>
      <c r="C289" s="184"/>
      <c r="D289" s="201" t="s">
        <v>202</v>
      </c>
      <c r="E289" s="184"/>
      <c r="F289" s="202" t="s">
        <v>560</v>
      </c>
      <c r="G289" s="184"/>
      <c r="H289" s="184"/>
      <c r="I289" s="157"/>
      <c r="J289" s="184"/>
      <c r="K289" s="31"/>
      <c r="L289" s="32"/>
      <c r="M289" s="158"/>
      <c r="N289" s="159"/>
      <c r="O289" s="57"/>
      <c r="P289" s="57"/>
      <c r="Q289" s="57"/>
      <c r="R289" s="57"/>
      <c r="S289" s="57"/>
      <c r="T289" s="58"/>
      <c r="U289" s="31"/>
      <c r="V289" s="31"/>
      <c r="W289" s="31"/>
      <c r="X289" s="31"/>
      <c r="Y289" s="31"/>
      <c r="Z289" s="31"/>
      <c r="AA289" s="31"/>
      <c r="AB289" s="31"/>
      <c r="AC289" s="31"/>
      <c r="AD289" s="31"/>
      <c r="AE289" s="31"/>
      <c r="AT289" s="15" t="s">
        <v>202</v>
      </c>
      <c r="AU289" s="15" t="s">
        <v>96</v>
      </c>
    </row>
    <row r="290" spans="2:51" s="13" customFormat="1" ht="12">
      <c r="B290" s="160"/>
      <c r="C290" s="186"/>
      <c r="D290" s="201" t="s">
        <v>257</v>
      </c>
      <c r="E290" s="203" t="s">
        <v>1</v>
      </c>
      <c r="F290" s="204" t="s">
        <v>269</v>
      </c>
      <c r="G290" s="186"/>
      <c r="H290" s="205">
        <v>16</v>
      </c>
      <c r="I290" s="162"/>
      <c r="J290" s="186"/>
      <c r="L290" s="160"/>
      <c r="M290" s="163"/>
      <c r="N290" s="164"/>
      <c r="O290" s="164"/>
      <c r="P290" s="164"/>
      <c r="Q290" s="164"/>
      <c r="R290" s="164"/>
      <c r="S290" s="164"/>
      <c r="T290" s="165"/>
      <c r="AT290" s="161" t="s">
        <v>257</v>
      </c>
      <c r="AU290" s="161" t="s">
        <v>96</v>
      </c>
      <c r="AV290" s="13" t="s">
        <v>96</v>
      </c>
      <c r="AW290" s="13" t="s">
        <v>40</v>
      </c>
      <c r="AX290" s="13" t="s">
        <v>93</v>
      </c>
      <c r="AY290" s="161" t="s">
        <v>195</v>
      </c>
    </row>
    <row r="291" spans="1:65" s="2" customFormat="1" ht="62.65" customHeight="1">
      <c r="A291" s="31"/>
      <c r="B291" s="148"/>
      <c r="C291" s="206" t="s">
        <v>561</v>
      </c>
      <c r="D291" s="206" t="s">
        <v>327</v>
      </c>
      <c r="E291" s="207" t="s">
        <v>562</v>
      </c>
      <c r="F291" s="208" t="s">
        <v>563</v>
      </c>
      <c r="G291" s="209" t="s">
        <v>482</v>
      </c>
      <c r="H291" s="210">
        <v>10</v>
      </c>
      <c r="I291" s="170"/>
      <c r="J291" s="187">
        <f>ROUND(I291*H291,2)</f>
        <v>0</v>
      </c>
      <c r="K291" s="171"/>
      <c r="L291" s="172"/>
      <c r="M291" s="173" t="s">
        <v>1</v>
      </c>
      <c r="N291" s="174" t="s">
        <v>50</v>
      </c>
      <c r="O291" s="57"/>
      <c r="P291" s="153">
        <f>O291*H291</f>
        <v>0</v>
      </c>
      <c r="Q291" s="153">
        <v>0.01424</v>
      </c>
      <c r="R291" s="153">
        <f>Q291*H291</f>
        <v>0.1424</v>
      </c>
      <c r="S291" s="153">
        <v>0</v>
      </c>
      <c r="T291" s="154">
        <f>S291*H291</f>
        <v>0</v>
      </c>
      <c r="U291" s="31"/>
      <c r="V291" s="31"/>
      <c r="W291" s="31"/>
      <c r="X291" s="31"/>
      <c r="Y291" s="31"/>
      <c r="Z291" s="31"/>
      <c r="AA291" s="31"/>
      <c r="AB291" s="31"/>
      <c r="AC291" s="31"/>
      <c r="AD291" s="31"/>
      <c r="AE291" s="31"/>
      <c r="AR291" s="155" t="s">
        <v>224</v>
      </c>
      <c r="AT291" s="155" t="s">
        <v>327</v>
      </c>
      <c r="AU291" s="155" t="s">
        <v>96</v>
      </c>
      <c r="AY291" s="15" t="s">
        <v>195</v>
      </c>
      <c r="BE291" s="156">
        <f>IF(N291="základní",J291,0)</f>
        <v>0</v>
      </c>
      <c r="BF291" s="156">
        <f>IF(N291="snížená",J291,0)</f>
        <v>0</v>
      </c>
      <c r="BG291" s="156">
        <f>IF(N291="zákl. přenesená",J291,0)</f>
        <v>0</v>
      </c>
      <c r="BH291" s="156">
        <f>IF(N291="sníž. přenesená",J291,0)</f>
        <v>0</v>
      </c>
      <c r="BI291" s="156">
        <f>IF(N291="nulová",J291,0)</f>
        <v>0</v>
      </c>
      <c r="BJ291" s="15" t="s">
        <v>93</v>
      </c>
      <c r="BK291" s="156">
        <f>ROUND(I291*H291,2)</f>
        <v>0</v>
      </c>
      <c r="BL291" s="15" t="s">
        <v>208</v>
      </c>
      <c r="BM291" s="155" t="s">
        <v>564</v>
      </c>
    </row>
    <row r="292" spans="1:47" s="2" customFormat="1" ht="39">
      <c r="A292" s="31"/>
      <c r="B292" s="32"/>
      <c r="C292" s="184"/>
      <c r="D292" s="201" t="s">
        <v>202</v>
      </c>
      <c r="E292" s="184"/>
      <c r="F292" s="202" t="s">
        <v>563</v>
      </c>
      <c r="G292" s="184"/>
      <c r="H292" s="184"/>
      <c r="I292" s="157"/>
      <c r="J292" s="184"/>
      <c r="K292" s="31"/>
      <c r="L292" s="32"/>
      <c r="M292" s="158"/>
      <c r="N292" s="159"/>
      <c r="O292" s="57"/>
      <c r="P292" s="57"/>
      <c r="Q292" s="57"/>
      <c r="R292" s="57"/>
      <c r="S292" s="57"/>
      <c r="T292" s="58"/>
      <c r="U292" s="31"/>
      <c r="V292" s="31"/>
      <c r="W292" s="31"/>
      <c r="X292" s="31"/>
      <c r="Y292" s="31"/>
      <c r="Z292" s="31"/>
      <c r="AA292" s="31"/>
      <c r="AB292" s="31"/>
      <c r="AC292" s="31"/>
      <c r="AD292" s="31"/>
      <c r="AE292" s="31"/>
      <c r="AT292" s="15" t="s">
        <v>202</v>
      </c>
      <c r="AU292" s="15" t="s">
        <v>96</v>
      </c>
    </row>
    <row r="293" spans="2:51" s="13" customFormat="1" ht="12">
      <c r="B293" s="160"/>
      <c r="C293" s="186"/>
      <c r="D293" s="201" t="s">
        <v>257</v>
      </c>
      <c r="E293" s="203" t="s">
        <v>1</v>
      </c>
      <c r="F293" s="204" t="s">
        <v>234</v>
      </c>
      <c r="G293" s="186"/>
      <c r="H293" s="205">
        <v>10</v>
      </c>
      <c r="I293" s="162"/>
      <c r="J293" s="186"/>
      <c r="L293" s="160"/>
      <c r="M293" s="163"/>
      <c r="N293" s="164"/>
      <c r="O293" s="164"/>
      <c r="P293" s="164"/>
      <c r="Q293" s="164"/>
      <c r="R293" s="164"/>
      <c r="S293" s="164"/>
      <c r="T293" s="165"/>
      <c r="AT293" s="161" t="s">
        <v>257</v>
      </c>
      <c r="AU293" s="161" t="s">
        <v>96</v>
      </c>
      <c r="AV293" s="13" t="s">
        <v>96</v>
      </c>
      <c r="AW293" s="13" t="s">
        <v>40</v>
      </c>
      <c r="AX293" s="13" t="s">
        <v>93</v>
      </c>
      <c r="AY293" s="161" t="s">
        <v>195</v>
      </c>
    </row>
    <row r="294" spans="1:65" s="2" customFormat="1" ht="62.65" customHeight="1">
      <c r="A294" s="31"/>
      <c r="B294" s="148"/>
      <c r="C294" s="206" t="s">
        <v>565</v>
      </c>
      <c r="D294" s="206" t="s">
        <v>327</v>
      </c>
      <c r="E294" s="207" t="s">
        <v>566</v>
      </c>
      <c r="F294" s="208" t="s">
        <v>567</v>
      </c>
      <c r="G294" s="209" t="s">
        <v>482</v>
      </c>
      <c r="H294" s="210">
        <v>19</v>
      </c>
      <c r="I294" s="170"/>
      <c r="J294" s="187">
        <f>ROUND(I294*H294,2)</f>
        <v>0</v>
      </c>
      <c r="K294" s="171"/>
      <c r="L294" s="172"/>
      <c r="M294" s="173" t="s">
        <v>1</v>
      </c>
      <c r="N294" s="174" t="s">
        <v>50</v>
      </c>
      <c r="O294" s="57"/>
      <c r="P294" s="153">
        <f>O294*H294</f>
        <v>0</v>
      </c>
      <c r="Q294" s="153">
        <v>0.07725</v>
      </c>
      <c r="R294" s="153">
        <f>Q294*H294</f>
        <v>1.4677499999999999</v>
      </c>
      <c r="S294" s="153">
        <v>0</v>
      </c>
      <c r="T294" s="154">
        <f>S294*H294</f>
        <v>0</v>
      </c>
      <c r="U294" s="31"/>
      <c r="V294" s="31"/>
      <c r="W294" s="31"/>
      <c r="X294" s="31"/>
      <c r="Y294" s="31"/>
      <c r="Z294" s="31"/>
      <c r="AA294" s="31"/>
      <c r="AB294" s="31"/>
      <c r="AC294" s="31"/>
      <c r="AD294" s="31"/>
      <c r="AE294" s="31"/>
      <c r="AR294" s="155" t="s">
        <v>224</v>
      </c>
      <c r="AT294" s="155" t="s">
        <v>327</v>
      </c>
      <c r="AU294" s="155" t="s">
        <v>96</v>
      </c>
      <c r="AY294" s="15" t="s">
        <v>195</v>
      </c>
      <c r="BE294" s="156">
        <f>IF(N294="základní",J294,0)</f>
        <v>0</v>
      </c>
      <c r="BF294" s="156">
        <f>IF(N294="snížená",J294,0)</f>
        <v>0</v>
      </c>
      <c r="BG294" s="156">
        <f>IF(N294="zákl. přenesená",J294,0)</f>
        <v>0</v>
      </c>
      <c r="BH294" s="156">
        <f>IF(N294="sníž. přenesená",J294,0)</f>
        <v>0</v>
      </c>
      <c r="BI294" s="156">
        <f>IF(N294="nulová",J294,0)</f>
        <v>0</v>
      </c>
      <c r="BJ294" s="15" t="s">
        <v>93</v>
      </c>
      <c r="BK294" s="156">
        <f>ROUND(I294*H294,2)</f>
        <v>0</v>
      </c>
      <c r="BL294" s="15" t="s">
        <v>208</v>
      </c>
      <c r="BM294" s="155" t="s">
        <v>568</v>
      </c>
    </row>
    <row r="295" spans="1:47" s="2" customFormat="1" ht="39">
      <c r="A295" s="31"/>
      <c r="B295" s="32"/>
      <c r="C295" s="184"/>
      <c r="D295" s="201" t="s">
        <v>202</v>
      </c>
      <c r="E295" s="184"/>
      <c r="F295" s="202" t="s">
        <v>569</v>
      </c>
      <c r="G295" s="184"/>
      <c r="H295" s="184"/>
      <c r="I295" s="157"/>
      <c r="J295" s="184"/>
      <c r="K295" s="31"/>
      <c r="L295" s="32"/>
      <c r="M295" s="158"/>
      <c r="N295" s="159"/>
      <c r="O295" s="57"/>
      <c r="P295" s="57"/>
      <c r="Q295" s="57"/>
      <c r="R295" s="57"/>
      <c r="S295" s="57"/>
      <c r="T295" s="58"/>
      <c r="U295" s="31"/>
      <c r="V295" s="31"/>
      <c r="W295" s="31"/>
      <c r="X295" s="31"/>
      <c r="Y295" s="31"/>
      <c r="Z295" s="31"/>
      <c r="AA295" s="31"/>
      <c r="AB295" s="31"/>
      <c r="AC295" s="31"/>
      <c r="AD295" s="31"/>
      <c r="AE295" s="31"/>
      <c r="AT295" s="15" t="s">
        <v>202</v>
      </c>
      <c r="AU295" s="15" t="s">
        <v>96</v>
      </c>
    </row>
    <row r="296" spans="2:51" s="13" customFormat="1" ht="12">
      <c r="B296" s="160"/>
      <c r="C296" s="186"/>
      <c r="D296" s="201" t="s">
        <v>257</v>
      </c>
      <c r="E296" s="203" t="s">
        <v>1</v>
      </c>
      <c r="F296" s="204" t="s">
        <v>395</v>
      </c>
      <c r="G296" s="186"/>
      <c r="H296" s="205">
        <v>19</v>
      </c>
      <c r="I296" s="162"/>
      <c r="J296" s="186"/>
      <c r="L296" s="160"/>
      <c r="M296" s="163"/>
      <c r="N296" s="164"/>
      <c r="O296" s="164"/>
      <c r="P296" s="164"/>
      <c r="Q296" s="164"/>
      <c r="R296" s="164"/>
      <c r="S296" s="164"/>
      <c r="T296" s="165"/>
      <c r="AT296" s="161" t="s">
        <v>257</v>
      </c>
      <c r="AU296" s="161" t="s">
        <v>96</v>
      </c>
      <c r="AV296" s="13" t="s">
        <v>96</v>
      </c>
      <c r="AW296" s="13" t="s">
        <v>40</v>
      </c>
      <c r="AX296" s="13" t="s">
        <v>93</v>
      </c>
      <c r="AY296" s="161" t="s">
        <v>195</v>
      </c>
    </row>
    <row r="297" spans="1:65" s="2" customFormat="1" ht="62.65" customHeight="1">
      <c r="A297" s="31"/>
      <c r="B297" s="148"/>
      <c r="C297" s="206" t="s">
        <v>570</v>
      </c>
      <c r="D297" s="206" t="s">
        <v>327</v>
      </c>
      <c r="E297" s="207" t="s">
        <v>571</v>
      </c>
      <c r="F297" s="208" t="s">
        <v>572</v>
      </c>
      <c r="G297" s="209" t="s">
        <v>482</v>
      </c>
      <c r="H297" s="210">
        <v>6</v>
      </c>
      <c r="I297" s="170"/>
      <c r="J297" s="187">
        <f>ROUND(I297*H297,2)</f>
        <v>0</v>
      </c>
      <c r="K297" s="171"/>
      <c r="L297" s="172"/>
      <c r="M297" s="173" t="s">
        <v>1</v>
      </c>
      <c r="N297" s="174" t="s">
        <v>50</v>
      </c>
      <c r="O297" s="57"/>
      <c r="P297" s="153">
        <f>O297*H297</f>
        <v>0</v>
      </c>
      <c r="Q297" s="153">
        <v>0.03943</v>
      </c>
      <c r="R297" s="153">
        <f>Q297*H297</f>
        <v>0.23658</v>
      </c>
      <c r="S297" s="153">
        <v>0</v>
      </c>
      <c r="T297" s="154">
        <f>S297*H297</f>
        <v>0</v>
      </c>
      <c r="U297" s="31"/>
      <c r="V297" s="31"/>
      <c r="W297" s="31"/>
      <c r="X297" s="31"/>
      <c r="Y297" s="31"/>
      <c r="Z297" s="31"/>
      <c r="AA297" s="31"/>
      <c r="AB297" s="31"/>
      <c r="AC297" s="31"/>
      <c r="AD297" s="31"/>
      <c r="AE297" s="31"/>
      <c r="AR297" s="155" t="s">
        <v>224</v>
      </c>
      <c r="AT297" s="155" t="s">
        <v>327</v>
      </c>
      <c r="AU297" s="155" t="s">
        <v>96</v>
      </c>
      <c r="AY297" s="15" t="s">
        <v>195</v>
      </c>
      <c r="BE297" s="156">
        <f>IF(N297="základní",J297,0)</f>
        <v>0</v>
      </c>
      <c r="BF297" s="156">
        <f>IF(N297="snížená",J297,0)</f>
        <v>0</v>
      </c>
      <c r="BG297" s="156">
        <f>IF(N297="zákl. přenesená",J297,0)</f>
        <v>0</v>
      </c>
      <c r="BH297" s="156">
        <f>IF(N297="sníž. přenesená",J297,0)</f>
        <v>0</v>
      </c>
      <c r="BI297" s="156">
        <f>IF(N297="nulová",J297,0)</f>
        <v>0</v>
      </c>
      <c r="BJ297" s="15" t="s">
        <v>93</v>
      </c>
      <c r="BK297" s="156">
        <f>ROUND(I297*H297,2)</f>
        <v>0</v>
      </c>
      <c r="BL297" s="15" t="s">
        <v>208</v>
      </c>
      <c r="BM297" s="155" t="s">
        <v>573</v>
      </c>
    </row>
    <row r="298" spans="1:47" s="2" customFormat="1" ht="39">
      <c r="A298" s="31"/>
      <c r="B298" s="32"/>
      <c r="C298" s="184"/>
      <c r="D298" s="201" t="s">
        <v>202</v>
      </c>
      <c r="E298" s="184"/>
      <c r="F298" s="202" t="s">
        <v>572</v>
      </c>
      <c r="G298" s="184"/>
      <c r="H298" s="184"/>
      <c r="I298" s="157"/>
      <c r="J298" s="184"/>
      <c r="K298" s="31"/>
      <c r="L298" s="32"/>
      <c r="M298" s="158"/>
      <c r="N298" s="159"/>
      <c r="O298" s="57"/>
      <c r="P298" s="57"/>
      <c r="Q298" s="57"/>
      <c r="R298" s="57"/>
      <c r="S298" s="57"/>
      <c r="T298" s="58"/>
      <c r="U298" s="31"/>
      <c r="V298" s="31"/>
      <c r="W298" s="31"/>
      <c r="X298" s="31"/>
      <c r="Y298" s="31"/>
      <c r="Z298" s="31"/>
      <c r="AA298" s="31"/>
      <c r="AB298" s="31"/>
      <c r="AC298" s="31"/>
      <c r="AD298" s="31"/>
      <c r="AE298" s="31"/>
      <c r="AT298" s="15" t="s">
        <v>202</v>
      </c>
      <c r="AU298" s="15" t="s">
        <v>96</v>
      </c>
    </row>
    <row r="299" spans="2:51" s="13" customFormat="1" ht="12">
      <c r="B299" s="160"/>
      <c r="C299" s="186"/>
      <c r="D299" s="201" t="s">
        <v>257</v>
      </c>
      <c r="E299" s="203" t="s">
        <v>1</v>
      </c>
      <c r="F299" s="204" t="s">
        <v>216</v>
      </c>
      <c r="G299" s="186"/>
      <c r="H299" s="205">
        <v>6</v>
      </c>
      <c r="I299" s="162"/>
      <c r="J299" s="186"/>
      <c r="L299" s="160"/>
      <c r="M299" s="163"/>
      <c r="N299" s="164"/>
      <c r="O299" s="164"/>
      <c r="P299" s="164"/>
      <c r="Q299" s="164"/>
      <c r="R299" s="164"/>
      <c r="S299" s="164"/>
      <c r="T299" s="165"/>
      <c r="AT299" s="161" t="s">
        <v>257</v>
      </c>
      <c r="AU299" s="161" t="s">
        <v>96</v>
      </c>
      <c r="AV299" s="13" t="s">
        <v>96</v>
      </c>
      <c r="AW299" s="13" t="s">
        <v>40</v>
      </c>
      <c r="AX299" s="13" t="s">
        <v>93</v>
      </c>
      <c r="AY299" s="161" t="s">
        <v>195</v>
      </c>
    </row>
    <row r="300" spans="1:65" s="2" customFormat="1" ht="16.5" customHeight="1">
      <c r="A300" s="31"/>
      <c r="B300" s="148"/>
      <c r="C300" s="206" t="s">
        <v>315</v>
      </c>
      <c r="D300" s="206" t="s">
        <v>327</v>
      </c>
      <c r="E300" s="207" t="s">
        <v>574</v>
      </c>
      <c r="F300" s="208" t="s">
        <v>575</v>
      </c>
      <c r="G300" s="209" t="s">
        <v>482</v>
      </c>
      <c r="H300" s="210">
        <v>16</v>
      </c>
      <c r="I300" s="170"/>
      <c r="J300" s="187">
        <f>ROUND(I300*H300,2)</f>
        <v>0</v>
      </c>
      <c r="K300" s="171"/>
      <c r="L300" s="172"/>
      <c r="M300" s="173" t="s">
        <v>1</v>
      </c>
      <c r="N300" s="174" t="s">
        <v>50</v>
      </c>
      <c r="O300" s="57"/>
      <c r="P300" s="153">
        <f>O300*H300</f>
        <v>0</v>
      </c>
      <c r="Q300" s="153">
        <v>0.0007</v>
      </c>
      <c r="R300" s="153">
        <f>Q300*H300</f>
        <v>0.0112</v>
      </c>
      <c r="S300" s="153">
        <v>0</v>
      </c>
      <c r="T300" s="154">
        <f>S300*H300</f>
        <v>0</v>
      </c>
      <c r="U300" s="31"/>
      <c r="V300" s="31"/>
      <c r="W300" s="31"/>
      <c r="X300" s="31"/>
      <c r="Y300" s="31"/>
      <c r="Z300" s="31"/>
      <c r="AA300" s="31"/>
      <c r="AB300" s="31"/>
      <c r="AC300" s="31"/>
      <c r="AD300" s="31"/>
      <c r="AE300" s="31"/>
      <c r="AR300" s="155" t="s">
        <v>224</v>
      </c>
      <c r="AT300" s="155" t="s">
        <v>327</v>
      </c>
      <c r="AU300" s="155" t="s">
        <v>96</v>
      </c>
      <c r="AY300" s="15" t="s">
        <v>195</v>
      </c>
      <c r="BE300" s="156">
        <f>IF(N300="základní",J300,0)</f>
        <v>0</v>
      </c>
      <c r="BF300" s="156">
        <f>IF(N300="snížená",J300,0)</f>
        <v>0</v>
      </c>
      <c r="BG300" s="156">
        <f>IF(N300="zákl. přenesená",J300,0)</f>
        <v>0</v>
      </c>
      <c r="BH300" s="156">
        <f>IF(N300="sníž. přenesená",J300,0)</f>
        <v>0</v>
      </c>
      <c r="BI300" s="156">
        <f>IF(N300="nulová",J300,0)</f>
        <v>0</v>
      </c>
      <c r="BJ300" s="15" t="s">
        <v>93</v>
      </c>
      <c r="BK300" s="156">
        <f>ROUND(I300*H300,2)</f>
        <v>0</v>
      </c>
      <c r="BL300" s="15" t="s">
        <v>208</v>
      </c>
      <c r="BM300" s="155" t="s">
        <v>576</v>
      </c>
    </row>
    <row r="301" spans="1:47" s="2" customFormat="1" ht="12">
      <c r="A301" s="31"/>
      <c r="B301" s="32"/>
      <c r="C301" s="184"/>
      <c r="D301" s="201" t="s">
        <v>202</v>
      </c>
      <c r="E301" s="184"/>
      <c r="F301" s="202" t="s">
        <v>575</v>
      </c>
      <c r="G301" s="184"/>
      <c r="H301" s="184"/>
      <c r="I301" s="157"/>
      <c r="J301" s="184"/>
      <c r="K301" s="31"/>
      <c r="L301" s="32"/>
      <c r="M301" s="158"/>
      <c r="N301" s="159"/>
      <c r="O301" s="57"/>
      <c r="P301" s="57"/>
      <c r="Q301" s="57"/>
      <c r="R301" s="57"/>
      <c r="S301" s="57"/>
      <c r="T301" s="58"/>
      <c r="U301" s="31"/>
      <c r="V301" s="31"/>
      <c r="W301" s="31"/>
      <c r="X301" s="31"/>
      <c r="Y301" s="31"/>
      <c r="Z301" s="31"/>
      <c r="AA301" s="31"/>
      <c r="AB301" s="31"/>
      <c r="AC301" s="31"/>
      <c r="AD301" s="31"/>
      <c r="AE301" s="31"/>
      <c r="AT301" s="15" t="s">
        <v>202</v>
      </c>
      <c r="AU301" s="15" t="s">
        <v>96</v>
      </c>
    </row>
    <row r="302" spans="1:65" s="2" customFormat="1" ht="33" customHeight="1">
      <c r="A302" s="31"/>
      <c r="B302" s="148"/>
      <c r="C302" s="196" t="s">
        <v>577</v>
      </c>
      <c r="D302" s="196" t="s">
        <v>196</v>
      </c>
      <c r="E302" s="197" t="s">
        <v>578</v>
      </c>
      <c r="F302" s="198" t="s">
        <v>579</v>
      </c>
      <c r="G302" s="199" t="s">
        <v>482</v>
      </c>
      <c r="H302" s="200">
        <v>2</v>
      </c>
      <c r="I302" s="149"/>
      <c r="J302" s="183">
        <f>ROUND(I302*H302,2)</f>
        <v>0</v>
      </c>
      <c r="K302" s="150"/>
      <c r="L302" s="32"/>
      <c r="M302" s="151" t="s">
        <v>1</v>
      </c>
      <c r="N302" s="152" t="s">
        <v>50</v>
      </c>
      <c r="O302" s="57"/>
      <c r="P302" s="153">
        <f>O302*H302</f>
        <v>0</v>
      </c>
      <c r="Q302" s="153">
        <v>2E-05</v>
      </c>
      <c r="R302" s="153">
        <f>Q302*H302</f>
        <v>4E-05</v>
      </c>
      <c r="S302" s="153">
        <v>0</v>
      </c>
      <c r="T302" s="154">
        <f>S302*H302</f>
        <v>0</v>
      </c>
      <c r="U302" s="31"/>
      <c r="V302" s="31"/>
      <c r="W302" s="31"/>
      <c r="X302" s="31"/>
      <c r="Y302" s="31"/>
      <c r="Z302" s="31"/>
      <c r="AA302" s="31"/>
      <c r="AB302" s="31"/>
      <c r="AC302" s="31"/>
      <c r="AD302" s="31"/>
      <c r="AE302" s="31"/>
      <c r="AR302" s="155" t="s">
        <v>208</v>
      </c>
      <c r="AT302" s="155" t="s">
        <v>196</v>
      </c>
      <c r="AU302" s="155" t="s">
        <v>96</v>
      </c>
      <c r="AY302" s="15" t="s">
        <v>195</v>
      </c>
      <c r="BE302" s="156">
        <f>IF(N302="základní",J302,0)</f>
        <v>0</v>
      </c>
      <c r="BF302" s="156">
        <f>IF(N302="snížená",J302,0)</f>
        <v>0</v>
      </c>
      <c r="BG302" s="156">
        <f>IF(N302="zákl. přenesená",J302,0)</f>
        <v>0</v>
      </c>
      <c r="BH302" s="156">
        <f>IF(N302="sníž. přenesená",J302,0)</f>
        <v>0</v>
      </c>
      <c r="BI302" s="156">
        <f>IF(N302="nulová",J302,0)</f>
        <v>0</v>
      </c>
      <c r="BJ302" s="15" t="s">
        <v>93</v>
      </c>
      <c r="BK302" s="156">
        <f>ROUND(I302*H302,2)</f>
        <v>0</v>
      </c>
      <c r="BL302" s="15" t="s">
        <v>208</v>
      </c>
      <c r="BM302" s="155" t="s">
        <v>580</v>
      </c>
    </row>
    <row r="303" spans="1:47" s="2" customFormat="1" ht="19.5">
      <c r="A303" s="31"/>
      <c r="B303" s="32"/>
      <c r="C303" s="184"/>
      <c r="D303" s="201" t="s">
        <v>202</v>
      </c>
      <c r="E303" s="184"/>
      <c r="F303" s="202" t="s">
        <v>581</v>
      </c>
      <c r="G303" s="184"/>
      <c r="H303" s="184"/>
      <c r="I303" s="157"/>
      <c r="J303" s="184"/>
      <c r="K303" s="31"/>
      <c r="L303" s="32"/>
      <c r="M303" s="158"/>
      <c r="N303" s="159"/>
      <c r="O303" s="57"/>
      <c r="P303" s="57"/>
      <c r="Q303" s="57"/>
      <c r="R303" s="57"/>
      <c r="S303" s="57"/>
      <c r="T303" s="58"/>
      <c r="U303" s="31"/>
      <c r="V303" s="31"/>
      <c r="W303" s="31"/>
      <c r="X303" s="31"/>
      <c r="Y303" s="31"/>
      <c r="Z303" s="31"/>
      <c r="AA303" s="31"/>
      <c r="AB303" s="31"/>
      <c r="AC303" s="31"/>
      <c r="AD303" s="31"/>
      <c r="AE303" s="31"/>
      <c r="AT303" s="15" t="s">
        <v>202</v>
      </c>
      <c r="AU303" s="15" t="s">
        <v>96</v>
      </c>
    </row>
    <row r="304" spans="2:51" s="13" customFormat="1" ht="12">
      <c r="B304" s="160"/>
      <c r="C304" s="186"/>
      <c r="D304" s="201" t="s">
        <v>257</v>
      </c>
      <c r="E304" s="203" t="s">
        <v>1</v>
      </c>
      <c r="F304" s="204" t="s">
        <v>96</v>
      </c>
      <c r="G304" s="186"/>
      <c r="H304" s="205">
        <v>2</v>
      </c>
      <c r="I304" s="162"/>
      <c r="J304" s="186"/>
      <c r="L304" s="160"/>
      <c r="M304" s="163"/>
      <c r="N304" s="164"/>
      <c r="O304" s="164"/>
      <c r="P304" s="164"/>
      <c r="Q304" s="164"/>
      <c r="R304" s="164"/>
      <c r="S304" s="164"/>
      <c r="T304" s="165"/>
      <c r="AT304" s="161" t="s">
        <v>257</v>
      </c>
      <c r="AU304" s="161" t="s">
        <v>96</v>
      </c>
      <c r="AV304" s="13" t="s">
        <v>96</v>
      </c>
      <c r="AW304" s="13" t="s">
        <v>40</v>
      </c>
      <c r="AX304" s="13" t="s">
        <v>93</v>
      </c>
      <c r="AY304" s="161" t="s">
        <v>195</v>
      </c>
    </row>
    <row r="305" spans="1:65" s="2" customFormat="1" ht="16.5" customHeight="1">
      <c r="A305" s="31"/>
      <c r="B305" s="148"/>
      <c r="C305" s="206" t="s">
        <v>582</v>
      </c>
      <c r="D305" s="206" t="s">
        <v>327</v>
      </c>
      <c r="E305" s="207" t="s">
        <v>583</v>
      </c>
      <c r="F305" s="208" t="s">
        <v>584</v>
      </c>
      <c r="G305" s="209" t="s">
        <v>482</v>
      </c>
      <c r="H305" s="210">
        <v>2</v>
      </c>
      <c r="I305" s="170"/>
      <c r="J305" s="187">
        <f>ROUND(I305*H305,2)</f>
        <v>0</v>
      </c>
      <c r="K305" s="171"/>
      <c r="L305" s="172"/>
      <c r="M305" s="173" t="s">
        <v>1</v>
      </c>
      <c r="N305" s="174" t="s">
        <v>50</v>
      </c>
      <c r="O305" s="57"/>
      <c r="P305" s="153">
        <f>O305*H305</f>
        <v>0</v>
      </c>
      <c r="Q305" s="153">
        <v>0.0071</v>
      </c>
      <c r="R305" s="153">
        <f>Q305*H305</f>
        <v>0.0142</v>
      </c>
      <c r="S305" s="153">
        <v>0</v>
      </c>
      <c r="T305" s="154">
        <f>S305*H305</f>
        <v>0</v>
      </c>
      <c r="U305" s="31"/>
      <c r="V305" s="31"/>
      <c r="W305" s="31"/>
      <c r="X305" s="31"/>
      <c r="Y305" s="31"/>
      <c r="Z305" s="31"/>
      <c r="AA305" s="31"/>
      <c r="AB305" s="31"/>
      <c r="AC305" s="31"/>
      <c r="AD305" s="31"/>
      <c r="AE305" s="31"/>
      <c r="AR305" s="155" t="s">
        <v>224</v>
      </c>
      <c r="AT305" s="155" t="s">
        <v>327</v>
      </c>
      <c r="AU305" s="155" t="s">
        <v>96</v>
      </c>
      <c r="AY305" s="15" t="s">
        <v>195</v>
      </c>
      <c r="BE305" s="156">
        <f>IF(N305="základní",J305,0)</f>
        <v>0</v>
      </c>
      <c r="BF305" s="156">
        <f>IF(N305="snížená",J305,0)</f>
        <v>0</v>
      </c>
      <c r="BG305" s="156">
        <f>IF(N305="zákl. přenesená",J305,0)</f>
        <v>0</v>
      </c>
      <c r="BH305" s="156">
        <f>IF(N305="sníž. přenesená",J305,0)</f>
        <v>0</v>
      </c>
      <c r="BI305" s="156">
        <f>IF(N305="nulová",J305,0)</f>
        <v>0</v>
      </c>
      <c r="BJ305" s="15" t="s">
        <v>93</v>
      </c>
      <c r="BK305" s="156">
        <f>ROUND(I305*H305,2)</f>
        <v>0</v>
      </c>
      <c r="BL305" s="15" t="s">
        <v>208</v>
      </c>
      <c r="BM305" s="155" t="s">
        <v>585</v>
      </c>
    </row>
    <row r="306" spans="1:47" s="2" customFormat="1" ht="12">
      <c r="A306" s="31"/>
      <c r="B306" s="32"/>
      <c r="C306" s="184"/>
      <c r="D306" s="201" t="s">
        <v>202</v>
      </c>
      <c r="E306" s="184"/>
      <c r="F306" s="202" t="s">
        <v>584</v>
      </c>
      <c r="G306" s="184"/>
      <c r="H306" s="184"/>
      <c r="I306" s="157"/>
      <c r="J306" s="184"/>
      <c r="K306" s="31"/>
      <c r="L306" s="32"/>
      <c r="M306" s="158"/>
      <c r="N306" s="159"/>
      <c r="O306" s="57"/>
      <c r="P306" s="57"/>
      <c r="Q306" s="57"/>
      <c r="R306" s="57"/>
      <c r="S306" s="57"/>
      <c r="T306" s="58"/>
      <c r="U306" s="31"/>
      <c r="V306" s="31"/>
      <c r="W306" s="31"/>
      <c r="X306" s="31"/>
      <c r="Y306" s="31"/>
      <c r="Z306" s="31"/>
      <c r="AA306" s="31"/>
      <c r="AB306" s="31"/>
      <c r="AC306" s="31"/>
      <c r="AD306" s="31"/>
      <c r="AE306" s="31"/>
      <c r="AT306" s="15" t="s">
        <v>202</v>
      </c>
      <c r="AU306" s="15" t="s">
        <v>96</v>
      </c>
    </row>
    <row r="307" spans="2:51" s="13" customFormat="1" ht="12">
      <c r="B307" s="160"/>
      <c r="C307" s="186"/>
      <c r="D307" s="201" t="s">
        <v>257</v>
      </c>
      <c r="E307" s="203" t="s">
        <v>1</v>
      </c>
      <c r="F307" s="204" t="s">
        <v>96</v>
      </c>
      <c r="G307" s="186"/>
      <c r="H307" s="205">
        <v>2</v>
      </c>
      <c r="I307" s="162"/>
      <c r="J307" s="186"/>
      <c r="L307" s="160"/>
      <c r="M307" s="163"/>
      <c r="N307" s="164"/>
      <c r="O307" s="164"/>
      <c r="P307" s="164"/>
      <c r="Q307" s="164"/>
      <c r="R307" s="164"/>
      <c r="S307" s="164"/>
      <c r="T307" s="165"/>
      <c r="AT307" s="161" t="s">
        <v>257</v>
      </c>
      <c r="AU307" s="161" t="s">
        <v>96</v>
      </c>
      <c r="AV307" s="13" t="s">
        <v>96</v>
      </c>
      <c r="AW307" s="13" t="s">
        <v>40</v>
      </c>
      <c r="AX307" s="13" t="s">
        <v>93</v>
      </c>
      <c r="AY307" s="161" t="s">
        <v>195</v>
      </c>
    </row>
    <row r="308" spans="1:65" s="2" customFormat="1" ht="24.2" customHeight="1">
      <c r="A308" s="31"/>
      <c r="B308" s="148"/>
      <c r="C308" s="206" t="s">
        <v>586</v>
      </c>
      <c r="D308" s="206" t="s">
        <v>327</v>
      </c>
      <c r="E308" s="207" t="s">
        <v>587</v>
      </c>
      <c r="F308" s="208" t="s">
        <v>588</v>
      </c>
      <c r="G308" s="209" t="s">
        <v>482</v>
      </c>
      <c r="H308" s="210">
        <v>2</v>
      </c>
      <c r="I308" s="170"/>
      <c r="J308" s="187">
        <f>ROUND(I308*H308,2)</f>
        <v>0</v>
      </c>
      <c r="K308" s="171"/>
      <c r="L308" s="172"/>
      <c r="M308" s="173" t="s">
        <v>1</v>
      </c>
      <c r="N308" s="174" t="s">
        <v>50</v>
      </c>
      <c r="O308" s="57"/>
      <c r="P308" s="153">
        <f>O308*H308</f>
        <v>0</v>
      </c>
      <c r="Q308" s="153">
        <v>0.051</v>
      </c>
      <c r="R308" s="153">
        <f>Q308*H308</f>
        <v>0.102</v>
      </c>
      <c r="S308" s="153">
        <v>0</v>
      </c>
      <c r="T308" s="154">
        <f>S308*H308</f>
        <v>0</v>
      </c>
      <c r="U308" s="31"/>
      <c r="V308" s="31"/>
      <c r="W308" s="31"/>
      <c r="X308" s="31"/>
      <c r="Y308" s="31"/>
      <c r="Z308" s="31"/>
      <c r="AA308" s="31"/>
      <c r="AB308" s="31"/>
      <c r="AC308" s="31"/>
      <c r="AD308" s="31"/>
      <c r="AE308" s="31"/>
      <c r="AR308" s="155" t="s">
        <v>224</v>
      </c>
      <c r="AT308" s="155" t="s">
        <v>327</v>
      </c>
      <c r="AU308" s="155" t="s">
        <v>96</v>
      </c>
      <c r="AY308" s="15" t="s">
        <v>195</v>
      </c>
      <c r="BE308" s="156">
        <f>IF(N308="základní",J308,0)</f>
        <v>0</v>
      </c>
      <c r="BF308" s="156">
        <f>IF(N308="snížená",J308,0)</f>
        <v>0</v>
      </c>
      <c r="BG308" s="156">
        <f>IF(N308="zákl. přenesená",J308,0)</f>
        <v>0</v>
      </c>
      <c r="BH308" s="156">
        <f>IF(N308="sníž. přenesená",J308,0)</f>
        <v>0</v>
      </c>
      <c r="BI308" s="156">
        <f>IF(N308="nulová",J308,0)</f>
        <v>0</v>
      </c>
      <c r="BJ308" s="15" t="s">
        <v>93</v>
      </c>
      <c r="BK308" s="156">
        <f>ROUND(I308*H308,2)</f>
        <v>0</v>
      </c>
      <c r="BL308" s="15" t="s">
        <v>208</v>
      </c>
      <c r="BM308" s="155" t="s">
        <v>589</v>
      </c>
    </row>
    <row r="309" spans="1:47" s="2" customFormat="1" ht="12">
      <c r="A309" s="31"/>
      <c r="B309" s="32"/>
      <c r="C309" s="184"/>
      <c r="D309" s="201" t="s">
        <v>202</v>
      </c>
      <c r="E309" s="184"/>
      <c r="F309" s="202" t="s">
        <v>588</v>
      </c>
      <c r="G309" s="184"/>
      <c r="H309" s="184"/>
      <c r="I309" s="157"/>
      <c r="J309" s="184"/>
      <c r="K309" s="31"/>
      <c r="L309" s="32"/>
      <c r="M309" s="158"/>
      <c r="N309" s="159"/>
      <c r="O309" s="57"/>
      <c r="P309" s="57"/>
      <c r="Q309" s="57"/>
      <c r="R309" s="57"/>
      <c r="S309" s="57"/>
      <c r="T309" s="58"/>
      <c r="U309" s="31"/>
      <c r="V309" s="31"/>
      <c r="W309" s="31"/>
      <c r="X309" s="31"/>
      <c r="Y309" s="31"/>
      <c r="Z309" s="31"/>
      <c r="AA309" s="31"/>
      <c r="AB309" s="31"/>
      <c r="AC309" s="31"/>
      <c r="AD309" s="31"/>
      <c r="AE309" s="31"/>
      <c r="AT309" s="15" t="s">
        <v>202</v>
      </c>
      <c r="AU309" s="15" t="s">
        <v>96</v>
      </c>
    </row>
    <row r="310" spans="2:51" s="13" customFormat="1" ht="12">
      <c r="B310" s="160"/>
      <c r="C310" s="186"/>
      <c r="D310" s="201" t="s">
        <v>257</v>
      </c>
      <c r="E310" s="203" t="s">
        <v>1</v>
      </c>
      <c r="F310" s="204" t="s">
        <v>96</v>
      </c>
      <c r="G310" s="186"/>
      <c r="H310" s="205">
        <v>2</v>
      </c>
      <c r="I310" s="162"/>
      <c r="J310" s="186"/>
      <c r="L310" s="160"/>
      <c r="M310" s="163"/>
      <c r="N310" s="164"/>
      <c r="O310" s="164"/>
      <c r="P310" s="164"/>
      <c r="Q310" s="164"/>
      <c r="R310" s="164"/>
      <c r="S310" s="164"/>
      <c r="T310" s="165"/>
      <c r="AT310" s="161" t="s">
        <v>257</v>
      </c>
      <c r="AU310" s="161" t="s">
        <v>96</v>
      </c>
      <c r="AV310" s="13" t="s">
        <v>96</v>
      </c>
      <c r="AW310" s="13" t="s">
        <v>40</v>
      </c>
      <c r="AX310" s="13" t="s">
        <v>93</v>
      </c>
      <c r="AY310" s="161" t="s">
        <v>195</v>
      </c>
    </row>
    <row r="311" spans="1:65" s="2" customFormat="1" ht="24.2" customHeight="1">
      <c r="A311" s="31"/>
      <c r="B311" s="148"/>
      <c r="C311" s="206" t="s">
        <v>590</v>
      </c>
      <c r="D311" s="206" t="s">
        <v>327</v>
      </c>
      <c r="E311" s="207" t="s">
        <v>591</v>
      </c>
      <c r="F311" s="208" t="s">
        <v>592</v>
      </c>
      <c r="G311" s="209" t="s">
        <v>482</v>
      </c>
      <c r="H311" s="210">
        <v>1</v>
      </c>
      <c r="I311" s="170"/>
      <c r="J311" s="187">
        <f>ROUND(I311*H311,2)</f>
        <v>0</v>
      </c>
      <c r="K311" s="171"/>
      <c r="L311" s="172"/>
      <c r="M311" s="173" t="s">
        <v>1</v>
      </c>
      <c r="N311" s="174" t="s">
        <v>50</v>
      </c>
      <c r="O311" s="57"/>
      <c r="P311" s="153">
        <f>O311*H311</f>
        <v>0</v>
      </c>
      <c r="Q311" s="153">
        <v>0.068</v>
      </c>
      <c r="R311" s="153">
        <f>Q311*H311</f>
        <v>0.068</v>
      </c>
      <c r="S311" s="153">
        <v>0</v>
      </c>
      <c r="T311" s="154">
        <f>S311*H311</f>
        <v>0</v>
      </c>
      <c r="U311" s="31"/>
      <c r="V311" s="31"/>
      <c r="W311" s="31"/>
      <c r="X311" s="31"/>
      <c r="Y311" s="31"/>
      <c r="Z311" s="31"/>
      <c r="AA311" s="31"/>
      <c r="AB311" s="31"/>
      <c r="AC311" s="31"/>
      <c r="AD311" s="31"/>
      <c r="AE311" s="31"/>
      <c r="AR311" s="155" t="s">
        <v>224</v>
      </c>
      <c r="AT311" s="155" t="s">
        <v>327</v>
      </c>
      <c r="AU311" s="155" t="s">
        <v>96</v>
      </c>
      <c r="AY311" s="15" t="s">
        <v>195</v>
      </c>
      <c r="BE311" s="156">
        <f>IF(N311="základní",J311,0)</f>
        <v>0</v>
      </c>
      <c r="BF311" s="156">
        <f>IF(N311="snížená",J311,0)</f>
        <v>0</v>
      </c>
      <c r="BG311" s="156">
        <f>IF(N311="zákl. přenesená",J311,0)</f>
        <v>0</v>
      </c>
      <c r="BH311" s="156">
        <f>IF(N311="sníž. přenesená",J311,0)</f>
        <v>0</v>
      </c>
      <c r="BI311" s="156">
        <f>IF(N311="nulová",J311,0)</f>
        <v>0</v>
      </c>
      <c r="BJ311" s="15" t="s">
        <v>93</v>
      </c>
      <c r="BK311" s="156">
        <f>ROUND(I311*H311,2)</f>
        <v>0</v>
      </c>
      <c r="BL311" s="15" t="s">
        <v>208</v>
      </c>
      <c r="BM311" s="155" t="s">
        <v>593</v>
      </c>
    </row>
    <row r="312" spans="1:47" s="2" customFormat="1" ht="12">
      <c r="A312" s="31"/>
      <c r="B312" s="32"/>
      <c r="C312" s="184"/>
      <c r="D312" s="201" t="s">
        <v>202</v>
      </c>
      <c r="E312" s="184"/>
      <c r="F312" s="202" t="s">
        <v>592</v>
      </c>
      <c r="G312" s="184"/>
      <c r="H312" s="184"/>
      <c r="I312" s="157"/>
      <c r="J312" s="184"/>
      <c r="K312" s="31"/>
      <c r="L312" s="32"/>
      <c r="M312" s="158"/>
      <c r="N312" s="159"/>
      <c r="O312" s="57"/>
      <c r="P312" s="57"/>
      <c r="Q312" s="57"/>
      <c r="R312" s="57"/>
      <c r="S312" s="57"/>
      <c r="T312" s="58"/>
      <c r="U312" s="31"/>
      <c r="V312" s="31"/>
      <c r="W312" s="31"/>
      <c r="X312" s="31"/>
      <c r="Y312" s="31"/>
      <c r="Z312" s="31"/>
      <c r="AA312" s="31"/>
      <c r="AB312" s="31"/>
      <c r="AC312" s="31"/>
      <c r="AD312" s="31"/>
      <c r="AE312" s="31"/>
      <c r="AT312" s="15" t="s">
        <v>202</v>
      </c>
      <c r="AU312" s="15" t="s">
        <v>96</v>
      </c>
    </row>
    <row r="313" spans="2:51" s="13" customFormat="1" ht="12">
      <c r="B313" s="160"/>
      <c r="C313" s="186"/>
      <c r="D313" s="201" t="s">
        <v>257</v>
      </c>
      <c r="E313" s="203" t="s">
        <v>1</v>
      </c>
      <c r="F313" s="204" t="s">
        <v>93</v>
      </c>
      <c r="G313" s="186"/>
      <c r="H313" s="205">
        <v>1</v>
      </c>
      <c r="I313" s="162"/>
      <c r="J313" s="186"/>
      <c r="L313" s="160"/>
      <c r="M313" s="163"/>
      <c r="N313" s="164"/>
      <c r="O313" s="164"/>
      <c r="P313" s="164"/>
      <c r="Q313" s="164"/>
      <c r="R313" s="164"/>
      <c r="S313" s="164"/>
      <c r="T313" s="165"/>
      <c r="AT313" s="161" t="s">
        <v>257</v>
      </c>
      <c r="AU313" s="161" t="s">
        <v>96</v>
      </c>
      <c r="AV313" s="13" t="s">
        <v>96</v>
      </c>
      <c r="AW313" s="13" t="s">
        <v>40</v>
      </c>
      <c r="AX313" s="13" t="s">
        <v>93</v>
      </c>
      <c r="AY313" s="161" t="s">
        <v>195</v>
      </c>
    </row>
    <row r="314" spans="1:65" s="2" customFormat="1" ht="24.2" customHeight="1">
      <c r="A314" s="31"/>
      <c r="B314" s="148"/>
      <c r="C314" s="206" t="s">
        <v>594</v>
      </c>
      <c r="D314" s="206" t="s">
        <v>327</v>
      </c>
      <c r="E314" s="207" t="s">
        <v>595</v>
      </c>
      <c r="F314" s="208" t="s">
        <v>596</v>
      </c>
      <c r="G314" s="209" t="s">
        <v>482</v>
      </c>
      <c r="H314" s="210">
        <v>1</v>
      </c>
      <c r="I314" s="170"/>
      <c r="J314" s="187">
        <f>ROUND(I314*H314,2)</f>
        <v>0</v>
      </c>
      <c r="K314" s="171"/>
      <c r="L314" s="172"/>
      <c r="M314" s="173" t="s">
        <v>1</v>
      </c>
      <c r="N314" s="174" t="s">
        <v>50</v>
      </c>
      <c r="O314" s="57"/>
      <c r="P314" s="153">
        <f>O314*H314</f>
        <v>0</v>
      </c>
      <c r="Q314" s="153">
        <v>0.021</v>
      </c>
      <c r="R314" s="153">
        <f>Q314*H314</f>
        <v>0.021</v>
      </c>
      <c r="S314" s="153">
        <v>0</v>
      </c>
      <c r="T314" s="154">
        <f>S314*H314</f>
        <v>0</v>
      </c>
      <c r="U314" s="31"/>
      <c r="V314" s="31"/>
      <c r="W314" s="31"/>
      <c r="X314" s="31"/>
      <c r="Y314" s="31"/>
      <c r="Z314" s="31"/>
      <c r="AA314" s="31"/>
      <c r="AB314" s="31"/>
      <c r="AC314" s="31"/>
      <c r="AD314" s="31"/>
      <c r="AE314" s="31"/>
      <c r="AR314" s="155" t="s">
        <v>224</v>
      </c>
      <c r="AT314" s="155" t="s">
        <v>327</v>
      </c>
      <c r="AU314" s="155" t="s">
        <v>96</v>
      </c>
      <c r="AY314" s="15" t="s">
        <v>195</v>
      </c>
      <c r="BE314" s="156">
        <f>IF(N314="základní",J314,0)</f>
        <v>0</v>
      </c>
      <c r="BF314" s="156">
        <f>IF(N314="snížená",J314,0)</f>
        <v>0</v>
      </c>
      <c r="BG314" s="156">
        <f>IF(N314="zákl. přenesená",J314,0)</f>
        <v>0</v>
      </c>
      <c r="BH314" s="156">
        <f>IF(N314="sníž. přenesená",J314,0)</f>
        <v>0</v>
      </c>
      <c r="BI314" s="156">
        <f>IF(N314="nulová",J314,0)</f>
        <v>0</v>
      </c>
      <c r="BJ314" s="15" t="s">
        <v>93</v>
      </c>
      <c r="BK314" s="156">
        <f>ROUND(I314*H314,2)</f>
        <v>0</v>
      </c>
      <c r="BL314" s="15" t="s">
        <v>208</v>
      </c>
      <c r="BM314" s="155" t="s">
        <v>597</v>
      </c>
    </row>
    <row r="315" spans="1:47" s="2" customFormat="1" ht="19.5">
      <c r="A315" s="31"/>
      <c r="B315" s="32"/>
      <c r="C315" s="184"/>
      <c r="D315" s="201" t="s">
        <v>202</v>
      </c>
      <c r="E315" s="184"/>
      <c r="F315" s="202" t="s">
        <v>598</v>
      </c>
      <c r="G315" s="184"/>
      <c r="H315" s="184"/>
      <c r="I315" s="157"/>
      <c r="J315" s="184"/>
      <c r="K315" s="31"/>
      <c r="L315" s="32"/>
      <c r="M315" s="158"/>
      <c r="N315" s="159"/>
      <c r="O315" s="57"/>
      <c r="P315" s="57"/>
      <c r="Q315" s="57"/>
      <c r="R315" s="57"/>
      <c r="S315" s="57"/>
      <c r="T315" s="58"/>
      <c r="U315" s="31"/>
      <c r="V315" s="31"/>
      <c r="W315" s="31"/>
      <c r="X315" s="31"/>
      <c r="Y315" s="31"/>
      <c r="Z315" s="31"/>
      <c r="AA315" s="31"/>
      <c r="AB315" s="31"/>
      <c r="AC315" s="31"/>
      <c r="AD315" s="31"/>
      <c r="AE315" s="31"/>
      <c r="AT315" s="15" t="s">
        <v>202</v>
      </c>
      <c r="AU315" s="15" t="s">
        <v>96</v>
      </c>
    </row>
    <row r="316" spans="2:51" s="13" customFormat="1" ht="12">
      <c r="B316" s="160"/>
      <c r="C316" s="186"/>
      <c r="D316" s="201" t="s">
        <v>257</v>
      </c>
      <c r="E316" s="203" t="s">
        <v>1</v>
      </c>
      <c r="F316" s="204" t="s">
        <v>93</v>
      </c>
      <c r="G316" s="186"/>
      <c r="H316" s="205">
        <v>1</v>
      </c>
      <c r="I316" s="162"/>
      <c r="J316" s="186"/>
      <c r="L316" s="160"/>
      <c r="M316" s="163"/>
      <c r="N316" s="164"/>
      <c r="O316" s="164"/>
      <c r="P316" s="164"/>
      <c r="Q316" s="164"/>
      <c r="R316" s="164"/>
      <c r="S316" s="164"/>
      <c r="T316" s="165"/>
      <c r="AT316" s="161" t="s">
        <v>257</v>
      </c>
      <c r="AU316" s="161" t="s">
        <v>96</v>
      </c>
      <c r="AV316" s="13" t="s">
        <v>96</v>
      </c>
      <c r="AW316" s="13" t="s">
        <v>40</v>
      </c>
      <c r="AX316" s="13" t="s">
        <v>93</v>
      </c>
      <c r="AY316" s="161" t="s">
        <v>195</v>
      </c>
    </row>
    <row r="317" spans="1:65" s="2" customFormat="1" ht="24.2" customHeight="1">
      <c r="A317" s="31"/>
      <c r="B317" s="148"/>
      <c r="C317" s="206" t="s">
        <v>599</v>
      </c>
      <c r="D317" s="206" t="s">
        <v>327</v>
      </c>
      <c r="E317" s="207" t="s">
        <v>600</v>
      </c>
      <c r="F317" s="208" t="s">
        <v>601</v>
      </c>
      <c r="G317" s="209" t="s">
        <v>482</v>
      </c>
      <c r="H317" s="210">
        <v>3</v>
      </c>
      <c r="I317" s="170"/>
      <c r="J317" s="187">
        <f>ROUND(I317*H317,2)</f>
        <v>0</v>
      </c>
      <c r="K317" s="171"/>
      <c r="L317" s="172"/>
      <c r="M317" s="173" t="s">
        <v>1</v>
      </c>
      <c r="N317" s="174" t="s">
        <v>50</v>
      </c>
      <c r="O317" s="57"/>
      <c r="P317" s="153">
        <f>O317*H317</f>
        <v>0</v>
      </c>
      <c r="Q317" s="153">
        <v>0.04</v>
      </c>
      <c r="R317" s="153">
        <f>Q317*H317</f>
        <v>0.12</v>
      </c>
      <c r="S317" s="153">
        <v>0</v>
      </c>
      <c r="T317" s="154">
        <f>S317*H317</f>
        <v>0</v>
      </c>
      <c r="U317" s="31"/>
      <c r="V317" s="31"/>
      <c r="W317" s="31"/>
      <c r="X317" s="31"/>
      <c r="Y317" s="31"/>
      <c r="Z317" s="31"/>
      <c r="AA317" s="31"/>
      <c r="AB317" s="31"/>
      <c r="AC317" s="31"/>
      <c r="AD317" s="31"/>
      <c r="AE317" s="31"/>
      <c r="AR317" s="155" t="s">
        <v>224</v>
      </c>
      <c r="AT317" s="155" t="s">
        <v>327</v>
      </c>
      <c r="AU317" s="155" t="s">
        <v>96</v>
      </c>
      <c r="AY317" s="15" t="s">
        <v>195</v>
      </c>
      <c r="BE317" s="156">
        <f>IF(N317="základní",J317,0)</f>
        <v>0</v>
      </c>
      <c r="BF317" s="156">
        <f>IF(N317="snížená",J317,0)</f>
        <v>0</v>
      </c>
      <c r="BG317" s="156">
        <f>IF(N317="zákl. přenesená",J317,0)</f>
        <v>0</v>
      </c>
      <c r="BH317" s="156">
        <f>IF(N317="sníž. přenesená",J317,0)</f>
        <v>0</v>
      </c>
      <c r="BI317" s="156">
        <f>IF(N317="nulová",J317,0)</f>
        <v>0</v>
      </c>
      <c r="BJ317" s="15" t="s">
        <v>93</v>
      </c>
      <c r="BK317" s="156">
        <f>ROUND(I317*H317,2)</f>
        <v>0</v>
      </c>
      <c r="BL317" s="15" t="s">
        <v>208</v>
      </c>
      <c r="BM317" s="155" t="s">
        <v>602</v>
      </c>
    </row>
    <row r="318" spans="1:47" s="2" customFormat="1" ht="12">
      <c r="A318" s="31"/>
      <c r="B318" s="32"/>
      <c r="C318" s="184"/>
      <c r="D318" s="201" t="s">
        <v>202</v>
      </c>
      <c r="E318" s="184"/>
      <c r="F318" s="202" t="s">
        <v>601</v>
      </c>
      <c r="G318" s="184"/>
      <c r="H318" s="184"/>
      <c r="I318" s="157"/>
      <c r="J318" s="184"/>
      <c r="K318" s="31"/>
      <c r="L318" s="32"/>
      <c r="M318" s="158"/>
      <c r="N318" s="159"/>
      <c r="O318" s="57"/>
      <c r="P318" s="57"/>
      <c r="Q318" s="57"/>
      <c r="R318" s="57"/>
      <c r="S318" s="57"/>
      <c r="T318" s="58"/>
      <c r="U318" s="31"/>
      <c r="V318" s="31"/>
      <c r="W318" s="31"/>
      <c r="X318" s="31"/>
      <c r="Y318" s="31"/>
      <c r="Z318" s="31"/>
      <c r="AA318" s="31"/>
      <c r="AB318" s="31"/>
      <c r="AC318" s="31"/>
      <c r="AD318" s="31"/>
      <c r="AE318" s="31"/>
      <c r="AT318" s="15" t="s">
        <v>202</v>
      </c>
      <c r="AU318" s="15" t="s">
        <v>96</v>
      </c>
    </row>
    <row r="319" spans="2:51" s="13" customFormat="1" ht="12">
      <c r="B319" s="160"/>
      <c r="C319" s="186"/>
      <c r="D319" s="201" t="s">
        <v>257</v>
      </c>
      <c r="E319" s="203" t="s">
        <v>1</v>
      </c>
      <c r="F319" s="204" t="s">
        <v>150</v>
      </c>
      <c r="G319" s="186"/>
      <c r="H319" s="205">
        <v>3</v>
      </c>
      <c r="I319" s="162"/>
      <c r="J319" s="186"/>
      <c r="L319" s="160"/>
      <c r="M319" s="163"/>
      <c r="N319" s="164"/>
      <c r="O319" s="164"/>
      <c r="P319" s="164"/>
      <c r="Q319" s="164"/>
      <c r="R319" s="164"/>
      <c r="S319" s="164"/>
      <c r="T319" s="165"/>
      <c r="AT319" s="161" t="s">
        <v>257</v>
      </c>
      <c r="AU319" s="161" t="s">
        <v>96</v>
      </c>
      <c r="AV319" s="13" t="s">
        <v>96</v>
      </c>
      <c r="AW319" s="13" t="s">
        <v>40</v>
      </c>
      <c r="AX319" s="13" t="s">
        <v>93</v>
      </c>
      <c r="AY319" s="161" t="s">
        <v>195</v>
      </c>
    </row>
    <row r="320" spans="1:65" s="2" customFormat="1" ht="24.2" customHeight="1">
      <c r="A320" s="31"/>
      <c r="B320" s="148"/>
      <c r="C320" s="206" t="s">
        <v>603</v>
      </c>
      <c r="D320" s="206" t="s">
        <v>327</v>
      </c>
      <c r="E320" s="207" t="s">
        <v>604</v>
      </c>
      <c r="F320" s="208" t="s">
        <v>605</v>
      </c>
      <c r="G320" s="209" t="s">
        <v>482</v>
      </c>
      <c r="H320" s="210">
        <v>19</v>
      </c>
      <c r="I320" s="170"/>
      <c r="J320" s="187">
        <f>ROUND(I320*H320,2)</f>
        <v>0</v>
      </c>
      <c r="K320" s="171"/>
      <c r="L320" s="172"/>
      <c r="M320" s="173" t="s">
        <v>1</v>
      </c>
      <c r="N320" s="174" t="s">
        <v>50</v>
      </c>
      <c r="O320" s="57"/>
      <c r="P320" s="153">
        <f>O320*H320</f>
        <v>0</v>
      </c>
      <c r="Q320" s="153">
        <v>0.002</v>
      </c>
      <c r="R320" s="153">
        <f>Q320*H320</f>
        <v>0.038</v>
      </c>
      <c r="S320" s="153">
        <v>0</v>
      </c>
      <c r="T320" s="154">
        <f>S320*H320</f>
        <v>0</v>
      </c>
      <c r="U320" s="31"/>
      <c r="V320" s="31"/>
      <c r="W320" s="31"/>
      <c r="X320" s="31"/>
      <c r="Y320" s="31"/>
      <c r="Z320" s="31"/>
      <c r="AA320" s="31"/>
      <c r="AB320" s="31"/>
      <c r="AC320" s="31"/>
      <c r="AD320" s="31"/>
      <c r="AE320" s="31"/>
      <c r="AR320" s="155" t="s">
        <v>224</v>
      </c>
      <c r="AT320" s="155" t="s">
        <v>327</v>
      </c>
      <c r="AU320" s="155" t="s">
        <v>96</v>
      </c>
      <c r="AY320" s="15" t="s">
        <v>195</v>
      </c>
      <c r="BE320" s="156">
        <f>IF(N320="základní",J320,0)</f>
        <v>0</v>
      </c>
      <c r="BF320" s="156">
        <f>IF(N320="snížená",J320,0)</f>
        <v>0</v>
      </c>
      <c r="BG320" s="156">
        <f>IF(N320="zákl. přenesená",J320,0)</f>
        <v>0</v>
      </c>
      <c r="BH320" s="156">
        <f>IF(N320="sníž. přenesená",J320,0)</f>
        <v>0</v>
      </c>
      <c r="BI320" s="156">
        <f>IF(N320="nulová",J320,0)</f>
        <v>0</v>
      </c>
      <c r="BJ320" s="15" t="s">
        <v>93</v>
      </c>
      <c r="BK320" s="156">
        <f>ROUND(I320*H320,2)</f>
        <v>0</v>
      </c>
      <c r="BL320" s="15" t="s">
        <v>208</v>
      </c>
      <c r="BM320" s="155" t="s">
        <v>606</v>
      </c>
    </row>
    <row r="321" spans="1:47" s="2" customFormat="1" ht="12">
      <c r="A321" s="31"/>
      <c r="B321" s="32"/>
      <c r="C321" s="184"/>
      <c r="D321" s="201" t="s">
        <v>202</v>
      </c>
      <c r="E321" s="184"/>
      <c r="F321" s="202" t="s">
        <v>605</v>
      </c>
      <c r="G321" s="184"/>
      <c r="H321" s="184"/>
      <c r="I321" s="157"/>
      <c r="J321" s="184"/>
      <c r="K321" s="31"/>
      <c r="L321" s="32"/>
      <c r="M321" s="158"/>
      <c r="N321" s="159"/>
      <c r="O321" s="57"/>
      <c r="P321" s="57"/>
      <c r="Q321" s="57"/>
      <c r="R321" s="57"/>
      <c r="S321" s="57"/>
      <c r="T321" s="58"/>
      <c r="U321" s="31"/>
      <c r="V321" s="31"/>
      <c r="W321" s="31"/>
      <c r="X321" s="31"/>
      <c r="Y321" s="31"/>
      <c r="Z321" s="31"/>
      <c r="AA321" s="31"/>
      <c r="AB321" s="31"/>
      <c r="AC321" s="31"/>
      <c r="AD321" s="31"/>
      <c r="AE321" s="31"/>
      <c r="AT321" s="15" t="s">
        <v>202</v>
      </c>
      <c r="AU321" s="15" t="s">
        <v>96</v>
      </c>
    </row>
    <row r="322" spans="2:51" s="13" customFormat="1" ht="12">
      <c r="B322" s="160"/>
      <c r="C322" s="186"/>
      <c r="D322" s="201" t="s">
        <v>257</v>
      </c>
      <c r="E322" s="203" t="s">
        <v>1</v>
      </c>
      <c r="F322" s="204" t="s">
        <v>395</v>
      </c>
      <c r="G322" s="186"/>
      <c r="H322" s="205">
        <v>19</v>
      </c>
      <c r="I322" s="162"/>
      <c r="J322" s="186"/>
      <c r="L322" s="160"/>
      <c r="M322" s="163"/>
      <c r="N322" s="164"/>
      <c r="O322" s="164"/>
      <c r="P322" s="164"/>
      <c r="Q322" s="164"/>
      <c r="R322" s="164"/>
      <c r="S322" s="164"/>
      <c r="T322" s="165"/>
      <c r="AT322" s="161" t="s">
        <v>257</v>
      </c>
      <c r="AU322" s="161" t="s">
        <v>96</v>
      </c>
      <c r="AV322" s="13" t="s">
        <v>96</v>
      </c>
      <c r="AW322" s="13" t="s">
        <v>40</v>
      </c>
      <c r="AX322" s="13" t="s">
        <v>93</v>
      </c>
      <c r="AY322" s="161" t="s">
        <v>195</v>
      </c>
    </row>
    <row r="323" spans="1:65" s="2" customFormat="1" ht="24.2" customHeight="1">
      <c r="A323" s="31"/>
      <c r="B323" s="148"/>
      <c r="C323" s="196" t="s">
        <v>607</v>
      </c>
      <c r="D323" s="196" t="s">
        <v>196</v>
      </c>
      <c r="E323" s="197" t="s">
        <v>608</v>
      </c>
      <c r="F323" s="198" t="s">
        <v>609</v>
      </c>
      <c r="G323" s="199" t="s">
        <v>482</v>
      </c>
      <c r="H323" s="200">
        <v>11</v>
      </c>
      <c r="I323" s="149"/>
      <c r="J323" s="183">
        <f>ROUND(I323*H323,2)</f>
        <v>0</v>
      </c>
      <c r="K323" s="150"/>
      <c r="L323" s="32"/>
      <c r="M323" s="151" t="s">
        <v>1</v>
      </c>
      <c r="N323" s="152" t="s">
        <v>50</v>
      </c>
      <c r="O323" s="57"/>
      <c r="P323" s="153">
        <f>O323*H323</f>
        <v>0</v>
      </c>
      <c r="Q323" s="153">
        <v>0.01019</v>
      </c>
      <c r="R323" s="153">
        <f>Q323*H323</f>
        <v>0.11209</v>
      </c>
      <c r="S323" s="153">
        <v>0</v>
      </c>
      <c r="T323" s="154">
        <f>S323*H323</f>
        <v>0</v>
      </c>
      <c r="U323" s="31"/>
      <c r="V323" s="31"/>
      <c r="W323" s="31"/>
      <c r="X323" s="31"/>
      <c r="Y323" s="31"/>
      <c r="Z323" s="31"/>
      <c r="AA323" s="31"/>
      <c r="AB323" s="31"/>
      <c r="AC323" s="31"/>
      <c r="AD323" s="31"/>
      <c r="AE323" s="31"/>
      <c r="AR323" s="155" t="s">
        <v>208</v>
      </c>
      <c r="AT323" s="155" t="s">
        <v>196</v>
      </c>
      <c r="AU323" s="155" t="s">
        <v>96</v>
      </c>
      <c r="AY323" s="15" t="s">
        <v>195</v>
      </c>
      <c r="BE323" s="156">
        <f>IF(N323="základní",J323,0)</f>
        <v>0</v>
      </c>
      <c r="BF323" s="156">
        <f>IF(N323="snížená",J323,0)</f>
        <v>0</v>
      </c>
      <c r="BG323" s="156">
        <f>IF(N323="zákl. přenesená",J323,0)</f>
        <v>0</v>
      </c>
      <c r="BH323" s="156">
        <f>IF(N323="sníž. přenesená",J323,0)</f>
        <v>0</v>
      </c>
      <c r="BI323" s="156">
        <f>IF(N323="nulová",J323,0)</f>
        <v>0</v>
      </c>
      <c r="BJ323" s="15" t="s">
        <v>93</v>
      </c>
      <c r="BK323" s="156">
        <f>ROUND(I323*H323,2)</f>
        <v>0</v>
      </c>
      <c r="BL323" s="15" t="s">
        <v>208</v>
      </c>
      <c r="BM323" s="155" t="s">
        <v>610</v>
      </c>
    </row>
    <row r="324" spans="1:47" s="2" customFormat="1" ht="12">
      <c r="A324" s="31"/>
      <c r="B324" s="32"/>
      <c r="C324" s="184"/>
      <c r="D324" s="201" t="s">
        <v>202</v>
      </c>
      <c r="E324" s="184"/>
      <c r="F324" s="202" t="s">
        <v>609</v>
      </c>
      <c r="G324" s="184"/>
      <c r="H324" s="184"/>
      <c r="I324" s="157"/>
      <c r="J324" s="184"/>
      <c r="K324" s="31"/>
      <c r="L324" s="32"/>
      <c r="M324" s="158"/>
      <c r="N324" s="159"/>
      <c r="O324" s="57"/>
      <c r="P324" s="57"/>
      <c r="Q324" s="57"/>
      <c r="R324" s="57"/>
      <c r="S324" s="57"/>
      <c r="T324" s="58"/>
      <c r="U324" s="31"/>
      <c r="V324" s="31"/>
      <c r="W324" s="31"/>
      <c r="X324" s="31"/>
      <c r="Y324" s="31"/>
      <c r="Z324" s="31"/>
      <c r="AA324" s="31"/>
      <c r="AB324" s="31"/>
      <c r="AC324" s="31"/>
      <c r="AD324" s="31"/>
      <c r="AE324" s="31"/>
      <c r="AT324" s="15" t="s">
        <v>202</v>
      </c>
      <c r="AU324" s="15" t="s">
        <v>96</v>
      </c>
    </row>
    <row r="325" spans="2:51" s="13" customFormat="1" ht="12">
      <c r="B325" s="160"/>
      <c r="C325" s="186"/>
      <c r="D325" s="201" t="s">
        <v>257</v>
      </c>
      <c r="E325" s="203" t="s">
        <v>1</v>
      </c>
      <c r="F325" s="204" t="s">
        <v>239</v>
      </c>
      <c r="G325" s="186"/>
      <c r="H325" s="205">
        <v>11</v>
      </c>
      <c r="I325" s="162"/>
      <c r="J325" s="186"/>
      <c r="L325" s="160"/>
      <c r="M325" s="163"/>
      <c r="N325" s="164"/>
      <c r="O325" s="164"/>
      <c r="P325" s="164"/>
      <c r="Q325" s="164"/>
      <c r="R325" s="164"/>
      <c r="S325" s="164"/>
      <c r="T325" s="165"/>
      <c r="AT325" s="161" t="s">
        <v>257</v>
      </c>
      <c r="AU325" s="161" t="s">
        <v>96</v>
      </c>
      <c r="AV325" s="13" t="s">
        <v>96</v>
      </c>
      <c r="AW325" s="13" t="s">
        <v>40</v>
      </c>
      <c r="AX325" s="13" t="s">
        <v>93</v>
      </c>
      <c r="AY325" s="161" t="s">
        <v>195</v>
      </c>
    </row>
    <row r="326" spans="1:65" s="2" customFormat="1" ht="16.5" customHeight="1">
      <c r="A326" s="31"/>
      <c r="B326" s="148"/>
      <c r="C326" s="206" t="s">
        <v>611</v>
      </c>
      <c r="D326" s="206" t="s">
        <v>327</v>
      </c>
      <c r="E326" s="207" t="s">
        <v>612</v>
      </c>
      <c r="F326" s="208" t="s">
        <v>613</v>
      </c>
      <c r="G326" s="209" t="s">
        <v>482</v>
      </c>
      <c r="H326" s="210">
        <v>4</v>
      </c>
      <c r="I326" s="170"/>
      <c r="J326" s="187">
        <f>ROUND(I326*H326,2)</f>
        <v>0</v>
      </c>
      <c r="K326" s="171"/>
      <c r="L326" s="172"/>
      <c r="M326" s="173" t="s">
        <v>1</v>
      </c>
      <c r="N326" s="174" t="s">
        <v>50</v>
      </c>
      <c r="O326" s="57"/>
      <c r="P326" s="153">
        <f>O326*H326</f>
        <v>0</v>
      </c>
      <c r="Q326" s="153">
        <v>1.054</v>
      </c>
      <c r="R326" s="153">
        <f>Q326*H326</f>
        <v>4.216</v>
      </c>
      <c r="S326" s="153">
        <v>0</v>
      </c>
      <c r="T326" s="154">
        <f>S326*H326</f>
        <v>0</v>
      </c>
      <c r="U326" s="31"/>
      <c r="V326" s="31"/>
      <c r="W326" s="31"/>
      <c r="X326" s="31"/>
      <c r="Y326" s="31"/>
      <c r="Z326" s="31"/>
      <c r="AA326" s="31"/>
      <c r="AB326" s="31"/>
      <c r="AC326" s="31"/>
      <c r="AD326" s="31"/>
      <c r="AE326" s="31"/>
      <c r="AR326" s="155" t="s">
        <v>224</v>
      </c>
      <c r="AT326" s="155" t="s">
        <v>327</v>
      </c>
      <c r="AU326" s="155" t="s">
        <v>96</v>
      </c>
      <c r="AY326" s="15" t="s">
        <v>195</v>
      </c>
      <c r="BE326" s="156">
        <f>IF(N326="základní",J326,0)</f>
        <v>0</v>
      </c>
      <c r="BF326" s="156">
        <f>IF(N326="snížená",J326,0)</f>
        <v>0</v>
      </c>
      <c r="BG326" s="156">
        <f>IF(N326="zákl. přenesená",J326,0)</f>
        <v>0</v>
      </c>
      <c r="BH326" s="156">
        <f>IF(N326="sníž. přenesená",J326,0)</f>
        <v>0</v>
      </c>
      <c r="BI326" s="156">
        <f>IF(N326="nulová",J326,0)</f>
        <v>0</v>
      </c>
      <c r="BJ326" s="15" t="s">
        <v>93</v>
      </c>
      <c r="BK326" s="156">
        <f>ROUND(I326*H326,2)</f>
        <v>0</v>
      </c>
      <c r="BL326" s="15" t="s">
        <v>208</v>
      </c>
      <c r="BM326" s="155" t="s">
        <v>614</v>
      </c>
    </row>
    <row r="327" spans="1:47" s="2" customFormat="1" ht="12">
      <c r="A327" s="31"/>
      <c r="B327" s="32"/>
      <c r="C327" s="184"/>
      <c r="D327" s="201" t="s">
        <v>202</v>
      </c>
      <c r="E327" s="184"/>
      <c r="F327" s="202" t="s">
        <v>613</v>
      </c>
      <c r="G327" s="184"/>
      <c r="H327" s="184"/>
      <c r="I327" s="157"/>
      <c r="J327" s="184"/>
      <c r="K327" s="31"/>
      <c r="L327" s="32"/>
      <c r="M327" s="158"/>
      <c r="N327" s="159"/>
      <c r="O327" s="57"/>
      <c r="P327" s="57"/>
      <c r="Q327" s="57"/>
      <c r="R327" s="57"/>
      <c r="S327" s="57"/>
      <c r="T327" s="58"/>
      <c r="U327" s="31"/>
      <c r="V327" s="31"/>
      <c r="W327" s="31"/>
      <c r="X327" s="31"/>
      <c r="Y327" s="31"/>
      <c r="Z327" s="31"/>
      <c r="AA327" s="31"/>
      <c r="AB327" s="31"/>
      <c r="AC327" s="31"/>
      <c r="AD327" s="31"/>
      <c r="AE327" s="31"/>
      <c r="AT327" s="15" t="s">
        <v>202</v>
      </c>
      <c r="AU327" s="15" t="s">
        <v>96</v>
      </c>
    </row>
    <row r="328" spans="2:51" s="13" customFormat="1" ht="12">
      <c r="B328" s="160"/>
      <c r="C328" s="186"/>
      <c r="D328" s="201" t="s">
        <v>257</v>
      </c>
      <c r="E328" s="203" t="s">
        <v>1</v>
      </c>
      <c r="F328" s="204" t="s">
        <v>208</v>
      </c>
      <c r="G328" s="186"/>
      <c r="H328" s="205">
        <v>4</v>
      </c>
      <c r="I328" s="162"/>
      <c r="J328" s="186"/>
      <c r="L328" s="160"/>
      <c r="M328" s="163"/>
      <c r="N328" s="164"/>
      <c r="O328" s="164"/>
      <c r="P328" s="164"/>
      <c r="Q328" s="164"/>
      <c r="R328" s="164"/>
      <c r="S328" s="164"/>
      <c r="T328" s="165"/>
      <c r="AT328" s="161" t="s">
        <v>257</v>
      </c>
      <c r="AU328" s="161" t="s">
        <v>96</v>
      </c>
      <c r="AV328" s="13" t="s">
        <v>96</v>
      </c>
      <c r="AW328" s="13" t="s">
        <v>40</v>
      </c>
      <c r="AX328" s="13" t="s">
        <v>93</v>
      </c>
      <c r="AY328" s="161" t="s">
        <v>195</v>
      </c>
    </row>
    <row r="329" spans="1:65" s="2" customFormat="1" ht="16.5" customHeight="1">
      <c r="A329" s="31"/>
      <c r="B329" s="148"/>
      <c r="C329" s="206" t="s">
        <v>615</v>
      </c>
      <c r="D329" s="206" t="s">
        <v>327</v>
      </c>
      <c r="E329" s="207" t="s">
        <v>616</v>
      </c>
      <c r="F329" s="208" t="s">
        <v>617</v>
      </c>
      <c r="G329" s="209" t="s">
        <v>482</v>
      </c>
      <c r="H329" s="210">
        <v>6</v>
      </c>
      <c r="I329" s="170"/>
      <c r="J329" s="187">
        <f>ROUND(I329*H329,2)</f>
        <v>0</v>
      </c>
      <c r="K329" s="171"/>
      <c r="L329" s="172"/>
      <c r="M329" s="173" t="s">
        <v>1</v>
      </c>
      <c r="N329" s="174" t="s">
        <v>50</v>
      </c>
      <c r="O329" s="57"/>
      <c r="P329" s="153">
        <f>O329*H329</f>
        <v>0</v>
      </c>
      <c r="Q329" s="153">
        <v>0.526</v>
      </c>
      <c r="R329" s="153">
        <f>Q329*H329</f>
        <v>3.156</v>
      </c>
      <c r="S329" s="153">
        <v>0</v>
      </c>
      <c r="T329" s="154">
        <f>S329*H329</f>
        <v>0</v>
      </c>
      <c r="U329" s="31"/>
      <c r="V329" s="31"/>
      <c r="W329" s="31"/>
      <c r="X329" s="31"/>
      <c r="Y329" s="31"/>
      <c r="Z329" s="31"/>
      <c r="AA329" s="31"/>
      <c r="AB329" s="31"/>
      <c r="AC329" s="31"/>
      <c r="AD329" s="31"/>
      <c r="AE329" s="31"/>
      <c r="AR329" s="155" t="s">
        <v>224</v>
      </c>
      <c r="AT329" s="155" t="s">
        <v>327</v>
      </c>
      <c r="AU329" s="155" t="s">
        <v>96</v>
      </c>
      <c r="AY329" s="15" t="s">
        <v>195</v>
      </c>
      <c r="BE329" s="156">
        <f>IF(N329="základní",J329,0)</f>
        <v>0</v>
      </c>
      <c r="BF329" s="156">
        <f>IF(N329="snížená",J329,0)</f>
        <v>0</v>
      </c>
      <c r="BG329" s="156">
        <f>IF(N329="zákl. přenesená",J329,0)</f>
        <v>0</v>
      </c>
      <c r="BH329" s="156">
        <f>IF(N329="sníž. přenesená",J329,0)</f>
        <v>0</v>
      </c>
      <c r="BI329" s="156">
        <f>IF(N329="nulová",J329,0)</f>
        <v>0</v>
      </c>
      <c r="BJ329" s="15" t="s">
        <v>93</v>
      </c>
      <c r="BK329" s="156">
        <f>ROUND(I329*H329,2)</f>
        <v>0</v>
      </c>
      <c r="BL329" s="15" t="s">
        <v>208</v>
      </c>
      <c r="BM329" s="155" t="s">
        <v>618</v>
      </c>
    </row>
    <row r="330" spans="1:47" s="2" customFormat="1" ht="12">
      <c r="A330" s="31"/>
      <c r="B330" s="32"/>
      <c r="C330" s="184"/>
      <c r="D330" s="201" t="s">
        <v>202</v>
      </c>
      <c r="E330" s="184"/>
      <c r="F330" s="202" t="s">
        <v>617</v>
      </c>
      <c r="G330" s="184"/>
      <c r="H330" s="184"/>
      <c r="I330" s="157"/>
      <c r="J330" s="184"/>
      <c r="K330" s="31"/>
      <c r="L330" s="32"/>
      <c r="M330" s="158"/>
      <c r="N330" s="159"/>
      <c r="O330" s="57"/>
      <c r="P330" s="57"/>
      <c r="Q330" s="57"/>
      <c r="R330" s="57"/>
      <c r="S330" s="57"/>
      <c r="T330" s="58"/>
      <c r="U330" s="31"/>
      <c r="V330" s="31"/>
      <c r="W330" s="31"/>
      <c r="X330" s="31"/>
      <c r="Y330" s="31"/>
      <c r="Z330" s="31"/>
      <c r="AA330" s="31"/>
      <c r="AB330" s="31"/>
      <c r="AC330" s="31"/>
      <c r="AD330" s="31"/>
      <c r="AE330" s="31"/>
      <c r="AT330" s="15" t="s">
        <v>202</v>
      </c>
      <c r="AU330" s="15" t="s">
        <v>96</v>
      </c>
    </row>
    <row r="331" spans="2:51" s="13" customFormat="1" ht="12">
      <c r="B331" s="160"/>
      <c r="C331" s="186"/>
      <c r="D331" s="201" t="s">
        <v>257</v>
      </c>
      <c r="E331" s="203" t="s">
        <v>1</v>
      </c>
      <c r="F331" s="204" t="s">
        <v>216</v>
      </c>
      <c r="G331" s="186"/>
      <c r="H331" s="205">
        <v>6</v>
      </c>
      <c r="I331" s="162"/>
      <c r="J331" s="186"/>
      <c r="L331" s="160"/>
      <c r="M331" s="163"/>
      <c r="N331" s="164"/>
      <c r="O331" s="164"/>
      <c r="P331" s="164"/>
      <c r="Q331" s="164"/>
      <c r="R331" s="164"/>
      <c r="S331" s="164"/>
      <c r="T331" s="165"/>
      <c r="AT331" s="161" t="s">
        <v>257</v>
      </c>
      <c r="AU331" s="161" t="s">
        <v>96</v>
      </c>
      <c r="AV331" s="13" t="s">
        <v>96</v>
      </c>
      <c r="AW331" s="13" t="s">
        <v>40</v>
      </c>
      <c r="AX331" s="13" t="s">
        <v>93</v>
      </c>
      <c r="AY331" s="161" t="s">
        <v>195</v>
      </c>
    </row>
    <row r="332" spans="1:65" s="2" customFormat="1" ht="16.5" customHeight="1">
      <c r="A332" s="31"/>
      <c r="B332" s="148"/>
      <c r="C332" s="206" t="s">
        <v>619</v>
      </c>
      <c r="D332" s="206" t="s">
        <v>327</v>
      </c>
      <c r="E332" s="207" t="s">
        <v>620</v>
      </c>
      <c r="F332" s="208" t="s">
        <v>621</v>
      </c>
      <c r="G332" s="209" t="s">
        <v>482</v>
      </c>
      <c r="H332" s="210">
        <v>1</v>
      </c>
      <c r="I332" s="170"/>
      <c r="J332" s="187">
        <f>ROUND(I332*H332,2)</f>
        <v>0</v>
      </c>
      <c r="K332" s="171"/>
      <c r="L332" s="172"/>
      <c r="M332" s="173" t="s">
        <v>1</v>
      </c>
      <c r="N332" s="174" t="s">
        <v>50</v>
      </c>
      <c r="O332" s="57"/>
      <c r="P332" s="153">
        <f>O332*H332</f>
        <v>0</v>
      </c>
      <c r="Q332" s="153">
        <v>0.262</v>
      </c>
      <c r="R332" s="153">
        <f>Q332*H332</f>
        <v>0.262</v>
      </c>
      <c r="S332" s="153">
        <v>0</v>
      </c>
      <c r="T332" s="154">
        <f>S332*H332</f>
        <v>0</v>
      </c>
      <c r="U332" s="31"/>
      <c r="V332" s="31"/>
      <c r="W332" s="31"/>
      <c r="X332" s="31"/>
      <c r="Y332" s="31"/>
      <c r="Z332" s="31"/>
      <c r="AA332" s="31"/>
      <c r="AB332" s="31"/>
      <c r="AC332" s="31"/>
      <c r="AD332" s="31"/>
      <c r="AE332" s="31"/>
      <c r="AR332" s="155" t="s">
        <v>224</v>
      </c>
      <c r="AT332" s="155" t="s">
        <v>327</v>
      </c>
      <c r="AU332" s="155" t="s">
        <v>96</v>
      </c>
      <c r="AY332" s="15" t="s">
        <v>195</v>
      </c>
      <c r="BE332" s="156">
        <f>IF(N332="základní",J332,0)</f>
        <v>0</v>
      </c>
      <c r="BF332" s="156">
        <f>IF(N332="snížená",J332,0)</f>
        <v>0</v>
      </c>
      <c r="BG332" s="156">
        <f>IF(N332="zákl. přenesená",J332,0)</f>
        <v>0</v>
      </c>
      <c r="BH332" s="156">
        <f>IF(N332="sníž. přenesená",J332,0)</f>
        <v>0</v>
      </c>
      <c r="BI332" s="156">
        <f>IF(N332="nulová",J332,0)</f>
        <v>0</v>
      </c>
      <c r="BJ332" s="15" t="s">
        <v>93</v>
      </c>
      <c r="BK332" s="156">
        <f>ROUND(I332*H332,2)</f>
        <v>0</v>
      </c>
      <c r="BL332" s="15" t="s">
        <v>208</v>
      </c>
      <c r="BM332" s="155" t="s">
        <v>622</v>
      </c>
    </row>
    <row r="333" spans="1:47" s="2" customFormat="1" ht="12">
      <c r="A333" s="31"/>
      <c r="B333" s="32"/>
      <c r="C333" s="184"/>
      <c r="D333" s="201" t="s">
        <v>202</v>
      </c>
      <c r="E333" s="184"/>
      <c r="F333" s="202" t="s">
        <v>621</v>
      </c>
      <c r="G333" s="184"/>
      <c r="H333" s="184"/>
      <c r="I333" s="157"/>
      <c r="J333" s="184"/>
      <c r="K333" s="31"/>
      <c r="L333" s="32"/>
      <c r="M333" s="158"/>
      <c r="N333" s="159"/>
      <c r="O333" s="57"/>
      <c r="P333" s="57"/>
      <c r="Q333" s="57"/>
      <c r="R333" s="57"/>
      <c r="S333" s="57"/>
      <c r="T333" s="58"/>
      <c r="U333" s="31"/>
      <c r="V333" s="31"/>
      <c r="W333" s="31"/>
      <c r="X333" s="31"/>
      <c r="Y333" s="31"/>
      <c r="Z333" s="31"/>
      <c r="AA333" s="31"/>
      <c r="AB333" s="31"/>
      <c r="AC333" s="31"/>
      <c r="AD333" s="31"/>
      <c r="AE333" s="31"/>
      <c r="AT333" s="15" t="s">
        <v>202</v>
      </c>
      <c r="AU333" s="15" t="s">
        <v>96</v>
      </c>
    </row>
    <row r="334" spans="2:51" s="13" customFormat="1" ht="12">
      <c r="B334" s="160"/>
      <c r="C334" s="186"/>
      <c r="D334" s="201" t="s">
        <v>257</v>
      </c>
      <c r="E334" s="203" t="s">
        <v>1</v>
      </c>
      <c r="F334" s="204" t="s">
        <v>93</v>
      </c>
      <c r="G334" s="186"/>
      <c r="H334" s="205">
        <v>1</v>
      </c>
      <c r="I334" s="162"/>
      <c r="J334" s="186"/>
      <c r="L334" s="160"/>
      <c r="M334" s="163"/>
      <c r="N334" s="164"/>
      <c r="O334" s="164"/>
      <c r="P334" s="164"/>
      <c r="Q334" s="164"/>
      <c r="R334" s="164"/>
      <c r="S334" s="164"/>
      <c r="T334" s="165"/>
      <c r="AT334" s="161" t="s">
        <v>257</v>
      </c>
      <c r="AU334" s="161" t="s">
        <v>96</v>
      </c>
      <c r="AV334" s="13" t="s">
        <v>96</v>
      </c>
      <c r="AW334" s="13" t="s">
        <v>40</v>
      </c>
      <c r="AX334" s="13" t="s">
        <v>93</v>
      </c>
      <c r="AY334" s="161" t="s">
        <v>195</v>
      </c>
    </row>
    <row r="335" spans="1:65" s="2" customFormat="1" ht="24.2" customHeight="1">
      <c r="A335" s="31"/>
      <c r="B335" s="148"/>
      <c r="C335" s="196" t="s">
        <v>623</v>
      </c>
      <c r="D335" s="196" t="s">
        <v>196</v>
      </c>
      <c r="E335" s="197" t="s">
        <v>624</v>
      </c>
      <c r="F335" s="198" t="s">
        <v>625</v>
      </c>
      <c r="G335" s="199" t="s">
        <v>482</v>
      </c>
      <c r="H335" s="200">
        <v>8</v>
      </c>
      <c r="I335" s="149"/>
      <c r="J335" s="183">
        <f>ROUND(I335*H335,2)</f>
        <v>0</v>
      </c>
      <c r="K335" s="150"/>
      <c r="L335" s="32"/>
      <c r="M335" s="151" t="s">
        <v>1</v>
      </c>
      <c r="N335" s="152" t="s">
        <v>50</v>
      </c>
      <c r="O335" s="57"/>
      <c r="P335" s="153">
        <f>O335*H335</f>
        <v>0</v>
      </c>
      <c r="Q335" s="153">
        <v>0.01248</v>
      </c>
      <c r="R335" s="153">
        <f>Q335*H335</f>
        <v>0.09984</v>
      </c>
      <c r="S335" s="153">
        <v>0</v>
      </c>
      <c r="T335" s="154">
        <f>S335*H335</f>
        <v>0</v>
      </c>
      <c r="U335" s="31"/>
      <c r="V335" s="31"/>
      <c r="W335" s="31"/>
      <c r="X335" s="31"/>
      <c r="Y335" s="31"/>
      <c r="Z335" s="31"/>
      <c r="AA335" s="31"/>
      <c r="AB335" s="31"/>
      <c r="AC335" s="31"/>
      <c r="AD335" s="31"/>
      <c r="AE335" s="31"/>
      <c r="AR335" s="155" t="s">
        <v>208</v>
      </c>
      <c r="AT335" s="155" t="s">
        <v>196</v>
      </c>
      <c r="AU335" s="155" t="s">
        <v>96</v>
      </c>
      <c r="AY335" s="15" t="s">
        <v>195</v>
      </c>
      <c r="BE335" s="156">
        <f>IF(N335="základní",J335,0)</f>
        <v>0</v>
      </c>
      <c r="BF335" s="156">
        <f>IF(N335="snížená",J335,0)</f>
        <v>0</v>
      </c>
      <c r="BG335" s="156">
        <f>IF(N335="zákl. přenesená",J335,0)</f>
        <v>0</v>
      </c>
      <c r="BH335" s="156">
        <f>IF(N335="sníž. přenesená",J335,0)</f>
        <v>0</v>
      </c>
      <c r="BI335" s="156">
        <f>IF(N335="nulová",J335,0)</f>
        <v>0</v>
      </c>
      <c r="BJ335" s="15" t="s">
        <v>93</v>
      </c>
      <c r="BK335" s="156">
        <f>ROUND(I335*H335,2)</f>
        <v>0</v>
      </c>
      <c r="BL335" s="15" t="s">
        <v>208</v>
      </c>
      <c r="BM335" s="155" t="s">
        <v>626</v>
      </c>
    </row>
    <row r="336" spans="1:47" s="2" customFormat="1" ht="12">
      <c r="A336" s="31"/>
      <c r="B336" s="32"/>
      <c r="C336" s="184"/>
      <c r="D336" s="201" t="s">
        <v>202</v>
      </c>
      <c r="E336" s="184"/>
      <c r="F336" s="202" t="s">
        <v>625</v>
      </c>
      <c r="G336" s="184"/>
      <c r="H336" s="184"/>
      <c r="I336" s="157"/>
      <c r="J336" s="184"/>
      <c r="K336" s="31"/>
      <c r="L336" s="32"/>
      <c r="M336" s="158"/>
      <c r="N336" s="159"/>
      <c r="O336" s="57"/>
      <c r="P336" s="57"/>
      <c r="Q336" s="57"/>
      <c r="R336" s="57"/>
      <c r="S336" s="57"/>
      <c r="T336" s="58"/>
      <c r="U336" s="31"/>
      <c r="V336" s="31"/>
      <c r="W336" s="31"/>
      <c r="X336" s="31"/>
      <c r="Y336" s="31"/>
      <c r="Z336" s="31"/>
      <c r="AA336" s="31"/>
      <c r="AB336" s="31"/>
      <c r="AC336" s="31"/>
      <c r="AD336" s="31"/>
      <c r="AE336" s="31"/>
      <c r="AT336" s="15" t="s">
        <v>202</v>
      </c>
      <c r="AU336" s="15" t="s">
        <v>96</v>
      </c>
    </row>
    <row r="337" spans="2:51" s="13" customFormat="1" ht="12">
      <c r="B337" s="160"/>
      <c r="C337" s="186"/>
      <c r="D337" s="201" t="s">
        <v>257</v>
      </c>
      <c r="E337" s="203" t="s">
        <v>1</v>
      </c>
      <c r="F337" s="204" t="s">
        <v>224</v>
      </c>
      <c r="G337" s="186"/>
      <c r="H337" s="205">
        <v>8</v>
      </c>
      <c r="I337" s="162"/>
      <c r="J337" s="186"/>
      <c r="L337" s="160"/>
      <c r="M337" s="163"/>
      <c r="N337" s="164"/>
      <c r="O337" s="164"/>
      <c r="P337" s="164"/>
      <c r="Q337" s="164"/>
      <c r="R337" s="164"/>
      <c r="S337" s="164"/>
      <c r="T337" s="165"/>
      <c r="AT337" s="161" t="s">
        <v>257</v>
      </c>
      <c r="AU337" s="161" t="s">
        <v>96</v>
      </c>
      <c r="AV337" s="13" t="s">
        <v>96</v>
      </c>
      <c r="AW337" s="13" t="s">
        <v>40</v>
      </c>
      <c r="AX337" s="13" t="s">
        <v>93</v>
      </c>
      <c r="AY337" s="161" t="s">
        <v>195</v>
      </c>
    </row>
    <row r="338" spans="1:65" s="2" customFormat="1" ht="24.2" customHeight="1">
      <c r="A338" s="31"/>
      <c r="B338" s="148"/>
      <c r="C338" s="206" t="s">
        <v>627</v>
      </c>
      <c r="D338" s="206" t="s">
        <v>327</v>
      </c>
      <c r="E338" s="207" t="s">
        <v>628</v>
      </c>
      <c r="F338" s="208" t="s">
        <v>629</v>
      </c>
      <c r="G338" s="209" t="s">
        <v>482</v>
      </c>
      <c r="H338" s="210">
        <v>8</v>
      </c>
      <c r="I338" s="170"/>
      <c r="J338" s="187">
        <f>ROUND(I338*H338,2)</f>
        <v>0</v>
      </c>
      <c r="K338" s="171"/>
      <c r="L338" s="172"/>
      <c r="M338" s="173" t="s">
        <v>1</v>
      </c>
      <c r="N338" s="174" t="s">
        <v>50</v>
      </c>
      <c r="O338" s="57"/>
      <c r="P338" s="153">
        <f>O338*H338</f>
        <v>0</v>
      </c>
      <c r="Q338" s="153">
        <v>0.57</v>
      </c>
      <c r="R338" s="153">
        <f>Q338*H338</f>
        <v>4.56</v>
      </c>
      <c r="S338" s="153">
        <v>0</v>
      </c>
      <c r="T338" s="154">
        <f>S338*H338</f>
        <v>0</v>
      </c>
      <c r="U338" s="31"/>
      <c r="V338" s="31"/>
      <c r="W338" s="31"/>
      <c r="X338" s="31"/>
      <c r="Y338" s="31"/>
      <c r="Z338" s="31"/>
      <c r="AA338" s="31"/>
      <c r="AB338" s="31"/>
      <c r="AC338" s="31"/>
      <c r="AD338" s="31"/>
      <c r="AE338" s="31"/>
      <c r="AR338" s="155" t="s">
        <v>224</v>
      </c>
      <c r="AT338" s="155" t="s">
        <v>327</v>
      </c>
      <c r="AU338" s="155" t="s">
        <v>96</v>
      </c>
      <c r="AY338" s="15" t="s">
        <v>195</v>
      </c>
      <c r="BE338" s="156">
        <f>IF(N338="základní",J338,0)</f>
        <v>0</v>
      </c>
      <c r="BF338" s="156">
        <f>IF(N338="snížená",J338,0)</f>
        <v>0</v>
      </c>
      <c r="BG338" s="156">
        <f>IF(N338="zákl. přenesená",J338,0)</f>
        <v>0</v>
      </c>
      <c r="BH338" s="156">
        <f>IF(N338="sníž. přenesená",J338,0)</f>
        <v>0</v>
      </c>
      <c r="BI338" s="156">
        <f>IF(N338="nulová",J338,0)</f>
        <v>0</v>
      </c>
      <c r="BJ338" s="15" t="s">
        <v>93</v>
      </c>
      <c r="BK338" s="156">
        <f>ROUND(I338*H338,2)</f>
        <v>0</v>
      </c>
      <c r="BL338" s="15" t="s">
        <v>208</v>
      </c>
      <c r="BM338" s="155" t="s">
        <v>630</v>
      </c>
    </row>
    <row r="339" spans="1:47" s="2" customFormat="1" ht="19.5">
      <c r="A339" s="31"/>
      <c r="B339" s="32"/>
      <c r="C339" s="184"/>
      <c r="D339" s="201" t="s">
        <v>202</v>
      </c>
      <c r="E339" s="184"/>
      <c r="F339" s="202" t="s">
        <v>629</v>
      </c>
      <c r="G339" s="184"/>
      <c r="H339" s="184"/>
      <c r="I339" s="157"/>
      <c r="J339" s="184"/>
      <c r="K339" s="31"/>
      <c r="L339" s="32"/>
      <c r="M339" s="158"/>
      <c r="N339" s="159"/>
      <c r="O339" s="57"/>
      <c r="P339" s="57"/>
      <c r="Q339" s="57"/>
      <c r="R339" s="57"/>
      <c r="S339" s="57"/>
      <c r="T339" s="58"/>
      <c r="U339" s="31"/>
      <c r="V339" s="31"/>
      <c r="W339" s="31"/>
      <c r="X339" s="31"/>
      <c r="Y339" s="31"/>
      <c r="Z339" s="31"/>
      <c r="AA339" s="31"/>
      <c r="AB339" s="31"/>
      <c r="AC339" s="31"/>
      <c r="AD339" s="31"/>
      <c r="AE339" s="31"/>
      <c r="AT339" s="15" t="s">
        <v>202</v>
      </c>
      <c r="AU339" s="15" t="s">
        <v>96</v>
      </c>
    </row>
    <row r="340" spans="2:51" s="13" customFormat="1" ht="12">
      <c r="B340" s="160"/>
      <c r="C340" s="186"/>
      <c r="D340" s="201" t="s">
        <v>257</v>
      </c>
      <c r="E340" s="203" t="s">
        <v>1</v>
      </c>
      <c r="F340" s="204" t="s">
        <v>224</v>
      </c>
      <c r="G340" s="186"/>
      <c r="H340" s="205">
        <v>8</v>
      </c>
      <c r="I340" s="162"/>
      <c r="J340" s="186"/>
      <c r="L340" s="160"/>
      <c r="M340" s="163"/>
      <c r="N340" s="164"/>
      <c r="O340" s="164"/>
      <c r="P340" s="164"/>
      <c r="Q340" s="164"/>
      <c r="R340" s="164"/>
      <c r="S340" s="164"/>
      <c r="T340" s="165"/>
      <c r="AT340" s="161" t="s">
        <v>257</v>
      </c>
      <c r="AU340" s="161" t="s">
        <v>96</v>
      </c>
      <c r="AV340" s="13" t="s">
        <v>96</v>
      </c>
      <c r="AW340" s="13" t="s">
        <v>40</v>
      </c>
      <c r="AX340" s="13" t="s">
        <v>93</v>
      </c>
      <c r="AY340" s="161" t="s">
        <v>195</v>
      </c>
    </row>
    <row r="341" spans="1:65" s="2" customFormat="1" ht="24.2" customHeight="1">
      <c r="A341" s="31"/>
      <c r="B341" s="148"/>
      <c r="C341" s="196" t="s">
        <v>631</v>
      </c>
      <c r="D341" s="196" t="s">
        <v>196</v>
      </c>
      <c r="E341" s="197" t="s">
        <v>632</v>
      </c>
      <c r="F341" s="198" t="s">
        <v>633</v>
      </c>
      <c r="G341" s="199" t="s">
        <v>482</v>
      </c>
      <c r="H341" s="200">
        <v>8</v>
      </c>
      <c r="I341" s="149"/>
      <c r="J341" s="183">
        <f>ROUND(I341*H341,2)</f>
        <v>0</v>
      </c>
      <c r="K341" s="150"/>
      <c r="L341" s="32"/>
      <c r="M341" s="151" t="s">
        <v>1</v>
      </c>
      <c r="N341" s="152" t="s">
        <v>50</v>
      </c>
      <c r="O341" s="57"/>
      <c r="P341" s="153">
        <f>O341*H341</f>
        <v>0</v>
      </c>
      <c r="Q341" s="153">
        <v>0.02854</v>
      </c>
      <c r="R341" s="153">
        <f>Q341*H341</f>
        <v>0.22832</v>
      </c>
      <c r="S341" s="153">
        <v>0</v>
      </c>
      <c r="T341" s="154">
        <f>S341*H341</f>
        <v>0</v>
      </c>
      <c r="U341" s="31"/>
      <c r="V341" s="31"/>
      <c r="W341" s="31"/>
      <c r="X341" s="31"/>
      <c r="Y341" s="31"/>
      <c r="Z341" s="31"/>
      <c r="AA341" s="31"/>
      <c r="AB341" s="31"/>
      <c r="AC341" s="31"/>
      <c r="AD341" s="31"/>
      <c r="AE341" s="31"/>
      <c r="AR341" s="155" t="s">
        <v>208</v>
      </c>
      <c r="AT341" s="155" t="s">
        <v>196</v>
      </c>
      <c r="AU341" s="155" t="s">
        <v>96</v>
      </c>
      <c r="AY341" s="15" t="s">
        <v>195</v>
      </c>
      <c r="BE341" s="156">
        <f>IF(N341="základní",J341,0)</f>
        <v>0</v>
      </c>
      <c r="BF341" s="156">
        <f>IF(N341="snížená",J341,0)</f>
        <v>0</v>
      </c>
      <c r="BG341" s="156">
        <f>IF(N341="zákl. přenesená",J341,0)</f>
        <v>0</v>
      </c>
      <c r="BH341" s="156">
        <f>IF(N341="sníž. přenesená",J341,0)</f>
        <v>0</v>
      </c>
      <c r="BI341" s="156">
        <f>IF(N341="nulová",J341,0)</f>
        <v>0</v>
      </c>
      <c r="BJ341" s="15" t="s">
        <v>93</v>
      </c>
      <c r="BK341" s="156">
        <f>ROUND(I341*H341,2)</f>
        <v>0</v>
      </c>
      <c r="BL341" s="15" t="s">
        <v>208</v>
      </c>
      <c r="BM341" s="155" t="s">
        <v>634</v>
      </c>
    </row>
    <row r="342" spans="1:47" s="2" customFormat="1" ht="19.5">
      <c r="A342" s="31"/>
      <c r="B342" s="32"/>
      <c r="C342" s="184"/>
      <c r="D342" s="201" t="s">
        <v>202</v>
      </c>
      <c r="E342" s="184"/>
      <c r="F342" s="202" t="s">
        <v>633</v>
      </c>
      <c r="G342" s="184"/>
      <c r="H342" s="184"/>
      <c r="I342" s="157"/>
      <c r="J342" s="184"/>
      <c r="K342" s="31"/>
      <c r="L342" s="32"/>
      <c r="M342" s="158"/>
      <c r="N342" s="159"/>
      <c r="O342" s="57"/>
      <c r="P342" s="57"/>
      <c r="Q342" s="57"/>
      <c r="R342" s="57"/>
      <c r="S342" s="57"/>
      <c r="T342" s="58"/>
      <c r="U342" s="31"/>
      <c r="V342" s="31"/>
      <c r="W342" s="31"/>
      <c r="X342" s="31"/>
      <c r="Y342" s="31"/>
      <c r="Z342" s="31"/>
      <c r="AA342" s="31"/>
      <c r="AB342" s="31"/>
      <c r="AC342" s="31"/>
      <c r="AD342" s="31"/>
      <c r="AE342" s="31"/>
      <c r="AT342" s="15" t="s">
        <v>202</v>
      </c>
      <c r="AU342" s="15" t="s">
        <v>96</v>
      </c>
    </row>
    <row r="343" spans="2:51" s="13" customFormat="1" ht="12">
      <c r="B343" s="160"/>
      <c r="C343" s="186"/>
      <c r="D343" s="201" t="s">
        <v>257</v>
      </c>
      <c r="E343" s="203" t="s">
        <v>1</v>
      </c>
      <c r="F343" s="204" t="s">
        <v>224</v>
      </c>
      <c r="G343" s="186"/>
      <c r="H343" s="205">
        <v>8</v>
      </c>
      <c r="I343" s="162"/>
      <c r="J343" s="186"/>
      <c r="L343" s="160"/>
      <c r="M343" s="163"/>
      <c r="N343" s="164"/>
      <c r="O343" s="164"/>
      <c r="P343" s="164"/>
      <c r="Q343" s="164"/>
      <c r="R343" s="164"/>
      <c r="S343" s="164"/>
      <c r="T343" s="165"/>
      <c r="AT343" s="161" t="s">
        <v>257</v>
      </c>
      <c r="AU343" s="161" t="s">
        <v>96</v>
      </c>
      <c r="AV343" s="13" t="s">
        <v>96</v>
      </c>
      <c r="AW343" s="13" t="s">
        <v>40</v>
      </c>
      <c r="AX343" s="13" t="s">
        <v>93</v>
      </c>
      <c r="AY343" s="161" t="s">
        <v>195</v>
      </c>
    </row>
    <row r="344" spans="1:65" s="2" customFormat="1" ht="16.5" customHeight="1">
      <c r="A344" s="31"/>
      <c r="B344" s="148"/>
      <c r="C344" s="206" t="s">
        <v>635</v>
      </c>
      <c r="D344" s="206" t="s">
        <v>327</v>
      </c>
      <c r="E344" s="207" t="s">
        <v>636</v>
      </c>
      <c r="F344" s="208" t="s">
        <v>637</v>
      </c>
      <c r="G344" s="209" t="s">
        <v>482</v>
      </c>
      <c r="H344" s="210">
        <v>8</v>
      </c>
      <c r="I344" s="170"/>
      <c r="J344" s="187">
        <f>ROUND(I344*H344,2)</f>
        <v>0</v>
      </c>
      <c r="K344" s="171"/>
      <c r="L344" s="172"/>
      <c r="M344" s="173" t="s">
        <v>1</v>
      </c>
      <c r="N344" s="174" t="s">
        <v>50</v>
      </c>
      <c r="O344" s="57"/>
      <c r="P344" s="153">
        <f>O344*H344</f>
        <v>0</v>
      </c>
      <c r="Q344" s="153">
        <v>1.817</v>
      </c>
      <c r="R344" s="153">
        <f>Q344*H344</f>
        <v>14.536</v>
      </c>
      <c r="S344" s="153">
        <v>0</v>
      </c>
      <c r="T344" s="154">
        <f>S344*H344</f>
        <v>0</v>
      </c>
      <c r="U344" s="31"/>
      <c r="V344" s="31"/>
      <c r="W344" s="31"/>
      <c r="X344" s="31"/>
      <c r="Y344" s="31"/>
      <c r="Z344" s="31"/>
      <c r="AA344" s="31"/>
      <c r="AB344" s="31"/>
      <c r="AC344" s="31"/>
      <c r="AD344" s="31"/>
      <c r="AE344" s="31"/>
      <c r="AR344" s="155" t="s">
        <v>224</v>
      </c>
      <c r="AT344" s="155" t="s">
        <v>327</v>
      </c>
      <c r="AU344" s="155" t="s">
        <v>96</v>
      </c>
      <c r="AY344" s="15" t="s">
        <v>195</v>
      </c>
      <c r="BE344" s="156">
        <f>IF(N344="základní",J344,0)</f>
        <v>0</v>
      </c>
      <c r="BF344" s="156">
        <f>IF(N344="snížená",J344,0)</f>
        <v>0</v>
      </c>
      <c r="BG344" s="156">
        <f>IF(N344="zákl. přenesená",J344,0)</f>
        <v>0</v>
      </c>
      <c r="BH344" s="156">
        <f>IF(N344="sníž. přenesená",J344,0)</f>
        <v>0</v>
      </c>
      <c r="BI344" s="156">
        <f>IF(N344="nulová",J344,0)</f>
        <v>0</v>
      </c>
      <c r="BJ344" s="15" t="s">
        <v>93</v>
      </c>
      <c r="BK344" s="156">
        <f>ROUND(I344*H344,2)</f>
        <v>0</v>
      </c>
      <c r="BL344" s="15" t="s">
        <v>208</v>
      </c>
      <c r="BM344" s="155" t="s">
        <v>638</v>
      </c>
    </row>
    <row r="345" spans="1:47" s="2" customFormat="1" ht="12">
      <c r="A345" s="31"/>
      <c r="B345" s="32"/>
      <c r="C345" s="184"/>
      <c r="D345" s="201" t="s">
        <v>202</v>
      </c>
      <c r="E345" s="184"/>
      <c r="F345" s="202" t="s">
        <v>639</v>
      </c>
      <c r="G345" s="184"/>
      <c r="H345" s="184"/>
      <c r="I345" s="157"/>
      <c r="J345" s="184"/>
      <c r="K345" s="31"/>
      <c r="L345" s="32"/>
      <c r="M345" s="158"/>
      <c r="N345" s="159"/>
      <c r="O345" s="57"/>
      <c r="P345" s="57"/>
      <c r="Q345" s="57"/>
      <c r="R345" s="57"/>
      <c r="S345" s="57"/>
      <c r="T345" s="58"/>
      <c r="U345" s="31"/>
      <c r="V345" s="31"/>
      <c r="W345" s="31"/>
      <c r="X345" s="31"/>
      <c r="Y345" s="31"/>
      <c r="Z345" s="31"/>
      <c r="AA345" s="31"/>
      <c r="AB345" s="31"/>
      <c r="AC345" s="31"/>
      <c r="AD345" s="31"/>
      <c r="AE345" s="31"/>
      <c r="AT345" s="15" t="s">
        <v>202</v>
      </c>
      <c r="AU345" s="15" t="s">
        <v>96</v>
      </c>
    </row>
    <row r="346" spans="2:51" s="13" customFormat="1" ht="12">
      <c r="B346" s="160"/>
      <c r="C346" s="186"/>
      <c r="D346" s="201" t="s">
        <v>257</v>
      </c>
      <c r="E346" s="203" t="s">
        <v>1</v>
      </c>
      <c r="F346" s="204" t="s">
        <v>224</v>
      </c>
      <c r="G346" s="186"/>
      <c r="H346" s="205">
        <v>8</v>
      </c>
      <c r="I346" s="162"/>
      <c r="J346" s="186"/>
      <c r="L346" s="160"/>
      <c r="M346" s="163"/>
      <c r="N346" s="164"/>
      <c r="O346" s="164"/>
      <c r="P346" s="164"/>
      <c r="Q346" s="164"/>
      <c r="R346" s="164"/>
      <c r="S346" s="164"/>
      <c r="T346" s="165"/>
      <c r="AT346" s="161" t="s">
        <v>257</v>
      </c>
      <c r="AU346" s="161" t="s">
        <v>96</v>
      </c>
      <c r="AV346" s="13" t="s">
        <v>96</v>
      </c>
      <c r="AW346" s="13" t="s">
        <v>40</v>
      </c>
      <c r="AX346" s="13" t="s">
        <v>93</v>
      </c>
      <c r="AY346" s="161" t="s">
        <v>195</v>
      </c>
    </row>
    <row r="347" spans="1:65" s="2" customFormat="1" ht="24.2" customHeight="1">
      <c r="A347" s="31"/>
      <c r="B347" s="148"/>
      <c r="C347" s="196" t="s">
        <v>640</v>
      </c>
      <c r="D347" s="196" t="s">
        <v>196</v>
      </c>
      <c r="E347" s="197" t="s">
        <v>641</v>
      </c>
      <c r="F347" s="198" t="s">
        <v>642</v>
      </c>
      <c r="G347" s="199" t="s">
        <v>482</v>
      </c>
      <c r="H347" s="200">
        <v>2</v>
      </c>
      <c r="I347" s="149"/>
      <c r="J347" s="183">
        <f>ROUND(I347*H347,2)</f>
        <v>0</v>
      </c>
      <c r="K347" s="150"/>
      <c r="L347" s="32"/>
      <c r="M347" s="151" t="s">
        <v>1</v>
      </c>
      <c r="N347" s="152" t="s">
        <v>50</v>
      </c>
      <c r="O347" s="57"/>
      <c r="P347" s="153">
        <f>O347*H347</f>
        <v>0</v>
      </c>
      <c r="Q347" s="153">
        <v>0.11217</v>
      </c>
      <c r="R347" s="153">
        <f>Q347*H347</f>
        <v>0.22434</v>
      </c>
      <c r="S347" s="153">
        <v>0</v>
      </c>
      <c r="T347" s="154">
        <f>S347*H347</f>
        <v>0</v>
      </c>
      <c r="U347" s="31"/>
      <c r="V347" s="31"/>
      <c r="W347" s="31"/>
      <c r="X347" s="31"/>
      <c r="Y347" s="31"/>
      <c r="Z347" s="31"/>
      <c r="AA347" s="31"/>
      <c r="AB347" s="31"/>
      <c r="AC347" s="31"/>
      <c r="AD347" s="31"/>
      <c r="AE347" s="31"/>
      <c r="AR347" s="155" t="s">
        <v>208</v>
      </c>
      <c r="AT347" s="155" t="s">
        <v>196</v>
      </c>
      <c r="AU347" s="155" t="s">
        <v>96</v>
      </c>
      <c r="AY347" s="15" t="s">
        <v>195</v>
      </c>
      <c r="BE347" s="156">
        <f>IF(N347="základní",J347,0)</f>
        <v>0</v>
      </c>
      <c r="BF347" s="156">
        <f>IF(N347="snížená",J347,0)</f>
        <v>0</v>
      </c>
      <c r="BG347" s="156">
        <f>IF(N347="zákl. přenesená",J347,0)</f>
        <v>0</v>
      </c>
      <c r="BH347" s="156">
        <f>IF(N347="sníž. přenesená",J347,0)</f>
        <v>0</v>
      </c>
      <c r="BI347" s="156">
        <f>IF(N347="nulová",J347,0)</f>
        <v>0</v>
      </c>
      <c r="BJ347" s="15" t="s">
        <v>93</v>
      </c>
      <c r="BK347" s="156">
        <f>ROUND(I347*H347,2)</f>
        <v>0</v>
      </c>
      <c r="BL347" s="15" t="s">
        <v>208</v>
      </c>
      <c r="BM347" s="155" t="s">
        <v>643</v>
      </c>
    </row>
    <row r="348" spans="1:47" s="2" customFormat="1" ht="29.25">
      <c r="A348" s="31"/>
      <c r="B348" s="32"/>
      <c r="C348" s="184"/>
      <c r="D348" s="201" t="s">
        <v>202</v>
      </c>
      <c r="E348" s="184"/>
      <c r="F348" s="202" t="s">
        <v>644</v>
      </c>
      <c r="G348" s="184"/>
      <c r="H348" s="184"/>
      <c r="I348" s="157"/>
      <c r="J348" s="184"/>
      <c r="K348" s="31"/>
      <c r="L348" s="32"/>
      <c r="M348" s="158"/>
      <c r="N348" s="159"/>
      <c r="O348" s="57"/>
      <c r="P348" s="57"/>
      <c r="Q348" s="57"/>
      <c r="R348" s="57"/>
      <c r="S348" s="57"/>
      <c r="T348" s="58"/>
      <c r="U348" s="31"/>
      <c r="V348" s="31"/>
      <c r="W348" s="31"/>
      <c r="X348" s="31"/>
      <c r="Y348" s="31"/>
      <c r="Z348" s="31"/>
      <c r="AA348" s="31"/>
      <c r="AB348" s="31"/>
      <c r="AC348" s="31"/>
      <c r="AD348" s="31"/>
      <c r="AE348" s="31"/>
      <c r="AT348" s="15" t="s">
        <v>202</v>
      </c>
      <c r="AU348" s="15" t="s">
        <v>96</v>
      </c>
    </row>
    <row r="349" spans="1:65" s="2" customFormat="1" ht="24.2" customHeight="1">
      <c r="A349" s="31"/>
      <c r="B349" s="148"/>
      <c r="C349" s="196" t="s">
        <v>645</v>
      </c>
      <c r="D349" s="196" t="s">
        <v>196</v>
      </c>
      <c r="E349" s="197" t="s">
        <v>646</v>
      </c>
      <c r="F349" s="198" t="s">
        <v>647</v>
      </c>
      <c r="G349" s="199" t="s">
        <v>482</v>
      </c>
      <c r="H349" s="200">
        <v>2</v>
      </c>
      <c r="I349" s="149"/>
      <c r="J349" s="183">
        <f>ROUND(I349*H349,2)</f>
        <v>0</v>
      </c>
      <c r="K349" s="150"/>
      <c r="L349" s="32"/>
      <c r="M349" s="151" t="s">
        <v>1</v>
      </c>
      <c r="N349" s="152" t="s">
        <v>50</v>
      </c>
      <c r="O349" s="57"/>
      <c r="P349" s="153">
        <f>O349*H349</f>
        <v>0</v>
      </c>
      <c r="Q349" s="153">
        <v>0.03637</v>
      </c>
      <c r="R349" s="153">
        <f>Q349*H349</f>
        <v>0.07274</v>
      </c>
      <c r="S349" s="153">
        <v>0</v>
      </c>
      <c r="T349" s="154">
        <f>S349*H349</f>
        <v>0</v>
      </c>
      <c r="U349" s="31"/>
      <c r="V349" s="31"/>
      <c r="W349" s="31"/>
      <c r="X349" s="31"/>
      <c r="Y349" s="31"/>
      <c r="Z349" s="31"/>
      <c r="AA349" s="31"/>
      <c r="AB349" s="31"/>
      <c r="AC349" s="31"/>
      <c r="AD349" s="31"/>
      <c r="AE349" s="31"/>
      <c r="AR349" s="155" t="s">
        <v>208</v>
      </c>
      <c r="AT349" s="155" t="s">
        <v>196</v>
      </c>
      <c r="AU349" s="155" t="s">
        <v>96</v>
      </c>
      <c r="AY349" s="15" t="s">
        <v>195</v>
      </c>
      <c r="BE349" s="156">
        <f>IF(N349="základní",J349,0)</f>
        <v>0</v>
      </c>
      <c r="BF349" s="156">
        <f>IF(N349="snížená",J349,0)</f>
        <v>0</v>
      </c>
      <c r="BG349" s="156">
        <f>IF(N349="zákl. přenesená",J349,0)</f>
        <v>0</v>
      </c>
      <c r="BH349" s="156">
        <f>IF(N349="sníž. přenesená",J349,0)</f>
        <v>0</v>
      </c>
      <c r="BI349" s="156">
        <f>IF(N349="nulová",J349,0)</f>
        <v>0</v>
      </c>
      <c r="BJ349" s="15" t="s">
        <v>93</v>
      </c>
      <c r="BK349" s="156">
        <f>ROUND(I349*H349,2)</f>
        <v>0</v>
      </c>
      <c r="BL349" s="15" t="s">
        <v>208</v>
      </c>
      <c r="BM349" s="155" t="s">
        <v>648</v>
      </c>
    </row>
    <row r="350" spans="1:47" s="2" customFormat="1" ht="19.5">
      <c r="A350" s="31"/>
      <c r="B350" s="32"/>
      <c r="C350" s="184"/>
      <c r="D350" s="201" t="s">
        <v>202</v>
      </c>
      <c r="E350" s="184"/>
      <c r="F350" s="202" t="s">
        <v>649</v>
      </c>
      <c r="G350" s="184"/>
      <c r="H350" s="184"/>
      <c r="I350" s="157"/>
      <c r="J350" s="184"/>
      <c r="K350" s="31"/>
      <c r="L350" s="32"/>
      <c r="M350" s="158"/>
      <c r="N350" s="159"/>
      <c r="O350" s="57"/>
      <c r="P350" s="57"/>
      <c r="Q350" s="57"/>
      <c r="R350" s="57"/>
      <c r="S350" s="57"/>
      <c r="T350" s="58"/>
      <c r="U350" s="31"/>
      <c r="V350" s="31"/>
      <c r="W350" s="31"/>
      <c r="X350" s="31"/>
      <c r="Y350" s="31"/>
      <c r="Z350" s="31"/>
      <c r="AA350" s="31"/>
      <c r="AB350" s="31"/>
      <c r="AC350" s="31"/>
      <c r="AD350" s="31"/>
      <c r="AE350" s="31"/>
      <c r="AT350" s="15" t="s">
        <v>202</v>
      </c>
      <c r="AU350" s="15" t="s">
        <v>96</v>
      </c>
    </row>
    <row r="351" spans="2:51" s="13" customFormat="1" ht="12">
      <c r="B351" s="160"/>
      <c r="C351" s="186"/>
      <c r="D351" s="201" t="s">
        <v>257</v>
      </c>
      <c r="E351" s="203" t="s">
        <v>1</v>
      </c>
      <c r="F351" s="204" t="s">
        <v>96</v>
      </c>
      <c r="G351" s="186"/>
      <c r="H351" s="205">
        <v>2</v>
      </c>
      <c r="I351" s="162"/>
      <c r="J351" s="186"/>
      <c r="L351" s="160"/>
      <c r="M351" s="163"/>
      <c r="N351" s="164"/>
      <c r="O351" s="164"/>
      <c r="P351" s="164"/>
      <c r="Q351" s="164"/>
      <c r="R351" s="164"/>
      <c r="S351" s="164"/>
      <c r="T351" s="165"/>
      <c r="AT351" s="161" t="s">
        <v>257</v>
      </c>
      <c r="AU351" s="161" t="s">
        <v>96</v>
      </c>
      <c r="AV351" s="13" t="s">
        <v>96</v>
      </c>
      <c r="AW351" s="13" t="s">
        <v>40</v>
      </c>
      <c r="AX351" s="13" t="s">
        <v>93</v>
      </c>
      <c r="AY351" s="161" t="s">
        <v>195</v>
      </c>
    </row>
    <row r="352" spans="1:65" s="2" customFormat="1" ht="24.2" customHeight="1">
      <c r="A352" s="31"/>
      <c r="B352" s="148"/>
      <c r="C352" s="196" t="s">
        <v>650</v>
      </c>
      <c r="D352" s="196" t="s">
        <v>196</v>
      </c>
      <c r="E352" s="197" t="s">
        <v>651</v>
      </c>
      <c r="F352" s="198" t="s">
        <v>652</v>
      </c>
      <c r="G352" s="199" t="s">
        <v>482</v>
      </c>
      <c r="H352" s="200">
        <v>2</v>
      </c>
      <c r="I352" s="149"/>
      <c r="J352" s="183">
        <f>ROUND(I352*H352,2)</f>
        <v>0</v>
      </c>
      <c r="K352" s="150"/>
      <c r="L352" s="32"/>
      <c r="M352" s="151" t="s">
        <v>1</v>
      </c>
      <c r="N352" s="152" t="s">
        <v>50</v>
      </c>
      <c r="O352" s="57"/>
      <c r="P352" s="153">
        <f>O352*H352</f>
        <v>0</v>
      </c>
      <c r="Q352" s="153">
        <v>0</v>
      </c>
      <c r="R352" s="153">
        <f>Q352*H352</f>
        <v>0</v>
      </c>
      <c r="S352" s="153">
        <v>0</v>
      </c>
      <c r="T352" s="154">
        <f>S352*H352</f>
        <v>0</v>
      </c>
      <c r="U352" s="31"/>
      <c r="V352" s="31"/>
      <c r="W352" s="31"/>
      <c r="X352" s="31"/>
      <c r="Y352" s="31"/>
      <c r="Z352" s="31"/>
      <c r="AA352" s="31"/>
      <c r="AB352" s="31"/>
      <c r="AC352" s="31"/>
      <c r="AD352" s="31"/>
      <c r="AE352" s="31"/>
      <c r="AR352" s="155" t="s">
        <v>208</v>
      </c>
      <c r="AT352" s="155" t="s">
        <v>196</v>
      </c>
      <c r="AU352" s="155" t="s">
        <v>96</v>
      </c>
      <c r="AY352" s="15" t="s">
        <v>195</v>
      </c>
      <c r="BE352" s="156">
        <f>IF(N352="základní",J352,0)</f>
        <v>0</v>
      </c>
      <c r="BF352" s="156">
        <f>IF(N352="snížená",J352,0)</f>
        <v>0</v>
      </c>
      <c r="BG352" s="156">
        <f>IF(N352="zákl. přenesená",J352,0)</f>
        <v>0</v>
      </c>
      <c r="BH352" s="156">
        <f>IF(N352="sníž. přenesená",J352,0)</f>
        <v>0</v>
      </c>
      <c r="BI352" s="156">
        <f>IF(N352="nulová",J352,0)</f>
        <v>0</v>
      </c>
      <c r="BJ352" s="15" t="s">
        <v>93</v>
      </c>
      <c r="BK352" s="156">
        <f>ROUND(I352*H352,2)</f>
        <v>0</v>
      </c>
      <c r="BL352" s="15" t="s">
        <v>208</v>
      </c>
      <c r="BM352" s="155" t="s">
        <v>653</v>
      </c>
    </row>
    <row r="353" spans="1:47" s="2" customFormat="1" ht="29.25">
      <c r="A353" s="31"/>
      <c r="B353" s="32"/>
      <c r="C353" s="184"/>
      <c r="D353" s="201" t="s">
        <v>202</v>
      </c>
      <c r="E353" s="184"/>
      <c r="F353" s="202" t="s">
        <v>654</v>
      </c>
      <c r="G353" s="184"/>
      <c r="H353" s="184"/>
      <c r="I353" s="157"/>
      <c r="J353" s="184"/>
      <c r="K353" s="31"/>
      <c r="L353" s="32"/>
      <c r="M353" s="158"/>
      <c r="N353" s="159"/>
      <c r="O353" s="57"/>
      <c r="P353" s="57"/>
      <c r="Q353" s="57"/>
      <c r="R353" s="57"/>
      <c r="S353" s="57"/>
      <c r="T353" s="58"/>
      <c r="U353" s="31"/>
      <c r="V353" s="31"/>
      <c r="W353" s="31"/>
      <c r="X353" s="31"/>
      <c r="Y353" s="31"/>
      <c r="Z353" s="31"/>
      <c r="AA353" s="31"/>
      <c r="AB353" s="31"/>
      <c r="AC353" s="31"/>
      <c r="AD353" s="31"/>
      <c r="AE353" s="31"/>
      <c r="AT353" s="15" t="s">
        <v>202</v>
      </c>
      <c r="AU353" s="15" t="s">
        <v>96</v>
      </c>
    </row>
    <row r="354" spans="2:51" s="13" customFormat="1" ht="12">
      <c r="B354" s="160"/>
      <c r="C354" s="186"/>
      <c r="D354" s="201" t="s">
        <v>257</v>
      </c>
      <c r="E354" s="203" t="s">
        <v>1</v>
      </c>
      <c r="F354" s="204" t="s">
        <v>96</v>
      </c>
      <c r="G354" s="186"/>
      <c r="H354" s="205">
        <v>2</v>
      </c>
      <c r="I354" s="162"/>
      <c r="J354" s="186"/>
      <c r="L354" s="160"/>
      <c r="M354" s="163"/>
      <c r="N354" s="164"/>
      <c r="O354" s="164"/>
      <c r="P354" s="164"/>
      <c r="Q354" s="164"/>
      <c r="R354" s="164"/>
      <c r="S354" s="164"/>
      <c r="T354" s="165"/>
      <c r="AT354" s="161" t="s">
        <v>257</v>
      </c>
      <c r="AU354" s="161" t="s">
        <v>96</v>
      </c>
      <c r="AV354" s="13" t="s">
        <v>96</v>
      </c>
      <c r="AW354" s="13" t="s">
        <v>40</v>
      </c>
      <c r="AX354" s="13" t="s">
        <v>93</v>
      </c>
      <c r="AY354" s="161" t="s">
        <v>195</v>
      </c>
    </row>
    <row r="355" spans="1:65" s="2" customFormat="1" ht="24.2" customHeight="1">
      <c r="A355" s="31"/>
      <c r="B355" s="148"/>
      <c r="C355" s="206" t="s">
        <v>655</v>
      </c>
      <c r="D355" s="206" t="s">
        <v>327</v>
      </c>
      <c r="E355" s="207" t="s">
        <v>656</v>
      </c>
      <c r="F355" s="208" t="s">
        <v>657</v>
      </c>
      <c r="G355" s="209" t="s">
        <v>658</v>
      </c>
      <c r="H355" s="210">
        <v>2</v>
      </c>
      <c r="I355" s="170"/>
      <c r="J355" s="187">
        <f>ROUND(I355*H355,2)</f>
        <v>0</v>
      </c>
      <c r="K355" s="171"/>
      <c r="L355" s="172"/>
      <c r="M355" s="173" t="s">
        <v>1</v>
      </c>
      <c r="N355" s="174" t="s">
        <v>50</v>
      </c>
      <c r="O355" s="57"/>
      <c r="P355" s="153">
        <f>O355*H355</f>
        <v>0</v>
      </c>
      <c r="Q355" s="153">
        <v>0.0032</v>
      </c>
      <c r="R355" s="153">
        <f>Q355*H355</f>
        <v>0.0064</v>
      </c>
      <c r="S355" s="153">
        <v>0</v>
      </c>
      <c r="T355" s="154">
        <f>S355*H355</f>
        <v>0</v>
      </c>
      <c r="U355" s="31"/>
      <c r="V355" s="31"/>
      <c r="W355" s="31"/>
      <c r="X355" s="31"/>
      <c r="Y355" s="31"/>
      <c r="Z355" s="31"/>
      <c r="AA355" s="31"/>
      <c r="AB355" s="31"/>
      <c r="AC355" s="31"/>
      <c r="AD355" s="31"/>
      <c r="AE355" s="31"/>
      <c r="AR355" s="155" t="s">
        <v>224</v>
      </c>
      <c r="AT355" s="155" t="s">
        <v>327</v>
      </c>
      <c r="AU355" s="155" t="s">
        <v>96</v>
      </c>
      <c r="AY355" s="15" t="s">
        <v>195</v>
      </c>
      <c r="BE355" s="156">
        <f>IF(N355="základní",J355,0)</f>
        <v>0</v>
      </c>
      <c r="BF355" s="156">
        <f>IF(N355="snížená",J355,0)</f>
        <v>0</v>
      </c>
      <c r="BG355" s="156">
        <f>IF(N355="zákl. přenesená",J355,0)</f>
        <v>0</v>
      </c>
      <c r="BH355" s="156">
        <f>IF(N355="sníž. přenesená",J355,0)</f>
        <v>0</v>
      </c>
      <c r="BI355" s="156">
        <f>IF(N355="nulová",J355,0)</f>
        <v>0</v>
      </c>
      <c r="BJ355" s="15" t="s">
        <v>93</v>
      </c>
      <c r="BK355" s="156">
        <f>ROUND(I355*H355,2)</f>
        <v>0</v>
      </c>
      <c r="BL355" s="15" t="s">
        <v>208</v>
      </c>
      <c r="BM355" s="155" t="s">
        <v>659</v>
      </c>
    </row>
    <row r="356" spans="1:47" s="2" customFormat="1" ht="19.5">
      <c r="A356" s="31"/>
      <c r="B356" s="32"/>
      <c r="C356" s="184"/>
      <c r="D356" s="201" t="s">
        <v>202</v>
      </c>
      <c r="E356" s="184"/>
      <c r="F356" s="202" t="s">
        <v>657</v>
      </c>
      <c r="G356" s="184"/>
      <c r="H356" s="184"/>
      <c r="I356" s="157"/>
      <c r="J356" s="184"/>
      <c r="K356" s="31"/>
      <c r="L356" s="32"/>
      <c r="M356" s="158"/>
      <c r="N356" s="159"/>
      <c r="O356" s="57"/>
      <c r="P356" s="57"/>
      <c r="Q356" s="57"/>
      <c r="R356" s="57"/>
      <c r="S356" s="57"/>
      <c r="T356" s="58"/>
      <c r="U356" s="31"/>
      <c r="V356" s="31"/>
      <c r="W356" s="31"/>
      <c r="X356" s="31"/>
      <c r="Y356" s="31"/>
      <c r="Z356" s="31"/>
      <c r="AA356" s="31"/>
      <c r="AB356" s="31"/>
      <c r="AC356" s="31"/>
      <c r="AD356" s="31"/>
      <c r="AE356" s="31"/>
      <c r="AT356" s="15" t="s">
        <v>202</v>
      </c>
      <c r="AU356" s="15" t="s">
        <v>96</v>
      </c>
    </row>
    <row r="357" spans="2:51" s="13" customFormat="1" ht="12">
      <c r="B357" s="160"/>
      <c r="C357" s="186"/>
      <c r="D357" s="201" t="s">
        <v>257</v>
      </c>
      <c r="E357" s="203" t="s">
        <v>1</v>
      </c>
      <c r="F357" s="204" t="s">
        <v>96</v>
      </c>
      <c r="G357" s="186"/>
      <c r="H357" s="205">
        <v>2</v>
      </c>
      <c r="I357" s="162"/>
      <c r="J357" s="186"/>
      <c r="L357" s="160"/>
      <c r="M357" s="163"/>
      <c r="N357" s="164"/>
      <c r="O357" s="164"/>
      <c r="P357" s="164"/>
      <c r="Q357" s="164"/>
      <c r="R357" s="164"/>
      <c r="S357" s="164"/>
      <c r="T357" s="165"/>
      <c r="AT357" s="161" t="s">
        <v>257</v>
      </c>
      <c r="AU357" s="161" t="s">
        <v>96</v>
      </c>
      <c r="AV357" s="13" t="s">
        <v>96</v>
      </c>
      <c r="AW357" s="13" t="s">
        <v>40</v>
      </c>
      <c r="AX357" s="13" t="s">
        <v>93</v>
      </c>
      <c r="AY357" s="161" t="s">
        <v>195</v>
      </c>
    </row>
    <row r="358" spans="1:65" s="2" customFormat="1" ht="24.2" customHeight="1">
      <c r="A358" s="31"/>
      <c r="B358" s="148"/>
      <c r="C358" s="196" t="s">
        <v>660</v>
      </c>
      <c r="D358" s="196" t="s">
        <v>196</v>
      </c>
      <c r="E358" s="197" t="s">
        <v>661</v>
      </c>
      <c r="F358" s="198" t="s">
        <v>662</v>
      </c>
      <c r="G358" s="199" t="s">
        <v>482</v>
      </c>
      <c r="H358" s="200">
        <v>2</v>
      </c>
      <c r="I358" s="149"/>
      <c r="J358" s="183">
        <f>ROUND(I358*H358,2)</f>
        <v>0</v>
      </c>
      <c r="K358" s="150"/>
      <c r="L358" s="32"/>
      <c r="M358" s="151" t="s">
        <v>1</v>
      </c>
      <c r="N358" s="152" t="s">
        <v>50</v>
      </c>
      <c r="O358" s="57"/>
      <c r="P358" s="153">
        <f>O358*H358</f>
        <v>0</v>
      </c>
      <c r="Q358" s="153">
        <v>0.19885</v>
      </c>
      <c r="R358" s="153">
        <f>Q358*H358</f>
        <v>0.3977</v>
      </c>
      <c r="S358" s="153">
        <v>0</v>
      </c>
      <c r="T358" s="154">
        <f>S358*H358</f>
        <v>0</v>
      </c>
      <c r="U358" s="31"/>
      <c r="V358" s="31"/>
      <c r="W358" s="31"/>
      <c r="X358" s="31"/>
      <c r="Y358" s="31"/>
      <c r="Z358" s="31"/>
      <c r="AA358" s="31"/>
      <c r="AB358" s="31"/>
      <c r="AC358" s="31"/>
      <c r="AD358" s="31"/>
      <c r="AE358" s="31"/>
      <c r="AR358" s="155" t="s">
        <v>208</v>
      </c>
      <c r="AT358" s="155" t="s">
        <v>196</v>
      </c>
      <c r="AU358" s="155" t="s">
        <v>96</v>
      </c>
      <c r="AY358" s="15" t="s">
        <v>195</v>
      </c>
      <c r="BE358" s="156">
        <f>IF(N358="základní",J358,0)</f>
        <v>0</v>
      </c>
      <c r="BF358" s="156">
        <f>IF(N358="snížená",J358,0)</f>
        <v>0</v>
      </c>
      <c r="BG358" s="156">
        <f>IF(N358="zákl. přenesená",J358,0)</f>
        <v>0</v>
      </c>
      <c r="BH358" s="156">
        <f>IF(N358="sníž. přenesená",J358,0)</f>
        <v>0</v>
      </c>
      <c r="BI358" s="156">
        <f>IF(N358="nulová",J358,0)</f>
        <v>0</v>
      </c>
      <c r="BJ358" s="15" t="s">
        <v>93</v>
      </c>
      <c r="BK358" s="156">
        <f>ROUND(I358*H358,2)</f>
        <v>0</v>
      </c>
      <c r="BL358" s="15" t="s">
        <v>208</v>
      </c>
      <c r="BM358" s="155" t="s">
        <v>663</v>
      </c>
    </row>
    <row r="359" spans="1:47" s="2" customFormat="1" ht="19.5">
      <c r="A359" s="31"/>
      <c r="B359" s="32"/>
      <c r="C359" s="184"/>
      <c r="D359" s="201" t="s">
        <v>202</v>
      </c>
      <c r="E359" s="184"/>
      <c r="F359" s="202" t="s">
        <v>662</v>
      </c>
      <c r="G359" s="184"/>
      <c r="H359" s="184"/>
      <c r="I359" s="157"/>
      <c r="J359" s="184"/>
      <c r="K359" s="31"/>
      <c r="L359" s="32"/>
      <c r="M359" s="158"/>
      <c r="N359" s="159"/>
      <c r="O359" s="57"/>
      <c r="P359" s="57"/>
      <c r="Q359" s="57"/>
      <c r="R359" s="57"/>
      <c r="S359" s="57"/>
      <c r="T359" s="58"/>
      <c r="U359" s="31"/>
      <c r="V359" s="31"/>
      <c r="W359" s="31"/>
      <c r="X359" s="31"/>
      <c r="Y359" s="31"/>
      <c r="Z359" s="31"/>
      <c r="AA359" s="31"/>
      <c r="AB359" s="31"/>
      <c r="AC359" s="31"/>
      <c r="AD359" s="31"/>
      <c r="AE359" s="31"/>
      <c r="AT359" s="15" t="s">
        <v>202</v>
      </c>
      <c r="AU359" s="15" t="s">
        <v>96</v>
      </c>
    </row>
    <row r="360" spans="1:65" s="2" customFormat="1" ht="24.2" customHeight="1">
      <c r="A360" s="31"/>
      <c r="B360" s="148"/>
      <c r="C360" s="206" t="s">
        <v>664</v>
      </c>
      <c r="D360" s="206" t="s">
        <v>327</v>
      </c>
      <c r="E360" s="207" t="s">
        <v>665</v>
      </c>
      <c r="F360" s="208" t="s">
        <v>666</v>
      </c>
      <c r="G360" s="209" t="s">
        <v>482</v>
      </c>
      <c r="H360" s="210">
        <v>8</v>
      </c>
      <c r="I360" s="170"/>
      <c r="J360" s="187">
        <f>ROUND(I360*H360,2)</f>
        <v>0</v>
      </c>
      <c r="K360" s="171"/>
      <c r="L360" s="172"/>
      <c r="M360" s="173" t="s">
        <v>1</v>
      </c>
      <c r="N360" s="174" t="s">
        <v>50</v>
      </c>
      <c r="O360" s="57"/>
      <c r="P360" s="153">
        <f>O360*H360</f>
        <v>0</v>
      </c>
      <c r="Q360" s="153">
        <v>0.0546</v>
      </c>
      <c r="R360" s="153">
        <f>Q360*H360</f>
        <v>0.4368</v>
      </c>
      <c r="S360" s="153">
        <v>0</v>
      </c>
      <c r="T360" s="154">
        <f>S360*H360</f>
        <v>0</v>
      </c>
      <c r="U360" s="31"/>
      <c r="V360" s="31"/>
      <c r="W360" s="31"/>
      <c r="X360" s="31"/>
      <c r="Y360" s="31"/>
      <c r="Z360" s="31"/>
      <c r="AA360" s="31"/>
      <c r="AB360" s="31"/>
      <c r="AC360" s="31"/>
      <c r="AD360" s="31"/>
      <c r="AE360" s="31"/>
      <c r="AR360" s="155" t="s">
        <v>224</v>
      </c>
      <c r="AT360" s="155" t="s">
        <v>327</v>
      </c>
      <c r="AU360" s="155" t="s">
        <v>96</v>
      </c>
      <c r="AY360" s="15" t="s">
        <v>195</v>
      </c>
      <c r="BE360" s="156">
        <f>IF(N360="základní",J360,0)</f>
        <v>0</v>
      </c>
      <c r="BF360" s="156">
        <f>IF(N360="snížená",J360,0)</f>
        <v>0</v>
      </c>
      <c r="BG360" s="156">
        <f>IF(N360="zákl. přenesená",J360,0)</f>
        <v>0</v>
      </c>
      <c r="BH360" s="156">
        <f>IF(N360="sníž. přenesená",J360,0)</f>
        <v>0</v>
      </c>
      <c r="BI360" s="156">
        <f>IF(N360="nulová",J360,0)</f>
        <v>0</v>
      </c>
      <c r="BJ360" s="15" t="s">
        <v>93</v>
      </c>
      <c r="BK360" s="156">
        <f>ROUND(I360*H360,2)</f>
        <v>0</v>
      </c>
      <c r="BL360" s="15" t="s">
        <v>208</v>
      </c>
      <c r="BM360" s="155" t="s">
        <v>667</v>
      </c>
    </row>
    <row r="361" spans="1:47" s="2" customFormat="1" ht="19.5">
      <c r="A361" s="31"/>
      <c r="B361" s="32"/>
      <c r="C361" s="184"/>
      <c r="D361" s="201" t="s">
        <v>202</v>
      </c>
      <c r="E361" s="184"/>
      <c r="F361" s="202" t="s">
        <v>666</v>
      </c>
      <c r="G361" s="184"/>
      <c r="H361" s="184"/>
      <c r="I361" s="157"/>
      <c r="J361" s="184"/>
      <c r="K361" s="31"/>
      <c r="L361" s="32"/>
      <c r="M361" s="158"/>
      <c r="N361" s="159"/>
      <c r="O361" s="57"/>
      <c r="P361" s="57"/>
      <c r="Q361" s="57"/>
      <c r="R361" s="57"/>
      <c r="S361" s="57"/>
      <c r="T361" s="58"/>
      <c r="U361" s="31"/>
      <c r="V361" s="31"/>
      <c r="W361" s="31"/>
      <c r="X361" s="31"/>
      <c r="Y361" s="31"/>
      <c r="Z361" s="31"/>
      <c r="AA361" s="31"/>
      <c r="AB361" s="31"/>
      <c r="AC361" s="31"/>
      <c r="AD361" s="31"/>
      <c r="AE361" s="31"/>
      <c r="AT361" s="15" t="s">
        <v>202</v>
      </c>
      <c r="AU361" s="15" t="s">
        <v>96</v>
      </c>
    </row>
    <row r="362" spans="2:51" s="13" customFormat="1" ht="12">
      <c r="B362" s="160"/>
      <c r="C362" s="186"/>
      <c r="D362" s="201" t="s">
        <v>257</v>
      </c>
      <c r="E362" s="203" t="s">
        <v>1</v>
      </c>
      <c r="F362" s="204" t="s">
        <v>224</v>
      </c>
      <c r="G362" s="186"/>
      <c r="H362" s="205">
        <v>8</v>
      </c>
      <c r="I362" s="162"/>
      <c r="J362" s="186"/>
      <c r="L362" s="160"/>
      <c r="M362" s="163"/>
      <c r="N362" s="164"/>
      <c r="O362" s="164"/>
      <c r="P362" s="164"/>
      <c r="Q362" s="164"/>
      <c r="R362" s="164"/>
      <c r="S362" s="164"/>
      <c r="T362" s="165"/>
      <c r="AT362" s="161" t="s">
        <v>257</v>
      </c>
      <c r="AU362" s="161" t="s">
        <v>96</v>
      </c>
      <c r="AV362" s="13" t="s">
        <v>96</v>
      </c>
      <c r="AW362" s="13" t="s">
        <v>40</v>
      </c>
      <c r="AX362" s="13" t="s">
        <v>93</v>
      </c>
      <c r="AY362" s="161" t="s">
        <v>195</v>
      </c>
    </row>
    <row r="363" spans="1:65" s="2" customFormat="1" ht="24.2" customHeight="1">
      <c r="A363" s="31"/>
      <c r="B363" s="148"/>
      <c r="C363" s="196" t="s">
        <v>668</v>
      </c>
      <c r="D363" s="196" t="s">
        <v>196</v>
      </c>
      <c r="E363" s="197" t="s">
        <v>669</v>
      </c>
      <c r="F363" s="198" t="s">
        <v>670</v>
      </c>
      <c r="G363" s="199" t="s">
        <v>482</v>
      </c>
      <c r="H363" s="200">
        <v>10</v>
      </c>
      <c r="I363" s="149"/>
      <c r="J363" s="183">
        <f>ROUND(I363*H363,2)</f>
        <v>0</v>
      </c>
      <c r="K363" s="150"/>
      <c r="L363" s="32"/>
      <c r="M363" s="151" t="s">
        <v>1</v>
      </c>
      <c r="N363" s="152" t="s">
        <v>50</v>
      </c>
      <c r="O363" s="57"/>
      <c r="P363" s="153">
        <f>O363*H363</f>
        <v>0</v>
      </c>
      <c r="Q363" s="153">
        <v>0.21734</v>
      </c>
      <c r="R363" s="153">
        <f>Q363*H363</f>
        <v>2.1734</v>
      </c>
      <c r="S363" s="153">
        <v>0</v>
      </c>
      <c r="T363" s="154">
        <f>S363*H363</f>
        <v>0</v>
      </c>
      <c r="U363" s="31"/>
      <c r="V363" s="31"/>
      <c r="W363" s="31"/>
      <c r="X363" s="31"/>
      <c r="Y363" s="31"/>
      <c r="Z363" s="31"/>
      <c r="AA363" s="31"/>
      <c r="AB363" s="31"/>
      <c r="AC363" s="31"/>
      <c r="AD363" s="31"/>
      <c r="AE363" s="31"/>
      <c r="AR363" s="155" t="s">
        <v>208</v>
      </c>
      <c r="AT363" s="155" t="s">
        <v>196</v>
      </c>
      <c r="AU363" s="155" t="s">
        <v>96</v>
      </c>
      <c r="AY363" s="15" t="s">
        <v>195</v>
      </c>
      <c r="BE363" s="156">
        <f>IF(N363="základní",J363,0)</f>
        <v>0</v>
      </c>
      <c r="BF363" s="156">
        <f>IF(N363="snížená",J363,0)</f>
        <v>0</v>
      </c>
      <c r="BG363" s="156">
        <f>IF(N363="zákl. přenesená",J363,0)</f>
        <v>0</v>
      </c>
      <c r="BH363" s="156">
        <f>IF(N363="sníž. přenesená",J363,0)</f>
        <v>0</v>
      </c>
      <c r="BI363" s="156">
        <f>IF(N363="nulová",J363,0)</f>
        <v>0</v>
      </c>
      <c r="BJ363" s="15" t="s">
        <v>93</v>
      </c>
      <c r="BK363" s="156">
        <f>ROUND(I363*H363,2)</f>
        <v>0</v>
      </c>
      <c r="BL363" s="15" t="s">
        <v>208</v>
      </c>
      <c r="BM363" s="155" t="s">
        <v>671</v>
      </c>
    </row>
    <row r="364" spans="1:47" s="2" customFormat="1" ht="19.5">
      <c r="A364" s="31"/>
      <c r="B364" s="32"/>
      <c r="C364" s="184"/>
      <c r="D364" s="201" t="s">
        <v>202</v>
      </c>
      <c r="E364" s="184"/>
      <c r="F364" s="202" t="s">
        <v>672</v>
      </c>
      <c r="G364" s="184"/>
      <c r="H364" s="184"/>
      <c r="I364" s="157"/>
      <c r="J364" s="184"/>
      <c r="K364" s="31"/>
      <c r="L364" s="32"/>
      <c r="M364" s="158"/>
      <c r="N364" s="159"/>
      <c r="O364" s="57"/>
      <c r="P364" s="57"/>
      <c r="Q364" s="57"/>
      <c r="R364" s="57"/>
      <c r="S364" s="57"/>
      <c r="T364" s="58"/>
      <c r="U364" s="31"/>
      <c r="V364" s="31"/>
      <c r="W364" s="31"/>
      <c r="X364" s="31"/>
      <c r="Y364" s="31"/>
      <c r="Z364" s="31"/>
      <c r="AA364" s="31"/>
      <c r="AB364" s="31"/>
      <c r="AC364" s="31"/>
      <c r="AD364" s="31"/>
      <c r="AE364" s="31"/>
      <c r="AT364" s="15" t="s">
        <v>202</v>
      </c>
      <c r="AU364" s="15" t="s">
        <v>96</v>
      </c>
    </row>
    <row r="365" spans="2:51" s="13" customFormat="1" ht="12">
      <c r="B365" s="160"/>
      <c r="C365" s="186"/>
      <c r="D365" s="201" t="s">
        <v>257</v>
      </c>
      <c r="E365" s="203" t="s">
        <v>1</v>
      </c>
      <c r="F365" s="204" t="s">
        <v>234</v>
      </c>
      <c r="G365" s="186"/>
      <c r="H365" s="205">
        <v>10</v>
      </c>
      <c r="I365" s="162"/>
      <c r="J365" s="186"/>
      <c r="L365" s="160"/>
      <c r="M365" s="163"/>
      <c r="N365" s="164"/>
      <c r="O365" s="164"/>
      <c r="P365" s="164"/>
      <c r="Q365" s="164"/>
      <c r="R365" s="164"/>
      <c r="S365" s="164"/>
      <c r="T365" s="165"/>
      <c r="AT365" s="161" t="s">
        <v>257</v>
      </c>
      <c r="AU365" s="161" t="s">
        <v>96</v>
      </c>
      <c r="AV365" s="13" t="s">
        <v>96</v>
      </c>
      <c r="AW365" s="13" t="s">
        <v>40</v>
      </c>
      <c r="AX365" s="13" t="s">
        <v>93</v>
      </c>
      <c r="AY365" s="161" t="s">
        <v>195</v>
      </c>
    </row>
    <row r="366" spans="1:65" s="2" customFormat="1" ht="24.2" customHeight="1">
      <c r="A366" s="31"/>
      <c r="B366" s="148"/>
      <c r="C366" s="196" t="s">
        <v>673</v>
      </c>
      <c r="D366" s="196" t="s">
        <v>196</v>
      </c>
      <c r="E366" s="197" t="s">
        <v>674</v>
      </c>
      <c r="F366" s="198" t="s">
        <v>675</v>
      </c>
      <c r="G366" s="199" t="s">
        <v>482</v>
      </c>
      <c r="H366" s="200">
        <v>10</v>
      </c>
      <c r="I366" s="149"/>
      <c r="J366" s="183">
        <f>ROUND(I366*H366,2)</f>
        <v>0</v>
      </c>
      <c r="K366" s="150"/>
      <c r="L366" s="32"/>
      <c r="M366" s="151" t="s">
        <v>1</v>
      </c>
      <c r="N366" s="152" t="s">
        <v>50</v>
      </c>
      <c r="O366" s="57"/>
      <c r="P366" s="153">
        <f>O366*H366</f>
        <v>0</v>
      </c>
      <c r="Q366" s="153">
        <v>0.4208</v>
      </c>
      <c r="R366" s="153">
        <f>Q366*H366</f>
        <v>4.208</v>
      </c>
      <c r="S366" s="153">
        <v>0</v>
      </c>
      <c r="T366" s="154">
        <f>S366*H366</f>
        <v>0</v>
      </c>
      <c r="U366" s="31"/>
      <c r="V366" s="31"/>
      <c r="W366" s="31"/>
      <c r="X366" s="31"/>
      <c r="Y366" s="31"/>
      <c r="Z366" s="31"/>
      <c r="AA366" s="31"/>
      <c r="AB366" s="31"/>
      <c r="AC366" s="31"/>
      <c r="AD366" s="31"/>
      <c r="AE366" s="31"/>
      <c r="AR366" s="155" t="s">
        <v>208</v>
      </c>
      <c r="AT366" s="155" t="s">
        <v>196</v>
      </c>
      <c r="AU366" s="155" t="s">
        <v>96</v>
      </c>
      <c r="AY366" s="15" t="s">
        <v>195</v>
      </c>
      <c r="BE366" s="156">
        <f>IF(N366="základní",J366,0)</f>
        <v>0</v>
      </c>
      <c r="BF366" s="156">
        <f>IF(N366="snížená",J366,0)</f>
        <v>0</v>
      </c>
      <c r="BG366" s="156">
        <f>IF(N366="zákl. přenesená",J366,0)</f>
        <v>0</v>
      </c>
      <c r="BH366" s="156">
        <f>IF(N366="sníž. přenesená",J366,0)</f>
        <v>0</v>
      </c>
      <c r="BI366" s="156">
        <f>IF(N366="nulová",J366,0)</f>
        <v>0</v>
      </c>
      <c r="BJ366" s="15" t="s">
        <v>93</v>
      </c>
      <c r="BK366" s="156">
        <f>ROUND(I366*H366,2)</f>
        <v>0</v>
      </c>
      <c r="BL366" s="15" t="s">
        <v>208</v>
      </c>
      <c r="BM366" s="155" t="s">
        <v>676</v>
      </c>
    </row>
    <row r="367" spans="1:47" s="2" customFormat="1" ht="19.5">
      <c r="A367" s="31"/>
      <c r="B367" s="32"/>
      <c r="C367" s="184"/>
      <c r="D367" s="201" t="s">
        <v>202</v>
      </c>
      <c r="E367" s="184"/>
      <c r="F367" s="202" t="s">
        <v>677</v>
      </c>
      <c r="G367" s="184"/>
      <c r="H367" s="184"/>
      <c r="I367" s="157"/>
      <c r="J367" s="184"/>
      <c r="K367" s="31"/>
      <c r="L367" s="32"/>
      <c r="M367" s="158"/>
      <c r="N367" s="159"/>
      <c r="O367" s="57"/>
      <c r="P367" s="57"/>
      <c r="Q367" s="57"/>
      <c r="R367" s="57"/>
      <c r="S367" s="57"/>
      <c r="T367" s="58"/>
      <c r="U367" s="31"/>
      <c r="V367" s="31"/>
      <c r="W367" s="31"/>
      <c r="X367" s="31"/>
      <c r="Y367" s="31"/>
      <c r="Z367" s="31"/>
      <c r="AA367" s="31"/>
      <c r="AB367" s="31"/>
      <c r="AC367" s="31"/>
      <c r="AD367" s="31"/>
      <c r="AE367" s="31"/>
      <c r="AT367" s="15" t="s">
        <v>202</v>
      </c>
      <c r="AU367" s="15" t="s">
        <v>96</v>
      </c>
    </row>
    <row r="368" spans="2:51" s="13" customFormat="1" ht="12">
      <c r="B368" s="160"/>
      <c r="C368" s="186"/>
      <c r="D368" s="201" t="s">
        <v>257</v>
      </c>
      <c r="E368" s="203" t="s">
        <v>1</v>
      </c>
      <c r="F368" s="204" t="s">
        <v>234</v>
      </c>
      <c r="G368" s="186"/>
      <c r="H368" s="205">
        <v>10</v>
      </c>
      <c r="I368" s="162"/>
      <c r="J368" s="186"/>
      <c r="L368" s="160"/>
      <c r="M368" s="163"/>
      <c r="N368" s="164"/>
      <c r="O368" s="164"/>
      <c r="P368" s="164"/>
      <c r="Q368" s="164"/>
      <c r="R368" s="164"/>
      <c r="S368" s="164"/>
      <c r="T368" s="165"/>
      <c r="AT368" s="161" t="s">
        <v>257</v>
      </c>
      <c r="AU368" s="161" t="s">
        <v>96</v>
      </c>
      <c r="AV368" s="13" t="s">
        <v>96</v>
      </c>
      <c r="AW368" s="13" t="s">
        <v>40</v>
      </c>
      <c r="AX368" s="13" t="s">
        <v>93</v>
      </c>
      <c r="AY368" s="161" t="s">
        <v>195</v>
      </c>
    </row>
    <row r="369" spans="1:65" s="2" customFormat="1" ht="21.75" customHeight="1">
      <c r="A369" s="31"/>
      <c r="B369" s="148"/>
      <c r="C369" s="196" t="s">
        <v>678</v>
      </c>
      <c r="D369" s="196" t="s">
        <v>196</v>
      </c>
      <c r="E369" s="197" t="s">
        <v>679</v>
      </c>
      <c r="F369" s="198" t="s">
        <v>680</v>
      </c>
      <c r="G369" s="199" t="s">
        <v>312</v>
      </c>
      <c r="H369" s="200">
        <v>138</v>
      </c>
      <c r="I369" s="149"/>
      <c r="J369" s="183">
        <f>ROUND(I369*H369,2)</f>
        <v>0</v>
      </c>
      <c r="K369" s="150"/>
      <c r="L369" s="32"/>
      <c r="M369" s="151" t="s">
        <v>1</v>
      </c>
      <c r="N369" s="152" t="s">
        <v>50</v>
      </c>
      <c r="O369" s="57"/>
      <c r="P369" s="153">
        <f>O369*H369</f>
        <v>0</v>
      </c>
      <c r="Q369" s="153">
        <v>0.00013</v>
      </c>
      <c r="R369" s="153">
        <f>Q369*H369</f>
        <v>0.017939999999999998</v>
      </c>
      <c r="S369" s="153">
        <v>0</v>
      </c>
      <c r="T369" s="154">
        <f>S369*H369</f>
        <v>0</v>
      </c>
      <c r="U369" s="31"/>
      <c r="V369" s="31"/>
      <c r="W369" s="31"/>
      <c r="X369" s="31"/>
      <c r="Y369" s="31"/>
      <c r="Z369" s="31"/>
      <c r="AA369" s="31"/>
      <c r="AB369" s="31"/>
      <c r="AC369" s="31"/>
      <c r="AD369" s="31"/>
      <c r="AE369" s="31"/>
      <c r="AR369" s="155" t="s">
        <v>208</v>
      </c>
      <c r="AT369" s="155" t="s">
        <v>196</v>
      </c>
      <c r="AU369" s="155" t="s">
        <v>96</v>
      </c>
      <c r="AY369" s="15" t="s">
        <v>195</v>
      </c>
      <c r="BE369" s="156">
        <f>IF(N369="základní",J369,0)</f>
        <v>0</v>
      </c>
      <c r="BF369" s="156">
        <f>IF(N369="snížená",J369,0)</f>
        <v>0</v>
      </c>
      <c r="BG369" s="156">
        <f>IF(N369="zákl. přenesená",J369,0)</f>
        <v>0</v>
      </c>
      <c r="BH369" s="156">
        <f>IF(N369="sníž. přenesená",J369,0)</f>
        <v>0</v>
      </c>
      <c r="BI369" s="156">
        <f>IF(N369="nulová",J369,0)</f>
        <v>0</v>
      </c>
      <c r="BJ369" s="15" t="s">
        <v>93</v>
      </c>
      <c r="BK369" s="156">
        <f>ROUND(I369*H369,2)</f>
        <v>0</v>
      </c>
      <c r="BL369" s="15" t="s">
        <v>208</v>
      </c>
      <c r="BM369" s="155" t="s">
        <v>681</v>
      </c>
    </row>
    <row r="370" spans="1:47" s="2" customFormat="1" ht="12">
      <c r="A370" s="31"/>
      <c r="B370" s="32"/>
      <c r="C370" s="184"/>
      <c r="D370" s="201" t="s">
        <v>202</v>
      </c>
      <c r="E370" s="184"/>
      <c r="F370" s="202" t="s">
        <v>682</v>
      </c>
      <c r="G370" s="184"/>
      <c r="H370" s="184"/>
      <c r="I370" s="157"/>
      <c r="J370" s="184"/>
      <c r="K370" s="31"/>
      <c r="L370" s="32"/>
      <c r="M370" s="158"/>
      <c r="N370" s="159"/>
      <c r="O370" s="57"/>
      <c r="P370" s="57"/>
      <c r="Q370" s="57"/>
      <c r="R370" s="57"/>
      <c r="S370" s="57"/>
      <c r="T370" s="58"/>
      <c r="U370" s="31"/>
      <c r="V370" s="31"/>
      <c r="W370" s="31"/>
      <c r="X370" s="31"/>
      <c r="Y370" s="31"/>
      <c r="Z370" s="31"/>
      <c r="AA370" s="31"/>
      <c r="AB370" s="31"/>
      <c r="AC370" s="31"/>
      <c r="AD370" s="31"/>
      <c r="AE370" s="31"/>
      <c r="AT370" s="15" t="s">
        <v>202</v>
      </c>
      <c r="AU370" s="15" t="s">
        <v>96</v>
      </c>
    </row>
    <row r="371" spans="2:51" s="13" customFormat="1" ht="12">
      <c r="B371" s="160"/>
      <c r="C371" s="186"/>
      <c r="D371" s="201" t="s">
        <v>257</v>
      </c>
      <c r="E371" s="203" t="s">
        <v>1</v>
      </c>
      <c r="F371" s="204" t="s">
        <v>467</v>
      </c>
      <c r="G371" s="186"/>
      <c r="H371" s="205">
        <v>138</v>
      </c>
      <c r="I371" s="162"/>
      <c r="J371" s="186"/>
      <c r="L371" s="160"/>
      <c r="M371" s="163"/>
      <c r="N371" s="164"/>
      <c r="O371" s="164"/>
      <c r="P371" s="164"/>
      <c r="Q371" s="164"/>
      <c r="R371" s="164"/>
      <c r="S371" s="164"/>
      <c r="T371" s="165"/>
      <c r="AT371" s="161" t="s">
        <v>257</v>
      </c>
      <c r="AU371" s="161" t="s">
        <v>96</v>
      </c>
      <c r="AV371" s="13" t="s">
        <v>96</v>
      </c>
      <c r="AW371" s="13" t="s">
        <v>40</v>
      </c>
      <c r="AX371" s="13" t="s">
        <v>93</v>
      </c>
      <c r="AY371" s="161" t="s">
        <v>195</v>
      </c>
    </row>
    <row r="372" spans="2:63" s="12" customFormat="1" ht="22.9" customHeight="1">
      <c r="B372" s="135"/>
      <c r="C372" s="192"/>
      <c r="D372" s="193" t="s">
        <v>84</v>
      </c>
      <c r="E372" s="195" t="s">
        <v>229</v>
      </c>
      <c r="F372" s="195" t="s">
        <v>683</v>
      </c>
      <c r="G372" s="192"/>
      <c r="H372" s="192"/>
      <c r="I372" s="138"/>
      <c r="J372" s="185">
        <f>BK372</f>
        <v>0</v>
      </c>
      <c r="L372" s="135"/>
      <c r="M372" s="140"/>
      <c r="N372" s="141"/>
      <c r="O372" s="141"/>
      <c r="P372" s="142">
        <f>P373+SUM(P374:P385)</f>
        <v>0</v>
      </c>
      <c r="Q372" s="141"/>
      <c r="R372" s="142">
        <f>R373+SUM(R374:R385)</f>
        <v>0.027600000000000003</v>
      </c>
      <c r="S372" s="141"/>
      <c r="T372" s="143">
        <f>T373+SUM(T374:T385)</f>
        <v>5.04</v>
      </c>
      <c r="AR372" s="136" t="s">
        <v>93</v>
      </c>
      <c r="AT372" s="144" t="s">
        <v>84</v>
      </c>
      <c r="AU372" s="144" t="s">
        <v>93</v>
      </c>
      <c r="AY372" s="136" t="s">
        <v>195</v>
      </c>
      <c r="BK372" s="145">
        <f>BK373+SUM(BK374:BK385)</f>
        <v>0</v>
      </c>
    </row>
    <row r="373" spans="1:65" s="2" customFormat="1" ht="24.2" customHeight="1">
      <c r="A373" s="31"/>
      <c r="B373" s="148"/>
      <c r="C373" s="196" t="s">
        <v>684</v>
      </c>
      <c r="D373" s="196" t="s">
        <v>196</v>
      </c>
      <c r="E373" s="197" t="s">
        <v>685</v>
      </c>
      <c r="F373" s="198" t="s">
        <v>686</v>
      </c>
      <c r="G373" s="199" t="s">
        <v>312</v>
      </c>
      <c r="H373" s="200">
        <v>276</v>
      </c>
      <c r="I373" s="149"/>
      <c r="J373" s="183">
        <f>ROUND(I373*H373,2)</f>
        <v>0</v>
      </c>
      <c r="K373" s="150"/>
      <c r="L373" s="32"/>
      <c r="M373" s="151" t="s">
        <v>1</v>
      </c>
      <c r="N373" s="152" t="s">
        <v>50</v>
      </c>
      <c r="O373" s="57"/>
      <c r="P373" s="153">
        <f>O373*H373</f>
        <v>0</v>
      </c>
      <c r="Q373" s="153">
        <v>0.0001</v>
      </c>
      <c r="R373" s="153">
        <f>Q373*H373</f>
        <v>0.027600000000000003</v>
      </c>
      <c r="S373" s="153">
        <v>0</v>
      </c>
      <c r="T373" s="154">
        <f>S373*H373</f>
        <v>0</v>
      </c>
      <c r="U373" s="31"/>
      <c r="V373" s="31"/>
      <c r="W373" s="31"/>
      <c r="X373" s="31"/>
      <c r="Y373" s="31"/>
      <c r="Z373" s="31"/>
      <c r="AA373" s="31"/>
      <c r="AB373" s="31"/>
      <c r="AC373" s="31"/>
      <c r="AD373" s="31"/>
      <c r="AE373" s="31"/>
      <c r="AR373" s="155" t="s">
        <v>208</v>
      </c>
      <c r="AT373" s="155" t="s">
        <v>196</v>
      </c>
      <c r="AU373" s="155" t="s">
        <v>96</v>
      </c>
      <c r="AY373" s="15" t="s">
        <v>195</v>
      </c>
      <c r="BE373" s="156">
        <f>IF(N373="základní",J373,0)</f>
        <v>0</v>
      </c>
      <c r="BF373" s="156">
        <f>IF(N373="snížená",J373,0)</f>
        <v>0</v>
      </c>
      <c r="BG373" s="156">
        <f>IF(N373="zákl. přenesená",J373,0)</f>
        <v>0</v>
      </c>
      <c r="BH373" s="156">
        <f>IF(N373="sníž. přenesená",J373,0)</f>
        <v>0</v>
      </c>
      <c r="BI373" s="156">
        <f>IF(N373="nulová",J373,0)</f>
        <v>0</v>
      </c>
      <c r="BJ373" s="15" t="s">
        <v>93</v>
      </c>
      <c r="BK373" s="156">
        <f>ROUND(I373*H373,2)</f>
        <v>0</v>
      </c>
      <c r="BL373" s="15" t="s">
        <v>208</v>
      </c>
      <c r="BM373" s="155" t="s">
        <v>687</v>
      </c>
    </row>
    <row r="374" spans="1:47" s="2" customFormat="1" ht="19.5">
      <c r="A374" s="31"/>
      <c r="B374" s="32"/>
      <c r="C374" s="184"/>
      <c r="D374" s="201" t="s">
        <v>202</v>
      </c>
      <c r="E374" s="184"/>
      <c r="F374" s="202" t="s">
        <v>688</v>
      </c>
      <c r="G374" s="184"/>
      <c r="H374" s="184"/>
      <c r="I374" s="157"/>
      <c r="J374" s="184"/>
      <c r="K374" s="31"/>
      <c r="L374" s="32"/>
      <c r="M374" s="158"/>
      <c r="N374" s="159"/>
      <c r="O374" s="57"/>
      <c r="P374" s="57"/>
      <c r="Q374" s="57"/>
      <c r="R374" s="57"/>
      <c r="S374" s="57"/>
      <c r="T374" s="58"/>
      <c r="U374" s="31"/>
      <c r="V374" s="31"/>
      <c r="W374" s="31"/>
      <c r="X374" s="31"/>
      <c r="Y374" s="31"/>
      <c r="Z374" s="31"/>
      <c r="AA374" s="31"/>
      <c r="AB374" s="31"/>
      <c r="AC374" s="31"/>
      <c r="AD374" s="31"/>
      <c r="AE374" s="31"/>
      <c r="AT374" s="15" t="s">
        <v>202</v>
      </c>
      <c r="AU374" s="15" t="s">
        <v>96</v>
      </c>
    </row>
    <row r="375" spans="2:51" s="13" customFormat="1" ht="12">
      <c r="B375" s="160"/>
      <c r="C375" s="186"/>
      <c r="D375" s="201" t="s">
        <v>257</v>
      </c>
      <c r="E375" s="203" t="s">
        <v>1</v>
      </c>
      <c r="F375" s="204" t="s">
        <v>689</v>
      </c>
      <c r="G375" s="186"/>
      <c r="H375" s="205">
        <v>276</v>
      </c>
      <c r="I375" s="162"/>
      <c r="J375" s="186"/>
      <c r="L375" s="160"/>
      <c r="M375" s="163"/>
      <c r="N375" s="164"/>
      <c r="O375" s="164"/>
      <c r="P375" s="164"/>
      <c r="Q375" s="164"/>
      <c r="R375" s="164"/>
      <c r="S375" s="164"/>
      <c r="T375" s="165"/>
      <c r="AT375" s="161" t="s">
        <v>257</v>
      </c>
      <c r="AU375" s="161" t="s">
        <v>96</v>
      </c>
      <c r="AV375" s="13" t="s">
        <v>96</v>
      </c>
      <c r="AW375" s="13" t="s">
        <v>40</v>
      </c>
      <c r="AX375" s="13" t="s">
        <v>93</v>
      </c>
      <c r="AY375" s="161" t="s">
        <v>195</v>
      </c>
    </row>
    <row r="376" spans="1:65" s="2" customFormat="1" ht="24.2" customHeight="1">
      <c r="A376" s="31"/>
      <c r="B376" s="148"/>
      <c r="C376" s="196" t="s">
        <v>690</v>
      </c>
      <c r="D376" s="196" t="s">
        <v>196</v>
      </c>
      <c r="E376" s="197" t="s">
        <v>691</v>
      </c>
      <c r="F376" s="198" t="s">
        <v>692</v>
      </c>
      <c r="G376" s="199" t="s">
        <v>312</v>
      </c>
      <c r="H376" s="200">
        <v>276</v>
      </c>
      <c r="I376" s="149"/>
      <c r="J376" s="183">
        <f>ROUND(I376*H376,2)</f>
        <v>0</v>
      </c>
      <c r="K376" s="150"/>
      <c r="L376" s="32"/>
      <c r="M376" s="151" t="s">
        <v>1</v>
      </c>
      <c r="N376" s="152" t="s">
        <v>50</v>
      </c>
      <c r="O376" s="57"/>
      <c r="P376" s="153">
        <f>O376*H376</f>
        <v>0</v>
      </c>
      <c r="Q376" s="153">
        <v>0</v>
      </c>
      <c r="R376" s="153">
        <f>Q376*H376</f>
        <v>0</v>
      </c>
      <c r="S376" s="153">
        <v>0</v>
      </c>
      <c r="T376" s="154">
        <f>S376*H376</f>
        <v>0</v>
      </c>
      <c r="U376" s="31"/>
      <c r="V376" s="31"/>
      <c r="W376" s="31"/>
      <c r="X376" s="31"/>
      <c r="Y376" s="31"/>
      <c r="Z376" s="31"/>
      <c r="AA376" s="31"/>
      <c r="AB376" s="31"/>
      <c r="AC376" s="31"/>
      <c r="AD376" s="31"/>
      <c r="AE376" s="31"/>
      <c r="AR376" s="155" t="s">
        <v>208</v>
      </c>
      <c r="AT376" s="155" t="s">
        <v>196</v>
      </c>
      <c r="AU376" s="155" t="s">
        <v>96</v>
      </c>
      <c r="AY376" s="15" t="s">
        <v>195</v>
      </c>
      <c r="BE376" s="156">
        <f>IF(N376="základní",J376,0)</f>
        <v>0</v>
      </c>
      <c r="BF376" s="156">
        <f>IF(N376="snížená",J376,0)</f>
        <v>0</v>
      </c>
      <c r="BG376" s="156">
        <f>IF(N376="zákl. přenesená",J376,0)</f>
        <v>0</v>
      </c>
      <c r="BH376" s="156">
        <f>IF(N376="sníž. přenesená",J376,0)</f>
        <v>0</v>
      </c>
      <c r="BI376" s="156">
        <f>IF(N376="nulová",J376,0)</f>
        <v>0</v>
      </c>
      <c r="BJ376" s="15" t="s">
        <v>93</v>
      </c>
      <c r="BK376" s="156">
        <f>ROUND(I376*H376,2)</f>
        <v>0</v>
      </c>
      <c r="BL376" s="15" t="s">
        <v>208</v>
      </c>
      <c r="BM376" s="155" t="s">
        <v>693</v>
      </c>
    </row>
    <row r="377" spans="1:47" s="2" customFormat="1" ht="19.5">
      <c r="A377" s="31"/>
      <c r="B377" s="32"/>
      <c r="C377" s="184"/>
      <c r="D377" s="201" t="s">
        <v>202</v>
      </c>
      <c r="E377" s="184"/>
      <c r="F377" s="202" t="s">
        <v>694</v>
      </c>
      <c r="G377" s="184"/>
      <c r="H377" s="184"/>
      <c r="I377" s="157"/>
      <c r="J377" s="184"/>
      <c r="K377" s="31"/>
      <c r="L377" s="32"/>
      <c r="M377" s="158"/>
      <c r="N377" s="159"/>
      <c r="O377" s="57"/>
      <c r="P377" s="57"/>
      <c r="Q377" s="57"/>
      <c r="R377" s="57"/>
      <c r="S377" s="57"/>
      <c r="T377" s="58"/>
      <c r="U377" s="31"/>
      <c r="V377" s="31"/>
      <c r="W377" s="31"/>
      <c r="X377" s="31"/>
      <c r="Y377" s="31"/>
      <c r="Z377" s="31"/>
      <c r="AA377" s="31"/>
      <c r="AB377" s="31"/>
      <c r="AC377" s="31"/>
      <c r="AD377" s="31"/>
      <c r="AE377" s="31"/>
      <c r="AT377" s="15" t="s">
        <v>202</v>
      </c>
      <c r="AU377" s="15" t="s">
        <v>96</v>
      </c>
    </row>
    <row r="378" spans="2:51" s="13" customFormat="1" ht="12">
      <c r="B378" s="160"/>
      <c r="C378" s="186"/>
      <c r="D378" s="201" t="s">
        <v>257</v>
      </c>
      <c r="E378" s="203" t="s">
        <v>1</v>
      </c>
      <c r="F378" s="204" t="s">
        <v>689</v>
      </c>
      <c r="G378" s="186"/>
      <c r="H378" s="205">
        <v>276</v>
      </c>
      <c r="I378" s="162"/>
      <c r="J378" s="186"/>
      <c r="L378" s="160"/>
      <c r="M378" s="163"/>
      <c r="N378" s="164"/>
      <c r="O378" s="164"/>
      <c r="P378" s="164"/>
      <c r="Q378" s="164"/>
      <c r="R378" s="164"/>
      <c r="S378" s="164"/>
      <c r="T378" s="165"/>
      <c r="AT378" s="161" t="s">
        <v>257</v>
      </c>
      <c r="AU378" s="161" t="s">
        <v>96</v>
      </c>
      <c r="AV378" s="13" t="s">
        <v>96</v>
      </c>
      <c r="AW378" s="13" t="s">
        <v>40</v>
      </c>
      <c r="AX378" s="13" t="s">
        <v>93</v>
      </c>
      <c r="AY378" s="161" t="s">
        <v>195</v>
      </c>
    </row>
    <row r="379" spans="1:65" s="2" customFormat="1" ht="16.5" customHeight="1">
      <c r="A379" s="31"/>
      <c r="B379" s="148"/>
      <c r="C379" s="196" t="s">
        <v>695</v>
      </c>
      <c r="D379" s="196" t="s">
        <v>196</v>
      </c>
      <c r="E379" s="197" t="s">
        <v>696</v>
      </c>
      <c r="F379" s="198" t="s">
        <v>697</v>
      </c>
      <c r="G379" s="199" t="s">
        <v>312</v>
      </c>
      <c r="H379" s="200">
        <v>252</v>
      </c>
      <c r="I379" s="149"/>
      <c r="J379" s="183">
        <f>ROUND(I379*H379,2)</f>
        <v>0</v>
      </c>
      <c r="K379" s="150"/>
      <c r="L379" s="32"/>
      <c r="M379" s="151" t="s">
        <v>1</v>
      </c>
      <c r="N379" s="152" t="s">
        <v>50</v>
      </c>
      <c r="O379" s="57"/>
      <c r="P379" s="153">
        <f>O379*H379</f>
        <v>0</v>
      </c>
      <c r="Q379" s="153">
        <v>0</v>
      </c>
      <c r="R379" s="153">
        <f>Q379*H379</f>
        <v>0</v>
      </c>
      <c r="S379" s="153">
        <v>0</v>
      </c>
      <c r="T379" s="154">
        <f>S379*H379</f>
        <v>0</v>
      </c>
      <c r="U379" s="31"/>
      <c r="V379" s="31"/>
      <c r="W379" s="31"/>
      <c r="X379" s="31"/>
      <c r="Y379" s="31"/>
      <c r="Z379" s="31"/>
      <c r="AA379" s="31"/>
      <c r="AB379" s="31"/>
      <c r="AC379" s="31"/>
      <c r="AD379" s="31"/>
      <c r="AE379" s="31"/>
      <c r="AR379" s="155" t="s">
        <v>208</v>
      </c>
      <c r="AT379" s="155" t="s">
        <v>196</v>
      </c>
      <c r="AU379" s="155" t="s">
        <v>96</v>
      </c>
      <c r="AY379" s="15" t="s">
        <v>195</v>
      </c>
      <c r="BE379" s="156">
        <f>IF(N379="základní",J379,0)</f>
        <v>0</v>
      </c>
      <c r="BF379" s="156">
        <f>IF(N379="snížená",J379,0)</f>
        <v>0</v>
      </c>
      <c r="BG379" s="156">
        <f>IF(N379="zákl. přenesená",J379,0)</f>
        <v>0</v>
      </c>
      <c r="BH379" s="156">
        <f>IF(N379="sníž. přenesená",J379,0)</f>
        <v>0</v>
      </c>
      <c r="BI379" s="156">
        <f>IF(N379="nulová",J379,0)</f>
        <v>0</v>
      </c>
      <c r="BJ379" s="15" t="s">
        <v>93</v>
      </c>
      <c r="BK379" s="156">
        <f>ROUND(I379*H379,2)</f>
        <v>0</v>
      </c>
      <c r="BL379" s="15" t="s">
        <v>208</v>
      </c>
      <c r="BM379" s="155" t="s">
        <v>698</v>
      </c>
    </row>
    <row r="380" spans="1:47" s="2" customFormat="1" ht="19.5">
      <c r="A380" s="31"/>
      <c r="B380" s="32"/>
      <c r="C380" s="184"/>
      <c r="D380" s="201" t="s">
        <v>202</v>
      </c>
      <c r="E380" s="184"/>
      <c r="F380" s="202" t="s">
        <v>699</v>
      </c>
      <c r="G380" s="184"/>
      <c r="H380" s="184"/>
      <c r="I380" s="157"/>
      <c r="J380" s="184"/>
      <c r="K380" s="31"/>
      <c r="L380" s="32"/>
      <c r="M380" s="158"/>
      <c r="N380" s="159"/>
      <c r="O380" s="57"/>
      <c r="P380" s="57"/>
      <c r="Q380" s="57"/>
      <c r="R380" s="57"/>
      <c r="S380" s="57"/>
      <c r="T380" s="58"/>
      <c r="U380" s="31"/>
      <c r="V380" s="31"/>
      <c r="W380" s="31"/>
      <c r="X380" s="31"/>
      <c r="Y380" s="31"/>
      <c r="Z380" s="31"/>
      <c r="AA380" s="31"/>
      <c r="AB380" s="31"/>
      <c r="AC380" s="31"/>
      <c r="AD380" s="31"/>
      <c r="AE380" s="31"/>
      <c r="AT380" s="15" t="s">
        <v>202</v>
      </c>
      <c r="AU380" s="15" t="s">
        <v>96</v>
      </c>
    </row>
    <row r="381" spans="2:51" s="13" customFormat="1" ht="12">
      <c r="B381" s="160"/>
      <c r="C381" s="186"/>
      <c r="D381" s="201" t="s">
        <v>257</v>
      </c>
      <c r="E381" s="203" t="s">
        <v>1</v>
      </c>
      <c r="F381" s="204" t="s">
        <v>522</v>
      </c>
      <c r="G381" s="186"/>
      <c r="H381" s="205">
        <v>252</v>
      </c>
      <c r="I381" s="162"/>
      <c r="J381" s="186"/>
      <c r="L381" s="160"/>
      <c r="M381" s="163"/>
      <c r="N381" s="164"/>
      <c r="O381" s="164"/>
      <c r="P381" s="164"/>
      <c r="Q381" s="164"/>
      <c r="R381" s="164"/>
      <c r="S381" s="164"/>
      <c r="T381" s="165"/>
      <c r="AT381" s="161" t="s">
        <v>257</v>
      </c>
      <c r="AU381" s="161" t="s">
        <v>96</v>
      </c>
      <c r="AV381" s="13" t="s">
        <v>96</v>
      </c>
      <c r="AW381" s="13" t="s">
        <v>40</v>
      </c>
      <c r="AX381" s="13" t="s">
        <v>93</v>
      </c>
      <c r="AY381" s="161" t="s">
        <v>195</v>
      </c>
    </row>
    <row r="382" spans="1:65" s="2" customFormat="1" ht="16.5" customHeight="1">
      <c r="A382" s="31"/>
      <c r="B382" s="148"/>
      <c r="C382" s="196" t="s">
        <v>700</v>
      </c>
      <c r="D382" s="196" t="s">
        <v>196</v>
      </c>
      <c r="E382" s="197" t="s">
        <v>701</v>
      </c>
      <c r="F382" s="198" t="s">
        <v>702</v>
      </c>
      <c r="G382" s="199" t="s">
        <v>296</v>
      </c>
      <c r="H382" s="200">
        <v>504</v>
      </c>
      <c r="I382" s="149"/>
      <c r="J382" s="183">
        <f>ROUND(I382*H382,2)</f>
        <v>0</v>
      </c>
      <c r="K382" s="150"/>
      <c r="L382" s="32"/>
      <c r="M382" s="151" t="s">
        <v>1</v>
      </c>
      <c r="N382" s="152" t="s">
        <v>50</v>
      </c>
      <c r="O382" s="57"/>
      <c r="P382" s="153">
        <f>O382*H382</f>
        <v>0</v>
      </c>
      <c r="Q382" s="153">
        <v>0</v>
      </c>
      <c r="R382" s="153">
        <f>Q382*H382</f>
        <v>0</v>
      </c>
      <c r="S382" s="153">
        <v>0.01</v>
      </c>
      <c r="T382" s="154">
        <f>S382*H382</f>
        <v>5.04</v>
      </c>
      <c r="U382" s="31"/>
      <c r="V382" s="31"/>
      <c r="W382" s="31"/>
      <c r="X382" s="31"/>
      <c r="Y382" s="31"/>
      <c r="Z382" s="31"/>
      <c r="AA382" s="31"/>
      <c r="AB382" s="31"/>
      <c r="AC382" s="31"/>
      <c r="AD382" s="31"/>
      <c r="AE382" s="31"/>
      <c r="AR382" s="155" t="s">
        <v>208</v>
      </c>
      <c r="AT382" s="155" t="s">
        <v>196</v>
      </c>
      <c r="AU382" s="155" t="s">
        <v>96</v>
      </c>
      <c r="AY382" s="15" t="s">
        <v>195</v>
      </c>
      <c r="BE382" s="156">
        <f>IF(N382="základní",J382,0)</f>
        <v>0</v>
      </c>
      <c r="BF382" s="156">
        <f>IF(N382="snížená",J382,0)</f>
        <v>0</v>
      </c>
      <c r="BG382" s="156">
        <f>IF(N382="zákl. přenesená",J382,0)</f>
        <v>0</v>
      </c>
      <c r="BH382" s="156">
        <f>IF(N382="sníž. přenesená",J382,0)</f>
        <v>0</v>
      </c>
      <c r="BI382" s="156">
        <f>IF(N382="nulová",J382,0)</f>
        <v>0</v>
      </c>
      <c r="BJ382" s="15" t="s">
        <v>93</v>
      </c>
      <c r="BK382" s="156">
        <f>ROUND(I382*H382,2)</f>
        <v>0</v>
      </c>
      <c r="BL382" s="15" t="s">
        <v>208</v>
      </c>
      <c r="BM382" s="155" t="s">
        <v>703</v>
      </c>
    </row>
    <row r="383" spans="1:47" s="2" customFormat="1" ht="19.5">
      <c r="A383" s="31"/>
      <c r="B383" s="32"/>
      <c r="C383" s="184"/>
      <c r="D383" s="201" t="s">
        <v>202</v>
      </c>
      <c r="E383" s="184"/>
      <c r="F383" s="202" t="s">
        <v>704</v>
      </c>
      <c r="G383" s="184"/>
      <c r="H383" s="184"/>
      <c r="I383" s="157"/>
      <c r="J383" s="184"/>
      <c r="K383" s="31"/>
      <c r="L383" s="32"/>
      <c r="M383" s="158"/>
      <c r="N383" s="159"/>
      <c r="O383" s="57"/>
      <c r="P383" s="57"/>
      <c r="Q383" s="57"/>
      <c r="R383" s="57"/>
      <c r="S383" s="57"/>
      <c r="T383" s="58"/>
      <c r="U383" s="31"/>
      <c r="V383" s="31"/>
      <c r="W383" s="31"/>
      <c r="X383" s="31"/>
      <c r="Y383" s="31"/>
      <c r="Z383" s="31"/>
      <c r="AA383" s="31"/>
      <c r="AB383" s="31"/>
      <c r="AC383" s="31"/>
      <c r="AD383" s="31"/>
      <c r="AE383" s="31"/>
      <c r="AT383" s="15" t="s">
        <v>202</v>
      </c>
      <c r="AU383" s="15" t="s">
        <v>96</v>
      </c>
    </row>
    <row r="384" spans="2:51" s="13" customFormat="1" ht="12">
      <c r="B384" s="160"/>
      <c r="C384" s="186"/>
      <c r="D384" s="201" t="s">
        <v>257</v>
      </c>
      <c r="E384" s="203" t="s">
        <v>1</v>
      </c>
      <c r="F384" s="204" t="s">
        <v>705</v>
      </c>
      <c r="G384" s="186"/>
      <c r="H384" s="205">
        <v>504</v>
      </c>
      <c r="I384" s="162"/>
      <c r="J384" s="186"/>
      <c r="L384" s="160"/>
      <c r="M384" s="163"/>
      <c r="N384" s="164"/>
      <c r="O384" s="164"/>
      <c r="P384" s="164"/>
      <c r="Q384" s="164"/>
      <c r="R384" s="164"/>
      <c r="S384" s="164"/>
      <c r="T384" s="165"/>
      <c r="AT384" s="161" t="s">
        <v>257</v>
      </c>
      <c r="AU384" s="161" t="s">
        <v>96</v>
      </c>
      <c r="AV384" s="13" t="s">
        <v>96</v>
      </c>
      <c r="AW384" s="13" t="s">
        <v>40</v>
      </c>
      <c r="AX384" s="13" t="s">
        <v>93</v>
      </c>
      <c r="AY384" s="161" t="s">
        <v>195</v>
      </c>
    </row>
    <row r="385" spans="2:63" s="12" customFormat="1" ht="20.85" customHeight="1">
      <c r="B385" s="135"/>
      <c r="C385" s="192"/>
      <c r="D385" s="193" t="s">
        <v>84</v>
      </c>
      <c r="E385" s="195" t="s">
        <v>706</v>
      </c>
      <c r="F385" s="195" t="s">
        <v>707</v>
      </c>
      <c r="G385" s="192"/>
      <c r="H385" s="192"/>
      <c r="I385" s="138"/>
      <c r="J385" s="185">
        <f>BK385</f>
        <v>0</v>
      </c>
      <c r="L385" s="135"/>
      <c r="M385" s="140"/>
      <c r="N385" s="141"/>
      <c r="O385" s="141"/>
      <c r="P385" s="142">
        <f>SUM(P386:P409)</f>
        <v>0</v>
      </c>
      <c r="Q385" s="141"/>
      <c r="R385" s="142">
        <f>SUM(R386:R409)</f>
        <v>0</v>
      </c>
      <c r="S385" s="141"/>
      <c r="T385" s="143">
        <f>SUM(T386:T409)</f>
        <v>0</v>
      </c>
      <c r="AR385" s="136" t="s">
        <v>93</v>
      </c>
      <c r="AT385" s="144" t="s">
        <v>84</v>
      </c>
      <c r="AU385" s="144" t="s">
        <v>96</v>
      </c>
      <c r="AY385" s="136" t="s">
        <v>195</v>
      </c>
      <c r="BK385" s="145">
        <f>SUM(BK386:BK409)</f>
        <v>0</v>
      </c>
    </row>
    <row r="386" spans="1:65" s="2" customFormat="1" ht="21.75" customHeight="1">
      <c r="A386" s="31"/>
      <c r="B386" s="148"/>
      <c r="C386" s="196" t="s">
        <v>708</v>
      </c>
      <c r="D386" s="196" t="s">
        <v>196</v>
      </c>
      <c r="E386" s="197" t="s">
        <v>709</v>
      </c>
      <c r="F386" s="198" t="s">
        <v>710</v>
      </c>
      <c r="G386" s="199" t="s">
        <v>312</v>
      </c>
      <c r="H386" s="200">
        <v>252</v>
      </c>
      <c r="I386" s="149"/>
      <c r="J386" s="183">
        <f>ROUND(I386*H386,2)</f>
        <v>0</v>
      </c>
      <c r="K386" s="150"/>
      <c r="L386" s="32"/>
      <c r="M386" s="151" t="s">
        <v>1</v>
      </c>
      <c r="N386" s="152" t="s">
        <v>50</v>
      </c>
      <c r="O386" s="57"/>
      <c r="P386" s="153">
        <f>O386*H386</f>
        <v>0</v>
      </c>
      <c r="Q386" s="153">
        <v>0</v>
      </c>
      <c r="R386" s="153">
        <f>Q386*H386</f>
        <v>0</v>
      </c>
      <c r="S386" s="153">
        <v>0</v>
      </c>
      <c r="T386" s="154">
        <f>S386*H386</f>
        <v>0</v>
      </c>
      <c r="U386" s="31"/>
      <c r="V386" s="31"/>
      <c r="W386" s="31"/>
      <c r="X386" s="31"/>
      <c r="Y386" s="31"/>
      <c r="Z386" s="31"/>
      <c r="AA386" s="31"/>
      <c r="AB386" s="31"/>
      <c r="AC386" s="31"/>
      <c r="AD386" s="31"/>
      <c r="AE386" s="31"/>
      <c r="AR386" s="155" t="s">
        <v>208</v>
      </c>
      <c r="AT386" s="155" t="s">
        <v>196</v>
      </c>
      <c r="AU386" s="155" t="s">
        <v>150</v>
      </c>
      <c r="AY386" s="15" t="s">
        <v>195</v>
      </c>
      <c r="BE386" s="156">
        <f>IF(N386="základní",J386,0)</f>
        <v>0</v>
      </c>
      <c r="BF386" s="156">
        <f>IF(N386="snížená",J386,0)</f>
        <v>0</v>
      </c>
      <c r="BG386" s="156">
        <f>IF(N386="zákl. přenesená",J386,0)</f>
        <v>0</v>
      </c>
      <c r="BH386" s="156">
        <f>IF(N386="sníž. přenesená",J386,0)</f>
        <v>0</v>
      </c>
      <c r="BI386" s="156">
        <f>IF(N386="nulová",J386,0)</f>
        <v>0</v>
      </c>
      <c r="BJ386" s="15" t="s">
        <v>93</v>
      </c>
      <c r="BK386" s="156">
        <f>ROUND(I386*H386,2)</f>
        <v>0</v>
      </c>
      <c r="BL386" s="15" t="s">
        <v>208</v>
      </c>
      <c r="BM386" s="155" t="s">
        <v>711</v>
      </c>
    </row>
    <row r="387" spans="1:47" s="2" customFormat="1" ht="19.5">
      <c r="A387" s="31"/>
      <c r="B387" s="32"/>
      <c r="C387" s="184"/>
      <c r="D387" s="201" t="s">
        <v>202</v>
      </c>
      <c r="E387" s="184"/>
      <c r="F387" s="202" t="s">
        <v>712</v>
      </c>
      <c r="G387" s="184"/>
      <c r="H387" s="184"/>
      <c r="I387" s="157"/>
      <c r="J387" s="184"/>
      <c r="K387" s="31"/>
      <c r="L387" s="32"/>
      <c r="M387" s="158"/>
      <c r="N387" s="159"/>
      <c r="O387" s="57"/>
      <c r="P387" s="57"/>
      <c r="Q387" s="57"/>
      <c r="R387" s="57"/>
      <c r="S387" s="57"/>
      <c r="T387" s="58"/>
      <c r="U387" s="31"/>
      <c r="V387" s="31"/>
      <c r="W387" s="31"/>
      <c r="X387" s="31"/>
      <c r="Y387" s="31"/>
      <c r="Z387" s="31"/>
      <c r="AA387" s="31"/>
      <c r="AB387" s="31"/>
      <c r="AC387" s="31"/>
      <c r="AD387" s="31"/>
      <c r="AE387" s="31"/>
      <c r="AT387" s="15" t="s">
        <v>202</v>
      </c>
      <c r="AU387" s="15" t="s">
        <v>150</v>
      </c>
    </row>
    <row r="388" spans="2:51" s="13" customFormat="1" ht="12">
      <c r="B388" s="160"/>
      <c r="C388" s="186"/>
      <c r="D388" s="201" t="s">
        <v>257</v>
      </c>
      <c r="E388" s="203" t="s">
        <v>1</v>
      </c>
      <c r="F388" s="204" t="s">
        <v>522</v>
      </c>
      <c r="G388" s="186"/>
      <c r="H388" s="205">
        <v>252</v>
      </c>
      <c r="I388" s="162"/>
      <c r="J388" s="186"/>
      <c r="L388" s="160"/>
      <c r="M388" s="163"/>
      <c r="N388" s="164"/>
      <c r="O388" s="164"/>
      <c r="P388" s="164"/>
      <c r="Q388" s="164"/>
      <c r="R388" s="164"/>
      <c r="S388" s="164"/>
      <c r="T388" s="165"/>
      <c r="AT388" s="161" t="s">
        <v>257</v>
      </c>
      <c r="AU388" s="161" t="s">
        <v>150</v>
      </c>
      <c r="AV388" s="13" t="s">
        <v>96</v>
      </c>
      <c r="AW388" s="13" t="s">
        <v>40</v>
      </c>
      <c r="AX388" s="13" t="s">
        <v>93</v>
      </c>
      <c r="AY388" s="161" t="s">
        <v>195</v>
      </c>
    </row>
    <row r="389" spans="1:65" s="2" customFormat="1" ht="24.2" customHeight="1">
      <c r="A389" s="31"/>
      <c r="B389" s="148"/>
      <c r="C389" s="196" t="s">
        <v>713</v>
      </c>
      <c r="D389" s="196" t="s">
        <v>196</v>
      </c>
      <c r="E389" s="197" t="s">
        <v>714</v>
      </c>
      <c r="F389" s="198" t="s">
        <v>715</v>
      </c>
      <c r="G389" s="199" t="s">
        <v>330</v>
      </c>
      <c r="H389" s="200">
        <v>154.98</v>
      </c>
      <c r="I389" s="149"/>
      <c r="J389" s="183">
        <f>ROUND(I389*H389,2)</f>
        <v>0</v>
      </c>
      <c r="K389" s="150"/>
      <c r="L389" s="32"/>
      <c r="M389" s="151" t="s">
        <v>1</v>
      </c>
      <c r="N389" s="152" t="s">
        <v>50</v>
      </c>
      <c r="O389" s="57"/>
      <c r="P389" s="153">
        <f>O389*H389</f>
        <v>0</v>
      </c>
      <c r="Q389" s="153">
        <v>0</v>
      </c>
      <c r="R389" s="153">
        <f>Q389*H389</f>
        <v>0</v>
      </c>
      <c r="S389" s="153">
        <v>0</v>
      </c>
      <c r="T389" s="154">
        <f>S389*H389</f>
        <v>0</v>
      </c>
      <c r="U389" s="31"/>
      <c r="V389" s="31"/>
      <c r="W389" s="31"/>
      <c r="X389" s="31"/>
      <c r="Y389" s="31"/>
      <c r="Z389" s="31"/>
      <c r="AA389" s="31"/>
      <c r="AB389" s="31"/>
      <c r="AC389" s="31"/>
      <c r="AD389" s="31"/>
      <c r="AE389" s="31"/>
      <c r="AR389" s="155" t="s">
        <v>208</v>
      </c>
      <c r="AT389" s="155" t="s">
        <v>196</v>
      </c>
      <c r="AU389" s="155" t="s">
        <v>150</v>
      </c>
      <c r="AY389" s="15" t="s">
        <v>195</v>
      </c>
      <c r="BE389" s="156">
        <f>IF(N389="základní",J389,0)</f>
        <v>0</v>
      </c>
      <c r="BF389" s="156">
        <f>IF(N389="snížená",J389,0)</f>
        <v>0</v>
      </c>
      <c r="BG389" s="156">
        <f>IF(N389="zákl. přenesená",J389,0)</f>
        <v>0</v>
      </c>
      <c r="BH389" s="156">
        <f>IF(N389="sníž. přenesená",J389,0)</f>
        <v>0</v>
      </c>
      <c r="BI389" s="156">
        <f>IF(N389="nulová",J389,0)</f>
        <v>0</v>
      </c>
      <c r="BJ389" s="15" t="s">
        <v>93</v>
      </c>
      <c r="BK389" s="156">
        <f>ROUND(I389*H389,2)</f>
        <v>0</v>
      </c>
      <c r="BL389" s="15" t="s">
        <v>208</v>
      </c>
      <c r="BM389" s="155" t="s">
        <v>716</v>
      </c>
    </row>
    <row r="390" spans="1:47" s="2" customFormat="1" ht="19.5">
      <c r="A390" s="31"/>
      <c r="B390" s="32"/>
      <c r="C390" s="184"/>
      <c r="D390" s="201" t="s">
        <v>202</v>
      </c>
      <c r="E390" s="184"/>
      <c r="F390" s="202" t="s">
        <v>717</v>
      </c>
      <c r="G390" s="184"/>
      <c r="H390" s="184"/>
      <c r="I390" s="157"/>
      <c r="J390" s="184"/>
      <c r="K390" s="31"/>
      <c r="L390" s="32"/>
      <c r="M390" s="158"/>
      <c r="N390" s="159"/>
      <c r="O390" s="57"/>
      <c r="P390" s="57"/>
      <c r="Q390" s="57"/>
      <c r="R390" s="57"/>
      <c r="S390" s="57"/>
      <c r="T390" s="58"/>
      <c r="U390" s="31"/>
      <c r="V390" s="31"/>
      <c r="W390" s="31"/>
      <c r="X390" s="31"/>
      <c r="Y390" s="31"/>
      <c r="Z390" s="31"/>
      <c r="AA390" s="31"/>
      <c r="AB390" s="31"/>
      <c r="AC390" s="31"/>
      <c r="AD390" s="31"/>
      <c r="AE390" s="31"/>
      <c r="AT390" s="15" t="s">
        <v>202</v>
      </c>
      <c r="AU390" s="15" t="s">
        <v>150</v>
      </c>
    </row>
    <row r="391" spans="2:51" s="13" customFormat="1" ht="12">
      <c r="B391" s="160"/>
      <c r="C391" s="186"/>
      <c r="D391" s="201" t="s">
        <v>257</v>
      </c>
      <c r="E391" s="203" t="s">
        <v>1</v>
      </c>
      <c r="F391" s="204" t="s">
        <v>718</v>
      </c>
      <c r="G391" s="186"/>
      <c r="H391" s="205">
        <v>64.26</v>
      </c>
      <c r="I391" s="162"/>
      <c r="J391" s="186"/>
      <c r="L391" s="160"/>
      <c r="M391" s="163"/>
      <c r="N391" s="164"/>
      <c r="O391" s="164"/>
      <c r="P391" s="164"/>
      <c r="Q391" s="164"/>
      <c r="R391" s="164"/>
      <c r="S391" s="164"/>
      <c r="T391" s="165"/>
      <c r="AT391" s="161" t="s">
        <v>257</v>
      </c>
      <c r="AU391" s="161" t="s">
        <v>150</v>
      </c>
      <c r="AV391" s="13" t="s">
        <v>96</v>
      </c>
      <c r="AW391" s="13" t="s">
        <v>40</v>
      </c>
      <c r="AX391" s="13" t="s">
        <v>85</v>
      </c>
      <c r="AY391" s="161" t="s">
        <v>195</v>
      </c>
    </row>
    <row r="392" spans="2:51" s="13" customFormat="1" ht="12">
      <c r="B392" s="160"/>
      <c r="C392" s="186"/>
      <c r="D392" s="201" t="s">
        <v>257</v>
      </c>
      <c r="E392" s="203" t="s">
        <v>1</v>
      </c>
      <c r="F392" s="204" t="s">
        <v>719</v>
      </c>
      <c r="G392" s="186"/>
      <c r="H392" s="205">
        <v>90.72</v>
      </c>
      <c r="I392" s="162"/>
      <c r="J392" s="186"/>
      <c r="L392" s="160"/>
      <c r="M392" s="163"/>
      <c r="N392" s="164"/>
      <c r="O392" s="164"/>
      <c r="P392" s="164"/>
      <c r="Q392" s="164"/>
      <c r="R392" s="164"/>
      <c r="S392" s="164"/>
      <c r="T392" s="165"/>
      <c r="AT392" s="161" t="s">
        <v>257</v>
      </c>
      <c r="AU392" s="161" t="s">
        <v>150</v>
      </c>
      <c r="AV392" s="13" t="s">
        <v>96</v>
      </c>
      <c r="AW392" s="13" t="s">
        <v>40</v>
      </c>
      <c r="AX392" s="13" t="s">
        <v>85</v>
      </c>
      <c r="AY392" s="161" t="s">
        <v>195</v>
      </c>
    </row>
    <row r="393" spans="1:65" s="2" customFormat="1" ht="24.2" customHeight="1">
      <c r="A393" s="31"/>
      <c r="B393" s="148"/>
      <c r="C393" s="196" t="s">
        <v>720</v>
      </c>
      <c r="D393" s="196" t="s">
        <v>196</v>
      </c>
      <c r="E393" s="197" t="s">
        <v>721</v>
      </c>
      <c r="F393" s="198" t="s">
        <v>722</v>
      </c>
      <c r="G393" s="199" t="s">
        <v>330</v>
      </c>
      <c r="H393" s="200">
        <v>2634.66</v>
      </c>
      <c r="I393" s="149"/>
      <c r="J393" s="183">
        <f>ROUND(I393*H393,2)</f>
        <v>0</v>
      </c>
      <c r="K393" s="150"/>
      <c r="L393" s="32"/>
      <c r="M393" s="151" t="s">
        <v>1</v>
      </c>
      <c r="N393" s="152" t="s">
        <v>50</v>
      </c>
      <c r="O393" s="57"/>
      <c r="P393" s="153">
        <f>O393*H393</f>
        <v>0</v>
      </c>
      <c r="Q393" s="153">
        <v>0</v>
      </c>
      <c r="R393" s="153">
        <f>Q393*H393</f>
        <v>0</v>
      </c>
      <c r="S393" s="153">
        <v>0</v>
      </c>
      <c r="T393" s="154">
        <f>S393*H393</f>
        <v>0</v>
      </c>
      <c r="U393" s="31"/>
      <c r="V393" s="31"/>
      <c r="W393" s="31"/>
      <c r="X393" s="31"/>
      <c r="Y393" s="31"/>
      <c r="Z393" s="31"/>
      <c r="AA393" s="31"/>
      <c r="AB393" s="31"/>
      <c r="AC393" s="31"/>
      <c r="AD393" s="31"/>
      <c r="AE393" s="31"/>
      <c r="AR393" s="155" t="s">
        <v>208</v>
      </c>
      <c r="AT393" s="155" t="s">
        <v>196</v>
      </c>
      <c r="AU393" s="155" t="s">
        <v>150</v>
      </c>
      <c r="AY393" s="15" t="s">
        <v>195</v>
      </c>
      <c r="BE393" s="156">
        <f>IF(N393="základní",J393,0)</f>
        <v>0</v>
      </c>
      <c r="BF393" s="156">
        <f>IF(N393="snížená",J393,0)</f>
        <v>0</v>
      </c>
      <c r="BG393" s="156">
        <f>IF(N393="zákl. přenesená",J393,0)</f>
        <v>0</v>
      </c>
      <c r="BH393" s="156">
        <f>IF(N393="sníž. přenesená",J393,0)</f>
        <v>0</v>
      </c>
      <c r="BI393" s="156">
        <f>IF(N393="nulová",J393,0)</f>
        <v>0</v>
      </c>
      <c r="BJ393" s="15" t="s">
        <v>93</v>
      </c>
      <c r="BK393" s="156">
        <f>ROUND(I393*H393,2)</f>
        <v>0</v>
      </c>
      <c r="BL393" s="15" t="s">
        <v>208</v>
      </c>
      <c r="BM393" s="155" t="s">
        <v>723</v>
      </c>
    </row>
    <row r="394" spans="1:47" s="2" customFormat="1" ht="19.5">
      <c r="A394" s="31"/>
      <c r="B394" s="32"/>
      <c r="C394" s="184"/>
      <c r="D394" s="201" t="s">
        <v>202</v>
      </c>
      <c r="E394" s="184"/>
      <c r="F394" s="202" t="s">
        <v>722</v>
      </c>
      <c r="G394" s="184"/>
      <c r="H394" s="184"/>
      <c r="I394" s="157"/>
      <c r="J394" s="184"/>
      <c r="K394" s="31"/>
      <c r="L394" s="32"/>
      <c r="M394" s="158"/>
      <c r="N394" s="159"/>
      <c r="O394" s="57"/>
      <c r="P394" s="57"/>
      <c r="Q394" s="57"/>
      <c r="R394" s="57"/>
      <c r="S394" s="57"/>
      <c r="T394" s="58"/>
      <c r="U394" s="31"/>
      <c r="V394" s="31"/>
      <c r="W394" s="31"/>
      <c r="X394" s="31"/>
      <c r="Y394" s="31"/>
      <c r="Z394" s="31"/>
      <c r="AA394" s="31"/>
      <c r="AB394" s="31"/>
      <c r="AC394" s="31"/>
      <c r="AD394" s="31"/>
      <c r="AE394" s="31"/>
      <c r="AT394" s="15" t="s">
        <v>202</v>
      </c>
      <c r="AU394" s="15" t="s">
        <v>150</v>
      </c>
    </row>
    <row r="395" spans="2:51" s="13" customFormat="1" ht="12">
      <c r="B395" s="160"/>
      <c r="C395" s="186"/>
      <c r="D395" s="201" t="s">
        <v>257</v>
      </c>
      <c r="E395" s="203" t="s">
        <v>1</v>
      </c>
      <c r="F395" s="204" t="s">
        <v>724</v>
      </c>
      <c r="G395" s="186"/>
      <c r="H395" s="205">
        <v>2634.66</v>
      </c>
      <c r="I395" s="162"/>
      <c r="J395" s="186"/>
      <c r="L395" s="160"/>
      <c r="M395" s="163"/>
      <c r="N395" s="164"/>
      <c r="O395" s="164"/>
      <c r="P395" s="164"/>
      <c r="Q395" s="164"/>
      <c r="R395" s="164"/>
      <c r="S395" s="164"/>
      <c r="T395" s="165"/>
      <c r="AT395" s="161" t="s">
        <v>257</v>
      </c>
      <c r="AU395" s="161" t="s">
        <v>150</v>
      </c>
      <c r="AV395" s="13" t="s">
        <v>96</v>
      </c>
      <c r="AW395" s="13" t="s">
        <v>40</v>
      </c>
      <c r="AX395" s="13" t="s">
        <v>85</v>
      </c>
      <c r="AY395" s="161" t="s">
        <v>195</v>
      </c>
    </row>
    <row r="396" spans="1:65" s="2" customFormat="1" ht="24.2" customHeight="1">
      <c r="A396" s="31"/>
      <c r="B396" s="148"/>
      <c r="C396" s="196" t="s">
        <v>725</v>
      </c>
      <c r="D396" s="196" t="s">
        <v>196</v>
      </c>
      <c r="E396" s="197" t="s">
        <v>726</v>
      </c>
      <c r="F396" s="198" t="s">
        <v>727</v>
      </c>
      <c r="G396" s="199" t="s">
        <v>330</v>
      </c>
      <c r="H396" s="200">
        <v>154.98</v>
      </c>
      <c r="I396" s="149"/>
      <c r="J396" s="183">
        <f>ROUND(I396*H396,2)</f>
        <v>0</v>
      </c>
      <c r="K396" s="150"/>
      <c r="L396" s="32"/>
      <c r="M396" s="151" t="s">
        <v>1</v>
      </c>
      <c r="N396" s="152" t="s">
        <v>50</v>
      </c>
      <c r="O396" s="57"/>
      <c r="P396" s="153">
        <f>O396*H396</f>
        <v>0</v>
      </c>
      <c r="Q396" s="153">
        <v>0</v>
      </c>
      <c r="R396" s="153">
        <f>Q396*H396</f>
        <v>0</v>
      </c>
      <c r="S396" s="153">
        <v>0</v>
      </c>
      <c r="T396" s="154">
        <f>S396*H396</f>
        <v>0</v>
      </c>
      <c r="U396" s="31"/>
      <c r="V396" s="31"/>
      <c r="W396" s="31"/>
      <c r="X396" s="31"/>
      <c r="Y396" s="31"/>
      <c r="Z396" s="31"/>
      <c r="AA396" s="31"/>
      <c r="AB396" s="31"/>
      <c r="AC396" s="31"/>
      <c r="AD396" s="31"/>
      <c r="AE396" s="31"/>
      <c r="AR396" s="155" t="s">
        <v>208</v>
      </c>
      <c r="AT396" s="155" t="s">
        <v>196</v>
      </c>
      <c r="AU396" s="155" t="s">
        <v>150</v>
      </c>
      <c r="AY396" s="15" t="s">
        <v>195</v>
      </c>
      <c r="BE396" s="156">
        <f>IF(N396="základní",J396,0)</f>
        <v>0</v>
      </c>
      <c r="BF396" s="156">
        <f>IF(N396="snížená",J396,0)</f>
        <v>0</v>
      </c>
      <c r="BG396" s="156">
        <f>IF(N396="zákl. přenesená",J396,0)</f>
        <v>0</v>
      </c>
      <c r="BH396" s="156">
        <f>IF(N396="sníž. přenesená",J396,0)</f>
        <v>0</v>
      </c>
      <c r="BI396" s="156">
        <f>IF(N396="nulová",J396,0)</f>
        <v>0</v>
      </c>
      <c r="BJ396" s="15" t="s">
        <v>93</v>
      </c>
      <c r="BK396" s="156">
        <f>ROUND(I396*H396,2)</f>
        <v>0</v>
      </c>
      <c r="BL396" s="15" t="s">
        <v>208</v>
      </c>
      <c r="BM396" s="155" t="s">
        <v>728</v>
      </c>
    </row>
    <row r="397" spans="1:47" s="2" customFormat="1" ht="19.5">
      <c r="A397" s="31"/>
      <c r="B397" s="32"/>
      <c r="C397" s="184"/>
      <c r="D397" s="201" t="s">
        <v>202</v>
      </c>
      <c r="E397" s="184"/>
      <c r="F397" s="202" t="s">
        <v>729</v>
      </c>
      <c r="G397" s="184"/>
      <c r="H397" s="184"/>
      <c r="I397" s="157"/>
      <c r="J397" s="184"/>
      <c r="K397" s="31"/>
      <c r="L397" s="32"/>
      <c r="M397" s="158"/>
      <c r="N397" s="159"/>
      <c r="O397" s="57"/>
      <c r="P397" s="57"/>
      <c r="Q397" s="57"/>
      <c r="R397" s="57"/>
      <c r="S397" s="57"/>
      <c r="T397" s="58"/>
      <c r="U397" s="31"/>
      <c r="V397" s="31"/>
      <c r="W397" s="31"/>
      <c r="X397" s="31"/>
      <c r="Y397" s="31"/>
      <c r="Z397" s="31"/>
      <c r="AA397" s="31"/>
      <c r="AB397" s="31"/>
      <c r="AC397" s="31"/>
      <c r="AD397" s="31"/>
      <c r="AE397" s="31"/>
      <c r="AT397" s="15" t="s">
        <v>202</v>
      </c>
      <c r="AU397" s="15" t="s">
        <v>150</v>
      </c>
    </row>
    <row r="398" spans="2:51" s="13" customFormat="1" ht="12">
      <c r="B398" s="160"/>
      <c r="C398" s="186"/>
      <c r="D398" s="201" t="s">
        <v>257</v>
      </c>
      <c r="E398" s="203" t="s">
        <v>1</v>
      </c>
      <c r="F398" s="204" t="s">
        <v>718</v>
      </c>
      <c r="G398" s="186"/>
      <c r="H398" s="205">
        <v>64.26</v>
      </c>
      <c r="I398" s="162"/>
      <c r="J398" s="186"/>
      <c r="L398" s="160"/>
      <c r="M398" s="163"/>
      <c r="N398" s="164"/>
      <c r="O398" s="164"/>
      <c r="P398" s="164"/>
      <c r="Q398" s="164"/>
      <c r="R398" s="164"/>
      <c r="S398" s="164"/>
      <c r="T398" s="165"/>
      <c r="AT398" s="161" t="s">
        <v>257</v>
      </c>
      <c r="AU398" s="161" t="s">
        <v>150</v>
      </c>
      <c r="AV398" s="13" t="s">
        <v>96</v>
      </c>
      <c r="AW398" s="13" t="s">
        <v>40</v>
      </c>
      <c r="AX398" s="13" t="s">
        <v>85</v>
      </c>
      <c r="AY398" s="161" t="s">
        <v>195</v>
      </c>
    </row>
    <row r="399" spans="2:51" s="13" customFormat="1" ht="12">
      <c r="B399" s="160"/>
      <c r="C399" s="186"/>
      <c r="D399" s="201" t="s">
        <v>257</v>
      </c>
      <c r="E399" s="203" t="s">
        <v>1</v>
      </c>
      <c r="F399" s="204" t="s">
        <v>719</v>
      </c>
      <c r="G399" s="186"/>
      <c r="H399" s="205">
        <v>90.72</v>
      </c>
      <c r="I399" s="162"/>
      <c r="J399" s="186"/>
      <c r="L399" s="160"/>
      <c r="M399" s="163"/>
      <c r="N399" s="164"/>
      <c r="O399" s="164"/>
      <c r="P399" s="164"/>
      <c r="Q399" s="164"/>
      <c r="R399" s="164"/>
      <c r="S399" s="164"/>
      <c r="T399" s="165"/>
      <c r="AT399" s="161" t="s">
        <v>257</v>
      </c>
      <c r="AU399" s="161" t="s">
        <v>150</v>
      </c>
      <c r="AV399" s="13" t="s">
        <v>96</v>
      </c>
      <c r="AW399" s="13" t="s">
        <v>40</v>
      </c>
      <c r="AX399" s="13" t="s">
        <v>85</v>
      </c>
      <c r="AY399" s="161" t="s">
        <v>195</v>
      </c>
    </row>
    <row r="400" spans="1:65" s="2" customFormat="1" ht="33" customHeight="1">
      <c r="A400" s="31"/>
      <c r="B400" s="148"/>
      <c r="C400" s="196" t="s">
        <v>730</v>
      </c>
      <c r="D400" s="196" t="s">
        <v>196</v>
      </c>
      <c r="E400" s="197" t="s">
        <v>731</v>
      </c>
      <c r="F400" s="198" t="s">
        <v>732</v>
      </c>
      <c r="G400" s="199" t="s">
        <v>330</v>
      </c>
      <c r="H400" s="200">
        <v>154.98</v>
      </c>
      <c r="I400" s="149"/>
      <c r="J400" s="183">
        <f>ROUND(I400*H400,2)</f>
        <v>0</v>
      </c>
      <c r="K400" s="150"/>
      <c r="L400" s="32"/>
      <c r="M400" s="151" t="s">
        <v>1</v>
      </c>
      <c r="N400" s="152" t="s">
        <v>50</v>
      </c>
      <c r="O400" s="57"/>
      <c r="P400" s="153">
        <f>O400*H400</f>
        <v>0</v>
      </c>
      <c r="Q400" s="153">
        <v>0</v>
      </c>
      <c r="R400" s="153">
        <f>Q400*H400</f>
        <v>0</v>
      </c>
      <c r="S400" s="153">
        <v>0</v>
      </c>
      <c r="T400" s="154">
        <f>S400*H400</f>
        <v>0</v>
      </c>
      <c r="U400" s="31"/>
      <c r="V400" s="31"/>
      <c r="W400" s="31"/>
      <c r="X400" s="31"/>
      <c r="Y400" s="31"/>
      <c r="Z400" s="31"/>
      <c r="AA400" s="31"/>
      <c r="AB400" s="31"/>
      <c r="AC400" s="31"/>
      <c r="AD400" s="31"/>
      <c r="AE400" s="31"/>
      <c r="AR400" s="155" t="s">
        <v>208</v>
      </c>
      <c r="AT400" s="155" t="s">
        <v>196</v>
      </c>
      <c r="AU400" s="155" t="s">
        <v>150</v>
      </c>
      <c r="AY400" s="15" t="s">
        <v>195</v>
      </c>
      <c r="BE400" s="156">
        <f>IF(N400="základní",J400,0)</f>
        <v>0</v>
      </c>
      <c r="BF400" s="156">
        <f>IF(N400="snížená",J400,0)</f>
        <v>0</v>
      </c>
      <c r="BG400" s="156">
        <f>IF(N400="zákl. přenesená",J400,0)</f>
        <v>0</v>
      </c>
      <c r="BH400" s="156">
        <f>IF(N400="sníž. přenesená",J400,0)</f>
        <v>0</v>
      </c>
      <c r="BI400" s="156">
        <f>IF(N400="nulová",J400,0)</f>
        <v>0</v>
      </c>
      <c r="BJ400" s="15" t="s">
        <v>93</v>
      </c>
      <c r="BK400" s="156">
        <f>ROUND(I400*H400,2)</f>
        <v>0</v>
      </c>
      <c r="BL400" s="15" t="s">
        <v>208</v>
      </c>
      <c r="BM400" s="155" t="s">
        <v>733</v>
      </c>
    </row>
    <row r="401" spans="1:47" s="2" customFormat="1" ht="29.25">
      <c r="A401" s="31"/>
      <c r="B401" s="32"/>
      <c r="C401" s="184"/>
      <c r="D401" s="201" t="s">
        <v>202</v>
      </c>
      <c r="E401" s="184"/>
      <c r="F401" s="202" t="s">
        <v>734</v>
      </c>
      <c r="G401" s="184"/>
      <c r="H401" s="184"/>
      <c r="I401" s="157"/>
      <c r="J401" s="184"/>
      <c r="K401" s="31"/>
      <c r="L401" s="32"/>
      <c r="M401" s="158"/>
      <c r="N401" s="159"/>
      <c r="O401" s="57"/>
      <c r="P401" s="57"/>
      <c r="Q401" s="57"/>
      <c r="R401" s="57"/>
      <c r="S401" s="57"/>
      <c r="T401" s="58"/>
      <c r="U401" s="31"/>
      <c r="V401" s="31"/>
      <c r="W401" s="31"/>
      <c r="X401" s="31"/>
      <c r="Y401" s="31"/>
      <c r="Z401" s="31"/>
      <c r="AA401" s="31"/>
      <c r="AB401" s="31"/>
      <c r="AC401" s="31"/>
      <c r="AD401" s="31"/>
      <c r="AE401" s="31"/>
      <c r="AT401" s="15" t="s">
        <v>202</v>
      </c>
      <c r="AU401" s="15" t="s">
        <v>150</v>
      </c>
    </row>
    <row r="402" spans="2:51" s="13" customFormat="1" ht="12">
      <c r="B402" s="160"/>
      <c r="C402" s="186"/>
      <c r="D402" s="201" t="s">
        <v>257</v>
      </c>
      <c r="E402" s="203" t="s">
        <v>1</v>
      </c>
      <c r="F402" s="204" t="s">
        <v>718</v>
      </c>
      <c r="G402" s="186"/>
      <c r="H402" s="205">
        <v>64.26</v>
      </c>
      <c r="I402" s="162"/>
      <c r="J402" s="186"/>
      <c r="L402" s="160"/>
      <c r="M402" s="163"/>
      <c r="N402" s="164"/>
      <c r="O402" s="164"/>
      <c r="P402" s="164"/>
      <c r="Q402" s="164"/>
      <c r="R402" s="164"/>
      <c r="S402" s="164"/>
      <c r="T402" s="165"/>
      <c r="AT402" s="161" t="s">
        <v>257</v>
      </c>
      <c r="AU402" s="161" t="s">
        <v>150</v>
      </c>
      <c r="AV402" s="13" t="s">
        <v>96</v>
      </c>
      <c r="AW402" s="13" t="s">
        <v>40</v>
      </c>
      <c r="AX402" s="13" t="s">
        <v>85</v>
      </c>
      <c r="AY402" s="161" t="s">
        <v>195</v>
      </c>
    </row>
    <row r="403" spans="2:51" s="13" customFormat="1" ht="12">
      <c r="B403" s="160"/>
      <c r="C403" s="186"/>
      <c r="D403" s="201" t="s">
        <v>257</v>
      </c>
      <c r="E403" s="203" t="s">
        <v>1</v>
      </c>
      <c r="F403" s="204" t="s">
        <v>719</v>
      </c>
      <c r="G403" s="186"/>
      <c r="H403" s="205">
        <v>90.72</v>
      </c>
      <c r="I403" s="162"/>
      <c r="J403" s="186"/>
      <c r="L403" s="160"/>
      <c r="M403" s="163"/>
      <c r="N403" s="164"/>
      <c r="O403" s="164"/>
      <c r="P403" s="164"/>
      <c r="Q403" s="164"/>
      <c r="R403" s="164"/>
      <c r="S403" s="164"/>
      <c r="T403" s="165"/>
      <c r="AT403" s="161" t="s">
        <v>257</v>
      </c>
      <c r="AU403" s="161" t="s">
        <v>150</v>
      </c>
      <c r="AV403" s="13" t="s">
        <v>96</v>
      </c>
      <c r="AW403" s="13" t="s">
        <v>40</v>
      </c>
      <c r="AX403" s="13" t="s">
        <v>85</v>
      </c>
      <c r="AY403" s="161" t="s">
        <v>195</v>
      </c>
    </row>
    <row r="404" spans="1:65" s="2" customFormat="1" ht="24.2" customHeight="1">
      <c r="A404" s="31"/>
      <c r="B404" s="148"/>
      <c r="C404" s="196" t="s">
        <v>735</v>
      </c>
      <c r="D404" s="196" t="s">
        <v>196</v>
      </c>
      <c r="E404" s="197" t="s">
        <v>736</v>
      </c>
      <c r="F404" s="198" t="s">
        <v>737</v>
      </c>
      <c r="G404" s="199" t="s">
        <v>330</v>
      </c>
      <c r="H404" s="200">
        <v>24</v>
      </c>
      <c r="I404" s="149"/>
      <c r="J404" s="183">
        <f>ROUND(I404*H404,2)</f>
        <v>0</v>
      </c>
      <c r="K404" s="150"/>
      <c r="L404" s="32"/>
      <c r="M404" s="151" t="s">
        <v>1</v>
      </c>
      <c r="N404" s="152" t="s">
        <v>50</v>
      </c>
      <c r="O404" s="57"/>
      <c r="P404" s="153">
        <f>O404*H404</f>
        <v>0</v>
      </c>
      <c r="Q404" s="153">
        <v>0</v>
      </c>
      <c r="R404" s="153">
        <f>Q404*H404</f>
        <v>0</v>
      </c>
      <c r="S404" s="153">
        <v>0</v>
      </c>
      <c r="T404" s="154">
        <f>S404*H404</f>
        <v>0</v>
      </c>
      <c r="U404" s="31"/>
      <c r="V404" s="31"/>
      <c r="W404" s="31"/>
      <c r="X404" s="31"/>
      <c r="Y404" s="31"/>
      <c r="Z404" s="31"/>
      <c r="AA404" s="31"/>
      <c r="AB404" s="31"/>
      <c r="AC404" s="31"/>
      <c r="AD404" s="31"/>
      <c r="AE404" s="31"/>
      <c r="AR404" s="155" t="s">
        <v>208</v>
      </c>
      <c r="AT404" s="155" t="s">
        <v>196</v>
      </c>
      <c r="AU404" s="155" t="s">
        <v>150</v>
      </c>
      <c r="AY404" s="15" t="s">
        <v>195</v>
      </c>
      <c r="BE404" s="156">
        <f>IF(N404="základní",J404,0)</f>
        <v>0</v>
      </c>
      <c r="BF404" s="156">
        <f>IF(N404="snížená",J404,0)</f>
        <v>0</v>
      </c>
      <c r="BG404" s="156">
        <f>IF(N404="zákl. přenesená",J404,0)</f>
        <v>0</v>
      </c>
      <c r="BH404" s="156">
        <f>IF(N404="sníž. přenesená",J404,0)</f>
        <v>0</v>
      </c>
      <c r="BI404" s="156">
        <f>IF(N404="nulová",J404,0)</f>
        <v>0</v>
      </c>
      <c r="BJ404" s="15" t="s">
        <v>93</v>
      </c>
      <c r="BK404" s="156">
        <f>ROUND(I404*H404,2)</f>
        <v>0</v>
      </c>
      <c r="BL404" s="15" t="s">
        <v>208</v>
      </c>
      <c r="BM404" s="155" t="s">
        <v>738</v>
      </c>
    </row>
    <row r="405" spans="1:47" s="2" customFormat="1" ht="29.25">
      <c r="A405" s="31"/>
      <c r="B405" s="32"/>
      <c r="C405" s="184"/>
      <c r="D405" s="201" t="s">
        <v>202</v>
      </c>
      <c r="E405" s="184"/>
      <c r="F405" s="202" t="s">
        <v>739</v>
      </c>
      <c r="G405" s="184"/>
      <c r="H405" s="184"/>
      <c r="I405" s="157"/>
      <c r="J405" s="184"/>
      <c r="K405" s="31"/>
      <c r="L405" s="32"/>
      <c r="M405" s="158"/>
      <c r="N405" s="159"/>
      <c r="O405" s="57"/>
      <c r="P405" s="57"/>
      <c r="Q405" s="57"/>
      <c r="R405" s="57"/>
      <c r="S405" s="57"/>
      <c r="T405" s="58"/>
      <c r="U405" s="31"/>
      <c r="V405" s="31"/>
      <c r="W405" s="31"/>
      <c r="X405" s="31"/>
      <c r="Y405" s="31"/>
      <c r="Z405" s="31"/>
      <c r="AA405" s="31"/>
      <c r="AB405" s="31"/>
      <c r="AC405" s="31"/>
      <c r="AD405" s="31"/>
      <c r="AE405" s="31"/>
      <c r="AT405" s="15" t="s">
        <v>202</v>
      </c>
      <c r="AU405" s="15" t="s">
        <v>150</v>
      </c>
    </row>
    <row r="406" spans="2:51" s="13" customFormat="1" ht="12">
      <c r="B406" s="160"/>
      <c r="C406" s="186"/>
      <c r="D406" s="201" t="s">
        <v>257</v>
      </c>
      <c r="E406" s="203" t="s">
        <v>1</v>
      </c>
      <c r="F406" s="204" t="s">
        <v>740</v>
      </c>
      <c r="G406" s="186"/>
      <c r="H406" s="205">
        <v>24</v>
      </c>
      <c r="I406" s="162"/>
      <c r="J406" s="186"/>
      <c r="L406" s="160"/>
      <c r="M406" s="163"/>
      <c r="N406" s="164"/>
      <c r="O406" s="164"/>
      <c r="P406" s="164"/>
      <c r="Q406" s="164"/>
      <c r="R406" s="164"/>
      <c r="S406" s="164"/>
      <c r="T406" s="165"/>
      <c r="AT406" s="161" t="s">
        <v>257</v>
      </c>
      <c r="AU406" s="161" t="s">
        <v>150</v>
      </c>
      <c r="AV406" s="13" t="s">
        <v>96</v>
      </c>
      <c r="AW406" s="13" t="s">
        <v>40</v>
      </c>
      <c r="AX406" s="13" t="s">
        <v>93</v>
      </c>
      <c r="AY406" s="161" t="s">
        <v>195</v>
      </c>
    </row>
    <row r="407" spans="1:65" s="2" customFormat="1" ht="24.2" customHeight="1">
      <c r="A407" s="31"/>
      <c r="B407" s="148"/>
      <c r="C407" s="196" t="s">
        <v>741</v>
      </c>
      <c r="D407" s="196" t="s">
        <v>196</v>
      </c>
      <c r="E407" s="197" t="s">
        <v>742</v>
      </c>
      <c r="F407" s="198" t="s">
        <v>743</v>
      </c>
      <c r="G407" s="199" t="s">
        <v>330</v>
      </c>
      <c r="H407" s="200">
        <v>9</v>
      </c>
      <c r="I407" s="149"/>
      <c r="J407" s="183">
        <f>ROUND(I407*H407,2)</f>
        <v>0</v>
      </c>
      <c r="K407" s="150"/>
      <c r="L407" s="32"/>
      <c r="M407" s="151" t="s">
        <v>1</v>
      </c>
      <c r="N407" s="152" t="s">
        <v>50</v>
      </c>
      <c r="O407" s="57"/>
      <c r="P407" s="153">
        <f>O407*H407</f>
        <v>0</v>
      </c>
      <c r="Q407" s="153">
        <v>0</v>
      </c>
      <c r="R407" s="153">
        <f>Q407*H407</f>
        <v>0</v>
      </c>
      <c r="S407" s="153">
        <v>0</v>
      </c>
      <c r="T407" s="154">
        <f>S407*H407</f>
        <v>0</v>
      </c>
      <c r="U407" s="31"/>
      <c r="V407" s="31"/>
      <c r="W407" s="31"/>
      <c r="X407" s="31"/>
      <c r="Y407" s="31"/>
      <c r="Z407" s="31"/>
      <c r="AA407" s="31"/>
      <c r="AB407" s="31"/>
      <c r="AC407" s="31"/>
      <c r="AD407" s="31"/>
      <c r="AE407" s="31"/>
      <c r="AR407" s="155" t="s">
        <v>208</v>
      </c>
      <c r="AT407" s="155" t="s">
        <v>196</v>
      </c>
      <c r="AU407" s="155" t="s">
        <v>150</v>
      </c>
      <c r="AY407" s="15" t="s">
        <v>195</v>
      </c>
      <c r="BE407" s="156">
        <f>IF(N407="základní",J407,0)</f>
        <v>0</v>
      </c>
      <c r="BF407" s="156">
        <f>IF(N407="snížená",J407,0)</f>
        <v>0</v>
      </c>
      <c r="BG407" s="156">
        <f>IF(N407="zákl. přenesená",J407,0)</f>
        <v>0</v>
      </c>
      <c r="BH407" s="156">
        <f>IF(N407="sníž. přenesená",J407,0)</f>
        <v>0</v>
      </c>
      <c r="BI407" s="156">
        <f>IF(N407="nulová",J407,0)</f>
        <v>0</v>
      </c>
      <c r="BJ407" s="15" t="s">
        <v>93</v>
      </c>
      <c r="BK407" s="156">
        <f>ROUND(I407*H407,2)</f>
        <v>0</v>
      </c>
      <c r="BL407" s="15" t="s">
        <v>208</v>
      </c>
      <c r="BM407" s="155" t="s">
        <v>744</v>
      </c>
    </row>
    <row r="408" spans="1:47" s="2" customFormat="1" ht="29.25">
      <c r="A408" s="31"/>
      <c r="B408" s="32"/>
      <c r="C408" s="184"/>
      <c r="D408" s="201" t="s">
        <v>202</v>
      </c>
      <c r="E408" s="184"/>
      <c r="F408" s="202" t="s">
        <v>745</v>
      </c>
      <c r="G408" s="184"/>
      <c r="H408" s="184"/>
      <c r="I408" s="157"/>
      <c r="J408" s="184"/>
      <c r="K408" s="31"/>
      <c r="L408" s="32"/>
      <c r="M408" s="158"/>
      <c r="N408" s="159"/>
      <c r="O408" s="57"/>
      <c r="P408" s="57"/>
      <c r="Q408" s="57"/>
      <c r="R408" s="57"/>
      <c r="S408" s="57"/>
      <c r="T408" s="58"/>
      <c r="U408" s="31"/>
      <c r="V408" s="31"/>
      <c r="W408" s="31"/>
      <c r="X408" s="31"/>
      <c r="Y408" s="31"/>
      <c r="Z408" s="31"/>
      <c r="AA408" s="31"/>
      <c r="AB408" s="31"/>
      <c r="AC408" s="31"/>
      <c r="AD408" s="31"/>
      <c r="AE408" s="31"/>
      <c r="AT408" s="15" t="s">
        <v>202</v>
      </c>
      <c r="AU408" s="15" t="s">
        <v>150</v>
      </c>
    </row>
    <row r="409" spans="2:51" s="13" customFormat="1" ht="12">
      <c r="B409" s="160"/>
      <c r="C409" s="186"/>
      <c r="D409" s="201" t="s">
        <v>257</v>
      </c>
      <c r="E409" s="203" t="s">
        <v>1</v>
      </c>
      <c r="F409" s="204" t="s">
        <v>229</v>
      </c>
      <c r="G409" s="186"/>
      <c r="H409" s="205">
        <v>9</v>
      </c>
      <c r="I409" s="162"/>
      <c r="J409" s="186"/>
      <c r="L409" s="160"/>
      <c r="M409" s="163"/>
      <c r="N409" s="164"/>
      <c r="O409" s="164"/>
      <c r="P409" s="164"/>
      <c r="Q409" s="164"/>
      <c r="R409" s="164"/>
      <c r="S409" s="164"/>
      <c r="T409" s="165"/>
      <c r="AT409" s="161" t="s">
        <v>257</v>
      </c>
      <c r="AU409" s="161" t="s">
        <v>150</v>
      </c>
      <c r="AV409" s="13" t="s">
        <v>96</v>
      </c>
      <c r="AW409" s="13" t="s">
        <v>40</v>
      </c>
      <c r="AX409" s="13" t="s">
        <v>93</v>
      </c>
      <c r="AY409" s="161" t="s">
        <v>195</v>
      </c>
    </row>
    <row r="410" spans="2:63" s="12" customFormat="1" ht="22.9" customHeight="1">
      <c r="B410" s="135"/>
      <c r="C410" s="192"/>
      <c r="D410" s="193" t="s">
        <v>84</v>
      </c>
      <c r="E410" s="195" t="s">
        <v>746</v>
      </c>
      <c r="F410" s="195" t="s">
        <v>747</v>
      </c>
      <c r="G410" s="192"/>
      <c r="H410" s="192"/>
      <c r="I410" s="138"/>
      <c r="J410" s="185">
        <f>BK410</f>
        <v>0</v>
      </c>
      <c r="L410" s="135"/>
      <c r="M410" s="140"/>
      <c r="N410" s="141"/>
      <c r="O410" s="141"/>
      <c r="P410" s="142">
        <f>SUM(P411:P416)</f>
        <v>0</v>
      </c>
      <c r="Q410" s="141"/>
      <c r="R410" s="142">
        <f>SUM(R411:R416)</f>
        <v>0</v>
      </c>
      <c r="S410" s="141"/>
      <c r="T410" s="143">
        <f>SUM(T411:T416)</f>
        <v>0</v>
      </c>
      <c r="AR410" s="136" t="s">
        <v>93</v>
      </c>
      <c r="AT410" s="144" t="s">
        <v>84</v>
      </c>
      <c r="AU410" s="144" t="s">
        <v>93</v>
      </c>
      <c r="AY410" s="136" t="s">
        <v>195</v>
      </c>
      <c r="BK410" s="145">
        <f>SUM(BK411:BK416)</f>
        <v>0</v>
      </c>
    </row>
    <row r="411" spans="1:65" s="2" customFormat="1" ht="33" customHeight="1">
      <c r="A411" s="31"/>
      <c r="B411" s="148"/>
      <c r="C411" s="196" t="s">
        <v>748</v>
      </c>
      <c r="D411" s="196" t="s">
        <v>196</v>
      </c>
      <c r="E411" s="197" t="s">
        <v>749</v>
      </c>
      <c r="F411" s="198" t="s">
        <v>750</v>
      </c>
      <c r="G411" s="199" t="s">
        <v>330</v>
      </c>
      <c r="H411" s="200">
        <v>64.26</v>
      </c>
      <c r="I411" s="149"/>
      <c r="J411" s="183">
        <f>ROUND(I411*H411,2)</f>
        <v>0</v>
      </c>
      <c r="K411" s="150"/>
      <c r="L411" s="32"/>
      <c r="M411" s="151" t="s">
        <v>1</v>
      </c>
      <c r="N411" s="152" t="s">
        <v>50</v>
      </c>
      <c r="O411" s="57"/>
      <c r="P411" s="153">
        <f>O411*H411</f>
        <v>0</v>
      </c>
      <c r="Q411" s="153">
        <v>0</v>
      </c>
      <c r="R411" s="153">
        <f>Q411*H411</f>
        <v>0</v>
      </c>
      <c r="S411" s="153">
        <v>0</v>
      </c>
      <c r="T411" s="154">
        <f>S411*H411</f>
        <v>0</v>
      </c>
      <c r="U411" s="31"/>
      <c r="V411" s="31"/>
      <c r="W411" s="31"/>
      <c r="X411" s="31"/>
      <c r="Y411" s="31"/>
      <c r="Z411" s="31"/>
      <c r="AA411" s="31"/>
      <c r="AB411" s="31"/>
      <c r="AC411" s="31"/>
      <c r="AD411" s="31"/>
      <c r="AE411" s="31"/>
      <c r="AR411" s="155" t="s">
        <v>208</v>
      </c>
      <c r="AT411" s="155" t="s">
        <v>196</v>
      </c>
      <c r="AU411" s="155" t="s">
        <v>96</v>
      </c>
      <c r="AY411" s="15" t="s">
        <v>195</v>
      </c>
      <c r="BE411" s="156">
        <f>IF(N411="základní",J411,0)</f>
        <v>0</v>
      </c>
      <c r="BF411" s="156">
        <f>IF(N411="snížená",J411,0)</f>
        <v>0</v>
      </c>
      <c r="BG411" s="156">
        <f>IF(N411="zákl. přenesená",J411,0)</f>
        <v>0</v>
      </c>
      <c r="BH411" s="156">
        <f>IF(N411="sníž. přenesená",J411,0)</f>
        <v>0</v>
      </c>
      <c r="BI411" s="156">
        <f>IF(N411="nulová",J411,0)</f>
        <v>0</v>
      </c>
      <c r="BJ411" s="15" t="s">
        <v>93</v>
      </c>
      <c r="BK411" s="156">
        <f>ROUND(I411*H411,2)</f>
        <v>0</v>
      </c>
      <c r="BL411" s="15" t="s">
        <v>208</v>
      </c>
      <c r="BM411" s="155" t="s">
        <v>751</v>
      </c>
    </row>
    <row r="412" spans="1:47" s="2" customFormat="1" ht="29.25">
      <c r="A412" s="31"/>
      <c r="B412" s="32"/>
      <c r="C412" s="184"/>
      <c r="D412" s="201" t="s">
        <v>202</v>
      </c>
      <c r="E412" s="184"/>
      <c r="F412" s="202" t="s">
        <v>752</v>
      </c>
      <c r="G412" s="184"/>
      <c r="H412" s="184"/>
      <c r="I412" s="157"/>
      <c r="J412" s="184"/>
      <c r="K412" s="31"/>
      <c r="L412" s="32"/>
      <c r="M412" s="158"/>
      <c r="N412" s="159"/>
      <c r="O412" s="57"/>
      <c r="P412" s="57"/>
      <c r="Q412" s="57"/>
      <c r="R412" s="57"/>
      <c r="S412" s="57"/>
      <c r="T412" s="58"/>
      <c r="U412" s="31"/>
      <c r="V412" s="31"/>
      <c r="W412" s="31"/>
      <c r="X412" s="31"/>
      <c r="Y412" s="31"/>
      <c r="Z412" s="31"/>
      <c r="AA412" s="31"/>
      <c r="AB412" s="31"/>
      <c r="AC412" s="31"/>
      <c r="AD412" s="31"/>
      <c r="AE412" s="31"/>
      <c r="AT412" s="15" t="s">
        <v>202</v>
      </c>
      <c r="AU412" s="15" t="s">
        <v>96</v>
      </c>
    </row>
    <row r="413" spans="2:51" s="13" customFormat="1" ht="12">
      <c r="B413" s="160"/>
      <c r="C413" s="186"/>
      <c r="D413" s="201" t="s">
        <v>257</v>
      </c>
      <c r="E413" s="203" t="s">
        <v>1</v>
      </c>
      <c r="F413" s="204" t="s">
        <v>718</v>
      </c>
      <c r="G413" s="186"/>
      <c r="H413" s="205">
        <v>64.26</v>
      </c>
      <c r="I413" s="162"/>
      <c r="J413" s="186"/>
      <c r="L413" s="160"/>
      <c r="M413" s="163"/>
      <c r="N413" s="164"/>
      <c r="O413" s="164"/>
      <c r="P413" s="164"/>
      <c r="Q413" s="164"/>
      <c r="R413" s="164"/>
      <c r="S413" s="164"/>
      <c r="T413" s="165"/>
      <c r="AT413" s="161" t="s">
        <v>257</v>
      </c>
      <c r="AU413" s="161" t="s">
        <v>96</v>
      </c>
      <c r="AV413" s="13" t="s">
        <v>96</v>
      </c>
      <c r="AW413" s="13" t="s">
        <v>40</v>
      </c>
      <c r="AX413" s="13" t="s">
        <v>93</v>
      </c>
      <c r="AY413" s="161" t="s">
        <v>195</v>
      </c>
    </row>
    <row r="414" spans="1:65" s="2" customFormat="1" ht="44.25" customHeight="1">
      <c r="A414" s="31"/>
      <c r="B414" s="148"/>
      <c r="C414" s="196" t="s">
        <v>753</v>
      </c>
      <c r="D414" s="196" t="s">
        <v>196</v>
      </c>
      <c r="E414" s="197" t="s">
        <v>754</v>
      </c>
      <c r="F414" s="198" t="s">
        <v>755</v>
      </c>
      <c r="G414" s="199" t="s">
        <v>330</v>
      </c>
      <c r="H414" s="200">
        <v>90.72</v>
      </c>
      <c r="I414" s="149"/>
      <c r="J414" s="183">
        <f>ROUND(I414*H414,2)</f>
        <v>0</v>
      </c>
      <c r="K414" s="150"/>
      <c r="L414" s="32"/>
      <c r="M414" s="151" t="s">
        <v>1</v>
      </c>
      <c r="N414" s="152" t="s">
        <v>50</v>
      </c>
      <c r="O414" s="57"/>
      <c r="P414" s="153">
        <f>O414*H414</f>
        <v>0</v>
      </c>
      <c r="Q414" s="153">
        <v>0</v>
      </c>
      <c r="R414" s="153">
        <f>Q414*H414</f>
        <v>0</v>
      </c>
      <c r="S414" s="153">
        <v>0</v>
      </c>
      <c r="T414" s="154">
        <f>S414*H414</f>
        <v>0</v>
      </c>
      <c r="U414" s="31"/>
      <c r="V414" s="31"/>
      <c r="W414" s="31"/>
      <c r="X414" s="31"/>
      <c r="Y414" s="31"/>
      <c r="Z414" s="31"/>
      <c r="AA414" s="31"/>
      <c r="AB414" s="31"/>
      <c r="AC414" s="31"/>
      <c r="AD414" s="31"/>
      <c r="AE414" s="31"/>
      <c r="AR414" s="155" t="s">
        <v>208</v>
      </c>
      <c r="AT414" s="155" t="s">
        <v>196</v>
      </c>
      <c r="AU414" s="155" t="s">
        <v>96</v>
      </c>
      <c r="AY414" s="15" t="s">
        <v>195</v>
      </c>
      <c r="BE414" s="156">
        <f>IF(N414="základní",J414,0)</f>
        <v>0</v>
      </c>
      <c r="BF414" s="156">
        <f>IF(N414="snížená",J414,0)</f>
        <v>0</v>
      </c>
      <c r="BG414" s="156">
        <f>IF(N414="zákl. přenesená",J414,0)</f>
        <v>0</v>
      </c>
      <c r="BH414" s="156">
        <f>IF(N414="sníž. přenesená",J414,0)</f>
        <v>0</v>
      </c>
      <c r="BI414" s="156">
        <f>IF(N414="nulová",J414,0)</f>
        <v>0</v>
      </c>
      <c r="BJ414" s="15" t="s">
        <v>93</v>
      </c>
      <c r="BK414" s="156">
        <f>ROUND(I414*H414,2)</f>
        <v>0</v>
      </c>
      <c r="BL414" s="15" t="s">
        <v>208</v>
      </c>
      <c r="BM414" s="155" t="s">
        <v>756</v>
      </c>
    </row>
    <row r="415" spans="1:47" s="2" customFormat="1" ht="29.25">
      <c r="A415" s="31"/>
      <c r="B415" s="32"/>
      <c r="C415" s="184"/>
      <c r="D415" s="201" t="s">
        <v>202</v>
      </c>
      <c r="E415" s="184"/>
      <c r="F415" s="202" t="s">
        <v>755</v>
      </c>
      <c r="G415" s="184"/>
      <c r="H415" s="184"/>
      <c r="I415" s="157"/>
      <c r="J415" s="184"/>
      <c r="K415" s="31"/>
      <c r="L415" s="32"/>
      <c r="M415" s="158"/>
      <c r="N415" s="159"/>
      <c r="O415" s="57"/>
      <c r="P415" s="57"/>
      <c r="Q415" s="57"/>
      <c r="R415" s="57"/>
      <c r="S415" s="57"/>
      <c r="T415" s="58"/>
      <c r="U415" s="31"/>
      <c r="V415" s="31"/>
      <c r="W415" s="31"/>
      <c r="X415" s="31"/>
      <c r="Y415" s="31"/>
      <c r="Z415" s="31"/>
      <c r="AA415" s="31"/>
      <c r="AB415" s="31"/>
      <c r="AC415" s="31"/>
      <c r="AD415" s="31"/>
      <c r="AE415" s="31"/>
      <c r="AT415" s="15" t="s">
        <v>202</v>
      </c>
      <c r="AU415" s="15" t="s">
        <v>96</v>
      </c>
    </row>
    <row r="416" spans="2:51" s="13" customFormat="1" ht="12">
      <c r="B416" s="160"/>
      <c r="C416" s="186"/>
      <c r="D416" s="201" t="s">
        <v>257</v>
      </c>
      <c r="E416" s="203" t="s">
        <v>1</v>
      </c>
      <c r="F416" s="204" t="s">
        <v>719</v>
      </c>
      <c r="G416" s="186"/>
      <c r="H416" s="205">
        <v>90.72</v>
      </c>
      <c r="I416" s="162"/>
      <c r="J416" s="186"/>
      <c r="L416" s="160"/>
      <c r="M416" s="163"/>
      <c r="N416" s="164"/>
      <c r="O416" s="164"/>
      <c r="P416" s="164"/>
      <c r="Q416" s="164"/>
      <c r="R416" s="164"/>
      <c r="S416" s="164"/>
      <c r="T416" s="165"/>
      <c r="AT416" s="161" t="s">
        <v>257</v>
      </c>
      <c r="AU416" s="161" t="s">
        <v>96</v>
      </c>
      <c r="AV416" s="13" t="s">
        <v>96</v>
      </c>
      <c r="AW416" s="13" t="s">
        <v>40</v>
      </c>
      <c r="AX416" s="13" t="s">
        <v>93</v>
      </c>
      <c r="AY416" s="161" t="s">
        <v>195</v>
      </c>
    </row>
    <row r="417" spans="2:63" s="12" customFormat="1" ht="25.9" customHeight="1">
      <c r="B417" s="135"/>
      <c r="C417" s="192"/>
      <c r="D417" s="193" t="s">
        <v>84</v>
      </c>
      <c r="E417" s="194" t="s">
        <v>757</v>
      </c>
      <c r="F417" s="194" t="s">
        <v>758</v>
      </c>
      <c r="G417" s="192"/>
      <c r="H417" s="192"/>
      <c r="I417" s="138"/>
      <c r="J417" s="188">
        <f>BK417</f>
        <v>0</v>
      </c>
      <c r="L417" s="135"/>
      <c r="M417" s="140"/>
      <c r="N417" s="141"/>
      <c r="O417" s="141"/>
      <c r="P417" s="142">
        <f>P418</f>
        <v>0</v>
      </c>
      <c r="Q417" s="141"/>
      <c r="R417" s="142">
        <f>R418</f>
        <v>0</v>
      </c>
      <c r="S417" s="141"/>
      <c r="T417" s="143">
        <f>T418</f>
        <v>0</v>
      </c>
      <c r="AR417" s="136" t="s">
        <v>96</v>
      </c>
      <c r="AT417" s="144" t="s">
        <v>84</v>
      </c>
      <c r="AU417" s="144" t="s">
        <v>85</v>
      </c>
      <c r="AY417" s="136" t="s">
        <v>195</v>
      </c>
      <c r="BK417" s="145">
        <f>BK418</f>
        <v>0</v>
      </c>
    </row>
    <row r="418" spans="2:63" s="12" customFormat="1" ht="22.9" customHeight="1">
      <c r="B418" s="135"/>
      <c r="C418" s="192"/>
      <c r="D418" s="193" t="s">
        <v>84</v>
      </c>
      <c r="E418" s="195" t="s">
        <v>759</v>
      </c>
      <c r="F418" s="195" t="s">
        <v>760</v>
      </c>
      <c r="G418" s="192"/>
      <c r="H418" s="192"/>
      <c r="I418" s="138"/>
      <c r="J418" s="185">
        <f>BK418</f>
        <v>0</v>
      </c>
      <c r="L418" s="135"/>
      <c r="M418" s="140"/>
      <c r="N418" s="141"/>
      <c r="O418" s="141"/>
      <c r="P418" s="142">
        <f>SUM(P419:P421)</f>
        <v>0</v>
      </c>
      <c r="Q418" s="141"/>
      <c r="R418" s="142">
        <f>SUM(R419:R421)</f>
        <v>0</v>
      </c>
      <c r="S418" s="141"/>
      <c r="T418" s="143">
        <f>SUM(T419:T421)</f>
        <v>0</v>
      </c>
      <c r="AR418" s="136" t="s">
        <v>96</v>
      </c>
      <c r="AT418" s="144" t="s">
        <v>84</v>
      </c>
      <c r="AU418" s="144" t="s">
        <v>93</v>
      </c>
      <c r="AY418" s="136" t="s">
        <v>195</v>
      </c>
      <c r="BK418" s="145">
        <f>SUM(BK419:BK421)</f>
        <v>0</v>
      </c>
    </row>
    <row r="419" spans="1:65" s="2" customFormat="1" ht="24.2" customHeight="1">
      <c r="A419" s="31"/>
      <c r="B419" s="148"/>
      <c r="C419" s="196" t="s">
        <v>761</v>
      </c>
      <c r="D419" s="196" t="s">
        <v>196</v>
      </c>
      <c r="E419" s="197" t="s">
        <v>762</v>
      </c>
      <c r="F419" s="198" t="s">
        <v>763</v>
      </c>
      <c r="G419" s="199" t="s">
        <v>312</v>
      </c>
      <c r="H419" s="200">
        <v>138</v>
      </c>
      <c r="I419" s="149"/>
      <c r="J419" s="183">
        <f>ROUND(I419*H419,2)</f>
        <v>0</v>
      </c>
      <c r="K419" s="150"/>
      <c r="L419" s="32"/>
      <c r="M419" s="151" t="s">
        <v>1</v>
      </c>
      <c r="N419" s="152" t="s">
        <v>50</v>
      </c>
      <c r="O419" s="57"/>
      <c r="P419" s="153">
        <f>O419*H419</f>
        <v>0</v>
      </c>
      <c r="Q419" s="153">
        <v>0</v>
      </c>
      <c r="R419" s="153">
        <f>Q419*H419</f>
        <v>0</v>
      </c>
      <c r="S419" s="153">
        <v>0</v>
      </c>
      <c r="T419" s="154">
        <f>S419*H419</f>
        <v>0</v>
      </c>
      <c r="U419" s="31"/>
      <c r="V419" s="31"/>
      <c r="W419" s="31"/>
      <c r="X419" s="31"/>
      <c r="Y419" s="31"/>
      <c r="Z419" s="31"/>
      <c r="AA419" s="31"/>
      <c r="AB419" s="31"/>
      <c r="AC419" s="31"/>
      <c r="AD419" s="31"/>
      <c r="AE419" s="31"/>
      <c r="AR419" s="155" t="s">
        <v>269</v>
      </c>
      <c r="AT419" s="155" t="s">
        <v>196</v>
      </c>
      <c r="AU419" s="155" t="s">
        <v>96</v>
      </c>
      <c r="AY419" s="15" t="s">
        <v>195</v>
      </c>
      <c r="BE419" s="156">
        <f>IF(N419="základní",J419,0)</f>
        <v>0</v>
      </c>
      <c r="BF419" s="156">
        <f>IF(N419="snížená",J419,0)</f>
        <v>0</v>
      </c>
      <c r="BG419" s="156">
        <f>IF(N419="zákl. přenesená",J419,0)</f>
        <v>0</v>
      </c>
      <c r="BH419" s="156">
        <f>IF(N419="sníž. přenesená",J419,0)</f>
        <v>0</v>
      </c>
      <c r="BI419" s="156">
        <f>IF(N419="nulová",J419,0)</f>
        <v>0</v>
      </c>
      <c r="BJ419" s="15" t="s">
        <v>93</v>
      </c>
      <c r="BK419" s="156">
        <f>ROUND(I419*H419,2)</f>
        <v>0</v>
      </c>
      <c r="BL419" s="15" t="s">
        <v>269</v>
      </c>
      <c r="BM419" s="155" t="s">
        <v>764</v>
      </c>
    </row>
    <row r="420" spans="1:47" s="2" customFormat="1" ht="19.5">
      <c r="A420" s="31"/>
      <c r="B420" s="32"/>
      <c r="C420" s="184"/>
      <c r="D420" s="201" t="s">
        <v>202</v>
      </c>
      <c r="E420" s="184"/>
      <c r="F420" s="202" t="s">
        <v>763</v>
      </c>
      <c r="G420" s="184"/>
      <c r="H420" s="184"/>
      <c r="I420" s="157"/>
      <c r="J420" s="184"/>
      <c r="K420" s="31"/>
      <c r="L420" s="32"/>
      <c r="M420" s="158"/>
      <c r="N420" s="159"/>
      <c r="O420" s="57"/>
      <c r="P420" s="57"/>
      <c r="Q420" s="57"/>
      <c r="R420" s="57"/>
      <c r="S420" s="57"/>
      <c r="T420" s="58"/>
      <c r="U420" s="31"/>
      <c r="V420" s="31"/>
      <c r="W420" s="31"/>
      <c r="X420" s="31"/>
      <c r="Y420" s="31"/>
      <c r="Z420" s="31"/>
      <c r="AA420" s="31"/>
      <c r="AB420" s="31"/>
      <c r="AC420" s="31"/>
      <c r="AD420" s="31"/>
      <c r="AE420" s="31"/>
      <c r="AT420" s="15" t="s">
        <v>202</v>
      </c>
      <c r="AU420" s="15" t="s">
        <v>96</v>
      </c>
    </row>
    <row r="421" spans="2:51" s="13" customFormat="1" ht="12">
      <c r="B421" s="160"/>
      <c r="C421" s="186"/>
      <c r="D421" s="201" t="s">
        <v>257</v>
      </c>
      <c r="E421" s="203" t="s">
        <v>1</v>
      </c>
      <c r="F421" s="204" t="s">
        <v>467</v>
      </c>
      <c r="G421" s="186"/>
      <c r="H421" s="205">
        <v>138</v>
      </c>
      <c r="I421" s="162"/>
      <c r="J421" s="186"/>
      <c r="L421" s="160"/>
      <c r="M421" s="163"/>
      <c r="N421" s="164"/>
      <c r="O421" s="164"/>
      <c r="P421" s="164"/>
      <c r="Q421" s="164"/>
      <c r="R421" s="164"/>
      <c r="S421" s="164"/>
      <c r="T421" s="165"/>
      <c r="AT421" s="161" t="s">
        <v>257</v>
      </c>
      <c r="AU421" s="161" t="s">
        <v>96</v>
      </c>
      <c r="AV421" s="13" t="s">
        <v>96</v>
      </c>
      <c r="AW421" s="13" t="s">
        <v>40</v>
      </c>
      <c r="AX421" s="13" t="s">
        <v>93</v>
      </c>
      <c r="AY421" s="161" t="s">
        <v>195</v>
      </c>
    </row>
    <row r="422" spans="2:63" s="12" customFormat="1" ht="25.9" customHeight="1">
      <c r="B422" s="135"/>
      <c r="C422" s="192"/>
      <c r="D422" s="193" t="s">
        <v>84</v>
      </c>
      <c r="E422" s="194" t="s">
        <v>327</v>
      </c>
      <c r="F422" s="194" t="s">
        <v>765</v>
      </c>
      <c r="G422" s="192"/>
      <c r="H422" s="192"/>
      <c r="I422" s="138"/>
      <c r="J422" s="188">
        <f>BK422</f>
        <v>0</v>
      </c>
      <c r="L422" s="135"/>
      <c r="M422" s="140"/>
      <c r="N422" s="141"/>
      <c r="O422" s="141"/>
      <c r="P422" s="142">
        <f>P423+P427</f>
        <v>0</v>
      </c>
      <c r="Q422" s="141"/>
      <c r="R422" s="142">
        <f>R423+R427</f>
        <v>0.00042</v>
      </c>
      <c r="S422" s="141"/>
      <c r="T422" s="143">
        <f>T423+T427</f>
        <v>0</v>
      </c>
      <c r="AR422" s="136" t="s">
        <v>150</v>
      </c>
      <c r="AT422" s="144" t="s">
        <v>84</v>
      </c>
      <c r="AU422" s="144" t="s">
        <v>85</v>
      </c>
      <c r="AY422" s="136" t="s">
        <v>195</v>
      </c>
      <c r="BK422" s="145">
        <f>BK423+BK427</f>
        <v>0</v>
      </c>
    </row>
    <row r="423" spans="2:63" s="12" customFormat="1" ht="22.9" customHeight="1">
      <c r="B423" s="135"/>
      <c r="C423" s="192"/>
      <c r="D423" s="193" t="s">
        <v>84</v>
      </c>
      <c r="E423" s="195" t="s">
        <v>766</v>
      </c>
      <c r="F423" s="195" t="s">
        <v>767</v>
      </c>
      <c r="G423" s="192"/>
      <c r="H423" s="192"/>
      <c r="I423" s="138"/>
      <c r="J423" s="185">
        <f>BK423</f>
        <v>0</v>
      </c>
      <c r="L423" s="135"/>
      <c r="M423" s="140"/>
      <c r="N423" s="141"/>
      <c r="O423" s="141"/>
      <c r="P423" s="142">
        <f>SUM(P424:P426)</f>
        <v>0</v>
      </c>
      <c r="Q423" s="141"/>
      <c r="R423" s="142">
        <f>SUM(R424:R426)</f>
        <v>0.00042</v>
      </c>
      <c r="S423" s="141"/>
      <c r="T423" s="143">
        <f>SUM(T424:T426)</f>
        <v>0</v>
      </c>
      <c r="AR423" s="136" t="s">
        <v>150</v>
      </c>
      <c r="AT423" s="144" t="s">
        <v>84</v>
      </c>
      <c r="AU423" s="144" t="s">
        <v>93</v>
      </c>
      <c r="AY423" s="136" t="s">
        <v>195</v>
      </c>
      <c r="BK423" s="145">
        <f>SUM(BK424:BK426)</f>
        <v>0</v>
      </c>
    </row>
    <row r="424" spans="1:65" s="2" customFormat="1" ht="33" customHeight="1">
      <c r="A424" s="31"/>
      <c r="B424" s="148"/>
      <c r="C424" s="196" t="s">
        <v>768</v>
      </c>
      <c r="D424" s="196" t="s">
        <v>196</v>
      </c>
      <c r="E424" s="197" t="s">
        <v>769</v>
      </c>
      <c r="F424" s="198" t="s">
        <v>770</v>
      </c>
      <c r="G424" s="199" t="s">
        <v>658</v>
      </c>
      <c r="H424" s="200">
        <v>2</v>
      </c>
      <c r="I424" s="149"/>
      <c r="J424" s="183">
        <f>ROUND(I424*H424,2)</f>
        <v>0</v>
      </c>
      <c r="K424" s="150"/>
      <c r="L424" s="32"/>
      <c r="M424" s="151" t="s">
        <v>1</v>
      </c>
      <c r="N424" s="152" t="s">
        <v>50</v>
      </c>
      <c r="O424" s="57"/>
      <c r="P424" s="153">
        <f>O424*H424</f>
        <v>0</v>
      </c>
      <c r="Q424" s="153">
        <v>0.00021</v>
      </c>
      <c r="R424" s="153">
        <f>Q424*H424</f>
        <v>0.00042</v>
      </c>
      <c r="S424" s="153">
        <v>0</v>
      </c>
      <c r="T424" s="154">
        <f>S424*H424</f>
        <v>0</v>
      </c>
      <c r="U424" s="31"/>
      <c r="V424" s="31"/>
      <c r="W424" s="31"/>
      <c r="X424" s="31"/>
      <c r="Y424" s="31"/>
      <c r="Z424" s="31"/>
      <c r="AA424" s="31"/>
      <c r="AB424" s="31"/>
      <c r="AC424" s="31"/>
      <c r="AD424" s="31"/>
      <c r="AE424" s="31"/>
      <c r="AR424" s="155" t="s">
        <v>631</v>
      </c>
      <c r="AT424" s="155" t="s">
        <v>196</v>
      </c>
      <c r="AU424" s="155" t="s">
        <v>96</v>
      </c>
      <c r="AY424" s="15" t="s">
        <v>195</v>
      </c>
      <c r="BE424" s="156">
        <f>IF(N424="základní",J424,0)</f>
        <v>0</v>
      </c>
      <c r="BF424" s="156">
        <f>IF(N424="snížená",J424,0)</f>
        <v>0</v>
      </c>
      <c r="BG424" s="156">
        <f>IF(N424="zákl. přenesená",J424,0)</f>
        <v>0</v>
      </c>
      <c r="BH424" s="156">
        <f>IF(N424="sníž. přenesená",J424,0)</f>
        <v>0</v>
      </c>
      <c r="BI424" s="156">
        <f>IF(N424="nulová",J424,0)</f>
        <v>0</v>
      </c>
      <c r="BJ424" s="15" t="s">
        <v>93</v>
      </c>
      <c r="BK424" s="156">
        <f>ROUND(I424*H424,2)</f>
        <v>0</v>
      </c>
      <c r="BL424" s="15" t="s">
        <v>631</v>
      </c>
      <c r="BM424" s="155" t="s">
        <v>771</v>
      </c>
    </row>
    <row r="425" spans="1:47" s="2" customFormat="1" ht="19.5">
      <c r="A425" s="31"/>
      <c r="B425" s="32"/>
      <c r="C425" s="184"/>
      <c r="D425" s="201" t="s">
        <v>202</v>
      </c>
      <c r="E425" s="184"/>
      <c r="F425" s="202" t="s">
        <v>770</v>
      </c>
      <c r="G425" s="184"/>
      <c r="H425" s="184"/>
      <c r="I425" s="157"/>
      <c r="J425" s="184"/>
      <c r="K425" s="31"/>
      <c r="L425" s="32"/>
      <c r="M425" s="158"/>
      <c r="N425" s="159"/>
      <c r="O425" s="57"/>
      <c r="P425" s="57"/>
      <c r="Q425" s="57"/>
      <c r="R425" s="57"/>
      <c r="S425" s="57"/>
      <c r="T425" s="58"/>
      <c r="U425" s="31"/>
      <c r="V425" s="31"/>
      <c r="W425" s="31"/>
      <c r="X425" s="31"/>
      <c r="Y425" s="31"/>
      <c r="Z425" s="31"/>
      <c r="AA425" s="31"/>
      <c r="AB425" s="31"/>
      <c r="AC425" s="31"/>
      <c r="AD425" s="31"/>
      <c r="AE425" s="31"/>
      <c r="AT425" s="15" t="s">
        <v>202</v>
      </c>
      <c r="AU425" s="15" t="s">
        <v>96</v>
      </c>
    </row>
    <row r="426" spans="2:51" s="13" customFormat="1" ht="12">
      <c r="B426" s="160"/>
      <c r="C426" s="186"/>
      <c r="D426" s="201" t="s">
        <v>257</v>
      </c>
      <c r="E426" s="203" t="s">
        <v>1</v>
      </c>
      <c r="F426" s="204" t="s">
        <v>96</v>
      </c>
      <c r="G426" s="186"/>
      <c r="H426" s="205">
        <v>2</v>
      </c>
      <c r="I426" s="162"/>
      <c r="J426" s="186"/>
      <c r="L426" s="160"/>
      <c r="M426" s="163"/>
      <c r="N426" s="164"/>
      <c r="O426" s="164"/>
      <c r="P426" s="164"/>
      <c r="Q426" s="164"/>
      <c r="R426" s="164"/>
      <c r="S426" s="164"/>
      <c r="T426" s="165"/>
      <c r="AT426" s="161" t="s">
        <v>257</v>
      </c>
      <c r="AU426" s="161" t="s">
        <v>96</v>
      </c>
      <c r="AV426" s="13" t="s">
        <v>96</v>
      </c>
      <c r="AW426" s="13" t="s">
        <v>40</v>
      </c>
      <c r="AX426" s="13" t="s">
        <v>93</v>
      </c>
      <c r="AY426" s="161" t="s">
        <v>195</v>
      </c>
    </row>
    <row r="427" spans="2:63" s="12" customFormat="1" ht="22.9" customHeight="1">
      <c r="B427" s="135"/>
      <c r="C427" s="192"/>
      <c r="D427" s="193" t="s">
        <v>84</v>
      </c>
      <c r="E427" s="195" t="s">
        <v>772</v>
      </c>
      <c r="F427" s="195" t="s">
        <v>773</v>
      </c>
      <c r="G427" s="192"/>
      <c r="H427" s="192"/>
      <c r="I427" s="138"/>
      <c r="J427" s="185">
        <f>BK427</f>
        <v>0</v>
      </c>
      <c r="L427" s="135"/>
      <c r="M427" s="140"/>
      <c r="N427" s="141"/>
      <c r="O427" s="141"/>
      <c r="P427" s="142">
        <f>SUM(P428:P435)</f>
        <v>0</v>
      </c>
      <c r="Q427" s="141"/>
      <c r="R427" s="142">
        <f>SUM(R428:R435)</f>
        <v>0</v>
      </c>
      <c r="S427" s="141"/>
      <c r="T427" s="143">
        <f>SUM(T428:T435)</f>
        <v>0</v>
      </c>
      <c r="AR427" s="136" t="s">
        <v>150</v>
      </c>
      <c r="AT427" s="144" t="s">
        <v>84</v>
      </c>
      <c r="AU427" s="144" t="s">
        <v>93</v>
      </c>
      <c r="AY427" s="136" t="s">
        <v>195</v>
      </c>
      <c r="BK427" s="145">
        <f>SUM(BK428:BK435)</f>
        <v>0</v>
      </c>
    </row>
    <row r="428" spans="1:65" s="2" customFormat="1" ht="24.2" customHeight="1">
      <c r="A428" s="31"/>
      <c r="B428" s="148"/>
      <c r="C428" s="196" t="s">
        <v>774</v>
      </c>
      <c r="D428" s="196" t="s">
        <v>196</v>
      </c>
      <c r="E428" s="197" t="s">
        <v>775</v>
      </c>
      <c r="F428" s="198" t="s">
        <v>776</v>
      </c>
      <c r="G428" s="199" t="s">
        <v>347</v>
      </c>
      <c r="H428" s="200">
        <v>719.894</v>
      </c>
      <c r="I428" s="149"/>
      <c r="J428" s="183">
        <f>ROUND(I428*H428,2)</f>
        <v>0</v>
      </c>
      <c r="K428" s="150"/>
      <c r="L428" s="32"/>
      <c r="M428" s="151" t="s">
        <v>1</v>
      </c>
      <c r="N428" s="152" t="s">
        <v>50</v>
      </c>
      <c r="O428" s="57"/>
      <c r="P428" s="153">
        <f>O428*H428</f>
        <v>0</v>
      </c>
      <c r="Q428" s="153">
        <v>0</v>
      </c>
      <c r="R428" s="153">
        <f>Q428*H428</f>
        <v>0</v>
      </c>
      <c r="S428" s="153">
        <v>0</v>
      </c>
      <c r="T428" s="154">
        <f>S428*H428</f>
        <v>0</v>
      </c>
      <c r="U428" s="31"/>
      <c r="V428" s="31"/>
      <c r="W428" s="31"/>
      <c r="X428" s="31"/>
      <c r="Y428" s="31"/>
      <c r="Z428" s="31"/>
      <c r="AA428" s="31"/>
      <c r="AB428" s="31"/>
      <c r="AC428" s="31"/>
      <c r="AD428" s="31"/>
      <c r="AE428" s="31"/>
      <c r="AR428" s="155" t="s">
        <v>631</v>
      </c>
      <c r="AT428" s="155" t="s">
        <v>196</v>
      </c>
      <c r="AU428" s="155" t="s">
        <v>96</v>
      </c>
      <c r="AY428" s="15" t="s">
        <v>195</v>
      </c>
      <c r="BE428" s="156">
        <f>IF(N428="základní",J428,0)</f>
        <v>0</v>
      </c>
      <c r="BF428" s="156">
        <f>IF(N428="snížená",J428,0)</f>
        <v>0</v>
      </c>
      <c r="BG428" s="156">
        <f>IF(N428="zákl. přenesená",J428,0)</f>
        <v>0</v>
      </c>
      <c r="BH428" s="156">
        <f>IF(N428="sníž. přenesená",J428,0)</f>
        <v>0</v>
      </c>
      <c r="BI428" s="156">
        <f>IF(N428="nulová",J428,0)</f>
        <v>0</v>
      </c>
      <c r="BJ428" s="15" t="s">
        <v>93</v>
      </c>
      <c r="BK428" s="156">
        <f>ROUND(I428*H428,2)</f>
        <v>0</v>
      </c>
      <c r="BL428" s="15" t="s">
        <v>631</v>
      </c>
      <c r="BM428" s="155" t="s">
        <v>777</v>
      </c>
    </row>
    <row r="429" spans="1:47" s="2" customFormat="1" ht="12">
      <c r="A429" s="31"/>
      <c r="B429" s="32"/>
      <c r="C429" s="184"/>
      <c r="D429" s="201" t="s">
        <v>202</v>
      </c>
      <c r="E429" s="184"/>
      <c r="F429" s="202" t="s">
        <v>778</v>
      </c>
      <c r="G429" s="184"/>
      <c r="H429" s="184"/>
      <c r="I429" s="157"/>
      <c r="J429" s="184"/>
      <c r="K429" s="31"/>
      <c r="L429" s="32"/>
      <c r="M429" s="158"/>
      <c r="N429" s="159"/>
      <c r="O429" s="57"/>
      <c r="P429" s="57"/>
      <c r="Q429" s="57"/>
      <c r="R429" s="57"/>
      <c r="S429" s="57"/>
      <c r="T429" s="58"/>
      <c r="U429" s="31"/>
      <c r="V429" s="31"/>
      <c r="W429" s="31"/>
      <c r="X429" s="31"/>
      <c r="Y429" s="31"/>
      <c r="Z429" s="31"/>
      <c r="AA429" s="31"/>
      <c r="AB429" s="31"/>
      <c r="AC429" s="31"/>
      <c r="AD429" s="31"/>
      <c r="AE429" s="31"/>
      <c r="AT429" s="15" t="s">
        <v>202</v>
      </c>
      <c r="AU429" s="15" t="s">
        <v>96</v>
      </c>
    </row>
    <row r="430" spans="2:51" s="13" customFormat="1" ht="22.5">
      <c r="B430" s="160"/>
      <c r="C430" s="186"/>
      <c r="D430" s="201" t="s">
        <v>257</v>
      </c>
      <c r="E430" s="203" t="s">
        <v>1</v>
      </c>
      <c r="F430" s="204" t="s">
        <v>393</v>
      </c>
      <c r="G430" s="186"/>
      <c r="H430" s="205">
        <v>828.758</v>
      </c>
      <c r="I430" s="162"/>
      <c r="J430" s="186"/>
      <c r="L430" s="160"/>
      <c r="M430" s="163"/>
      <c r="N430" s="164"/>
      <c r="O430" s="164"/>
      <c r="P430" s="164"/>
      <c r="Q430" s="164"/>
      <c r="R430" s="164"/>
      <c r="S430" s="164"/>
      <c r="T430" s="165"/>
      <c r="AT430" s="161" t="s">
        <v>257</v>
      </c>
      <c r="AU430" s="161" t="s">
        <v>96</v>
      </c>
      <c r="AV430" s="13" t="s">
        <v>96</v>
      </c>
      <c r="AW430" s="13" t="s">
        <v>40</v>
      </c>
      <c r="AX430" s="13" t="s">
        <v>85</v>
      </c>
      <c r="AY430" s="161" t="s">
        <v>195</v>
      </c>
    </row>
    <row r="431" spans="2:51" s="13" customFormat="1" ht="12">
      <c r="B431" s="160"/>
      <c r="C431" s="186"/>
      <c r="D431" s="201" t="s">
        <v>257</v>
      </c>
      <c r="E431" s="203" t="s">
        <v>1</v>
      </c>
      <c r="F431" s="204" t="s">
        <v>394</v>
      </c>
      <c r="G431" s="186"/>
      <c r="H431" s="205">
        <v>-108.864</v>
      </c>
      <c r="I431" s="162"/>
      <c r="J431" s="186"/>
      <c r="L431" s="160"/>
      <c r="M431" s="163"/>
      <c r="N431" s="164"/>
      <c r="O431" s="164"/>
      <c r="P431" s="164"/>
      <c r="Q431" s="164"/>
      <c r="R431" s="164"/>
      <c r="S431" s="164"/>
      <c r="T431" s="165"/>
      <c r="AT431" s="161" t="s">
        <v>257</v>
      </c>
      <c r="AU431" s="161" t="s">
        <v>96</v>
      </c>
      <c r="AV431" s="13" t="s">
        <v>96</v>
      </c>
      <c r="AW431" s="13" t="s">
        <v>40</v>
      </c>
      <c r="AX431" s="13" t="s">
        <v>85</v>
      </c>
      <c r="AY431" s="161" t="s">
        <v>195</v>
      </c>
    </row>
    <row r="432" spans="1:65" s="2" customFormat="1" ht="24.2" customHeight="1">
      <c r="A432" s="31"/>
      <c r="B432" s="148"/>
      <c r="C432" s="196" t="s">
        <v>779</v>
      </c>
      <c r="D432" s="196" t="s">
        <v>196</v>
      </c>
      <c r="E432" s="197" t="s">
        <v>780</v>
      </c>
      <c r="F432" s="198" t="s">
        <v>781</v>
      </c>
      <c r="G432" s="199" t="s">
        <v>347</v>
      </c>
      <c r="H432" s="200">
        <v>78.322</v>
      </c>
      <c r="I432" s="149"/>
      <c r="J432" s="183">
        <f>ROUND(I432*H432,2)</f>
        <v>0</v>
      </c>
      <c r="K432" s="150"/>
      <c r="L432" s="32"/>
      <c r="M432" s="151" t="s">
        <v>1</v>
      </c>
      <c r="N432" s="152" t="s">
        <v>50</v>
      </c>
      <c r="O432" s="57"/>
      <c r="P432" s="153">
        <f>O432*H432</f>
        <v>0</v>
      </c>
      <c r="Q432" s="153">
        <v>0</v>
      </c>
      <c r="R432" s="153">
        <f>Q432*H432</f>
        <v>0</v>
      </c>
      <c r="S432" s="153">
        <v>0</v>
      </c>
      <c r="T432" s="154">
        <f>S432*H432</f>
        <v>0</v>
      </c>
      <c r="U432" s="31"/>
      <c r="V432" s="31"/>
      <c r="W432" s="31"/>
      <c r="X432" s="31"/>
      <c r="Y432" s="31"/>
      <c r="Z432" s="31"/>
      <c r="AA432" s="31"/>
      <c r="AB432" s="31"/>
      <c r="AC432" s="31"/>
      <c r="AD432" s="31"/>
      <c r="AE432" s="31"/>
      <c r="AR432" s="155" t="s">
        <v>631</v>
      </c>
      <c r="AT432" s="155" t="s">
        <v>196</v>
      </c>
      <c r="AU432" s="155" t="s">
        <v>96</v>
      </c>
      <c r="AY432" s="15" t="s">
        <v>195</v>
      </c>
      <c r="BE432" s="156">
        <f>IF(N432="základní",J432,0)</f>
        <v>0</v>
      </c>
      <c r="BF432" s="156">
        <f>IF(N432="snížená",J432,0)</f>
        <v>0</v>
      </c>
      <c r="BG432" s="156">
        <f>IF(N432="zákl. přenesená",J432,0)</f>
        <v>0</v>
      </c>
      <c r="BH432" s="156">
        <f>IF(N432="sníž. přenesená",J432,0)</f>
        <v>0</v>
      </c>
      <c r="BI432" s="156">
        <f>IF(N432="nulová",J432,0)</f>
        <v>0</v>
      </c>
      <c r="BJ432" s="15" t="s">
        <v>93</v>
      </c>
      <c r="BK432" s="156">
        <f>ROUND(I432*H432,2)</f>
        <v>0</v>
      </c>
      <c r="BL432" s="15" t="s">
        <v>631</v>
      </c>
      <c r="BM432" s="155" t="s">
        <v>782</v>
      </c>
    </row>
    <row r="433" spans="1:47" s="2" customFormat="1" ht="12">
      <c r="A433" s="31"/>
      <c r="B433" s="32"/>
      <c r="C433" s="184"/>
      <c r="D433" s="201" t="s">
        <v>202</v>
      </c>
      <c r="E433" s="184"/>
      <c r="F433" s="202" t="s">
        <v>783</v>
      </c>
      <c r="G433" s="184"/>
      <c r="H433" s="184"/>
      <c r="I433" s="157"/>
      <c r="J433" s="184"/>
      <c r="K433" s="31"/>
      <c r="L433" s="32"/>
      <c r="M433" s="158"/>
      <c r="N433" s="159"/>
      <c r="O433" s="57"/>
      <c r="P433" s="57"/>
      <c r="Q433" s="57"/>
      <c r="R433" s="57"/>
      <c r="S433" s="57"/>
      <c r="T433" s="58"/>
      <c r="U433" s="31"/>
      <c r="V433" s="31"/>
      <c r="W433" s="31"/>
      <c r="X433" s="31"/>
      <c r="Y433" s="31"/>
      <c r="Z433" s="31"/>
      <c r="AA433" s="31"/>
      <c r="AB433" s="31"/>
      <c r="AC433" s="31"/>
      <c r="AD433" s="31"/>
      <c r="AE433" s="31"/>
      <c r="AT433" s="15" t="s">
        <v>202</v>
      </c>
      <c r="AU433" s="15" t="s">
        <v>96</v>
      </c>
    </row>
    <row r="434" spans="2:51" s="13" customFormat="1" ht="22.5">
      <c r="B434" s="160"/>
      <c r="C434" s="186"/>
      <c r="D434" s="201" t="s">
        <v>257</v>
      </c>
      <c r="E434" s="203" t="s">
        <v>1</v>
      </c>
      <c r="F434" s="204" t="s">
        <v>400</v>
      </c>
      <c r="G434" s="186"/>
      <c r="H434" s="205">
        <v>90.418</v>
      </c>
      <c r="I434" s="162"/>
      <c r="J434" s="186"/>
      <c r="L434" s="160"/>
      <c r="M434" s="163"/>
      <c r="N434" s="164"/>
      <c r="O434" s="164"/>
      <c r="P434" s="164"/>
      <c r="Q434" s="164"/>
      <c r="R434" s="164"/>
      <c r="S434" s="164"/>
      <c r="T434" s="165"/>
      <c r="AT434" s="161" t="s">
        <v>257</v>
      </c>
      <c r="AU434" s="161" t="s">
        <v>96</v>
      </c>
      <c r="AV434" s="13" t="s">
        <v>96</v>
      </c>
      <c r="AW434" s="13" t="s">
        <v>40</v>
      </c>
      <c r="AX434" s="13" t="s">
        <v>85</v>
      </c>
      <c r="AY434" s="161" t="s">
        <v>195</v>
      </c>
    </row>
    <row r="435" spans="2:51" s="13" customFormat="1" ht="12">
      <c r="B435" s="160"/>
      <c r="C435" s="186"/>
      <c r="D435" s="201" t="s">
        <v>257</v>
      </c>
      <c r="E435" s="203" t="s">
        <v>1</v>
      </c>
      <c r="F435" s="204" t="s">
        <v>401</v>
      </c>
      <c r="G435" s="186"/>
      <c r="H435" s="205">
        <v>-12.096</v>
      </c>
      <c r="I435" s="162"/>
      <c r="J435" s="186"/>
      <c r="L435" s="160"/>
      <c r="M435" s="175"/>
      <c r="N435" s="176"/>
      <c r="O435" s="176"/>
      <c r="P435" s="176"/>
      <c r="Q435" s="176"/>
      <c r="R435" s="176"/>
      <c r="S435" s="176"/>
      <c r="T435" s="177"/>
      <c r="AT435" s="161" t="s">
        <v>257</v>
      </c>
      <c r="AU435" s="161" t="s">
        <v>96</v>
      </c>
      <c r="AV435" s="13" t="s">
        <v>96</v>
      </c>
      <c r="AW435" s="13" t="s">
        <v>40</v>
      </c>
      <c r="AX435" s="13" t="s">
        <v>85</v>
      </c>
      <c r="AY435" s="161" t="s">
        <v>195</v>
      </c>
    </row>
    <row r="436" spans="1:31" s="2" customFormat="1" ht="6.95" customHeight="1">
      <c r="A436" s="31"/>
      <c r="B436" s="46"/>
      <c r="C436" s="189"/>
      <c r="D436" s="189"/>
      <c r="E436" s="189"/>
      <c r="F436" s="189"/>
      <c r="G436" s="189"/>
      <c r="H436" s="189"/>
      <c r="I436" s="47"/>
      <c r="J436" s="189"/>
      <c r="K436" s="47"/>
      <c r="L436" s="32"/>
      <c r="M436" s="31"/>
      <c r="O436" s="31"/>
      <c r="P436" s="31"/>
      <c r="Q436" s="31"/>
      <c r="R436" s="31"/>
      <c r="S436" s="31"/>
      <c r="T436" s="31"/>
      <c r="U436" s="31"/>
      <c r="V436" s="31"/>
      <c r="W436" s="31"/>
      <c r="X436" s="31"/>
      <c r="Y436" s="31"/>
      <c r="Z436" s="31"/>
      <c r="AA436" s="31"/>
      <c r="AB436" s="31"/>
      <c r="AC436" s="31"/>
      <c r="AD436" s="31"/>
      <c r="AE436" s="31"/>
    </row>
    <row r="437" ht="12">
      <c r="J437" s="190"/>
    </row>
  </sheetData>
  <sheetProtection sheet="1" objects="1" scenarios="1"/>
  <autoFilter ref="C130:K435"/>
  <mergeCells count="9">
    <mergeCell ref="E86:H86"/>
    <mergeCell ref="E121:H121"/>
    <mergeCell ref="E123:H123"/>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3"/>
  <sheetViews>
    <sheetView showGridLines="0" workbookViewId="0" topLeftCell="A115">
      <selection activeCell="J132" sqref="J13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103</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784</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19</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ROUND(J129,2)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ROUND((SUM(BE129:BE350)),2)</f>
        <v>0</v>
      </c>
      <c r="G33" s="31"/>
      <c r="H33" s="31"/>
      <c r="I33" s="104">
        <v>0.21</v>
      </c>
      <c r="J33" s="103">
        <f>ROUND(((SUM(BE129:BE350))*I33),2)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ROUND((SUM(BF129:BF350)),2)</f>
        <v>0</v>
      </c>
      <c r="G34" s="31"/>
      <c r="H34" s="31"/>
      <c r="I34" s="104">
        <v>0.15</v>
      </c>
      <c r="J34" s="103">
        <f>ROUND(((SUM(BF129:BF350))*I34),2)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ROUND((SUM(BG129:BG350)),2)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ROUND((SUM(BH129:BH350)),2)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ROUND((SUM(BI129:BI350)),2)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2021_2.2 - IO 02 Stoka A1</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J129</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J130</f>
        <v>0</v>
      </c>
      <c r="L96" s="116"/>
    </row>
    <row r="97" spans="2:12" s="10" customFormat="1" ht="19.9" customHeight="1">
      <c r="B97" s="120"/>
      <c r="D97" s="121" t="s">
        <v>276</v>
      </c>
      <c r="E97" s="122"/>
      <c r="F97" s="122"/>
      <c r="G97" s="122"/>
      <c r="H97" s="122"/>
      <c r="I97" s="122"/>
      <c r="J97" s="123">
        <f>J131</f>
        <v>0</v>
      </c>
      <c r="L97" s="120"/>
    </row>
    <row r="98" spans="2:12" s="10" customFormat="1" ht="19.9" customHeight="1">
      <c r="B98" s="120"/>
      <c r="D98" s="121" t="s">
        <v>277</v>
      </c>
      <c r="E98" s="122"/>
      <c r="F98" s="122"/>
      <c r="G98" s="122"/>
      <c r="H98" s="122"/>
      <c r="I98" s="122"/>
      <c r="J98" s="123">
        <f>J211</f>
        <v>0</v>
      </c>
      <c r="L98" s="120"/>
    </row>
    <row r="99" spans="2:12" s="10" customFormat="1" ht="19.9" customHeight="1">
      <c r="B99" s="120"/>
      <c r="D99" s="121" t="s">
        <v>278</v>
      </c>
      <c r="E99" s="122"/>
      <c r="F99" s="122"/>
      <c r="G99" s="122"/>
      <c r="H99" s="122"/>
      <c r="I99" s="122"/>
      <c r="J99" s="123">
        <f>J215</f>
        <v>0</v>
      </c>
      <c r="L99" s="120"/>
    </row>
    <row r="100" spans="2:12" s="10" customFormat="1" ht="19.9" customHeight="1">
      <c r="B100" s="120"/>
      <c r="D100" s="121" t="s">
        <v>279</v>
      </c>
      <c r="E100" s="122"/>
      <c r="F100" s="122"/>
      <c r="G100" s="122"/>
      <c r="H100" s="122"/>
      <c r="I100" s="122"/>
      <c r="J100" s="123">
        <f>J219</f>
        <v>0</v>
      </c>
      <c r="L100" s="120"/>
    </row>
    <row r="101" spans="2:12" s="10" customFormat="1" ht="19.9" customHeight="1">
      <c r="B101" s="120"/>
      <c r="D101" s="121" t="s">
        <v>280</v>
      </c>
      <c r="E101" s="122"/>
      <c r="F101" s="122"/>
      <c r="G101" s="122"/>
      <c r="H101" s="122"/>
      <c r="I101" s="122"/>
      <c r="J101" s="123">
        <f>J226</f>
        <v>0</v>
      </c>
      <c r="L101" s="120"/>
    </row>
    <row r="102" spans="2:12" s="10" customFormat="1" ht="19.9" customHeight="1">
      <c r="B102" s="120"/>
      <c r="D102" s="121" t="s">
        <v>282</v>
      </c>
      <c r="E102" s="122"/>
      <c r="F102" s="122"/>
      <c r="G102" s="122"/>
      <c r="H102" s="122"/>
      <c r="I102" s="122"/>
      <c r="J102" s="123">
        <f>J251</f>
        <v>0</v>
      </c>
      <c r="L102" s="120"/>
    </row>
    <row r="103" spans="2:12" s="10" customFormat="1" ht="19.9" customHeight="1">
      <c r="B103" s="120"/>
      <c r="D103" s="121" t="s">
        <v>283</v>
      </c>
      <c r="E103" s="122"/>
      <c r="F103" s="122"/>
      <c r="G103" s="122"/>
      <c r="H103" s="122"/>
      <c r="I103" s="122"/>
      <c r="J103" s="123">
        <f>J297</f>
        <v>0</v>
      </c>
      <c r="L103" s="120"/>
    </row>
    <row r="104" spans="2:12" s="10" customFormat="1" ht="14.85" customHeight="1">
      <c r="B104" s="120"/>
      <c r="D104" s="121" t="s">
        <v>284</v>
      </c>
      <c r="E104" s="122"/>
      <c r="F104" s="122"/>
      <c r="G104" s="122"/>
      <c r="H104" s="122"/>
      <c r="I104" s="122"/>
      <c r="J104" s="123">
        <f>J310</f>
        <v>0</v>
      </c>
      <c r="L104" s="120"/>
    </row>
    <row r="105" spans="2:12" s="10" customFormat="1" ht="19.9" customHeight="1">
      <c r="B105" s="120"/>
      <c r="D105" s="121" t="s">
        <v>285</v>
      </c>
      <c r="E105" s="122"/>
      <c r="F105" s="122"/>
      <c r="G105" s="122"/>
      <c r="H105" s="122"/>
      <c r="I105" s="122"/>
      <c r="J105" s="123">
        <f>J333</f>
        <v>0</v>
      </c>
      <c r="L105" s="120"/>
    </row>
    <row r="106" spans="2:12" s="9" customFormat="1" ht="24.95" customHeight="1">
      <c r="B106" s="116"/>
      <c r="D106" s="117" t="s">
        <v>286</v>
      </c>
      <c r="E106" s="118"/>
      <c r="F106" s="118"/>
      <c r="G106" s="118"/>
      <c r="H106" s="118"/>
      <c r="I106" s="118"/>
      <c r="J106" s="119">
        <f>J340</f>
        <v>0</v>
      </c>
      <c r="L106" s="116"/>
    </row>
    <row r="107" spans="2:12" s="10" customFormat="1" ht="19.9" customHeight="1">
      <c r="B107" s="120"/>
      <c r="D107" s="121" t="s">
        <v>287</v>
      </c>
      <c r="E107" s="122"/>
      <c r="F107" s="122"/>
      <c r="G107" s="122"/>
      <c r="H107" s="122"/>
      <c r="I107" s="122"/>
      <c r="J107" s="123">
        <f>J341</f>
        <v>0</v>
      </c>
      <c r="L107" s="120"/>
    </row>
    <row r="108" spans="2:12" s="9" customFormat="1" ht="24.95" customHeight="1">
      <c r="B108" s="116"/>
      <c r="D108" s="117" t="s">
        <v>288</v>
      </c>
      <c r="E108" s="118"/>
      <c r="F108" s="118"/>
      <c r="G108" s="118"/>
      <c r="H108" s="118"/>
      <c r="I108" s="118"/>
      <c r="J108" s="119">
        <f>J345</f>
        <v>0</v>
      </c>
      <c r="L108" s="116"/>
    </row>
    <row r="109" spans="2:12" s="10" customFormat="1" ht="19.9" customHeight="1">
      <c r="B109" s="120"/>
      <c r="D109" s="121" t="s">
        <v>290</v>
      </c>
      <c r="E109" s="122"/>
      <c r="F109" s="122"/>
      <c r="G109" s="122"/>
      <c r="H109" s="122"/>
      <c r="I109" s="122"/>
      <c r="J109" s="123">
        <f>J346</f>
        <v>0</v>
      </c>
      <c r="L109" s="120"/>
    </row>
    <row r="110" spans="1:31" s="2" customFormat="1" ht="21.75" customHeight="1">
      <c r="A110" s="31"/>
      <c r="B110" s="32"/>
      <c r="C110" s="31"/>
      <c r="D110" s="31"/>
      <c r="E110" s="31"/>
      <c r="F110" s="31"/>
      <c r="G110" s="31"/>
      <c r="H110" s="31"/>
      <c r="I110" s="31"/>
      <c r="J110" s="31"/>
      <c r="K110" s="31"/>
      <c r="L110" s="41"/>
      <c r="S110" s="31"/>
      <c r="T110" s="31"/>
      <c r="U110" s="31"/>
      <c r="V110" s="31"/>
      <c r="W110" s="31"/>
      <c r="X110" s="31"/>
      <c r="Y110" s="31"/>
      <c r="Z110" s="31"/>
      <c r="AA110" s="31"/>
      <c r="AB110" s="31"/>
      <c r="AC110" s="31"/>
      <c r="AD110" s="31"/>
      <c r="AE110" s="31"/>
    </row>
    <row r="111" spans="1:31" s="2" customFormat="1" ht="6.95" customHeight="1">
      <c r="A111" s="31"/>
      <c r="B111" s="46"/>
      <c r="C111" s="47"/>
      <c r="D111" s="47"/>
      <c r="E111" s="47"/>
      <c r="F111" s="47"/>
      <c r="G111" s="47"/>
      <c r="H111" s="47"/>
      <c r="I111" s="47"/>
      <c r="J111" s="47"/>
      <c r="K111" s="47"/>
      <c r="L111" s="41"/>
      <c r="S111" s="31"/>
      <c r="T111" s="31"/>
      <c r="U111" s="31"/>
      <c r="V111" s="31"/>
      <c r="W111" s="31"/>
      <c r="X111" s="31"/>
      <c r="Y111" s="31"/>
      <c r="Z111" s="31"/>
      <c r="AA111" s="31"/>
      <c r="AB111" s="31"/>
      <c r="AC111" s="31"/>
      <c r="AD111" s="31"/>
      <c r="AE111" s="31"/>
    </row>
    <row r="115" spans="1:31" s="2" customFormat="1" ht="6.95" customHeight="1">
      <c r="A115" s="31"/>
      <c r="B115" s="48"/>
      <c r="C115" s="49"/>
      <c r="D115" s="49"/>
      <c r="E115" s="49"/>
      <c r="F115" s="49"/>
      <c r="G115" s="49"/>
      <c r="H115" s="49"/>
      <c r="I115" s="49"/>
      <c r="J115" s="49"/>
      <c r="K115" s="49"/>
      <c r="L115" s="41"/>
      <c r="S115" s="31"/>
      <c r="T115" s="31"/>
      <c r="U115" s="31"/>
      <c r="V115" s="31"/>
      <c r="W115" s="31"/>
      <c r="X115" s="31"/>
      <c r="Y115" s="31"/>
      <c r="Z115" s="31"/>
      <c r="AA115" s="31"/>
      <c r="AB115" s="31"/>
      <c r="AC115" s="31"/>
      <c r="AD115" s="31"/>
      <c r="AE115" s="31"/>
    </row>
    <row r="116" spans="1:31" s="2" customFormat="1" ht="24.95" customHeight="1">
      <c r="A116" s="31"/>
      <c r="B116" s="32"/>
      <c r="C116" s="19" t="s">
        <v>179</v>
      </c>
      <c r="D116" s="31"/>
      <c r="E116" s="31"/>
      <c r="F116" s="31"/>
      <c r="G116" s="31"/>
      <c r="H116" s="31"/>
      <c r="I116" s="31"/>
      <c r="J116" s="31"/>
      <c r="K116" s="31"/>
      <c r="L116" s="41"/>
      <c r="S116" s="31"/>
      <c r="T116" s="31"/>
      <c r="U116" s="31"/>
      <c r="V116" s="31"/>
      <c r="W116" s="31"/>
      <c r="X116" s="31"/>
      <c r="Y116" s="31"/>
      <c r="Z116" s="31"/>
      <c r="AA116" s="31"/>
      <c r="AB116" s="31"/>
      <c r="AC116" s="31"/>
      <c r="AD116" s="31"/>
      <c r="AE116" s="31"/>
    </row>
    <row r="117" spans="1:31" s="2" customFormat="1" ht="6.95" customHeight="1">
      <c r="A117" s="31"/>
      <c r="B117" s="32"/>
      <c r="C117" s="31"/>
      <c r="D117" s="31"/>
      <c r="E117" s="31"/>
      <c r="F117" s="31"/>
      <c r="G117" s="31"/>
      <c r="H117" s="31"/>
      <c r="I117" s="31"/>
      <c r="J117" s="31"/>
      <c r="K117" s="31"/>
      <c r="L117" s="41"/>
      <c r="S117" s="31"/>
      <c r="T117" s="31"/>
      <c r="U117" s="31"/>
      <c r="V117" s="31"/>
      <c r="W117" s="31"/>
      <c r="X117" s="31"/>
      <c r="Y117" s="31"/>
      <c r="Z117" s="31"/>
      <c r="AA117" s="31"/>
      <c r="AB117" s="31"/>
      <c r="AC117" s="31"/>
      <c r="AD117" s="31"/>
      <c r="AE117" s="31"/>
    </row>
    <row r="118" spans="1:31" s="2" customFormat="1" ht="12" customHeight="1">
      <c r="A118" s="31"/>
      <c r="B118" s="32"/>
      <c r="C118" s="25" t="s">
        <v>16</v>
      </c>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16.5" customHeight="1">
      <c r="A119" s="31"/>
      <c r="B119" s="32"/>
      <c r="C119" s="31"/>
      <c r="D119" s="31"/>
      <c r="E119" s="298" t="str">
        <f>E7</f>
        <v>Odkanalizování lokality sídliště Gigant</v>
      </c>
      <c r="F119" s="299"/>
      <c r="G119" s="299"/>
      <c r="H119" s="299"/>
      <c r="I119" s="31"/>
      <c r="J119" s="31"/>
      <c r="K119" s="31"/>
      <c r="L119" s="41"/>
      <c r="S119" s="31"/>
      <c r="T119" s="31"/>
      <c r="U119" s="31"/>
      <c r="V119" s="31"/>
      <c r="W119" s="31"/>
      <c r="X119" s="31"/>
      <c r="Y119" s="31"/>
      <c r="Z119" s="31"/>
      <c r="AA119" s="31"/>
      <c r="AB119" s="31"/>
      <c r="AC119" s="31"/>
      <c r="AD119" s="31"/>
      <c r="AE119" s="31"/>
    </row>
    <row r="120" spans="1:31" s="2" customFormat="1" ht="12" customHeight="1">
      <c r="A120" s="31"/>
      <c r="B120" s="32"/>
      <c r="C120" s="25" t="s">
        <v>162</v>
      </c>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2" customFormat="1" ht="16.5" customHeight="1">
      <c r="A121" s="31"/>
      <c r="B121" s="32"/>
      <c r="C121" s="31"/>
      <c r="D121" s="31"/>
      <c r="E121" s="294" t="str">
        <f>E9</f>
        <v>2021_2.2 - IO 02 Stoka A1</v>
      </c>
      <c r="F121" s="297"/>
      <c r="G121" s="297"/>
      <c r="H121" s="297"/>
      <c r="I121" s="31"/>
      <c r="J121" s="31"/>
      <c r="K121" s="31"/>
      <c r="L121" s="41"/>
      <c r="S121" s="31"/>
      <c r="T121" s="31"/>
      <c r="U121" s="31"/>
      <c r="V121" s="31"/>
      <c r="W121" s="31"/>
      <c r="X121" s="31"/>
      <c r="Y121" s="31"/>
      <c r="Z121" s="31"/>
      <c r="AA121" s="31"/>
      <c r="AB121" s="31"/>
      <c r="AC121" s="31"/>
      <c r="AD121" s="31"/>
      <c r="AE121" s="31"/>
    </row>
    <row r="122" spans="1:31" s="2" customFormat="1" ht="6.95" customHeight="1">
      <c r="A122" s="31"/>
      <c r="B122" s="32"/>
      <c r="C122" s="31"/>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2" customHeight="1">
      <c r="A123" s="31"/>
      <c r="B123" s="32"/>
      <c r="C123" s="25" t="s">
        <v>22</v>
      </c>
      <c r="D123" s="31"/>
      <c r="E123" s="31"/>
      <c r="F123" s="23" t="str">
        <f>F12</f>
        <v>Břilice - Gigant</v>
      </c>
      <c r="G123" s="31"/>
      <c r="H123" s="31"/>
      <c r="I123" s="25" t="s">
        <v>24</v>
      </c>
      <c r="J123" s="54" t="str">
        <f>IF(J12="","",J12)</f>
        <v>15. 3. 2021</v>
      </c>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25.7" customHeight="1">
      <c r="A125" s="31"/>
      <c r="B125" s="32"/>
      <c r="C125" s="25" t="s">
        <v>30</v>
      </c>
      <c r="D125" s="31"/>
      <c r="E125" s="31"/>
      <c r="F125" s="23" t="str">
        <f>E15</f>
        <v>Město Třeboň</v>
      </c>
      <c r="G125" s="31"/>
      <c r="H125" s="31"/>
      <c r="I125" s="25" t="s">
        <v>36</v>
      </c>
      <c r="J125" s="29" t="str">
        <f>E21</f>
        <v>Vodohospodářský rozvoj a výstavba a.s.</v>
      </c>
      <c r="K125" s="31"/>
      <c r="L125" s="41"/>
      <c r="S125" s="31"/>
      <c r="T125" s="31"/>
      <c r="U125" s="31"/>
      <c r="V125" s="31"/>
      <c r="W125" s="31"/>
      <c r="X125" s="31"/>
      <c r="Y125" s="31"/>
      <c r="Z125" s="31"/>
      <c r="AA125" s="31"/>
      <c r="AB125" s="31"/>
      <c r="AC125" s="31"/>
      <c r="AD125" s="31"/>
      <c r="AE125" s="31"/>
    </row>
    <row r="126" spans="1:31" s="2" customFormat="1" ht="15.2" customHeight="1">
      <c r="A126" s="31"/>
      <c r="B126" s="32"/>
      <c r="C126" s="25" t="s">
        <v>34</v>
      </c>
      <c r="D126" s="31"/>
      <c r="E126" s="31"/>
      <c r="F126" s="23" t="str">
        <f>IF(E18="","",E18)</f>
        <v>Vyplň údaj</v>
      </c>
      <c r="G126" s="31"/>
      <c r="H126" s="31"/>
      <c r="I126" s="25" t="s">
        <v>41</v>
      </c>
      <c r="J126" s="29" t="str">
        <f>E24</f>
        <v>Dvořák</v>
      </c>
      <c r="K126" s="31"/>
      <c r="L126" s="41"/>
      <c r="S126" s="31"/>
      <c r="T126" s="31"/>
      <c r="U126" s="31"/>
      <c r="V126" s="31"/>
      <c r="W126" s="31"/>
      <c r="X126" s="31"/>
      <c r="Y126" s="31"/>
      <c r="Z126" s="31"/>
      <c r="AA126" s="31"/>
      <c r="AB126" s="31"/>
      <c r="AC126" s="31"/>
      <c r="AD126" s="31"/>
      <c r="AE126" s="31"/>
    </row>
    <row r="127" spans="1:31" s="2" customFormat="1" ht="10.35" customHeight="1">
      <c r="A127" s="31"/>
      <c r="B127" s="32"/>
      <c r="C127" s="31"/>
      <c r="D127" s="31"/>
      <c r="E127" s="31"/>
      <c r="F127" s="31"/>
      <c r="G127" s="31"/>
      <c r="H127" s="31"/>
      <c r="I127" s="31"/>
      <c r="J127" s="31"/>
      <c r="K127" s="31"/>
      <c r="L127" s="41"/>
      <c r="S127" s="31"/>
      <c r="T127" s="31"/>
      <c r="U127" s="31"/>
      <c r="V127" s="31"/>
      <c r="W127" s="31"/>
      <c r="X127" s="31"/>
      <c r="Y127" s="31"/>
      <c r="Z127" s="31"/>
      <c r="AA127" s="31"/>
      <c r="AB127" s="31"/>
      <c r="AC127" s="31"/>
      <c r="AD127" s="31"/>
      <c r="AE127" s="31"/>
    </row>
    <row r="128" spans="1:31" s="11" customFormat="1" ht="29.25" customHeight="1">
      <c r="A128" s="124"/>
      <c r="B128" s="125"/>
      <c r="C128" s="126" t="s">
        <v>180</v>
      </c>
      <c r="D128" s="127" t="s">
        <v>70</v>
      </c>
      <c r="E128" s="127" t="s">
        <v>66</v>
      </c>
      <c r="F128" s="127" t="s">
        <v>67</v>
      </c>
      <c r="G128" s="127" t="s">
        <v>181</v>
      </c>
      <c r="H128" s="127" t="s">
        <v>182</v>
      </c>
      <c r="I128" s="127" t="s">
        <v>183</v>
      </c>
      <c r="J128" s="128" t="s">
        <v>170</v>
      </c>
      <c r="K128" s="129" t="s">
        <v>184</v>
      </c>
      <c r="L128" s="130"/>
      <c r="M128" s="61" t="s">
        <v>1</v>
      </c>
      <c r="N128" s="62" t="s">
        <v>49</v>
      </c>
      <c r="O128" s="62" t="s">
        <v>185</v>
      </c>
      <c r="P128" s="62" t="s">
        <v>186</v>
      </c>
      <c r="Q128" s="62" t="s">
        <v>187</v>
      </c>
      <c r="R128" s="62" t="s">
        <v>188</v>
      </c>
      <c r="S128" s="62" t="s">
        <v>189</v>
      </c>
      <c r="T128" s="63" t="s">
        <v>190</v>
      </c>
      <c r="U128" s="124"/>
      <c r="V128" s="124"/>
      <c r="W128" s="124"/>
      <c r="X128" s="124"/>
      <c r="Y128" s="124"/>
      <c r="Z128" s="124"/>
      <c r="AA128" s="124"/>
      <c r="AB128" s="124"/>
      <c r="AC128" s="124"/>
      <c r="AD128" s="124"/>
      <c r="AE128" s="124"/>
    </row>
    <row r="129" spans="1:63" s="2" customFormat="1" ht="22.9" customHeight="1">
      <c r="A129" s="31"/>
      <c r="B129" s="32"/>
      <c r="C129" s="191" t="s">
        <v>191</v>
      </c>
      <c r="D129" s="184"/>
      <c r="E129" s="184"/>
      <c r="F129" s="184"/>
      <c r="G129" s="184"/>
      <c r="H129" s="184"/>
      <c r="I129" s="31"/>
      <c r="J129" s="211">
        <f>BK129</f>
        <v>0</v>
      </c>
      <c r="K129" s="31"/>
      <c r="L129" s="32"/>
      <c r="M129" s="64"/>
      <c r="N129" s="55"/>
      <c r="O129" s="65"/>
      <c r="P129" s="132">
        <f>P130+P340+P345</f>
        <v>0</v>
      </c>
      <c r="Q129" s="65"/>
      <c r="R129" s="132">
        <f>R130+R340+R345</f>
        <v>15.580813000000003</v>
      </c>
      <c r="S129" s="65"/>
      <c r="T129" s="133">
        <f>T130+T340+T345</f>
        <v>8.496</v>
      </c>
      <c r="U129" s="31"/>
      <c r="V129" s="31"/>
      <c r="W129" s="31"/>
      <c r="X129" s="31"/>
      <c r="Y129" s="31"/>
      <c r="Z129" s="31"/>
      <c r="AA129" s="31"/>
      <c r="AB129" s="31"/>
      <c r="AC129" s="31"/>
      <c r="AD129" s="31"/>
      <c r="AE129" s="31"/>
      <c r="AT129" s="15" t="s">
        <v>84</v>
      </c>
      <c r="AU129" s="15" t="s">
        <v>172</v>
      </c>
      <c r="BK129" s="134">
        <f>BK130+BK340+BK345</f>
        <v>0</v>
      </c>
    </row>
    <row r="130" spans="2:63" s="12" customFormat="1" ht="25.9" customHeight="1">
      <c r="B130" s="135"/>
      <c r="C130" s="192"/>
      <c r="D130" s="193" t="s">
        <v>84</v>
      </c>
      <c r="E130" s="194" t="s">
        <v>291</v>
      </c>
      <c r="F130" s="194" t="s">
        <v>292</v>
      </c>
      <c r="G130" s="192"/>
      <c r="H130" s="192"/>
      <c r="I130" s="138"/>
      <c r="J130" s="188">
        <f>BK130</f>
        <v>0</v>
      </c>
      <c r="L130" s="135"/>
      <c r="M130" s="140"/>
      <c r="N130" s="141"/>
      <c r="O130" s="141"/>
      <c r="P130" s="142">
        <f>P131+P211+P215+P219+P226+P251+P297+P333</f>
        <v>0</v>
      </c>
      <c r="Q130" s="141"/>
      <c r="R130" s="142">
        <f>R131+R211+R215+R219+R226+R251+R297+R333</f>
        <v>15.580813000000003</v>
      </c>
      <c r="S130" s="141"/>
      <c r="T130" s="143">
        <f>T131+T211+T215+T219+T226+T251+T297+T333</f>
        <v>8.496</v>
      </c>
      <c r="AR130" s="136" t="s">
        <v>93</v>
      </c>
      <c r="AT130" s="144" t="s">
        <v>84</v>
      </c>
      <c r="AU130" s="144" t="s">
        <v>85</v>
      </c>
      <c r="AY130" s="136" t="s">
        <v>195</v>
      </c>
      <c r="BK130" s="145">
        <f>BK131+BK211+BK215+BK219+BK226+BK251+BK297+BK333</f>
        <v>0</v>
      </c>
    </row>
    <row r="131" spans="2:63" s="12" customFormat="1" ht="22.9" customHeight="1">
      <c r="B131" s="135"/>
      <c r="C131" s="192"/>
      <c r="D131" s="193" t="s">
        <v>84</v>
      </c>
      <c r="E131" s="195" t="s">
        <v>93</v>
      </c>
      <c r="F131" s="195" t="s">
        <v>293</v>
      </c>
      <c r="G131" s="192"/>
      <c r="H131" s="192"/>
      <c r="I131" s="138"/>
      <c r="J131" s="185">
        <f>BK131</f>
        <v>0</v>
      </c>
      <c r="L131" s="135"/>
      <c r="M131" s="140"/>
      <c r="N131" s="141"/>
      <c r="O131" s="141"/>
      <c r="P131" s="142">
        <f>SUM(P132:P210)</f>
        <v>0</v>
      </c>
      <c r="Q131" s="141"/>
      <c r="R131" s="142">
        <f>SUM(R132:R210)</f>
        <v>11.609616</v>
      </c>
      <c r="S131" s="141"/>
      <c r="T131" s="143">
        <f>SUM(T132:T210)</f>
        <v>8.451</v>
      </c>
      <c r="AR131" s="136" t="s">
        <v>93</v>
      </c>
      <c r="AT131" s="144" t="s">
        <v>84</v>
      </c>
      <c r="AU131" s="144" t="s">
        <v>93</v>
      </c>
      <c r="AY131" s="136" t="s">
        <v>195</v>
      </c>
      <c r="BK131" s="145">
        <f>SUM(BK132:BK210)</f>
        <v>0</v>
      </c>
    </row>
    <row r="132" spans="1:65" s="2" customFormat="1" ht="24.2" customHeight="1">
      <c r="A132" s="31"/>
      <c r="B132" s="148"/>
      <c r="C132" s="196" t="s">
        <v>93</v>
      </c>
      <c r="D132" s="196" t="s">
        <v>196</v>
      </c>
      <c r="E132" s="197" t="s">
        <v>785</v>
      </c>
      <c r="F132" s="198" t="s">
        <v>786</v>
      </c>
      <c r="G132" s="199" t="s">
        <v>296</v>
      </c>
      <c r="H132" s="200">
        <v>12.75</v>
      </c>
      <c r="I132" s="149"/>
      <c r="J132" s="183">
        <f>ROUND(I132*H132,2)</f>
        <v>0</v>
      </c>
      <c r="K132" s="150"/>
      <c r="L132" s="32"/>
      <c r="M132" s="151" t="s">
        <v>1</v>
      </c>
      <c r="N132" s="152" t="s">
        <v>50</v>
      </c>
      <c r="O132" s="57"/>
      <c r="P132" s="153">
        <f>O132*H132</f>
        <v>0</v>
      </c>
      <c r="Q132" s="153">
        <v>0</v>
      </c>
      <c r="R132" s="153">
        <f>Q132*H132</f>
        <v>0</v>
      </c>
      <c r="S132" s="153">
        <v>0.58</v>
      </c>
      <c r="T132" s="154">
        <f>S132*H132</f>
        <v>7.395</v>
      </c>
      <c r="U132" s="31"/>
      <c r="V132" s="31"/>
      <c r="W132" s="31"/>
      <c r="X132" s="31"/>
      <c r="Y132" s="31"/>
      <c r="Z132" s="31"/>
      <c r="AA132" s="31"/>
      <c r="AB132" s="31"/>
      <c r="AC132" s="31"/>
      <c r="AD132" s="31"/>
      <c r="AE132" s="31"/>
      <c r="AR132" s="155" t="s">
        <v>208</v>
      </c>
      <c r="AT132" s="155" t="s">
        <v>196</v>
      </c>
      <c r="AU132" s="155" t="s">
        <v>96</v>
      </c>
      <c r="AY132" s="15" t="s">
        <v>195</v>
      </c>
      <c r="BE132" s="156">
        <f>IF(N132="základní",J132,0)</f>
        <v>0</v>
      </c>
      <c r="BF132" s="156">
        <f>IF(N132="snížená",J132,0)</f>
        <v>0</v>
      </c>
      <c r="BG132" s="156">
        <f>IF(N132="zákl. přenesená",J132,0)</f>
        <v>0</v>
      </c>
      <c r="BH132" s="156">
        <f>IF(N132="sníž. přenesená",J132,0)</f>
        <v>0</v>
      </c>
      <c r="BI132" s="156">
        <f>IF(N132="nulová",J132,0)</f>
        <v>0</v>
      </c>
      <c r="BJ132" s="15" t="s">
        <v>93</v>
      </c>
      <c r="BK132" s="156">
        <f>ROUND(I132*H132,2)</f>
        <v>0</v>
      </c>
      <c r="BL132" s="15" t="s">
        <v>208</v>
      </c>
      <c r="BM132" s="155" t="s">
        <v>787</v>
      </c>
    </row>
    <row r="133" spans="1:47" s="2" customFormat="1" ht="39">
      <c r="A133" s="31"/>
      <c r="B133" s="32"/>
      <c r="C133" s="184"/>
      <c r="D133" s="201" t="s">
        <v>202</v>
      </c>
      <c r="E133" s="184"/>
      <c r="F133" s="202" t="s">
        <v>788</v>
      </c>
      <c r="G133" s="184"/>
      <c r="H133" s="184"/>
      <c r="I133" s="157"/>
      <c r="J133" s="184"/>
      <c r="K133" s="31"/>
      <c r="L133" s="32"/>
      <c r="M133" s="158"/>
      <c r="N133" s="159"/>
      <c r="O133" s="57"/>
      <c r="P133" s="57"/>
      <c r="Q133" s="57"/>
      <c r="R133" s="57"/>
      <c r="S133" s="57"/>
      <c r="T133" s="58"/>
      <c r="U133" s="31"/>
      <c r="V133" s="31"/>
      <c r="W133" s="31"/>
      <c r="X133" s="31"/>
      <c r="Y133" s="31"/>
      <c r="Z133" s="31"/>
      <c r="AA133" s="31"/>
      <c r="AB133" s="31"/>
      <c r="AC133" s="31"/>
      <c r="AD133" s="31"/>
      <c r="AE133" s="31"/>
      <c r="AT133" s="15" t="s">
        <v>202</v>
      </c>
      <c r="AU133" s="15" t="s">
        <v>96</v>
      </c>
    </row>
    <row r="134" spans="2:51" s="13" customFormat="1" ht="12">
      <c r="B134" s="160"/>
      <c r="C134" s="186"/>
      <c r="D134" s="201" t="s">
        <v>257</v>
      </c>
      <c r="E134" s="203" t="s">
        <v>1</v>
      </c>
      <c r="F134" s="204" t="s">
        <v>789</v>
      </c>
      <c r="G134" s="186"/>
      <c r="H134" s="205">
        <v>12.75</v>
      </c>
      <c r="I134" s="162"/>
      <c r="J134" s="186"/>
      <c r="L134" s="160"/>
      <c r="M134" s="163"/>
      <c r="N134" s="164"/>
      <c r="O134" s="164"/>
      <c r="P134" s="164"/>
      <c r="Q134" s="164"/>
      <c r="R134" s="164"/>
      <c r="S134" s="164"/>
      <c r="T134" s="165"/>
      <c r="AT134" s="161" t="s">
        <v>257</v>
      </c>
      <c r="AU134" s="161" t="s">
        <v>96</v>
      </c>
      <c r="AV134" s="13" t="s">
        <v>96</v>
      </c>
      <c r="AW134" s="13" t="s">
        <v>40</v>
      </c>
      <c r="AX134" s="13" t="s">
        <v>93</v>
      </c>
      <c r="AY134" s="161" t="s">
        <v>195</v>
      </c>
    </row>
    <row r="135" spans="1:65" s="2" customFormat="1" ht="24.2" customHeight="1">
      <c r="A135" s="31"/>
      <c r="B135" s="148"/>
      <c r="C135" s="196" t="s">
        <v>96</v>
      </c>
      <c r="D135" s="196" t="s">
        <v>196</v>
      </c>
      <c r="E135" s="197" t="s">
        <v>790</v>
      </c>
      <c r="F135" s="198" t="s">
        <v>791</v>
      </c>
      <c r="G135" s="199" t="s">
        <v>296</v>
      </c>
      <c r="H135" s="200">
        <v>2.25</v>
      </c>
      <c r="I135" s="149"/>
      <c r="J135" s="183">
        <f>ROUND(I135*H135,2)</f>
        <v>0</v>
      </c>
      <c r="K135" s="150"/>
      <c r="L135" s="32"/>
      <c r="M135" s="151" t="s">
        <v>1</v>
      </c>
      <c r="N135" s="152" t="s">
        <v>50</v>
      </c>
      <c r="O135" s="57"/>
      <c r="P135" s="153">
        <f>O135*H135</f>
        <v>0</v>
      </c>
      <c r="Q135" s="153">
        <v>0</v>
      </c>
      <c r="R135" s="153">
        <f>Q135*H135</f>
        <v>0</v>
      </c>
      <c r="S135" s="153">
        <v>0.316</v>
      </c>
      <c r="T135" s="154">
        <f>S135*H135</f>
        <v>0.711</v>
      </c>
      <c r="U135" s="31"/>
      <c r="V135" s="31"/>
      <c r="W135" s="31"/>
      <c r="X135" s="31"/>
      <c r="Y135" s="31"/>
      <c r="Z135" s="31"/>
      <c r="AA135" s="31"/>
      <c r="AB135" s="31"/>
      <c r="AC135" s="31"/>
      <c r="AD135" s="31"/>
      <c r="AE135" s="31"/>
      <c r="AR135" s="155" t="s">
        <v>208</v>
      </c>
      <c r="AT135" s="155" t="s">
        <v>196</v>
      </c>
      <c r="AU135" s="155" t="s">
        <v>96</v>
      </c>
      <c r="AY135" s="15" t="s">
        <v>195</v>
      </c>
      <c r="BE135" s="156">
        <f>IF(N135="základní",J135,0)</f>
        <v>0</v>
      </c>
      <c r="BF135" s="156">
        <f>IF(N135="snížená",J135,0)</f>
        <v>0</v>
      </c>
      <c r="BG135" s="156">
        <f>IF(N135="zákl. přenesená",J135,0)</f>
        <v>0</v>
      </c>
      <c r="BH135" s="156">
        <f>IF(N135="sníž. přenesená",J135,0)</f>
        <v>0</v>
      </c>
      <c r="BI135" s="156">
        <f>IF(N135="nulová",J135,0)</f>
        <v>0</v>
      </c>
      <c r="BJ135" s="15" t="s">
        <v>93</v>
      </c>
      <c r="BK135" s="156">
        <f>ROUND(I135*H135,2)</f>
        <v>0</v>
      </c>
      <c r="BL135" s="15" t="s">
        <v>208</v>
      </c>
      <c r="BM135" s="155" t="s">
        <v>792</v>
      </c>
    </row>
    <row r="136" spans="1:47" s="2" customFormat="1" ht="39">
      <c r="A136" s="31"/>
      <c r="B136" s="32"/>
      <c r="C136" s="184"/>
      <c r="D136" s="201" t="s">
        <v>202</v>
      </c>
      <c r="E136" s="184"/>
      <c r="F136" s="202" t="s">
        <v>793</v>
      </c>
      <c r="G136" s="184"/>
      <c r="H136" s="184"/>
      <c r="I136" s="157"/>
      <c r="J136" s="184"/>
      <c r="K136" s="31"/>
      <c r="L136" s="32"/>
      <c r="M136" s="158"/>
      <c r="N136" s="159"/>
      <c r="O136" s="57"/>
      <c r="P136" s="57"/>
      <c r="Q136" s="57"/>
      <c r="R136" s="57"/>
      <c r="S136" s="57"/>
      <c r="T136" s="58"/>
      <c r="U136" s="31"/>
      <c r="V136" s="31"/>
      <c r="W136" s="31"/>
      <c r="X136" s="31"/>
      <c r="Y136" s="31"/>
      <c r="Z136" s="31"/>
      <c r="AA136" s="31"/>
      <c r="AB136" s="31"/>
      <c r="AC136" s="31"/>
      <c r="AD136" s="31"/>
      <c r="AE136" s="31"/>
      <c r="AT136" s="15" t="s">
        <v>202</v>
      </c>
      <c r="AU136" s="15" t="s">
        <v>96</v>
      </c>
    </row>
    <row r="137" spans="2:51" s="13" customFormat="1" ht="12">
      <c r="B137" s="160"/>
      <c r="C137" s="186"/>
      <c r="D137" s="201" t="s">
        <v>257</v>
      </c>
      <c r="E137" s="203" t="s">
        <v>1</v>
      </c>
      <c r="F137" s="204" t="s">
        <v>794</v>
      </c>
      <c r="G137" s="186"/>
      <c r="H137" s="205">
        <v>2.25</v>
      </c>
      <c r="I137" s="162"/>
      <c r="J137" s="186"/>
      <c r="L137" s="160"/>
      <c r="M137" s="163"/>
      <c r="N137" s="164"/>
      <c r="O137" s="164"/>
      <c r="P137" s="164"/>
      <c r="Q137" s="164"/>
      <c r="R137" s="164"/>
      <c r="S137" s="164"/>
      <c r="T137" s="165"/>
      <c r="AT137" s="161" t="s">
        <v>257</v>
      </c>
      <c r="AU137" s="161" t="s">
        <v>96</v>
      </c>
      <c r="AV137" s="13" t="s">
        <v>96</v>
      </c>
      <c r="AW137" s="13" t="s">
        <v>40</v>
      </c>
      <c r="AX137" s="13" t="s">
        <v>93</v>
      </c>
      <c r="AY137" s="161" t="s">
        <v>195</v>
      </c>
    </row>
    <row r="138" spans="1:65" s="2" customFormat="1" ht="24.2" customHeight="1">
      <c r="A138" s="31"/>
      <c r="B138" s="148"/>
      <c r="C138" s="196" t="s">
        <v>150</v>
      </c>
      <c r="D138" s="196" t="s">
        <v>196</v>
      </c>
      <c r="E138" s="197" t="s">
        <v>305</v>
      </c>
      <c r="F138" s="198" t="s">
        <v>306</v>
      </c>
      <c r="G138" s="199" t="s">
        <v>296</v>
      </c>
      <c r="H138" s="200">
        <v>3</v>
      </c>
      <c r="I138" s="149"/>
      <c r="J138" s="183">
        <f>ROUND(I138*H138,2)</f>
        <v>0</v>
      </c>
      <c r="K138" s="150"/>
      <c r="L138" s="32"/>
      <c r="M138" s="151" t="s">
        <v>1</v>
      </c>
      <c r="N138" s="152" t="s">
        <v>50</v>
      </c>
      <c r="O138" s="57"/>
      <c r="P138" s="153">
        <f>O138*H138</f>
        <v>0</v>
      </c>
      <c r="Q138" s="153">
        <v>9E-05</v>
      </c>
      <c r="R138" s="153">
        <f>Q138*H138</f>
        <v>0.00027</v>
      </c>
      <c r="S138" s="153">
        <v>0.115</v>
      </c>
      <c r="T138" s="154">
        <f>S138*H138</f>
        <v>0.34500000000000003</v>
      </c>
      <c r="U138" s="31"/>
      <c r="V138" s="31"/>
      <c r="W138" s="31"/>
      <c r="X138" s="31"/>
      <c r="Y138" s="31"/>
      <c r="Z138" s="31"/>
      <c r="AA138" s="31"/>
      <c r="AB138" s="31"/>
      <c r="AC138" s="31"/>
      <c r="AD138" s="31"/>
      <c r="AE138" s="31"/>
      <c r="AR138" s="155" t="s">
        <v>208</v>
      </c>
      <c r="AT138" s="155" t="s">
        <v>196</v>
      </c>
      <c r="AU138" s="155" t="s">
        <v>96</v>
      </c>
      <c r="AY138" s="15" t="s">
        <v>195</v>
      </c>
      <c r="BE138" s="156">
        <f>IF(N138="základní",J138,0)</f>
        <v>0</v>
      </c>
      <c r="BF138" s="156">
        <f>IF(N138="snížená",J138,0)</f>
        <v>0</v>
      </c>
      <c r="BG138" s="156">
        <f>IF(N138="zákl. přenesená",J138,0)</f>
        <v>0</v>
      </c>
      <c r="BH138" s="156">
        <f>IF(N138="sníž. přenesená",J138,0)</f>
        <v>0</v>
      </c>
      <c r="BI138" s="156">
        <f>IF(N138="nulová",J138,0)</f>
        <v>0</v>
      </c>
      <c r="BJ138" s="15" t="s">
        <v>93</v>
      </c>
      <c r="BK138" s="156">
        <f>ROUND(I138*H138,2)</f>
        <v>0</v>
      </c>
      <c r="BL138" s="15" t="s">
        <v>208</v>
      </c>
      <c r="BM138" s="155" t="s">
        <v>307</v>
      </c>
    </row>
    <row r="139" spans="1:47" s="2" customFormat="1" ht="29.25">
      <c r="A139" s="31"/>
      <c r="B139" s="32"/>
      <c r="C139" s="184"/>
      <c r="D139" s="201" t="s">
        <v>202</v>
      </c>
      <c r="E139" s="184"/>
      <c r="F139" s="202" t="s">
        <v>308</v>
      </c>
      <c r="G139" s="184"/>
      <c r="H139" s="184"/>
      <c r="I139" s="157"/>
      <c r="J139" s="184"/>
      <c r="K139" s="31"/>
      <c r="L139" s="32"/>
      <c r="M139" s="158"/>
      <c r="N139" s="159"/>
      <c r="O139" s="57"/>
      <c r="P139" s="57"/>
      <c r="Q139" s="57"/>
      <c r="R139" s="57"/>
      <c r="S139" s="57"/>
      <c r="T139" s="58"/>
      <c r="U139" s="31"/>
      <c r="V139" s="31"/>
      <c r="W139" s="31"/>
      <c r="X139" s="31"/>
      <c r="Y139" s="31"/>
      <c r="Z139" s="31"/>
      <c r="AA139" s="31"/>
      <c r="AB139" s="31"/>
      <c r="AC139" s="31"/>
      <c r="AD139" s="31"/>
      <c r="AE139" s="31"/>
      <c r="AT139" s="15" t="s">
        <v>202</v>
      </c>
      <c r="AU139" s="15" t="s">
        <v>96</v>
      </c>
    </row>
    <row r="140" spans="2:51" s="13" customFormat="1" ht="12">
      <c r="B140" s="160"/>
      <c r="C140" s="186"/>
      <c r="D140" s="201" t="s">
        <v>257</v>
      </c>
      <c r="E140" s="203" t="s">
        <v>1</v>
      </c>
      <c r="F140" s="204" t="s">
        <v>795</v>
      </c>
      <c r="G140" s="186"/>
      <c r="H140" s="205">
        <v>3</v>
      </c>
      <c r="I140" s="162"/>
      <c r="J140" s="186"/>
      <c r="L140" s="160"/>
      <c r="M140" s="163"/>
      <c r="N140" s="164"/>
      <c r="O140" s="164"/>
      <c r="P140" s="164"/>
      <c r="Q140" s="164"/>
      <c r="R140" s="164"/>
      <c r="S140" s="164"/>
      <c r="T140" s="165"/>
      <c r="AT140" s="161" t="s">
        <v>257</v>
      </c>
      <c r="AU140" s="161" t="s">
        <v>96</v>
      </c>
      <c r="AV140" s="13" t="s">
        <v>96</v>
      </c>
      <c r="AW140" s="13" t="s">
        <v>40</v>
      </c>
      <c r="AX140" s="13" t="s">
        <v>93</v>
      </c>
      <c r="AY140" s="161" t="s">
        <v>195</v>
      </c>
    </row>
    <row r="141" spans="1:65" s="2" customFormat="1" ht="16.5" customHeight="1">
      <c r="A141" s="31"/>
      <c r="B141" s="148"/>
      <c r="C141" s="196" t="s">
        <v>208</v>
      </c>
      <c r="D141" s="196" t="s">
        <v>196</v>
      </c>
      <c r="E141" s="197" t="s">
        <v>310</v>
      </c>
      <c r="F141" s="198" t="s">
        <v>311</v>
      </c>
      <c r="G141" s="199" t="s">
        <v>312</v>
      </c>
      <c r="H141" s="200">
        <v>5</v>
      </c>
      <c r="I141" s="149"/>
      <c r="J141" s="183">
        <f>ROUND(I141*H141,2)</f>
        <v>0</v>
      </c>
      <c r="K141" s="150"/>
      <c r="L141" s="32"/>
      <c r="M141" s="151" t="s">
        <v>1</v>
      </c>
      <c r="N141" s="152" t="s">
        <v>50</v>
      </c>
      <c r="O141" s="57"/>
      <c r="P141" s="153">
        <f>O141*H141</f>
        <v>0</v>
      </c>
      <c r="Q141" s="153">
        <v>0.00719</v>
      </c>
      <c r="R141" s="153">
        <f>Q141*H141</f>
        <v>0.03595</v>
      </c>
      <c r="S141" s="153">
        <v>0</v>
      </c>
      <c r="T141" s="154">
        <f>S141*H141</f>
        <v>0</v>
      </c>
      <c r="U141" s="31"/>
      <c r="V141" s="31"/>
      <c r="W141" s="31"/>
      <c r="X141" s="31"/>
      <c r="Y141" s="31"/>
      <c r="Z141" s="31"/>
      <c r="AA141" s="31"/>
      <c r="AB141" s="31"/>
      <c r="AC141" s="31"/>
      <c r="AD141" s="31"/>
      <c r="AE141" s="31"/>
      <c r="AR141" s="155" t="s">
        <v>208</v>
      </c>
      <c r="AT141" s="155" t="s">
        <v>196</v>
      </c>
      <c r="AU141" s="155" t="s">
        <v>96</v>
      </c>
      <c r="AY141" s="15" t="s">
        <v>195</v>
      </c>
      <c r="BE141" s="156">
        <f>IF(N141="základní",J141,0)</f>
        <v>0</v>
      </c>
      <c r="BF141" s="156">
        <f>IF(N141="snížená",J141,0)</f>
        <v>0</v>
      </c>
      <c r="BG141" s="156">
        <f>IF(N141="zákl. přenesená",J141,0)</f>
        <v>0</v>
      </c>
      <c r="BH141" s="156">
        <f>IF(N141="sníž. přenesená",J141,0)</f>
        <v>0</v>
      </c>
      <c r="BI141" s="156">
        <f>IF(N141="nulová",J141,0)</f>
        <v>0</v>
      </c>
      <c r="BJ141" s="15" t="s">
        <v>93</v>
      </c>
      <c r="BK141" s="156">
        <f>ROUND(I141*H141,2)</f>
        <v>0</v>
      </c>
      <c r="BL141" s="15" t="s">
        <v>208</v>
      </c>
      <c r="BM141" s="155" t="s">
        <v>313</v>
      </c>
    </row>
    <row r="142" spans="1:47" s="2" customFormat="1" ht="12">
      <c r="A142" s="31"/>
      <c r="B142" s="32"/>
      <c r="C142" s="184"/>
      <c r="D142" s="201" t="s">
        <v>202</v>
      </c>
      <c r="E142" s="184"/>
      <c r="F142" s="202" t="s">
        <v>314</v>
      </c>
      <c r="G142" s="184"/>
      <c r="H142" s="184"/>
      <c r="I142" s="157"/>
      <c r="J142" s="184"/>
      <c r="K142" s="31"/>
      <c r="L142" s="32"/>
      <c r="M142" s="158"/>
      <c r="N142" s="159"/>
      <c r="O142" s="57"/>
      <c r="P142" s="57"/>
      <c r="Q142" s="57"/>
      <c r="R142" s="57"/>
      <c r="S142" s="57"/>
      <c r="T142" s="58"/>
      <c r="U142" s="31"/>
      <c r="V142" s="31"/>
      <c r="W142" s="31"/>
      <c r="X142" s="31"/>
      <c r="Y142" s="31"/>
      <c r="Z142" s="31"/>
      <c r="AA142" s="31"/>
      <c r="AB142" s="31"/>
      <c r="AC142" s="31"/>
      <c r="AD142" s="31"/>
      <c r="AE142" s="31"/>
      <c r="AT142" s="15" t="s">
        <v>202</v>
      </c>
      <c r="AU142" s="15" t="s">
        <v>96</v>
      </c>
    </row>
    <row r="143" spans="2:51" s="13" customFormat="1" ht="12">
      <c r="B143" s="160"/>
      <c r="C143" s="186"/>
      <c r="D143" s="201" t="s">
        <v>257</v>
      </c>
      <c r="E143" s="203" t="s">
        <v>1</v>
      </c>
      <c r="F143" s="204" t="s">
        <v>194</v>
      </c>
      <c r="G143" s="186"/>
      <c r="H143" s="205">
        <v>5</v>
      </c>
      <c r="I143" s="162"/>
      <c r="J143" s="186"/>
      <c r="L143" s="160"/>
      <c r="M143" s="163"/>
      <c r="N143" s="164"/>
      <c r="O143" s="164"/>
      <c r="P143" s="164"/>
      <c r="Q143" s="164"/>
      <c r="R143" s="164"/>
      <c r="S143" s="164"/>
      <c r="T143" s="165"/>
      <c r="AT143" s="161" t="s">
        <v>257</v>
      </c>
      <c r="AU143" s="161" t="s">
        <v>96</v>
      </c>
      <c r="AV143" s="13" t="s">
        <v>96</v>
      </c>
      <c r="AW143" s="13" t="s">
        <v>40</v>
      </c>
      <c r="AX143" s="13" t="s">
        <v>93</v>
      </c>
      <c r="AY143" s="161" t="s">
        <v>195</v>
      </c>
    </row>
    <row r="144" spans="1:65" s="2" customFormat="1" ht="24.2" customHeight="1">
      <c r="A144" s="31"/>
      <c r="B144" s="148"/>
      <c r="C144" s="196" t="s">
        <v>194</v>
      </c>
      <c r="D144" s="196" t="s">
        <v>196</v>
      </c>
      <c r="E144" s="197" t="s">
        <v>316</v>
      </c>
      <c r="F144" s="198" t="s">
        <v>317</v>
      </c>
      <c r="G144" s="199" t="s">
        <v>318</v>
      </c>
      <c r="H144" s="200">
        <v>16</v>
      </c>
      <c r="I144" s="149"/>
      <c r="J144" s="183">
        <f>ROUND(I144*H144,2)</f>
        <v>0</v>
      </c>
      <c r="K144" s="150"/>
      <c r="L144" s="32"/>
      <c r="M144" s="151" t="s">
        <v>1</v>
      </c>
      <c r="N144" s="152" t="s">
        <v>50</v>
      </c>
      <c r="O144" s="57"/>
      <c r="P144" s="153">
        <f>O144*H144</f>
        <v>0</v>
      </c>
      <c r="Q144" s="153">
        <v>4E-05</v>
      </c>
      <c r="R144" s="153">
        <f>Q144*H144</f>
        <v>0.00064</v>
      </c>
      <c r="S144" s="153">
        <v>0</v>
      </c>
      <c r="T144" s="154">
        <f>S144*H144</f>
        <v>0</v>
      </c>
      <c r="U144" s="31"/>
      <c r="V144" s="31"/>
      <c r="W144" s="31"/>
      <c r="X144" s="31"/>
      <c r="Y144" s="31"/>
      <c r="Z144" s="31"/>
      <c r="AA144" s="31"/>
      <c r="AB144" s="31"/>
      <c r="AC144" s="31"/>
      <c r="AD144" s="31"/>
      <c r="AE144" s="31"/>
      <c r="AR144" s="155" t="s">
        <v>208</v>
      </c>
      <c r="AT144" s="155" t="s">
        <v>196</v>
      </c>
      <c r="AU144" s="155" t="s">
        <v>96</v>
      </c>
      <c r="AY144" s="15" t="s">
        <v>195</v>
      </c>
      <c r="BE144" s="156">
        <f>IF(N144="základní",J144,0)</f>
        <v>0</v>
      </c>
      <c r="BF144" s="156">
        <f>IF(N144="snížená",J144,0)</f>
        <v>0</v>
      </c>
      <c r="BG144" s="156">
        <f>IF(N144="zákl. přenesená",J144,0)</f>
        <v>0</v>
      </c>
      <c r="BH144" s="156">
        <f>IF(N144="sníž. přenesená",J144,0)</f>
        <v>0</v>
      </c>
      <c r="BI144" s="156">
        <f>IF(N144="nulová",J144,0)</f>
        <v>0</v>
      </c>
      <c r="BJ144" s="15" t="s">
        <v>93</v>
      </c>
      <c r="BK144" s="156">
        <f>ROUND(I144*H144,2)</f>
        <v>0</v>
      </c>
      <c r="BL144" s="15" t="s">
        <v>208</v>
      </c>
      <c r="BM144" s="155" t="s">
        <v>319</v>
      </c>
    </row>
    <row r="145" spans="1:47" s="2" customFormat="1" ht="19.5">
      <c r="A145" s="31"/>
      <c r="B145" s="32"/>
      <c r="C145" s="184"/>
      <c r="D145" s="201" t="s">
        <v>202</v>
      </c>
      <c r="E145" s="184"/>
      <c r="F145" s="202" t="s">
        <v>320</v>
      </c>
      <c r="G145" s="184"/>
      <c r="H145" s="184"/>
      <c r="I145" s="157"/>
      <c r="J145" s="184"/>
      <c r="K145" s="31"/>
      <c r="L145" s="32"/>
      <c r="M145" s="158"/>
      <c r="N145" s="159"/>
      <c r="O145" s="57"/>
      <c r="P145" s="57"/>
      <c r="Q145" s="57"/>
      <c r="R145" s="57"/>
      <c r="S145" s="57"/>
      <c r="T145" s="58"/>
      <c r="U145" s="31"/>
      <c r="V145" s="31"/>
      <c r="W145" s="31"/>
      <c r="X145" s="31"/>
      <c r="Y145" s="31"/>
      <c r="Z145" s="31"/>
      <c r="AA145" s="31"/>
      <c r="AB145" s="31"/>
      <c r="AC145" s="31"/>
      <c r="AD145" s="31"/>
      <c r="AE145" s="31"/>
      <c r="AT145" s="15" t="s">
        <v>202</v>
      </c>
      <c r="AU145" s="15" t="s">
        <v>96</v>
      </c>
    </row>
    <row r="146" spans="2:51" s="13" customFormat="1" ht="12">
      <c r="B146" s="160"/>
      <c r="C146" s="186"/>
      <c r="D146" s="201" t="s">
        <v>257</v>
      </c>
      <c r="E146" s="203" t="s">
        <v>1</v>
      </c>
      <c r="F146" s="204" t="s">
        <v>796</v>
      </c>
      <c r="G146" s="186"/>
      <c r="H146" s="205">
        <v>16</v>
      </c>
      <c r="I146" s="162"/>
      <c r="J146" s="186"/>
      <c r="L146" s="160"/>
      <c r="M146" s="163"/>
      <c r="N146" s="164"/>
      <c r="O146" s="164"/>
      <c r="P146" s="164"/>
      <c r="Q146" s="164"/>
      <c r="R146" s="164"/>
      <c r="S146" s="164"/>
      <c r="T146" s="165"/>
      <c r="AT146" s="161" t="s">
        <v>257</v>
      </c>
      <c r="AU146" s="161" t="s">
        <v>96</v>
      </c>
      <c r="AV146" s="13" t="s">
        <v>96</v>
      </c>
      <c r="AW146" s="13" t="s">
        <v>40</v>
      </c>
      <c r="AX146" s="13" t="s">
        <v>93</v>
      </c>
      <c r="AY146" s="161" t="s">
        <v>195</v>
      </c>
    </row>
    <row r="147" spans="1:65" s="2" customFormat="1" ht="24.2" customHeight="1">
      <c r="A147" s="31"/>
      <c r="B147" s="148"/>
      <c r="C147" s="196" t="s">
        <v>216</v>
      </c>
      <c r="D147" s="196" t="s">
        <v>196</v>
      </c>
      <c r="E147" s="197" t="s">
        <v>322</v>
      </c>
      <c r="F147" s="198" t="s">
        <v>323</v>
      </c>
      <c r="G147" s="199" t="s">
        <v>324</v>
      </c>
      <c r="H147" s="200">
        <v>2</v>
      </c>
      <c r="I147" s="149"/>
      <c r="J147" s="183">
        <f>ROUND(I147*H147,2)</f>
        <v>0</v>
      </c>
      <c r="K147" s="150"/>
      <c r="L147" s="32"/>
      <c r="M147" s="151" t="s">
        <v>1</v>
      </c>
      <c r="N147" s="152" t="s">
        <v>50</v>
      </c>
      <c r="O147" s="57"/>
      <c r="P147" s="153">
        <f>O147*H147</f>
        <v>0</v>
      </c>
      <c r="Q147" s="153">
        <v>0</v>
      </c>
      <c r="R147" s="153">
        <f>Q147*H147</f>
        <v>0</v>
      </c>
      <c r="S147" s="153">
        <v>0</v>
      </c>
      <c r="T147" s="154">
        <f>S147*H147</f>
        <v>0</v>
      </c>
      <c r="U147" s="31"/>
      <c r="V147" s="31"/>
      <c r="W147" s="31"/>
      <c r="X147" s="31"/>
      <c r="Y147" s="31"/>
      <c r="Z147" s="31"/>
      <c r="AA147" s="31"/>
      <c r="AB147" s="31"/>
      <c r="AC147" s="31"/>
      <c r="AD147" s="31"/>
      <c r="AE147" s="31"/>
      <c r="AR147" s="155" t="s">
        <v>208</v>
      </c>
      <c r="AT147" s="155" t="s">
        <v>196</v>
      </c>
      <c r="AU147" s="155" t="s">
        <v>96</v>
      </c>
      <c r="AY147" s="15" t="s">
        <v>195</v>
      </c>
      <c r="BE147" s="156">
        <f>IF(N147="základní",J147,0)</f>
        <v>0</v>
      </c>
      <c r="BF147" s="156">
        <f>IF(N147="snížená",J147,0)</f>
        <v>0</v>
      </c>
      <c r="BG147" s="156">
        <f>IF(N147="zákl. přenesená",J147,0)</f>
        <v>0</v>
      </c>
      <c r="BH147" s="156">
        <f>IF(N147="sníž. přenesená",J147,0)</f>
        <v>0</v>
      </c>
      <c r="BI147" s="156">
        <f>IF(N147="nulová",J147,0)</f>
        <v>0</v>
      </c>
      <c r="BJ147" s="15" t="s">
        <v>93</v>
      </c>
      <c r="BK147" s="156">
        <f>ROUND(I147*H147,2)</f>
        <v>0</v>
      </c>
      <c r="BL147" s="15" t="s">
        <v>208</v>
      </c>
      <c r="BM147" s="155" t="s">
        <v>325</v>
      </c>
    </row>
    <row r="148" spans="1:47" s="2" customFormat="1" ht="19.5">
      <c r="A148" s="31"/>
      <c r="B148" s="32"/>
      <c r="C148" s="184"/>
      <c r="D148" s="201" t="s">
        <v>202</v>
      </c>
      <c r="E148" s="184"/>
      <c r="F148" s="202" t="s">
        <v>326</v>
      </c>
      <c r="G148" s="184"/>
      <c r="H148" s="184"/>
      <c r="I148" s="157"/>
      <c r="J148" s="184"/>
      <c r="K148" s="31"/>
      <c r="L148" s="32"/>
      <c r="M148" s="158"/>
      <c r="N148" s="159"/>
      <c r="O148" s="57"/>
      <c r="P148" s="57"/>
      <c r="Q148" s="57"/>
      <c r="R148" s="57"/>
      <c r="S148" s="57"/>
      <c r="T148" s="58"/>
      <c r="U148" s="31"/>
      <c r="V148" s="31"/>
      <c r="W148" s="31"/>
      <c r="X148" s="31"/>
      <c r="Y148" s="31"/>
      <c r="Z148" s="31"/>
      <c r="AA148" s="31"/>
      <c r="AB148" s="31"/>
      <c r="AC148" s="31"/>
      <c r="AD148" s="31"/>
      <c r="AE148" s="31"/>
      <c r="AT148" s="15" t="s">
        <v>202</v>
      </c>
      <c r="AU148" s="15" t="s">
        <v>96</v>
      </c>
    </row>
    <row r="149" spans="2:51" s="13" customFormat="1" ht="12">
      <c r="B149" s="160"/>
      <c r="C149" s="186"/>
      <c r="D149" s="201" t="s">
        <v>257</v>
      </c>
      <c r="E149" s="203" t="s">
        <v>1</v>
      </c>
      <c r="F149" s="204" t="s">
        <v>96</v>
      </c>
      <c r="G149" s="186"/>
      <c r="H149" s="205">
        <v>2</v>
      </c>
      <c r="I149" s="162"/>
      <c r="J149" s="186"/>
      <c r="L149" s="160"/>
      <c r="M149" s="163"/>
      <c r="N149" s="164"/>
      <c r="O149" s="164"/>
      <c r="P149" s="164"/>
      <c r="Q149" s="164"/>
      <c r="R149" s="164"/>
      <c r="S149" s="164"/>
      <c r="T149" s="165"/>
      <c r="AT149" s="161" t="s">
        <v>257</v>
      </c>
      <c r="AU149" s="161" t="s">
        <v>96</v>
      </c>
      <c r="AV149" s="13" t="s">
        <v>96</v>
      </c>
      <c r="AW149" s="13" t="s">
        <v>40</v>
      </c>
      <c r="AX149" s="13" t="s">
        <v>93</v>
      </c>
      <c r="AY149" s="161" t="s">
        <v>195</v>
      </c>
    </row>
    <row r="150" spans="1:65" s="2" customFormat="1" ht="16.5" customHeight="1">
      <c r="A150" s="31"/>
      <c r="B150" s="148"/>
      <c r="C150" s="206" t="s">
        <v>220</v>
      </c>
      <c r="D150" s="206" t="s">
        <v>327</v>
      </c>
      <c r="E150" s="207" t="s">
        <v>797</v>
      </c>
      <c r="F150" s="208" t="s">
        <v>798</v>
      </c>
      <c r="G150" s="209" t="s">
        <v>330</v>
      </c>
      <c r="H150" s="210">
        <v>11.417</v>
      </c>
      <c r="I150" s="170"/>
      <c r="J150" s="187">
        <f>ROUND(I150*H150,2)</f>
        <v>0</v>
      </c>
      <c r="K150" s="171"/>
      <c r="L150" s="172"/>
      <c r="M150" s="173" t="s">
        <v>1</v>
      </c>
      <c r="N150" s="174" t="s">
        <v>50</v>
      </c>
      <c r="O150" s="57"/>
      <c r="P150" s="153">
        <f>O150*H150</f>
        <v>0</v>
      </c>
      <c r="Q150" s="153">
        <v>1</v>
      </c>
      <c r="R150" s="153">
        <f>Q150*H150</f>
        <v>11.417</v>
      </c>
      <c r="S150" s="153">
        <v>0</v>
      </c>
      <c r="T150" s="154">
        <f>S150*H150</f>
        <v>0</v>
      </c>
      <c r="U150" s="31"/>
      <c r="V150" s="31"/>
      <c r="W150" s="31"/>
      <c r="X150" s="31"/>
      <c r="Y150" s="31"/>
      <c r="Z150" s="31"/>
      <c r="AA150" s="31"/>
      <c r="AB150" s="31"/>
      <c r="AC150" s="31"/>
      <c r="AD150" s="31"/>
      <c r="AE150" s="31"/>
      <c r="AR150" s="155" t="s">
        <v>224</v>
      </c>
      <c r="AT150" s="155" t="s">
        <v>327</v>
      </c>
      <c r="AU150" s="155" t="s">
        <v>96</v>
      </c>
      <c r="AY150" s="15" t="s">
        <v>195</v>
      </c>
      <c r="BE150" s="156">
        <f>IF(N150="základní",J150,0)</f>
        <v>0</v>
      </c>
      <c r="BF150" s="156">
        <f>IF(N150="snížená",J150,0)</f>
        <v>0</v>
      </c>
      <c r="BG150" s="156">
        <f>IF(N150="zákl. přenesená",J150,0)</f>
        <v>0</v>
      </c>
      <c r="BH150" s="156">
        <f>IF(N150="sníž. přenesená",J150,0)</f>
        <v>0</v>
      </c>
      <c r="BI150" s="156">
        <f>IF(N150="nulová",J150,0)</f>
        <v>0</v>
      </c>
      <c r="BJ150" s="15" t="s">
        <v>93</v>
      </c>
      <c r="BK150" s="156">
        <f>ROUND(I150*H150,2)</f>
        <v>0</v>
      </c>
      <c r="BL150" s="15" t="s">
        <v>208</v>
      </c>
      <c r="BM150" s="155" t="s">
        <v>799</v>
      </c>
    </row>
    <row r="151" spans="1:47" s="2" customFormat="1" ht="12">
      <c r="A151" s="31"/>
      <c r="B151" s="32"/>
      <c r="C151" s="184"/>
      <c r="D151" s="201" t="s">
        <v>202</v>
      </c>
      <c r="E151" s="184"/>
      <c r="F151" s="202" t="s">
        <v>798</v>
      </c>
      <c r="G151" s="184"/>
      <c r="H151" s="184"/>
      <c r="I151" s="157"/>
      <c r="J151" s="184"/>
      <c r="K151" s="31"/>
      <c r="L151" s="32"/>
      <c r="M151" s="158"/>
      <c r="N151" s="159"/>
      <c r="O151" s="57"/>
      <c r="P151" s="57"/>
      <c r="Q151" s="57"/>
      <c r="R151" s="57"/>
      <c r="S151" s="57"/>
      <c r="T151" s="58"/>
      <c r="U151" s="31"/>
      <c r="V151" s="31"/>
      <c r="W151" s="31"/>
      <c r="X151" s="31"/>
      <c r="Y151" s="31"/>
      <c r="Z151" s="31"/>
      <c r="AA151" s="31"/>
      <c r="AB151" s="31"/>
      <c r="AC151" s="31"/>
      <c r="AD151" s="31"/>
      <c r="AE151" s="31"/>
      <c r="AT151" s="15" t="s">
        <v>202</v>
      </c>
      <c r="AU151" s="15" t="s">
        <v>96</v>
      </c>
    </row>
    <row r="152" spans="2:51" s="13" customFormat="1" ht="12">
      <c r="B152" s="160"/>
      <c r="C152" s="186"/>
      <c r="D152" s="201" t="s">
        <v>257</v>
      </c>
      <c r="E152" s="203" t="s">
        <v>1</v>
      </c>
      <c r="F152" s="204" t="s">
        <v>800</v>
      </c>
      <c r="G152" s="186"/>
      <c r="H152" s="205">
        <v>-3.433</v>
      </c>
      <c r="I152" s="162"/>
      <c r="J152" s="186"/>
      <c r="L152" s="160"/>
      <c r="M152" s="163"/>
      <c r="N152" s="164"/>
      <c r="O152" s="164"/>
      <c r="P152" s="164"/>
      <c r="Q152" s="164"/>
      <c r="R152" s="164"/>
      <c r="S152" s="164"/>
      <c r="T152" s="165"/>
      <c r="AT152" s="161" t="s">
        <v>257</v>
      </c>
      <c r="AU152" s="161" t="s">
        <v>96</v>
      </c>
      <c r="AV152" s="13" t="s">
        <v>96</v>
      </c>
      <c r="AW152" s="13" t="s">
        <v>40</v>
      </c>
      <c r="AX152" s="13" t="s">
        <v>85</v>
      </c>
      <c r="AY152" s="161" t="s">
        <v>195</v>
      </c>
    </row>
    <row r="153" spans="2:51" s="13" customFormat="1" ht="12">
      <c r="B153" s="160"/>
      <c r="C153" s="186"/>
      <c r="D153" s="201" t="s">
        <v>257</v>
      </c>
      <c r="E153" s="203" t="s">
        <v>1</v>
      </c>
      <c r="F153" s="204" t="s">
        <v>801</v>
      </c>
      <c r="G153" s="186"/>
      <c r="H153" s="205">
        <v>14.85</v>
      </c>
      <c r="I153" s="162"/>
      <c r="J153" s="186"/>
      <c r="L153" s="160"/>
      <c r="M153" s="163"/>
      <c r="N153" s="164"/>
      <c r="O153" s="164"/>
      <c r="P153" s="164"/>
      <c r="Q153" s="164"/>
      <c r="R153" s="164"/>
      <c r="S153" s="164"/>
      <c r="T153" s="165"/>
      <c r="AT153" s="161" t="s">
        <v>257</v>
      </c>
      <c r="AU153" s="161" t="s">
        <v>96</v>
      </c>
      <c r="AV153" s="13" t="s">
        <v>96</v>
      </c>
      <c r="AW153" s="13" t="s">
        <v>40</v>
      </c>
      <c r="AX153" s="13" t="s">
        <v>85</v>
      </c>
      <c r="AY153" s="161" t="s">
        <v>195</v>
      </c>
    </row>
    <row r="154" spans="1:65" s="2" customFormat="1" ht="24.2" customHeight="1">
      <c r="A154" s="31"/>
      <c r="B154" s="148"/>
      <c r="C154" s="196" t="s">
        <v>224</v>
      </c>
      <c r="D154" s="196" t="s">
        <v>196</v>
      </c>
      <c r="E154" s="197" t="s">
        <v>335</v>
      </c>
      <c r="F154" s="198" t="s">
        <v>336</v>
      </c>
      <c r="G154" s="199" t="s">
        <v>312</v>
      </c>
      <c r="H154" s="200">
        <v>5</v>
      </c>
      <c r="I154" s="149"/>
      <c r="J154" s="183">
        <f>ROUND(I154*H154,2)</f>
        <v>0</v>
      </c>
      <c r="K154" s="150"/>
      <c r="L154" s="32"/>
      <c r="M154" s="151" t="s">
        <v>1</v>
      </c>
      <c r="N154" s="152" t="s">
        <v>50</v>
      </c>
      <c r="O154" s="57"/>
      <c r="P154" s="153">
        <f>O154*H154</f>
        <v>0</v>
      </c>
      <c r="Q154" s="153">
        <v>0.00868</v>
      </c>
      <c r="R154" s="153">
        <f>Q154*H154</f>
        <v>0.0434</v>
      </c>
      <c r="S154" s="153">
        <v>0</v>
      </c>
      <c r="T154" s="154">
        <f>S154*H154</f>
        <v>0</v>
      </c>
      <c r="U154" s="31"/>
      <c r="V154" s="31"/>
      <c r="W154" s="31"/>
      <c r="X154" s="31"/>
      <c r="Y154" s="31"/>
      <c r="Z154" s="31"/>
      <c r="AA154" s="31"/>
      <c r="AB154" s="31"/>
      <c r="AC154" s="31"/>
      <c r="AD154" s="31"/>
      <c r="AE154" s="31"/>
      <c r="AR154" s="155" t="s">
        <v>208</v>
      </c>
      <c r="AT154" s="155" t="s">
        <v>196</v>
      </c>
      <c r="AU154" s="155" t="s">
        <v>96</v>
      </c>
      <c r="AY154" s="15" t="s">
        <v>195</v>
      </c>
      <c r="BE154" s="156">
        <f>IF(N154="základní",J154,0)</f>
        <v>0</v>
      </c>
      <c r="BF154" s="156">
        <f>IF(N154="snížená",J154,0)</f>
        <v>0</v>
      </c>
      <c r="BG154" s="156">
        <f>IF(N154="zákl. přenesená",J154,0)</f>
        <v>0</v>
      </c>
      <c r="BH154" s="156">
        <f>IF(N154="sníž. přenesená",J154,0)</f>
        <v>0</v>
      </c>
      <c r="BI154" s="156">
        <f>IF(N154="nulová",J154,0)</f>
        <v>0</v>
      </c>
      <c r="BJ154" s="15" t="s">
        <v>93</v>
      </c>
      <c r="BK154" s="156">
        <f>ROUND(I154*H154,2)</f>
        <v>0</v>
      </c>
      <c r="BL154" s="15" t="s">
        <v>208</v>
      </c>
      <c r="BM154" s="155" t="s">
        <v>337</v>
      </c>
    </row>
    <row r="155" spans="1:47" s="2" customFormat="1" ht="58.5">
      <c r="A155" s="31"/>
      <c r="B155" s="32"/>
      <c r="C155" s="184"/>
      <c r="D155" s="201" t="s">
        <v>202</v>
      </c>
      <c r="E155" s="184"/>
      <c r="F155" s="202" t="s">
        <v>338</v>
      </c>
      <c r="G155" s="184"/>
      <c r="H155" s="184"/>
      <c r="I155" s="157"/>
      <c r="J155" s="184"/>
      <c r="K155" s="31"/>
      <c r="L155" s="32"/>
      <c r="M155" s="158"/>
      <c r="N155" s="159"/>
      <c r="O155" s="57"/>
      <c r="P155" s="57"/>
      <c r="Q155" s="57"/>
      <c r="R155" s="57"/>
      <c r="S155" s="57"/>
      <c r="T155" s="58"/>
      <c r="U155" s="31"/>
      <c r="V155" s="31"/>
      <c r="W155" s="31"/>
      <c r="X155" s="31"/>
      <c r="Y155" s="31"/>
      <c r="Z155" s="31"/>
      <c r="AA155" s="31"/>
      <c r="AB155" s="31"/>
      <c r="AC155" s="31"/>
      <c r="AD155" s="31"/>
      <c r="AE155" s="31"/>
      <c r="AT155" s="15" t="s">
        <v>202</v>
      </c>
      <c r="AU155" s="15" t="s">
        <v>96</v>
      </c>
    </row>
    <row r="156" spans="2:51" s="13" customFormat="1" ht="12">
      <c r="B156" s="160"/>
      <c r="C156" s="186"/>
      <c r="D156" s="201" t="s">
        <v>257</v>
      </c>
      <c r="E156" s="203" t="s">
        <v>1</v>
      </c>
      <c r="F156" s="204" t="s">
        <v>194</v>
      </c>
      <c r="G156" s="186"/>
      <c r="H156" s="205">
        <v>5</v>
      </c>
      <c r="I156" s="162"/>
      <c r="J156" s="186"/>
      <c r="L156" s="160"/>
      <c r="M156" s="163"/>
      <c r="N156" s="164"/>
      <c r="O156" s="164"/>
      <c r="P156" s="164"/>
      <c r="Q156" s="164"/>
      <c r="R156" s="164"/>
      <c r="S156" s="164"/>
      <c r="T156" s="165"/>
      <c r="AT156" s="161" t="s">
        <v>257</v>
      </c>
      <c r="AU156" s="161" t="s">
        <v>96</v>
      </c>
      <c r="AV156" s="13" t="s">
        <v>96</v>
      </c>
      <c r="AW156" s="13" t="s">
        <v>40</v>
      </c>
      <c r="AX156" s="13" t="s">
        <v>93</v>
      </c>
      <c r="AY156" s="161" t="s">
        <v>195</v>
      </c>
    </row>
    <row r="157" spans="1:65" s="2" customFormat="1" ht="24.2" customHeight="1">
      <c r="A157" s="31"/>
      <c r="B157" s="148"/>
      <c r="C157" s="196" t="s">
        <v>229</v>
      </c>
      <c r="D157" s="196" t="s">
        <v>196</v>
      </c>
      <c r="E157" s="197" t="s">
        <v>340</v>
      </c>
      <c r="F157" s="198" t="s">
        <v>341</v>
      </c>
      <c r="G157" s="199" t="s">
        <v>312</v>
      </c>
      <c r="H157" s="200">
        <v>2</v>
      </c>
      <c r="I157" s="149"/>
      <c r="J157" s="183">
        <f>ROUND(I157*H157,2)</f>
        <v>0</v>
      </c>
      <c r="K157" s="150"/>
      <c r="L157" s="32"/>
      <c r="M157" s="151" t="s">
        <v>1</v>
      </c>
      <c r="N157" s="152" t="s">
        <v>50</v>
      </c>
      <c r="O157" s="57"/>
      <c r="P157" s="153">
        <f>O157*H157</f>
        <v>0</v>
      </c>
      <c r="Q157" s="153">
        <v>0.0369</v>
      </c>
      <c r="R157" s="153">
        <f>Q157*H157</f>
        <v>0.0738</v>
      </c>
      <c r="S157" s="153">
        <v>0</v>
      </c>
      <c r="T157" s="154">
        <f>S157*H157</f>
        <v>0</v>
      </c>
      <c r="U157" s="31"/>
      <c r="V157" s="31"/>
      <c r="W157" s="31"/>
      <c r="X157" s="31"/>
      <c r="Y157" s="31"/>
      <c r="Z157" s="31"/>
      <c r="AA157" s="31"/>
      <c r="AB157" s="31"/>
      <c r="AC157" s="31"/>
      <c r="AD157" s="31"/>
      <c r="AE157" s="31"/>
      <c r="AR157" s="155" t="s">
        <v>208</v>
      </c>
      <c r="AT157" s="155" t="s">
        <v>196</v>
      </c>
      <c r="AU157" s="155" t="s">
        <v>96</v>
      </c>
      <c r="AY157" s="15" t="s">
        <v>195</v>
      </c>
      <c r="BE157" s="156">
        <f>IF(N157="základní",J157,0)</f>
        <v>0</v>
      </c>
      <c r="BF157" s="156">
        <f>IF(N157="snížená",J157,0)</f>
        <v>0</v>
      </c>
      <c r="BG157" s="156">
        <f>IF(N157="zákl. přenesená",J157,0)</f>
        <v>0</v>
      </c>
      <c r="BH157" s="156">
        <f>IF(N157="sníž. přenesená",J157,0)</f>
        <v>0</v>
      </c>
      <c r="BI157" s="156">
        <f>IF(N157="nulová",J157,0)</f>
        <v>0</v>
      </c>
      <c r="BJ157" s="15" t="s">
        <v>93</v>
      </c>
      <c r="BK157" s="156">
        <f>ROUND(I157*H157,2)</f>
        <v>0</v>
      </c>
      <c r="BL157" s="15" t="s">
        <v>208</v>
      </c>
      <c r="BM157" s="155" t="s">
        <v>342</v>
      </c>
    </row>
    <row r="158" spans="1:47" s="2" customFormat="1" ht="58.5">
      <c r="A158" s="31"/>
      <c r="B158" s="32"/>
      <c r="C158" s="184"/>
      <c r="D158" s="201" t="s">
        <v>202</v>
      </c>
      <c r="E158" s="184"/>
      <c r="F158" s="202" t="s">
        <v>343</v>
      </c>
      <c r="G158" s="184"/>
      <c r="H158" s="184"/>
      <c r="I158" s="157"/>
      <c r="J158" s="184"/>
      <c r="K158" s="31"/>
      <c r="L158" s="32"/>
      <c r="M158" s="158"/>
      <c r="N158" s="159"/>
      <c r="O158" s="57"/>
      <c r="P158" s="57"/>
      <c r="Q158" s="57"/>
      <c r="R158" s="57"/>
      <c r="S158" s="57"/>
      <c r="T158" s="58"/>
      <c r="U158" s="31"/>
      <c r="V158" s="31"/>
      <c r="W158" s="31"/>
      <c r="X158" s="31"/>
      <c r="Y158" s="31"/>
      <c r="Z158" s="31"/>
      <c r="AA158" s="31"/>
      <c r="AB158" s="31"/>
      <c r="AC158" s="31"/>
      <c r="AD158" s="31"/>
      <c r="AE158" s="31"/>
      <c r="AT158" s="15" t="s">
        <v>202</v>
      </c>
      <c r="AU158" s="15" t="s">
        <v>96</v>
      </c>
    </row>
    <row r="159" spans="2:51" s="13" customFormat="1" ht="12">
      <c r="B159" s="160"/>
      <c r="C159" s="186"/>
      <c r="D159" s="201" t="s">
        <v>257</v>
      </c>
      <c r="E159" s="203" t="s">
        <v>1</v>
      </c>
      <c r="F159" s="204" t="s">
        <v>96</v>
      </c>
      <c r="G159" s="186"/>
      <c r="H159" s="205">
        <v>2</v>
      </c>
      <c r="I159" s="162"/>
      <c r="J159" s="186"/>
      <c r="L159" s="160"/>
      <c r="M159" s="163"/>
      <c r="N159" s="164"/>
      <c r="O159" s="164"/>
      <c r="P159" s="164"/>
      <c r="Q159" s="164"/>
      <c r="R159" s="164"/>
      <c r="S159" s="164"/>
      <c r="T159" s="165"/>
      <c r="AT159" s="161" t="s">
        <v>257</v>
      </c>
      <c r="AU159" s="161" t="s">
        <v>96</v>
      </c>
      <c r="AV159" s="13" t="s">
        <v>96</v>
      </c>
      <c r="AW159" s="13" t="s">
        <v>40</v>
      </c>
      <c r="AX159" s="13" t="s">
        <v>93</v>
      </c>
      <c r="AY159" s="161" t="s">
        <v>195</v>
      </c>
    </row>
    <row r="160" spans="1:65" s="2" customFormat="1" ht="24.2" customHeight="1">
      <c r="A160" s="31"/>
      <c r="B160" s="148"/>
      <c r="C160" s="196" t="s">
        <v>234</v>
      </c>
      <c r="D160" s="196" t="s">
        <v>196</v>
      </c>
      <c r="E160" s="197" t="s">
        <v>345</v>
      </c>
      <c r="F160" s="198" t="s">
        <v>346</v>
      </c>
      <c r="G160" s="199" t="s">
        <v>347</v>
      </c>
      <c r="H160" s="200">
        <v>6.75</v>
      </c>
      <c r="I160" s="149"/>
      <c r="J160" s="183">
        <f>ROUND(I160*H160,2)</f>
        <v>0</v>
      </c>
      <c r="K160" s="150"/>
      <c r="L160" s="32"/>
      <c r="M160" s="151" t="s">
        <v>1</v>
      </c>
      <c r="N160" s="152" t="s">
        <v>50</v>
      </c>
      <c r="O160" s="57"/>
      <c r="P160" s="153">
        <f>O160*H160</f>
        <v>0</v>
      </c>
      <c r="Q160" s="153">
        <v>0</v>
      </c>
      <c r="R160" s="153">
        <f>Q160*H160</f>
        <v>0</v>
      </c>
      <c r="S160" s="153">
        <v>0</v>
      </c>
      <c r="T160" s="154">
        <f>S160*H160</f>
        <v>0</v>
      </c>
      <c r="U160" s="31"/>
      <c r="V160" s="31"/>
      <c r="W160" s="31"/>
      <c r="X160" s="31"/>
      <c r="Y160" s="31"/>
      <c r="Z160" s="31"/>
      <c r="AA160" s="31"/>
      <c r="AB160" s="31"/>
      <c r="AC160" s="31"/>
      <c r="AD160" s="31"/>
      <c r="AE160" s="31"/>
      <c r="AR160" s="155" t="s">
        <v>208</v>
      </c>
      <c r="AT160" s="155" t="s">
        <v>196</v>
      </c>
      <c r="AU160" s="155" t="s">
        <v>96</v>
      </c>
      <c r="AY160" s="15" t="s">
        <v>195</v>
      </c>
      <c r="BE160" s="156">
        <f>IF(N160="základní",J160,0)</f>
        <v>0</v>
      </c>
      <c r="BF160" s="156">
        <f>IF(N160="snížená",J160,0)</f>
        <v>0</v>
      </c>
      <c r="BG160" s="156">
        <f>IF(N160="zákl. přenesená",J160,0)</f>
        <v>0</v>
      </c>
      <c r="BH160" s="156">
        <f>IF(N160="sníž. přenesená",J160,0)</f>
        <v>0</v>
      </c>
      <c r="BI160" s="156">
        <f>IF(N160="nulová",J160,0)</f>
        <v>0</v>
      </c>
      <c r="BJ160" s="15" t="s">
        <v>93</v>
      </c>
      <c r="BK160" s="156">
        <f>ROUND(I160*H160,2)</f>
        <v>0</v>
      </c>
      <c r="BL160" s="15" t="s">
        <v>208</v>
      </c>
      <c r="BM160" s="155" t="s">
        <v>348</v>
      </c>
    </row>
    <row r="161" spans="1:47" s="2" customFormat="1" ht="19.5">
      <c r="A161" s="31"/>
      <c r="B161" s="32"/>
      <c r="C161" s="184"/>
      <c r="D161" s="201" t="s">
        <v>202</v>
      </c>
      <c r="E161" s="184"/>
      <c r="F161" s="202" t="s">
        <v>349</v>
      </c>
      <c r="G161" s="184"/>
      <c r="H161" s="184"/>
      <c r="I161" s="157"/>
      <c r="J161" s="184"/>
      <c r="K161" s="31"/>
      <c r="L161" s="32"/>
      <c r="M161" s="158"/>
      <c r="N161" s="159"/>
      <c r="O161" s="57"/>
      <c r="P161" s="57"/>
      <c r="Q161" s="57"/>
      <c r="R161" s="57"/>
      <c r="S161" s="57"/>
      <c r="T161" s="58"/>
      <c r="U161" s="31"/>
      <c r="V161" s="31"/>
      <c r="W161" s="31"/>
      <c r="X161" s="31"/>
      <c r="Y161" s="31"/>
      <c r="Z161" s="31"/>
      <c r="AA161" s="31"/>
      <c r="AB161" s="31"/>
      <c r="AC161" s="31"/>
      <c r="AD161" s="31"/>
      <c r="AE161" s="31"/>
      <c r="AT161" s="15" t="s">
        <v>202</v>
      </c>
      <c r="AU161" s="15" t="s">
        <v>96</v>
      </c>
    </row>
    <row r="162" spans="2:51" s="13" customFormat="1" ht="12">
      <c r="B162" s="160"/>
      <c r="C162" s="186"/>
      <c r="D162" s="201" t="s">
        <v>257</v>
      </c>
      <c r="E162" s="203" t="s">
        <v>1</v>
      </c>
      <c r="F162" s="204" t="s">
        <v>802</v>
      </c>
      <c r="G162" s="186"/>
      <c r="H162" s="205">
        <v>6.75</v>
      </c>
      <c r="I162" s="162"/>
      <c r="J162" s="186"/>
      <c r="L162" s="160"/>
      <c r="M162" s="163"/>
      <c r="N162" s="164"/>
      <c r="O162" s="164"/>
      <c r="P162" s="164"/>
      <c r="Q162" s="164"/>
      <c r="R162" s="164"/>
      <c r="S162" s="164"/>
      <c r="T162" s="165"/>
      <c r="AT162" s="161" t="s">
        <v>257</v>
      </c>
      <c r="AU162" s="161" t="s">
        <v>96</v>
      </c>
      <c r="AV162" s="13" t="s">
        <v>96</v>
      </c>
      <c r="AW162" s="13" t="s">
        <v>40</v>
      </c>
      <c r="AX162" s="13" t="s">
        <v>93</v>
      </c>
      <c r="AY162" s="161" t="s">
        <v>195</v>
      </c>
    </row>
    <row r="163" spans="1:65" s="2" customFormat="1" ht="33" customHeight="1">
      <c r="A163" s="31"/>
      <c r="B163" s="148"/>
      <c r="C163" s="196" t="s">
        <v>239</v>
      </c>
      <c r="D163" s="196" t="s">
        <v>196</v>
      </c>
      <c r="E163" s="197" t="s">
        <v>803</v>
      </c>
      <c r="F163" s="198" t="s">
        <v>804</v>
      </c>
      <c r="G163" s="199" t="s">
        <v>347</v>
      </c>
      <c r="H163" s="200">
        <v>7.98</v>
      </c>
      <c r="I163" s="149"/>
      <c r="J163" s="183">
        <f>ROUND(I163*H163,2)</f>
        <v>0</v>
      </c>
      <c r="K163" s="150"/>
      <c r="L163" s="32"/>
      <c r="M163" s="151" t="s">
        <v>1</v>
      </c>
      <c r="N163" s="152" t="s">
        <v>50</v>
      </c>
      <c r="O163" s="57"/>
      <c r="P163" s="153">
        <f>O163*H163</f>
        <v>0</v>
      </c>
      <c r="Q163" s="153">
        <v>0</v>
      </c>
      <c r="R163" s="153">
        <f>Q163*H163</f>
        <v>0</v>
      </c>
      <c r="S163" s="153">
        <v>0</v>
      </c>
      <c r="T163" s="154">
        <f>S163*H163</f>
        <v>0</v>
      </c>
      <c r="U163" s="31"/>
      <c r="V163" s="31"/>
      <c r="W163" s="31"/>
      <c r="X163" s="31"/>
      <c r="Y163" s="31"/>
      <c r="Z163" s="31"/>
      <c r="AA163" s="31"/>
      <c r="AB163" s="31"/>
      <c r="AC163" s="31"/>
      <c r="AD163" s="31"/>
      <c r="AE163" s="31"/>
      <c r="AR163" s="155" t="s">
        <v>208</v>
      </c>
      <c r="AT163" s="155" t="s">
        <v>196</v>
      </c>
      <c r="AU163" s="155" t="s">
        <v>96</v>
      </c>
      <c r="AY163" s="15" t="s">
        <v>195</v>
      </c>
      <c r="BE163" s="156">
        <f>IF(N163="základní",J163,0)</f>
        <v>0</v>
      </c>
      <c r="BF163" s="156">
        <f>IF(N163="snížená",J163,0)</f>
        <v>0</v>
      </c>
      <c r="BG163" s="156">
        <f>IF(N163="zákl. přenesená",J163,0)</f>
        <v>0</v>
      </c>
      <c r="BH163" s="156">
        <f>IF(N163="sníž. přenesená",J163,0)</f>
        <v>0</v>
      </c>
      <c r="BI163" s="156">
        <f>IF(N163="nulová",J163,0)</f>
        <v>0</v>
      </c>
      <c r="BJ163" s="15" t="s">
        <v>93</v>
      </c>
      <c r="BK163" s="156">
        <f>ROUND(I163*H163,2)</f>
        <v>0</v>
      </c>
      <c r="BL163" s="15" t="s">
        <v>208</v>
      </c>
      <c r="BM163" s="155" t="s">
        <v>805</v>
      </c>
    </row>
    <row r="164" spans="1:47" s="2" customFormat="1" ht="29.25">
      <c r="A164" s="31"/>
      <c r="B164" s="32"/>
      <c r="C164" s="184"/>
      <c r="D164" s="201" t="s">
        <v>202</v>
      </c>
      <c r="E164" s="184"/>
      <c r="F164" s="202" t="s">
        <v>806</v>
      </c>
      <c r="G164" s="184"/>
      <c r="H164" s="184"/>
      <c r="I164" s="157"/>
      <c r="J164" s="184"/>
      <c r="K164" s="31"/>
      <c r="L164" s="32"/>
      <c r="M164" s="158"/>
      <c r="N164" s="159"/>
      <c r="O164" s="57"/>
      <c r="P164" s="57"/>
      <c r="Q164" s="57"/>
      <c r="R164" s="57"/>
      <c r="S164" s="57"/>
      <c r="T164" s="58"/>
      <c r="U164" s="31"/>
      <c r="V164" s="31"/>
      <c r="W164" s="31"/>
      <c r="X164" s="31"/>
      <c r="Y164" s="31"/>
      <c r="Z164" s="31"/>
      <c r="AA164" s="31"/>
      <c r="AB164" s="31"/>
      <c r="AC164" s="31"/>
      <c r="AD164" s="31"/>
      <c r="AE164" s="31"/>
      <c r="AT164" s="15" t="s">
        <v>202</v>
      </c>
      <c r="AU164" s="15" t="s">
        <v>96</v>
      </c>
    </row>
    <row r="165" spans="2:51" s="13" customFormat="1" ht="22.5">
      <c r="B165" s="160"/>
      <c r="C165" s="186"/>
      <c r="D165" s="201" t="s">
        <v>257</v>
      </c>
      <c r="E165" s="203" t="s">
        <v>1</v>
      </c>
      <c r="F165" s="204" t="s">
        <v>807</v>
      </c>
      <c r="G165" s="186"/>
      <c r="H165" s="205">
        <v>9.18</v>
      </c>
      <c r="I165" s="162"/>
      <c r="J165" s="186"/>
      <c r="L165" s="160"/>
      <c r="M165" s="163"/>
      <c r="N165" s="164"/>
      <c r="O165" s="164"/>
      <c r="P165" s="164"/>
      <c r="Q165" s="164"/>
      <c r="R165" s="164"/>
      <c r="S165" s="164"/>
      <c r="T165" s="165"/>
      <c r="AT165" s="161" t="s">
        <v>257</v>
      </c>
      <c r="AU165" s="161" t="s">
        <v>96</v>
      </c>
      <c r="AV165" s="13" t="s">
        <v>96</v>
      </c>
      <c r="AW165" s="13" t="s">
        <v>40</v>
      </c>
      <c r="AX165" s="13" t="s">
        <v>85</v>
      </c>
      <c r="AY165" s="161" t="s">
        <v>195</v>
      </c>
    </row>
    <row r="166" spans="2:51" s="13" customFormat="1" ht="12">
      <c r="B166" s="160"/>
      <c r="C166" s="186"/>
      <c r="D166" s="201" t="s">
        <v>257</v>
      </c>
      <c r="E166" s="203" t="s">
        <v>1</v>
      </c>
      <c r="F166" s="204" t="s">
        <v>808</v>
      </c>
      <c r="G166" s="186"/>
      <c r="H166" s="205">
        <v>-1.2</v>
      </c>
      <c r="I166" s="162"/>
      <c r="J166" s="186"/>
      <c r="L166" s="160"/>
      <c r="M166" s="163"/>
      <c r="N166" s="164"/>
      <c r="O166" s="164"/>
      <c r="P166" s="164"/>
      <c r="Q166" s="164"/>
      <c r="R166" s="164"/>
      <c r="S166" s="164"/>
      <c r="T166" s="165"/>
      <c r="AT166" s="161" t="s">
        <v>257</v>
      </c>
      <c r="AU166" s="161" t="s">
        <v>96</v>
      </c>
      <c r="AV166" s="13" t="s">
        <v>96</v>
      </c>
      <c r="AW166" s="13" t="s">
        <v>40</v>
      </c>
      <c r="AX166" s="13" t="s">
        <v>85</v>
      </c>
      <c r="AY166" s="161" t="s">
        <v>195</v>
      </c>
    </row>
    <row r="167" spans="1:65" s="2" customFormat="1" ht="37.9" customHeight="1">
      <c r="A167" s="31"/>
      <c r="B167" s="148"/>
      <c r="C167" s="196" t="s">
        <v>245</v>
      </c>
      <c r="D167" s="196" t="s">
        <v>196</v>
      </c>
      <c r="E167" s="197" t="s">
        <v>362</v>
      </c>
      <c r="F167" s="198" t="s">
        <v>363</v>
      </c>
      <c r="G167" s="199" t="s">
        <v>347</v>
      </c>
      <c r="H167" s="200">
        <v>2</v>
      </c>
      <c r="I167" s="149"/>
      <c r="J167" s="183">
        <f>ROUND(I167*H167,2)</f>
        <v>0</v>
      </c>
      <c r="K167" s="150"/>
      <c r="L167" s="32"/>
      <c r="M167" s="151" t="s">
        <v>1</v>
      </c>
      <c r="N167" s="152" t="s">
        <v>50</v>
      </c>
      <c r="O167" s="57"/>
      <c r="P167" s="153">
        <f>O167*H167</f>
        <v>0</v>
      </c>
      <c r="Q167" s="153">
        <v>0</v>
      </c>
      <c r="R167" s="153">
        <f>Q167*H167</f>
        <v>0</v>
      </c>
      <c r="S167" s="153">
        <v>0</v>
      </c>
      <c r="T167" s="154">
        <f>S167*H167</f>
        <v>0</v>
      </c>
      <c r="U167" s="31"/>
      <c r="V167" s="31"/>
      <c r="W167" s="31"/>
      <c r="X167" s="31"/>
      <c r="Y167" s="31"/>
      <c r="Z167" s="31"/>
      <c r="AA167" s="31"/>
      <c r="AB167" s="31"/>
      <c r="AC167" s="31"/>
      <c r="AD167" s="31"/>
      <c r="AE167" s="31"/>
      <c r="AR167" s="155" t="s">
        <v>208</v>
      </c>
      <c r="AT167" s="155" t="s">
        <v>196</v>
      </c>
      <c r="AU167" s="155" t="s">
        <v>96</v>
      </c>
      <c r="AY167" s="15" t="s">
        <v>195</v>
      </c>
      <c r="BE167" s="156">
        <f>IF(N167="základní",J167,0)</f>
        <v>0</v>
      </c>
      <c r="BF167" s="156">
        <f>IF(N167="snížená",J167,0)</f>
        <v>0</v>
      </c>
      <c r="BG167" s="156">
        <f>IF(N167="zákl. přenesená",J167,0)</f>
        <v>0</v>
      </c>
      <c r="BH167" s="156">
        <f>IF(N167="sníž. přenesená",J167,0)</f>
        <v>0</v>
      </c>
      <c r="BI167" s="156">
        <f>IF(N167="nulová",J167,0)</f>
        <v>0</v>
      </c>
      <c r="BJ167" s="15" t="s">
        <v>93</v>
      </c>
      <c r="BK167" s="156">
        <f>ROUND(I167*H167,2)</f>
        <v>0</v>
      </c>
      <c r="BL167" s="15" t="s">
        <v>208</v>
      </c>
      <c r="BM167" s="155" t="s">
        <v>364</v>
      </c>
    </row>
    <row r="168" spans="1:47" s="2" customFormat="1" ht="39">
      <c r="A168" s="31"/>
      <c r="B168" s="32"/>
      <c r="C168" s="184"/>
      <c r="D168" s="201" t="s">
        <v>202</v>
      </c>
      <c r="E168" s="184"/>
      <c r="F168" s="202" t="s">
        <v>365</v>
      </c>
      <c r="G168" s="184"/>
      <c r="H168" s="184"/>
      <c r="I168" s="157"/>
      <c r="J168" s="184"/>
      <c r="K168" s="31"/>
      <c r="L168" s="32"/>
      <c r="M168" s="158"/>
      <c r="N168" s="159"/>
      <c r="O168" s="57"/>
      <c r="P168" s="57"/>
      <c r="Q168" s="57"/>
      <c r="R168" s="57"/>
      <c r="S168" s="57"/>
      <c r="T168" s="58"/>
      <c r="U168" s="31"/>
      <c r="V168" s="31"/>
      <c r="W168" s="31"/>
      <c r="X168" s="31"/>
      <c r="Y168" s="31"/>
      <c r="Z168" s="31"/>
      <c r="AA168" s="31"/>
      <c r="AB168" s="31"/>
      <c r="AC168" s="31"/>
      <c r="AD168" s="31"/>
      <c r="AE168" s="31"/>
      <c r="AT168" s="15" t="s">
        <v>202</v>
      </c>
      <c r="AU168" s="15" t="s">
        <v>96</v>
      </c>
    </row>
    <row r="169" spans="2:51" s="13" customFormat="1" ht="12">
      <c r="B169" s="160"/>
      <c r="C169" s="186"/>
      <c r="D169" s="201" t="s">
        <v>257</v>
      </c>
      <c r="E169" s="203" t="s">
        <v>1</v>
      </c>
      <c r="F169" s="204" t="s">
        <v>96</v>
      </c>
      <c r="G169" s="186"/>
      <c r="H169" s="205">
        <v>2</v>
      </c>
      <c r="I169" s="162"/>
      <c r="J169" s="186"/>
      <c r="L169" s="160"/>
      <c r="M169" s="163"/>
      <c r="N169" s="164"/>
      <c r="O169" s="164"/>
      <c r="P169" s="164"/>
      <c r="Q169" s="164"/>
      <c r="R169" s="164"/>
      <c r="S169" s="164"/>
      <c r="T169" s="165"/>
      <c r="AT169" s="161" t="s">
        <v>257</v>
      </c>
      <c r="AU169" s="161" t="s">
        <v>96</v>
      </c>
      <c r="AV169" s="13" t="s">
        <v>96</v>
      </c>
      <c r="AW169" s="13" t="s">
        <v>40</v>
      </c>
      <c r="AX169" s="13" t="s">
        <v>93</v>
      </c>
      <c r="AY169" s="161" t="s">
        <v>195</v>
      </c>
    </row>
    <row r="170" spans="1:65" s="2" customFormat="1" ht="33" customHeight="1">
      <c r="A170" s="31"/>
      <c r="B170" s="148"/>
      <c r="C170" s="196" t="s">
        <v>253</v>
      </c>
      <c r="D170" s="196" t="s">
        <v>196</v>
      </c>
      <c r="E170" s="197" t="s">
        <v>809</v>
      </c>
      <c r="F170" s="198" t="s">
        <v>810</v>
      </c>
      <c r="G170" s="199" t="s">
        <v>347</v>
      </c>
      <c r="H170" s="200">
        <v>9.97</v>
      </c>
      <c r="I170" s="149"/>
      <c r="J170" s="183">
        <f>ROUND(I170*H170,2)</f>
        <v>0</v>
      </c>
      <c r="K170" s="150"/>
      <c r="L170" s="32"/>
      <c r="M170" s="151" t="s">
        <v>1</v>
      </c>
      <c r="N170" s="152" t="s">
        <v>50</v>
      </c>
      <c r="O170" s="57"/>
      <c r="P170" s="153">
        <f>O170*H170</f>
        <v>0</v>
      </c>
      <c r="Q170" s="153">
        <v>0</v>
      </c>
      <c r="R170" s="153">
        <f>Q170*H170</f>
        <v>0</v>
      </c>
      <c r="S170" s="153">
        <v>0</v>
      </c>
      <c r="T170" s="154">
        <f>S170*H170</f>
        <v>0</v>
      </c>
      <c r="U170" s="31"/>
      <c r="V170" s="31"/>
      <c r="W170" s="31"/>
      <c r="X170" s="31"/>
      <c r="Y170" s="31"/>
      <c r="Z170" s="31"/>
      <c r="AA170" s="31"/>
      <c r="AB170" s="31"/>
      <c r="AC170" s="31"/>
      <c r="AD170" s="31"/>
      <c r="AE170" s="31"/>
      <c r="AR170" s="155" t="s">
        <v>208</v>
      </c>
      <c r="AT170" s="155" t="s">
        <v>196</v>
      </c>
      <c r="AU170" s="155" t="s">
        <v>96</v>
      </c>
      <c r="AY170" s="15" t="s">
        <v>195</v>
      </c>
      <c r="BE170" s="156">
        <f>IF(N170="základní",J170,0)</f>
        <v>0</v>
      </c>
      <c r="BF170" s="156">
        <f>IF(N170="snížená",J170,0)</f>
        <v>0</v>
      </c>
      <c r="BG170" s="156">
        <f>IF(N170="zákl. přenesená",J170,0)</f>
        <v>0</v>
      </c>
      <c r="BH170" s="156">
        <f>IF(N170="sníž. přenesená",J170,0)</f>
        <v>0</v>
      </c>
      <c r="BI170" s="156">
        <f>IF(N170="nulová",J170,0)</f>
        <v>0</v>
      </c>
      <c r="BJ170" s="15" t="s">
        <v>93</v>
      </c>
      <c r="BK170" s="156">
        <f>ROUND(I170*H170,2)</f>
        <v>0</v>
      </c>
      <c r="BL170" s="15" t="s">
        <v>208</v>
      </c>
      <c r="BM170" s="155" t="s">
        <v>811</v>
      </c>
    </row>
    <row r="171" spans="1:47" s="2" customFormat="1" ht="29.25">
      <c r="A171" s="31"/>
      <c r="B171" s="32"/>
      <c r="C171" s="184"/>
      <c r="D171" s="201" t="s">
        <v>202</v>
      </c>
      <c r="E171" s="184"/>
      <c r="F171" s="202" t="s">
        <v>812</v>
      </c>
      <c r="G171" s="184"/>
      <c r="H171" s="184"/>
      <c r="I171" s="157"/>
      <c r="J171" s="184"/>
      <c r="K171" s="31"/>
      <c r="L171" s="32"/>
      <c r="M171" s="158"/>
      <c r="N171" s="159"/>
      <c r="O171" s="57"/>
      <c r="P171" s="57"/>
      <c r="Q171" s="57"/>
      <c r="R171" s="57"/>
      <c r="S171" s="57"/>
      <c r="T171" s="58"/>
      <c r="U171" s="31"/>
      <c r="V171" s="31"/>
      <c r="W171" s="31"/>
      <c r="X171" s="31"/>
      <c r="Y171" s="31"/>
      <c r="Z171" s="31"/>
      <c r="AA171" s="31"/>
      <c r="AB171" s="31"/>
      <c r="AC171" s="31"/>
      <c r="AD171" s="31"/>
      <c r="AE171" s="31"/>
      <c r="AT171" s="15" t="s">
        <v>202</v>
      </c>
      <c r="AU171" s="15" t="s">
        <v>96</v>
      </c>
    </row>
    <row r="172" spans="2:51" s="13" customFormat="1" ht="22.5">
      <c r="B172" s="160"/>
      <c r="C172" s="186"/>
      <c r="D172" s="201" t="s">
        <v>257</v>
      </c>
      <c r="E172" s="203" t="s">
        <v>1</v>
      </c>
      <c r="F172" s="204" t="s">
        <v>813</v>
      </c>
      <c r="G172" s="186"/>
      <c r="H172" s="205">
        <v>11.77</v>
      </c>
      <c r="I172" s="162"/>
      <c r="J172" s="186"/>
      <c r="L172" s="160"/>
      <c r="M172" s="163"/>
      <c r="N172" s="164"/>
      <c r="O172" s="164"/>
      <c r="P172" s="164"/>
      <c r="Q172" s="164"/>
      <c r="R172" s="164"/>
      <c r="S172" s="164"/>
      <c r="T172" s="165"/>
      <c r="AT172" s="161" t="s">
        <v>257</v>
      </c>
      <c r="AU172" s="161" t="s">
        <v>96</v>
      </c>
      <c r="AV172" s="13" t="s">
        <v>96</v>
      </c>
      <c r="AW172" s="13" t="s">
        <v>40</v>
      </c>
      <c r="AX172" s="13" t="s">
        <v>85</v>
      </c>
      <c r="AY172" s="161" t="s">
        <v>195</v>
      </c>
    </row>
    <row r="173" spans="2:51" s="13" customFormat="1" ht="12">
      <c r="B173" s="160"/>
      <c r="C173" s="186"/>
      <c r="D173" s="201" t="s">
        <v>257</v>
      </c>
      <c r="E173" s="203" t="s">
        <v>1</v>
      </c>
      <c r="F173" s="204" t="s">
        <v>814</v>
      </c>
      <c r="G173" s="186"/>
      <c r="H173" s="205">
        <v>-1.8</v>
      </c>
      <c r="I173" s="162"/>
      <c r="J173" s="186"/>
      <c r="L173" s="160"/>
      <c r="M173" s="163"/>
      <c r="N173" s="164"/>
      <c r="O173" s="164"/>
      <c r="P173" s="164"/>
      <c r="Q173" s="164"/>
      <c r="R173" s="164"/>
      <c r="S173" s="164"/>
      <c r="T173" s="165"/>
      <c r="AT173" s="161" t="s">
        <v>257</v>
      </c>
      <c r="AU173" s="161" t="s">
        <v>96</v>
      </c>
      <c r="AV173" s="13" t="s">
        <v>96</v>
      </c>
      <c r="AW173" s="13" t="s">
        <v>40</v>
      </c>
      <c r="AX173" s="13" t="s">
        <v>85</v>
      </c>
      <c r="AY173" s="161" t="s">
        <v>195</v>
      </c>
    </row>
    <row r="174" spans="1:65" s="2" customFormat="1" ht="21.75" customHeight="1">
      <c r="A174" s="31"/>
      <c r="B174" s="148"/>
      <c r="C174" s="196" t="s">
        <v>260</v>
      </c>
      <c r="D174" s="196" t="s">
        <v>196</v>
      </c>
      <c r="E174" s="197" t="s">
        <v>815</v>
      </c>
      <c r="F174" s="198" t="s">
        <v>816</v>
      </c>
      <c r="G174" s="199" t="s">
        <v>296</v>
      </c>
      <c r="H174" s="200">
        <v>45.9</v>
      </c>
      <c r="I174" s="149"/>
      <c r="J174" s="183">
        <f>ROUND(I174*H174,2)</f>
        <v>0</v>
      </c>
      <c r="K174" s="150"/>
      <c r="L174" s="32"/>
      <c r="M174" s="151" t="s">
        <v>1</v>
      </c>
      <c r="N174" s="152" t="s">
        <v>50</v>
      </c>
      <c r="O174" s="57"/>
      <c r="P174" s="153">
        <f>O174*H174</f>
        <v>0</v>
      </c>
      <c r="Q174" s="153">
        <v>0.00084</v>
      </c>
      <c r="R174" s="153">
        <f>Q174*H174</f>
        <v>0.038556</v>
      </c>
      <c r="S174" s="153">
        <v>0</v>
      </c>
      <c r="T174" s="154">
        <f>S174*H174</f>
        <v>0</v>
      </c>
      <c r="U174" s="31"/>
      <c r="V174" s="31"/>
      <c r="W174" s="31"/>
      <c r="X174" s="31"/>
      <c r="Y174" s="31"/>
      <c r="Z174" s="31"/>
      <c r="AA174" s="31"/>
      <c r="AB174" s="31"/>
      <c r="AC174" s="31"/>
      <c r="AD174" s="31"/>
      <c r="AE174" s="31"/>
      <c r="AR174" s="155" t="s">
        <v>208</v>
      </c>
      <c r="AT174" s="155" t="s">
        <v>196</v>
      </c>
      <c r="AU174" s="155" t="s">
        <v>96</v>
      </c>
      <c r="AY174" s="15" t="s">
        <v>195</v>
      </c>
      <c r="BE174" s="156">
        <f>IF(N174="základní",J174,0)</f>
        <v>0</v>
      </c>
      <c r="BF174" s="156">
        <f>IF(N174="snížená",J174,0)</f>
        <v>0</v>
      </c>
      <c r="BG174" s="156">
        <f>IF(N174="zákl. přenesená",J174,0)</f>
        <v>0</v>
      </c>
      <c r="BH174" s="156">
        <f>IF(N174="sníž. přenesená",J174,0)</f>
        <v>0</v>
      </c>
      <c r="BI174" s="156">
        <f>IF(N174="nulová",J174,0)</f>
        <v>0</v>
      </c>
      <c r="BJ174" s="15" t="s">
        <v>93</v>
      </c>
      <c r="BK174" s="156">
        <f>ROUND(I174*H174,2)</f>
        <v>0</v>
      </c>
      <c r="BL174" s="15" t="s">
        <v>208</v>
      </c>
      <c r="BM174" s="155" t="s">
        <v>817</v>
      </c>
    </row>
    <row r="175" spans="1:47" s="2" customFormat="1" ht="29.25">
      <c r="A175" s="31"/>
      <c r="B175" s="32"/>
      <c r="C175" s="184"/>
      <c r="D175" s="201" t="s">
        <v>202</v>
      </c>
      <c r="E175" s="184"/>
      <c r="F175" s="202" t="s">
        <v>818</v>
      </c>
      <c r="G175" s="184"/>
      <c r="H175" s="184"/>
      <c r="I175" s="157"/>
      <c r="J175" s="184"/>
      <c r="K175" s="31"/>
      <c r="L175" s="32"/>
      <c r="M175" s="158"/>
      <c r="N175" s="159"/>
      <c r="O175" s="57"/>
      <c r="P175" s="57"/>
      <c r="Q175" s="57"/>
      <c r="R175" s="57"/>
      <c r="S175" s="57"/>
      <c r="T175" s="58"/>
      <c r="U175" s="31"/>
      <c r="V175" s="31"/>
      <c r="W175" s="31"/>
      <c r="X175" s="31"/>
      <c r="Y175" s="31"/>
      <c r="Z175" s="31"/>
      <c r="AA175" s="31"/>
      <c r="AB175" s="31"/>
      <c r="AC175" s="31"/>
      <c r="AD175" s="31"/>
      <c r="AE175" s="31"/>
      <c r="AT175" s="15" t="s">
        <v>202</v>
      </c>
      <c r="AU175" s="15" t="s">
        <v>96</v>
      </c>
    </row>
    <row r="176" spans="2:51" s="13" customFormat="1" ht="12">
      <c r="B176" s="160"/>
      <c r="C176" s="186"/>
      <c r="D176" s="201" t="s">
        <v>257</v>
      </c>
      <c r="E176" s="203" t="s">
        <v>1</v>
      </c>
      <c r="F176" s="204" t="s">
        <v>819</v>
      </c>
      <c r="G176" s="186"/>
      <c r="H176" s="205">
        <v>45.9</v>
      </c>
      <c r="I176" s="162"/>
      <c r="J176" s="186"/>
      <c r="L176" s="160"/>
      <c r="M176" s="163"/>
      <c r="N176" s="164"/>
      <c r="O176" s="164"/>
      <c r="P176" s="164"/>
      <c r="Q176" s="164"/>
      <c r="R176" s="164"/>
      <c r="S176" s="164"/>
      <c r="T176" s="165"/>
      <c r="AT176" s="161" t="s">
        <v>257</v>
      </c>
      <c r="AU176" s="161" t="s">
        <v>96</v>
      </c>
      <c r="AV176" s="13" t="s">
        <v>96</v>
      </c>
      <c r="AW176" s="13" t="s">
        <v>40</v>
      </c>
      <c r="AX176" s="13" t="s">
        <v>93</v>
      </c>
      <c r="AY176" s="161" t="s">
        <v>195</v>
      </c>
    </row>
    <row r="177" spans="1:65" s="2" customFormat="1" ht="24.2" customHeight="1">
      <c r="A177" s="31"/>
      <c r="B177" s="148"/>
      <c r="C177" s="196" t="s">
        <v>8</v>
      </c>
      <c r="D177" s="196" t="s">
        <v>196</v>
      </c>
      <c r="E177" s="197" t="s">
        <v>820</v>
      </c>
      <c r="F177" s="198" t="s">
        <v>821</v>
      </c>
      <c r="G177" s="199" t="s">
        <v>296</v>
      </c>
      <c r="H177" s="200">
        <v>45.9</v>
      </c>
      <c r="I177" s="149"/>
      <c r="J177" s="183">
        <f>ROUND(I177*H177,2)</f>
        <v>0</v>
      </c>
      <c r="K177" s="150"/>
      <c r="L177" s="32"/>
      <c r="M177" s="151" t="s">
        <v>1</v>
      </c>
      <c r="N177" s="152" t="s">
        <v>50</v>
      </c>
      <c r="O177" s="57"/>
      <c r="P177" s="153">
        <f>O177*H177</f>
        <v>0</v>
      </c>
      <c r="Q177" s="153">
        <v>0</v>
      </c>
      <c r="R177" s="153">
        <f>Q177*H177</f>
        <v>0</v>
      </c>
      <c r="S177" s="153">
        <v>0</v>
      </c>
      <c r="T177" s="154">
        <f>S177*H177</f>
        <v>0</v>
      </c>
      <c r="U177" s="31"/>
      <c r="V177" s="31"/>
      <c r="W177" s="31"/>
      <c r="X177" s="31"/>
      <c r="Y177" s="31"/>
      <c r="Z177" s="31"/>
      <c r="AA177" s="31"/>
      <c r="AB177" s="31"/>
      <c r="AC177" s="31"/>
      <c r="AD177" s="31"/>
      <c r="AE177" s="31"/>
      <c r="AR177" s="155" t="s">
        <v>208</v>
      </c>
      <c r="AT177" s="155" t="s">
        <v>196</v>
      </c>
      <c r="AU177" s="155" t="s">
        <v>96</v>
      </c>
      <c r="AY177" s="15" t="s">
        <v>195</v>
      </c>
      <c r="BE177" s="156">
        <f>IF(N177="základní",J177,0)</f>
        <v>0</v>
      </c>
      <c r="BF177" s="156">
        <f>IF(N177="snížená",J177,0)</f>
        <v>0</v>
      </c>
      <c r="BG177" s="156">
        <f>IF(N177="zákl. přenesená",J177,0)</f>
        <v>0</v>
      </c>
      <c r="BH177" s="156">
        <f>IF(N177="sníž. přenesená",J177,0)</f>
        <v>0</v>
      </c>
      <c r="BI177" s="156">
        <f>IF(N177="nulová",J177,0)</f>
        <v>0</v>
      </c>
      <c r="BJ177" s="15" t="s">
        <v>93</v>
      </c>
      <c r="BK177" s="156">
        <f>ROUND(I177*H177,2)</f>
        <v>0</v>
      </c>
      <c r="BL177" s="15" t="s">
        <v>208</v>
      </c>
      <c r="BM177" s="155" t="s">
        <v>822</v>
      </c>
    </row>
    <row r="178" spans="1:47" s="2" customFormat="1" ht="29.25">
      <c r="A178" s="31"/>
      <c r="B178" s="32"/>
      <c r="C178" s="184"/>
      <c r="D178" s="201" t="s">
        <v>202</v>
      </c>
      <c r="E178" s="184"/>
      <c r="F178" s="202" t="s">
        <v>823</v>
      </c>
      <c r="G178" s="184"/>
      <c r="H178" s="184"/>
      <c r="I178" s="157"/>
      <c r="J178" s="184"/>
      <c r="K178" s="31"/>
      <c r="L178" s="32"/>
      <c r="M178" s="158"/>
      <c r="N178" s="159"/>
      <c r="O178" s="57"/>
      <c r="P178" s="57"/>
      <c r="Q178" s="57"/>
      <c r="R178" s="57"/>
      <c r="S178" s="57"/>
      <c r="T178" s="58"/>
      <c r="U178" s="31"/>
      <c r="V178" s="31"/>
      <c r="W178" s="31"/>
      <c r="X178" s="31"/>
      <c r="Y178" s="31"/>
      <c r="Z178" s="31"/>
      <c r="AA178" s="31"/>
      <c r="AB178" s="31"/>
      <c r="AC178" s="31"/>
      <c r="AD178" s="31"/>
      <c r="AE178" s="31"/>
      <c r="AT178" s="15" t="s">
        <v>202</v>
      </c>
      <c r="AU178" s="15" t="s">
        <v>96</v>
      </c>
    </row>
    <row r="179" spans="2:51" s="13" customFormat="1" ht="12">
      <c r="B179" s="160"/>
      <c r="C179" s="186"/>
      <c r="D179" s="201" t="s">
        <v>257</v>
      </c>
      <c r="E179" s="203" t="s">
        <v>1</v>
      </c>
      <c r="F179" s="204" t="s">
        <v>819</v>
      </c>
      <c r="G179" s="186"/>
      <c r="H179" s="205">
        <v>45.9</v>
      </c>
      <c r="I179" s="162"/>
      <c r="J179" s="186"/>
      <c r="L179" s="160"/>
      <c r="M179" s="163"/>
      <c r="N179" s="164"/>
      <c r="O179" s="164"/>
      <c r="P179" s="164"/>
      <c r="Q179" s="164"/>
      <c r="R179" s="164"/>
      <c r="S179" s="164"/>
      <c r="T179" s="165"/>
      <c r="AT179" s="161" t="s">
        <v>257</v>
      </c>
      <c r="AU179" s="161" t="s">
        <v>96</v>
      </c>
      <c r="AV179" s="13" t="s">
        <v>96</v>
      </c>
      <c r="AW179" s="13" t="s">
        <v>40</v>
      </c>
      <c r="AX179" s="13" t="s">
        <v>93</v>
      </c>
      <c r="AY179" s="161" t="s">
        <v>195</v>
      </c>
    </row>
    <row r="180" spans="1:65" s="2" customFormat="1" ht="24.2" customHeight="1">
      <c r="A180" s="31"/>
      <c r="B180" s="148"/>
      <c r="C180" s="196" t="s">
        <v>269</v>
      </c>
      <c r="D180" s="196" t="s">
        <v>196</v>
      </c>
      <c r="E180" s="197" t="s">
        <v>389</v>
      </c>
      <c r="F180" s="198" t="s">
        <v>390</v>
      </c>
      <c r="G180" s="199" t="s">
        <v>347</v>
      </c>
      <c r="H180" s="200">
        <v>39.9</v>
      </c>
      <c r="I180" s="149"/>
      <c r="J180" s="183">
        <f>ROUND(I180*H180,2)</f>
        <v>0</v>
      </c>
      <c r="K180" s="150"/>
      <c r="L180" s="32"/>
      <c r="M180" s="151" t="s">
        <v>1</v>
      </c>
      <c r="N180" s="152" t="s">
        <v>50</v>
      </c>
      <c r="O180" s="57"/>
      <c r="P180" s="153">
        <f>O180*H180</f>
        <v>0</v>
      </c>
      <c r="Q180" s="153">
        <v>0</v>
      </c>
      <c r="R180" s="153">
        <f>Q180*H180</f>
        <v>0</v>
      </c>
      <c r="S180" s="153">
        <v>0</v>
      </c>
      <c r="T180" s="154">
        <f>S180*H180</f>
        <v>0</v>
      </c>
      <c r="U180" s="31"/>
      <c r="V180" s="31"/>
      <c r="W180" s="31"/>
      <c r="X180" s="31"/>
      <c r="Y180" s="31"/>
      <c r="Z180" s="31"/>
      <c r="AA180" s="31"/>
      <c r="AB180" s="31"/>
      <c r="AC180" s="31"/>
      <c r="AD180" s="31"/>
      <c r="AE180" s="31"/>
      <c r="AR180" s="155" t="s">
        <v>208</v>
      </c>
      <c r="AT180" s="155" t="s">
        <v>196</v>
      </c>
      <c r="AU180" s="155" t="s">
        <v>96</v>
      </c>
      <c r="AY180" s="15" t="s">
        <v>195</v>
      </c>
      <c r="BE180" s="156">
        <f>IF(N180="základní",J180,0)</f>
        <v>0</v>
      </c>
      <c r="BF180" s="156">
        <f>IF(N180="snížená",J180,0)</f>
        <v>0</v>
      </c>
      <c r="BG180" s="156">
        <f>IF(N180="zákl. přenesená",J180,0)</f>
        <v>0</v>
      </c>
      <c r="BH180" s="156">
        <f>IF(N180="sníž. přenesená",J180,0)</f>
        <v>0</v>
      </c>
      <c r="BI180" s="156">
        <f>IF(N180="nulová",J180,0)</f>
        <v>0</v>
      </c>
      <c r="BJ180" s="15" t="s">
        <v>93</v>
      </c>
      <c r="BK180" s="156">
        <f>ROUND(I180*H180,2)</f>
        <v>0</v>
      </c>
      <c r="BL180" s="15" t="s">
        <v>208</v>
      </c>
      <c r="BM180" s="155" t="s">
        <v>391</v>
      </c>
    </row>
    <row r="181" spans="1:47" s="2" customFormat="1" ht="39">
      <c r="A181" s="31"/>
      <c r="B181" s="32"/>
      <c r="C181" s="184"/>
      <c r="D181" s="201" t="s">
        <v>202</v>
      </c>
      <c r="E181" s="184"/>
      <c r="F181" s="202" t="s">
        <v>392</v>
      </c>
      <c r="G181" s="184"/>
      <c r="H181" s="184"/>
      <c r="I181" s="157"/>
      <c r="J181" s="184"/>
      <c r="K181" s="31"/>
      <c r="L181" s="32"/>
      <c r="M181" s="158"/>
      <c r="N181" s="159"/>
      <c r="O181" s="57"/>
      <c r="P181" s="57"/>
      <c r="Q181" s="57"/>
      <c r="R181" s="57"/>
      <c r="S181" s="57"/>
      <c r="T181" s="58"/>
      <c r="U181" s="31"/>
      <c r="V181" s="31"/>
      <c r="W181" s="31"/>
      <c r="X181" s="31"/>
      <c r="Y181" s="31"/>
      <c r="Z181" s="31"/>
      <c r="AA181" s="31"/>
      <c r="AB181" s="31"/>
      <c r="AC181" s="31"/>
      <c r="AD181" s="31"/>
      <c r="AE181" s="31"/>
      <c r="AT181" s="15" t="s">
        <v>202</v>
      </c>
      <c r="AU181" s="15" t="s">
        <v>96</v>
      </c>
    </row>
    <row r="182" spans="2:51" s="13" customFormat="1" ht="12">
      <c r="B182" s="160"/>
      <c r="C182" s="186"/>
      <c r="D182" s="201" t="s">
        <v>257</v>
      </c>
      <c r="E182" s="203" t="s">
        <v>1</v>
      </c>
      <c r="F182" s="204" t="s">
        <v>824</v>
      </c>
      <c r="G182" s="186"/>
      <c r="H182" s="205">
        <v>45.9</v>
      </c>
      <c r="I182" s="162"/>
      <c r="J182" s="186"/>
      <c r="L182" s="160"/>
      <c r="M182" s="163"/>
      <c r="N182" s="164"/>
      <c r="O182" s="164"/>
      <c r="P182" s="164"/>
      <c r="Q182" s="164"/>
      <c r="R182" s="164"/>
      <c r="S182" s="164"/>
      <c r="T182" s="165"/>
      <c r="AT182" s="161" t="s">
        <v>257</v>
      </c>
      <c r="AU182" s="161" t="s">
        <v>96</v>
      </c>
      <c r="AV182" s="13" t="s">
        <v>96</v>
      </c>
      <c r="AW182" s="13" t="s">
        <v>40</v>
      </c>
      <c r="AX182" s="13" t="s">
        <v>85</v>
      </c>
      <c r="AY182" s="161" t="s">
        <v>195</v>
      </c>
    </row>
    <row r="183" spans="2:51" s="13" customFormat="1" ht="12">
      <c r="B183" s="160"/>
      <c r="C183" s="186"/>
      <c r="D183" s="201" t="s">
        <v>257</v>
      </c>
      <c r="E183" s="203" t="s">
        <v>1</v>
      </c>
      <c r="F183" s="204" t="s">
        <v>825</v>
      </c>
      <c r="G183" s="186"/>
      <c r="H183" s="205">
        <v>-6</v>
      </c>
      <c r="I183" s="162"/>
      <c r="J183" s="186"/>
      <c r="L183" s="160"/>
      <c r="M183" s="163"/>
      <c r="N183" s="164"/>
      <c r="O183" s="164"/>
      <c r="P183" s="164"/>
      <c r="Q183" s="164"/>
      <c r="R183" s="164"/>
      <c r="S183" s="164"/>
      <c r="T183" s="165"/>
      <c r="AT183" s="161" t="s">
        <v>257</v>
      </c>
      <c r="AU183" s="161" t="s">
        <v>96</v>
      </c>
      <c r="AV183" s="13" t="s">
        <v>96</v>
      </c>
      <c r="AW183" s="13" t="s">
        <v>40</v>
      </c>
      <c r="AX183" s="13" t="s">
        <v>85</v>
      </c>
      <c r="AY183" s="161" t="s">
        <v>195</v>
      </c>
    </row>
    <row r="184" spans="1:65" s="2" customFormat="1" ht="33" customHeight="1">
      <c r="A184" s="31"/>
      <c r="B184" s="148"/>
      <c r="C184" s="196" t="s">
        <v>383</v>
      </c>
      <c r="D184" s="196" t="s">
        <v>196</v>
      </c>
      <c r="E184" s="197" t="s">
        <v>403</v>
      </c>
      <c r="F184" s="198" t="s">
        <v>404</v>
      </c>
      <c r="G184" s="199" t="s">
        <v>347</v>
      </c>
      <c r="H184" s="200">
        <v>20.35</v>
      </c>
      <c r="I184" s="149"/>
      <c r="J184" s="183">
        <f>ROUND(I184*H184,2)</f>
        <v>0</v>
      </c>
      <c r="K184" s="150"/>
      <c r="L184" s="32"/>
      <c r="M184" s="151" t="s">
        <v>1</v>
      </c>
      <c r="N184" s="152" t="s">
        <v>50</v>
      </c>
      <c r="O184" s="57"/>
      <c r="P184" s="153">
        <f>O184*H184</f>
        <v>0</v>
      </c>
      <c r="Q184" s="153">
        <v>0</v>
      </c>
      <c r="R184" s="153">
        <f>Q184*H184</f>
        <v>0</v>
      </c>
      <c r="S184" s="153">
        <v>0</v>
      </c>
      <c r="T184" s="154">
        <f>S184*H184</f>
        <v>0</v>
      </c>
      <c r="U184" s="31"/>
      <c r="V184" s="31"/>
      <c r="W184" s="31"/>
      <c r="X184" s="31"/>
      <c r="Y184" s="31"/>
      <c r="Z184" s="31"/>
      <c r="AA184" s="31"/>
      <c r="AB184" s="31"/>
      <c r="AC184" s="31"/>
      <c r="AD184" s="31"/>
      <c r="AE184" s="31"/>
      <c r="AR184" s="155" t="s">
        <v>208</v>
      </c>
      <c r="AT184" s="155" t="s">
        <v>196</v>
      </c>
      <c r="AU184" s="155" t="s">
        <v>96</v>
      </c>
      <c r="AY184" s="15" t="s">
        <v>195</v>
      </c>
      <c r="BE184" s="156">
        <f>IF(N184="základní",J184,0)</f>
        <v>0</v>
      </c>
      <c r="BF184" s="156">
        <f>IF(N184="snížená",J184,0)</f>
        <v>0</v>
      </c>
      <c r="BG184" s="156">
        <f>IF(N184="zákl. přenesená",J184,0)</f>
        <v>0</v>
      </c>
      <c r="BH184" s="156">
        <f>IF(N184="sníž. přenesená",J184,0)</f>
        <v>0</v>
      </c>
      <c r="BI184" s="156">
        <f>IF(N184="nulová",J184,0)</f>
        <v>0</v>
      </c>
      <c r="BJ184" s="15" t="s">
        <v>93</v>
      </c>
      <c r="BK184" s="156">
        <f>ROUND(I184*H184,2)</f>
        <v>0</v>
      </c>
      <c r="BL184" s="15" t="s">
        <v>208</v>
      </c>
      <c r="BM184" s="155" t="s">
        <v>405</v>
      </c>
    </row>
    <row r="185" spans="1:47" s="2" customFormat="1" ht="39">
      <c r="A185" s="31"/>
      <c r="B185" s="32"/>
      <c r="C185" s="184"/>
      <c r="D185" s="201" t="s">
        <v>202</v>
      </c>
      <c r="E185" s="184"/>
      <c r="F185" s="202" t="s">
        <v>406</v>
      </c>
      <c r="G185" s="184"/>
      <c r="H185" s="184"/>
      <c r="I185" s="157"/>
      <c r="J185" s="184"/>
      <c r="K185" s="31"/>
      <c r="L185" s="32"/>
      <c r="M185" s="158"/>
      <c r="N185" s="159"/>
      <c r="O185" s="57"/>
      <c r="P185" s="57"/>
      <c r="Q185" s="57"/>
      <c r="R185" s="57"/>
      <c r="S185" s="57"/>
      <c r="T185" s="58"/>
      <c r="U185" s="31"/>
      <c r="V185" s="31"/>
      <c r="W185" s="31"/>
      <c r="X185" s="31"/>
      <c r="Y185" s="31"/>
      <c r="Z185" s="31"/>
      <c r="AA185" s="31"/>
      <c r="AB185" s="31"/>
      <c r="AC185" s="31"/>
      <c r="AD185" s="31"/>
      <c r="AE185" s="31"/>
      <c r="AT185" s="15" t="s">
        <v>202</v>
      </c>
      <c r="AU185" s="15" t="s">
        <v>96</v>
      </c>
    </row>
    <row r="186" spans="2:51" s="13" customFormat="1" ht="12">
      <c r="B186" s="160"/>
      <c r="C186" s="186"/>
      <c r="D186" s="201" t="s">
        <v>257</v>
      </c>
      <c r="E186" s="203" t="s">
        <v>1</v>
      </c>
      <c r="F186" s="204" t="s">
        <v>826</v>
      </c>
      <c r="G186" s="186"/>
      <c r="H186" s="205">
        <v>-19.55</v>
      </c>
      <c r="I186" s="162"/>
      <c r="J186" s="186"/>
      <c r="L186" s="160"/>
      <c r="M186" s="163"/>
      <c r="N186" s="164"/>
      <c r="O186" s="164"/>
      <c r="P186" s="164"/>
      <c r="Q186" s="164"/>
      <c r="R186" s="164"/>
      <c r="S186" s="164"/>
      <c r="T186" s="165"/>
      <c r="AT186" s="161" t="s">
        <v>257</v>
      </c>
      <c r="AU186" s="161" t="s">
        <v>96</v>
      </c>
      <c r="AV186" s="13" t="s">
        <v>96</v>
      </c>
      <c r="AW186" s="13" t="s">
        <v>40</v>
      </c>
      <c r="AX186" s="13" t="s">
        <v>85</v>
      </c>
      <c r="AY186" s="161" t="s">
        <v>195</v>
      </c>
    </row>
    <row r="187" spans="2:51" s="13" customFormat="1" ht="12">
      <c r="B187" s="160"/>
      <c r="C187" s="186"/>
      <c r="D187" s="201" t="s">
        <v>257</v>
      </c>
      <c r="E187" s="203" t="s">
        <v>1</v>
      </c>
      <c r="F187" s="204" t="s">
        <v>824</v>
      </c>
      <c r="G187" s="186"/>
      <c r="H187" s="205">
        <v>45.9</v>
      </c>
      <c r="I187" s="162"/>
      <c r="J187" s="186"/>
      <c r="L187" s="160"/>
      <c r="M187" s="163"/>
      <c r="N187" s="164"/>
      <c r="O187" s="164"/>
      <c r="P187" s="164"/>
      <c r="Q187" s="164"/>
      <c r="R187" s="164"/>
      <c r="S187" s="164"/>
      <c r="T187" s="165"/>
      <c r="AT187" s="161" t="s">
        <v>257</v>
      </c>
      <c r="AU187" s="161" t="s">
        <v>96</v>
      </c>
      <c r="AV187" s="13" t="s">
        <v>96</v>
      </c>
      <c r="AW187" s="13" t="s">
        <v>40</v>
      </c>
      <c r="AX187" s="13" t="s">
        <v>85</v>
      </c>
      <c r="AY187" s="161" t="s">
        <v>195</v>
      </c>
    </row>
    <row r="188" spans="2:51" s="13" customFormat="1" ht="12">
      <c r="B188" s="160"/>
      <c r="C188" s="186"/>
      <c r="D188" s="201" t="s">
        <v>257</v>
      </c>
      <c r="E188" s="203" t="s">
        <v>1</v>
      </c>
      <c r="F188" s="204" t="s">
        <v>825</v>
      </c>
      <c r="G188" s="186"/>
      <c r="H188" s="205">
        <v>-6</v>
      </c>
      <c r="I188" s="162"/>
      <c r="J188" s="186"/>
      <c r="L188" s="160"/>
      <c r="M188" s="163"/>
      <c r="N188" s="164"/>
      <c r="O188" s="164"/>
      <c r="P188" s="164"/>
      <c r="Q188" s="164"/>
      <c r="R188" s="164"/>
      <c r="S188" s="164"/>
      <c r="T188" s="165"/>
      <c r="AT188" s="161" t="s">
        <v>257</v>
      </c>
      <c r="AU188" s="161" t="s">
        <v>96</v>
      </c>
      <c r="AV188" s="13" t="s">
        <v>96</v>
      </c>
      <c r="AW188" s="13" t="s">
        <v>40</v>
      </c>
      <c r="AX188" s="13" t="s">
        <v>85</v>
      </c>
      <c r="AY188" s="161" t="s">
        <v>195</v>
      </c>
    </row>
    <row r="189" spans="1:65" s="2" customFormat="1" ht="33" customHeight="1">
      <c r="A189" s="31"/>
      <c r="B189" s="148"/>
      <c r="C189" s="196" t="s">
        <v>388</v>
      </c>
      <c r="D189" s="196" t="s">
        <v>196</v>
      </c>
      <c r="E189" s="197" t="s">
        <v>415</v>
      </c>
      <c r="F189" s="198" t="s">
        <v>416</v>
      </c>
      <c r="G189" s="199" t="s">
        <v>347</v>
      </c>
      <c r="H189" s="200">
        <v>9.775</v>
      </c>
      <c r="I189" s="149"/>
      <c r="J189" s="183">
        <f>ROUND(I189*H189,2)</f>
        <v>0</v>
      </c>
      <c r="K189" s="150"/>
      <c r="L189" s="32"/>
      <c r="M189" s="151" t="s">
        <v>1</v>
      </c>
      <c r="N189" s="152" t="s">
        <v>50</v>
      </c>
      <c r="O189" s="57"/>
      <c r="P189" s="153">
        <f>O189*H189</f>
        <v>0</v>
      </c>
      <c r="Q189" s="153">
        <v>0</v>
      </c>
      <c r="R189" s="153">
        <f>Q189*H189</f>
        <v>0</v>
      </c>
      <c r="S189" s="153">
        <v>0</v>
      </c>
      <c r="T189" s="154">
        <f>S189*H189</f>
        <v>0</v>
      </c>
      <c r="U189" s="31"/>
      <c r="V189" s="31"/>
      <c r="W189" s="31"/>
      <c r="X189" s="31"/>
      <c r="Y189" s="31"/>
      <c r="Z189" s="31"/>
      <c r="AA189" s="31"/>
      <c r="AB189" s="31"/>
      <c r="AC189" s="31"/>
      <c r="AD189" s="31"/>
      <c r="AE189" s="31"/>
      <c r="AR189" s="155" t="s">
        <v>208</v>
      </c>
      <c r="AT189" s="155" t="s">
        <v>196</v>
      </c>
      <c r="AU189" s="155" t="s">
        <v>96</v>
      </c>
      <c r="AY189" s="15" t="s">
        <v>195</v>
      </c>
      <c r="BE189" s="156">
        <f>IF(N189="základní",J189,0)</f>
        <v>0</v>
      </c>
      <c r="BF189" s="156">
        <f>IF(N189="snížená",J189,0)</f>
        <v>0</v>
      </c>
      <c r="BG189" s="156">
        <f>IF(N189="zákl. přenesená",J189,0)</f>
        <v>0</v>
      </c>
      <c r="BH189" s="156">
        <f>IF(N189="sníž. přenesená",J189,0)</f>
        <v>0</v>
      </c>
      <c r="BI189" s="156">
        <f>IF(N189="nulová",J189,0)</f>
        <v>0</v>
      </c>
      <c r="BJ189" s="15" t="s">
        <v>93</v>
      </c>
      <c r="BK189" s="156">
        <f>ROUND(I189*H189,2)</f>
        <v>0</v>
      </c>
      <c r="BL189" s="15" t="s">
        <v>208</v>
      </c>
      <c r="BM189" s="155" t="s">
        <v>417</v>
      </c>
    </row>
    <row r="190" spans="1:47" s="2" customFormat="1" ht="39">
      <c r="A190" s="31"/>
      <c r="B190" s="32"/>
      <c r="C190" s="184"/>
      <c r="D190" s="201" t="s">
        <v>202</v>
      </c>
      <c r="E190" s="184"/>
      <c r="F190" s="202" t="s">
        <v>418</v>
      </c>
      <c r="G190" s="184"/>
      <c r="H190" s="184"/>
      <c r="I190" s="157"/>
      <c r="J190" s="184"/>
      <c r="K190" s="31"/>
      <c r="L190" s="32"/>
      <c r="M190" s="158"/>
      <c r="N190" s="159"/>
      <c r="O190" s="57"/>
      <c r="P190" s="57"/>
      <c r="Q190" s="57"/>
      <c r="R190" s="57"/>
      <c r="S190" s="57"/>
      <c r="T190" s="58"/>
      <c r="U190" s="31"/>
      <c r="V190" s="31"/>
      <c r="W190" s="31"/>
      <c r="X190" s="31"/>
      <c r="Y190" s="31"/>
      <c r="Z190" s="31"/>
      <c r="AA190" s="31"/>
      <c r="AB190" s="31"/>
      <c r="AC190" s="31"/>
      <c r="AD190" s="31"/>
      <c r="AE190" s="31"/>
      <c r="AT190" s="15" t="s">
        <v>202</v>
      </c>
      <c r="AU190" s="15" t="s">
        <v>96</v>
      </c>
    </row>
    <row r="191" spans="2:51" s="13" customFormat="1" ht="12">
      <c r="B191" s="160"/>
      <c r="C191" s="186"/>
      <c r="D191" s="201" t="s">
        <v>257</v>
      </c>
      <c r="E191" s="203" t="s">
        <v>1</v>
      </c>
      <c r="F191" s="204" t="s">
        <v>827</v>
      </c>
      <c r="G191" s="186"/>
      <c r="H191" s="205">
        <v>9.775</v>
      </c>
      <c r="I191" s="162"/>
      <c r="J191" s="186"/>
      <c r="L191" s="160"/>
      <c r="M191" s="163"/>
      <c r="N191" s="164"/>
      <c r="O191" s="164"/>
      <c r="P191" s="164"/>
      <c r="Q191" s="164"/>
      <c r="R191" s="164"/>
      <c r="S191" s="164"/>
      <c r="T191" s="165"/>
      <c r="AT191" s="161" t="s">
        <v>257</v>
      </c>
      <c r="AU191" s="161" t="s">
        <v>96</v>
      </c>
      <c r="AV191" s="13" t="s">
        <v>96</v>
      </c>
      <c r="AW191" s="13" t="s">
        <v>40</v>
      </c>
      <c r="AX191" s="13" t="s">
        <v>93</v>
      </c>
      <c r="AY191" s="161" t="s">
        <v>195</v>
      </c>
    </row>
    <row r="192" spans="1:65" s="2" customFormat="1" ht="37.9" customHeight="1">
      <c r="A192" s="31"/>
      <c r="B192" s="148"/>
      <c r="C192" s="196" t="s">
        <v>395</v>
      </c>
      <c r="D192" s="196" t="s">
        <v>196</v>
      </c>
      <c r="E192" s="197" t="s">
        <v>421</v>
      </c>
      <c r="F192" s="198" t="s">
        <v>422</v>
      </c>
      <c r="G192" s="199" t="s">
        <v>347</v>
      </c>
      <c r="H192" s="200">
        <v>67.4</v>
      </c>
      <c r="I192" s="149"/>
      <c r="J192" s="183">
        <f>ROUND(I192*H192,2)</f>
        <v>0</v>
      </c>
      <c r="K192" s="150"/>
      <c r="L192" s="32"/>
      <c r="M192" s="151" t="s">
        <v>1</v>
      </c>
      <c r="N192" s="152" t="s">
        <v>50</v>
      </c>
      <c r="O192" s="57"/>
      <c r="P192" s="153">
        <f>O192*H192</f>
        <v>0</v>
      </c>
      <c r="Q192" s="153">
        <v>0</v>
      </c>
      <c r="R192" s="153">
        <f>Q192*H192</f>
        <v>0</v>
      </c>
      <c r="S192" s="153">
        <v>0</v>
      </c>
      <c r="T192" s="154">
        <f>S192*H192</f>
        <v>0</v>
      </c>
      <c r="U192" s="31"/>
      <c r="V192" s="31"/>
      <c r="W192" s="31"/>
      <c r="X192" s="31"/>
      <c r="Y192" s="31"/>
      <c r="Z192" s="31"/>
      <c r="AA192" s="31"/>
      <c r="AB192" s="31"/>
      <c r="AC192" s="31"/>
      <c r="AD192" s="31"/>
      <c r="AE192" s="31"/>
      <c r="AR192" s="155" t="s">
        <v>208</v>
      </c>
      <c r="AT192" s="155" t="s">
        <v>196</v>
      </c>
      <c r="AU192" s="155" t="s">
        <v>96</v>
      </c>
      <c r="AY192" s="15" t="s">
        <v>195</v>
      </c>
      <c r="BE192" s="156">
        <f>IF(N192="základní",J192,0)</f>
        <v>0</v>
      </c>
      <c r="BF192" s="156">
        <f>IF(N192="snížená",J192,0)</f>
        <v>0</v>
      </c>
      <c r="BG192" s="156">
        <f>IF(N192="zákl. přenesená",J192,0)</f>
        <v>0</v>
      </c>
      <c r="BH192" s="156">
        <f>IF(N192="sníž. přenesená",J192,0)</f>
        <v>0</v>
      </c>
      <c r="BI192" s="156">
        <f>IF(N192="nulová",J192,0)</f>
        <v>0</v>
      </c>
      <c r="BJ192" s="15" t="s">
        <v>93</v>
      </c>
      <c r="BK192" s="156">
        <f>ROUND(I192*H192,2)</f>
        <v>0</v>
      </c>
      <c r="BL192" s="15" t="s">
        <v>208</v>
      </c>
      <c r="BM192" s="155" t="s">
        <v>423</v>
      </c>
    </row>
    <row r="193" spans="1:47" s="2" customFormat="1" ht="48.75">
      <c r="A193" s="31"/>
      <c r="B193" s="32"/>
      <c r="C193" s="184"/>
      <c r="D193" s="201" t="s">
        <v>202</v>
      </c>
      <c r="E193" s="184"/>
      <c r="F193" s="202" t="s">
        <v>424</v>
      </c>
      <c r="G193" s="184"/>
      <c r="H193" s="184"/>
      <c r="I193" s="157"/>
      <c r="J193" s="184"/>
      <c r="K193" s="31"/>
      <c r="L193" s="32"/>
      <c r="M193" s="158"/>
      <c r="N193" s="159"/>
      <c r="O193" s="57"/>
      <c r="P193" s="57"/>
      <c r="Q193" s="57"/>
      <c r="R193" s="57"/>
      <c r="S193" s="57"/>
      <c r="T193" s="58"/>
      <c r="U193" s="31"/>
      <c r="V193" s="31"/>
      <c r="W193" s="31"/>
      <c r="X193" s="31"/>
      <c r="Y193" s="31"/>
      <c r="Z193" s="31"/>
      <c r="AA193" s="31"/>
      <c r="AB193" s="31"/>
      <c r="AC193" s="31"/>
      <c r="AD193" s="31"/>
      <c r="AE193" s="31"/>
      <c r="AT193" s="15" t="s">
        <v>202</v>
      </c>
      <c r="AU193" s="15" t="s">
        <v>96</v>
      </c>
    </row>
    <row r="194" spans="2:51" s="13" customFormat="1" ht="12">
      <c r="B194" s="160"/>
      <c r="C194" s="186"/>
      <c r="D194" s="201" t="s">
        <v>257</v>
      </c>
      <c r="E194" s="203" t="s">
        <v>1</v>
      </c>
      <c r="F194" s="204" t="s">
        <v>828</v>
      </c>
      <c r="G194" s="186"/>
      <c r="H194" s="205">
        <v>67.4</v>
      </c>
      <c r="I194" s="162"/>
      <c r="J194" s="186"/>
      <c r="L194" s="160"/>
      <c r="M194" s="163"/>
      <c r="N194" s="164"/>
      <c r="O194" s="164"/>
      <c r="P194" s="164"/>
      <c r="Q194" s="164"/>
      <c r="R194" s="164"/>
      <c r="S194" s="164"/>
      <c r="T194" s="165"/>
      <c r="AT194" s="161" t="s">
        <v>257</v>
      </c>
      <c r="AU194" s="161" t="s">
        <v>96</v>
      </c>
      <c r="AV194" s="13" t="s">
        <v>96</v>
      </c>
      <c r="AW194" s="13" t="s">
        <v>40</v>
      </c>
      <c r="AX194" s="13" t="s">
        <v>93</v>
      </c>
      <c r="AY194" s="161" t="s">
        <v>195</v>
      </c>
    </row>
    <row r="195" spans="1:65" s="2" customFormat="1" ht="16.5" customHeight="1">
      <c r="A195" s="31"/>
      <c r="B195" s="148"/>
      <c r="C195" s="196" t="s">
        <v>402</v>
      </c>
      <c r="D195" s="196" t="s">
        <v>196</v>
      </c>
      <c r="E195" s="197" t="s">
        <v>427</v>
      </c>
      <c r="F195" s="198" t="s">
        <v>428</v>
      </c>
      <c r="G195" s="199" t="s">
        <v>347</v>
      </c>
      <c r="H195" s="200">
        <v>9.775</v>
      </c>
      <c r="I195" s="149"/>
      <c r="J195" s="183">
        <f>ROUND(I195*H195,2)</f>
        <v>0</v>
      </c>
      <c r="K195" s="150"/>
      <c r="L195" s="32"/>
      <c r="M195" s="151" t="s">
        <v>1</v>
      </c>
      <c r="N195" s="152" t="s">
        <v>50</v>
      </c>
      <c r="O195" s="57"/>
      <c r="P195" s="153">
        <f>O195*H195</f>
        <v>0</v>
      </c>
      <c r="Q195" s="153">
        <v>0</v>
      </c>
      <c r="R195" s="153">
        <f>Q195*H195</f>
        <v>0</v>
      </c>
      <c r="S195" s="153">
        <v>0</v>
      </c>
      <c r="T195" s="154">
        <f>S195*H195</f>
        <v>0</v>
      </c>
      <c r="U195" s="31"/>
      <c r="V195" s="31"/>
      <c r="W195" s="31"/>
      <c r="X195" s="31"/>
      <c r="Y195" s="31"/>
      <c r="Z195" s="31"/>
      <c r="AA195" s="31"/>
      <c r="AB195" s="31"/>
      <c r="AC195" s="31"/>
      <c r="AD195" s="31"/>
      <c r="AE195" s="31"/>
      <c r="AR195" s="155" t="s">
        <v>208</v>
      </c>
      <c r="AT195" s="155" t="s">
        <v>196</v>
      </c>
      <c r="AU195" s="155" t="s">
        <v>96</v>
      </c>
      <c r="AY195" s="15" t="s">
        <v>195</v>
      </c>
      <c r="BE195" s="156">
        <f>IF(N195="základní",J195,0)</f>
        <v>0</v>
      </c>
      <c r="BF195" s="156">
        <f>IF(N195="snížená",J195,0)</f>
        <v>0</v>
      </c>
      <c r="BG195" s="156">
        <f>IF(N195="zákl. přenesená",J195,0)</f>
        <v>0</v>
      </c>
      <c r="BH195" s="156">
        <f>IF(N195="sníž. přenesená",J195,0)</f>
        <v>0</v>
      </c>
      <c r="BI195" s="156">
        <f>IF(N195="nulová",J195,0)</f>
        <v>0</v>
      </c>
      <c r="BJ195" s="15" t="s">
        <v>93</v>
      </c>
      <c r="BK195" s="156">
        <f>ROUND(I195*H195,2)</f>
        <v>0</v>
      </c>
      <c r="BL195" s="15" t="s">
        <v>208</v>
      </c>
      <c r="BM195" s="155" t="s">
        <v>829</v>
      </c>
    </row>
    <row r="196" spans="1:47" s="2" customFormat="1" ht="19.5">
      <c r="A196" s="31"/>
      <c r="B196" s="32"/>
      <c r="C196" s="184"/>
      <c r="D196" s="201" t="s">
        <v>202</v>
      </c>
      <c r="E196" s="184"/>
      <c r="F196" s="202" t="s">
        <v>430</v>
      </c>
      <c r="G196" s="184"/>
      <c r="H196" s="184"/>
      <c r="I196" s="157"/>
      <c r="J196" s="184"/>
      <c r="K196" s="31"/>
      <c r="L196" s="32"/>
      <c r="M196" s="158"/>
      <c r="N196" s="159"/>
      <c r="O196" s="57"/>
      <c r="P196" s="57"/>
      <c r="Q196" s="57"/>
      <c r="R196" s="57"/>
      <c r="S196" s="57"/>
      <c r="T196" s="58"/>
      <c r="U196" s="31"/>
      <c r="V196" s="31"/>
      <c r="W196" s="31"/>
      <c r="X196" s="31"/>
      <c r="Y196" s="31"/>
      <c r="Z196" s="31"/>
      <c r="AA196" s="31"/>
      <c r="AB196" s="31"/>
      <c r="AC196" s="31"/>
      <c r="AD196" s="31"/>
      <c r="AE196" s="31"/>
      <c r="AT196" s="15" t="s">
        <v>202</v>
      </c>
      <c r="AU196" s="15" t="s">
        <v>96</v>
      </c>
    </row>
    <row r="197" spans="2:51" s="13" customFormat="1" ht="12">
      <c r="B197" s="160"/>
      <c r="C197" s="186"/>
      <c r="D197" s="201" t="s">
        <v>257</v>
      </c>
      <c r="E197" s="203" t="s">
        <v>1</v>
      </c>
      <c r="F197" s="204" t="s">
        <v>827</v>
      </c>
      <c r="G197" s="186"/>
      <c r="H197" s="205">
        <v>9.775</v>
      </c>
      <c r="I197" s="162"/>
      <c r="J197" s="186"/>
      <c r="L197" s="160"/>
      <c r="M197" s="163"/>
      <c r="N197" s="164"/>
      <c r="O197" s="164"/>
      <c r="P197" s="164"/>
      <c r="Q197" s="164"/>
      <c r="R197" s="164"/>
      <c r="S197" s="164"/>
      <c r="T197" s="165"/>
      <c r="AT197" s="161" t="s">
        <v>257</v>
      </c>
      <c r="AU197" s="161" t="s">
        <v>96</v>
      </c>
      <c r="AV197" s="13" t="s">
        <v>96</v>
      </c>
      <c r="AW197" s="13" t="s">
        <v>40</v>
      </c>
      <c r="AX197" s="13" t="s">
        <v>93</v>
      </c>
      <c r="AY197" s="161" t="s">
        <v>195</v>
      </c>
    </row>
    <row r="198" spans="1:65" s="2" customFormat="1" ht="33" customHeight="1">
      <c r="A198" s="31"/>
      <c r="B198" s="148"/>
      <c r="C198" s="196" t="s">
        <v>7</v>
      </c>
      <c r="D198" s="196" t="s">
        <v>196</v>
      </c>
      <c r="E198" s="197" t="s">
        <v>433</v>
      </c>
      <c r="F198" s="198" t="s">
        <v>434</v>
      </c>
      <c r="G198" s="199" t="s">
        <v>330</v>
      </c>
      <c r="H198" s="200">
        <v>19.55</v>
      </c>
      <c r="I198" s="149"/>
      <c r="J198" s="183">
        <f>ROUND(I198*H198,2)</f>
        <v>0</v>
      </c>
      <c r="K198" s="150"/>
      <c r="L198" s="32"/>
      <c r="M198" s="151" t="s">
        <v>1</v>
      </c>
      <c r="N198" s="152" t="s">
        <v>50</v>
      </c>
      <c r="O198" s="57"/>
      <c r="P198" s="153">
        <f>O198*H198</f>
        <v>0</v>
      </c>
      <c r="Q198" s="153">
        <v>0</v>
      </c>
      <c r="R198" s="153">
        <f>Q198*H198</f>
        <v>0</v>
      </c>
      <c r="S198" s="153">
        <v>0</v>
      </c>
      <c r="T198" s="154">
        <f>S198*H198</f>
        <v>0</v>
      </c>
      <c r="U198" s="31"/>
      <c r="V198" s="31"/>
      <c r="W198" s="31"/>
      <c r="X198" s="31"/>
      <c r="Y198" s="31"/>
      <c r="Z198" s="31"/>
      <c r="AA198" s="31"/>
      <c r="AB198" s="31"/>
      <c r="AC198" s="31"/>
      <c r="AD198" s="31"/>
      <c r="AE198" s="31"/>
      <c r="AR198" s="155" t="s">
        <v>208</v>
      </c>
      <c r="AT198" s="155" t="s">
        <v>196</v>
      </c>
      <c r="AU198" s="155" t="s">
        <v>96</v>
      </c>
      <c r="AY198" s="15" t="s">
        <v>195</v>
      </c>
      <c r="BE198" s="156">
        <f>IF(N198="základní",J198,0)</f>
        <v>0</v>
      </c>
      <c r="BF198" s="156">
        <f>IF(N198="snížená",J198,0)</f>
        <v>0</v>
      </c>
      <c r="BG198" s="156">
        <f>IF(N198="zákl. přenesená",J198,0)</f>
        <v>0</v>
      </c>
      <c r="BH198" s="156">
        <f>IF(N198="sníž. přenesená",J198,0)</f>
        <v>0</v>
      </c>
      <c r="BI198" s="156">
        <f>IF(N198="nulová",J198,0)</f>
        <v>0</v>
      </c>
      <c r="BJ198" s="15" t="s">
        <v>93</v>
      </c>
      <c r="BK198" s="156">
        <f>ROUND(I198*H198,2)</f>
        <v>0</v>
      </c>
      <c r="BL198" s="15" t="s">
        <v>208</v>
      </c>
      <c r="BM198" s="155" t="s">
        <v>435</v>
      </c>
    </row>
    <row r="199" spans="1:47" s="2" customFormat="1" ht="29.25">
      <c r="A199" s="31"/>
      <c r="B199" s="32"/>
      <c r="C199" s="184"/>
      <c r="D199" s="201" t="s">
        <v>202</v>
      </c>
      <c r="E199" s="184"/>
      <c r="F199" s="202" t="s">
        <v>436</v>
      </c>
      <c r="G199" s="184"/>
      <c r="H199" s="184"/>
      <c r="I199" s="157"/>
      <c r="J199" s="184"/>
      <c r="K199" s="31"/>
      <c r="L199" s="32"/>
      <c r="M199" s="158"/>
      <c r="N199" s="159"/>
      <c r="O199" s="57"/>
      <c r="P199" s="57"/>
      <c r="Q199" s="57"/>
      <c r="R199" s="57"/>
      <c r="S199" s="57"/>
      <c r="T199" s="58"/>
      <c r="U199" s="31"/>
      <c r="V199" s="31"/>
      <c r="W199" s="31"/>
      <c r="X199" s="31"/>
      <c r="Y199" s="31"/>
      <c r="Z199" s="31"/>
      <c r="AA199" s="31"/>
      <c r="AB199" s="31"/>
      <c r="AC199" s="31"/>
      <c r="AD199" s="31"/>
      <c r="AE199" s="31"/>
      <c r="AT199" s="15" t="s">
        <v>202</v>
      </c>
      <c r="AU199" s="15" t="s">
        <v>96</v>
      </c>
    </row>
    <row r="200" spans="2:51" s="13" customFormat="1" ht="12">
      <c r="B200" s="160"/>
      <c r="C200" s="186"/>
      <c r="D200" s="201" t="s">
        <v>257</v>
      </c>
      <c r="E200" s="203" t="s">
        <v>1</v>
      </c>
      <c r="F200" s="204" t="s">
        <v>830</v>
      </c>
      <c r="G200" s="186"/>
      <c r="H200" s="205">
        <v>19.55</v>
      </c>
      <c r="I200" s="162"/>
      <c r="J200" s="186"/>
      <c r="L200" s="160"/>
      <c r="M200" s="163"/>
      <c r="N200" s="164"/>
      <c r="O200" s="164"/>
      <c r="P200" s="164"/>
      <c r="Q200" s="164"/>
      <c r="R200" s="164"/>
      <c r="S200" s="164"/>
      <c r="T200" s="165"/>
      <c r="AT200" s="161" t="s">
        <v>257</v>
      </c>
      <c r="AU200" s="161" t="s">
        <v>96</v>
      </c>
      <c r="AV200" s="13" t="s">
        <v>96</v>
      </c>
      <c r="AW200" s="13" t="s">
        <v>40</v>
      </c>
      <c r="AX200" s="13" t="s">
        <v>93</v>
      </c>
      <c r="AY200" s="161" t="s">
        <v>195</v>
      </c>
    </row>
    <row r="201" spans="1:65" s="2" customFormat="1" ht="24.2" customHeight="1">
      <c r="A201" s="31"/>
      <c r="B201" s="148"/>
      <c r="C201" s="196" t="s">
        <v>414</v>
      </c>
      <c r="D201" s="196" t="s">
        <v>196</v>
      </c>
      <c r="E201" s="197" t="s">
        <v>439</v>
      </c>
      <c r="F201" s="198" t="s">
        <v>440</v>
      </c>
      <c r="G201" s="199" t="s">
        <v>347</v>
      </c>
      <c r="H201" s="200">
        <v>8.275</v>
      </c>
      <c r="I201" s="149"/>
      <c r="J201" s="183">
        <f>ROUND(I201*H201,2)</f>
        <v>0</v>
      </c>
      <c r="K201" s="150"/>
      <c r="L201" s="32"/>
      <c r="M201" s="151" t="s">
        <v>1</v>
      </c>
      <c r="N201" s="152" t="s">
        <v>50</v>
      </c>
      <c r="O201" s="57"/>
      <c r="P201" s="153">
        <f>O201*H201</f>
        <v>0</v>
      </c>
      <c r="Q201" s="153">
        <v>0</v>
      </c>
      <c r="R201" s="153">
        <f>Q201*H201</f>
        <v>0</v>
      </c>
      <c r="S201" s="153">
        <v>0</v>
      </c>
      <c r="T201" s="154">
        <f>S201*H201</f>
        <v>0</v>
      </c>
      <c r="U201" s="31"/>
      <c r="V201" s="31"/>
      <c r="W201" s="31"/>
      <c r="X201" s="31"/>
      <c r="Y201" s="31"/>
      <c r="Z201" s="31"/>
      <c r="AA201" s="31"/>
      <c r="AB201" s="31"/>
      <c r="AC201" s="31"/>
      <c r="AD201" s="31"/>
      <c r="AE201" s="31"/>
      <c r="AR201" s="155" t="s">
        <v>208</v>
      </c>
      <c r="AT201" s="155" t="s">
        <v>196</v>
      </c>
      <c r="AU201" s="155" t="s">
        <v>96</v>
      </c>
      <c r="AY201" s="15" t="s">
        <v>195</v>
      </c>
      <c r="BE201" s="156">
        <f>IF(N201="základní",J201,0)</f>
        <v>0</v>
      </c>
      <c r="BF201" s="156">
        <f>IF(N201="snížená",J201,0)</f>
        <v>0</v>
      </c>
      <c r="BG201" s="156">
        <f>IF(N201="zákl. přenesená",J201,0)</f>
        <v>0</v>
      </c>
      <c r="BH201" s="156">
        <f>IF(N201="sníž. přenesená",J201,0)</f>
        <v>0</v>
      </c>
      <c r="BI201" s="156">
        <f>IF(N201="nulová",J201,0)</f>
        <v>0</v>
      </c>
      <c r="BJ201" s="15" t="s">
        <v>93</v>
      </c>
      <c r="BK201" s="156">
        <f>ROUND(I201*H201,2)</f>
        <v>0</v>
      </c>
      <c r="BL201" s="15" t="s">
        <v>208</v>
      </c>
      <c r="BM201" s="155" t="s">
        <v>441</v>
      </c>
    </row>
    <row r="202" spans="1:47" s="2" customFormat="1" ht="29.25">
      <c r="A202" s="31"/>
      <c r="B202" s="32"/>
      <c r="C202" s="184"/>
      <c r="D202" s="201" t="s">
        <v>202</v>
      </c>
      <c r="E202" s="184"/>
      <c r="F202" s="202" t="s">
        <v>442</v>
      </c>
      <c r="G202" s="184"/>
      <c r="H202" s="184"/>
      <c r="I202" s="157"/>
      <c r="J202" s="184"/>
      <c r="K202" s="31"/>
      <c r="L202" s="32"/>
      <c r="M202" s="158"/>
      <c r="N202" s="159"/>
      <c r="O202" s="57"/>
      <c r="P202" s="57"/>
      <c r="Q202" s="57"/>
      <c r="R202" s="57"/>
      <c r="S202" s="57"/>
      <c r="T202" s="58"/>
      <c r="U202" s="31"/>
      <c r="V202" s="31"/>
      <c r="W202" s="31"/>
      <c r="X202" s="31"/>
      <c r="Y202" s="31"/>
      <c r="Z202" s="31"/>
      <c r="AA202" s="31"/>
      <c r="AB202" s="31"/>
      <c r="AC202" s="31"/>
      <c r="AD202" s="31"/>
      <c r="AE202" s="31"/>
      <c r="AT202" s="15" t="s">
        <v>202</v>
      </c>
      <c r="AU202" s="15" t="s">
        <v>96</v>
      </c>
    </row>
    <row r="203" spans="2:51" s="13" customFormat="1" ht="12">
      <c r="B203" s="160"/>
      <c r="C203" s="186"/>
      <c r="D203" s="201" t="s">
        <v>257</v>
      </c>
      <c r="E203" s="203" t="s">
        <v>1</v>
      </c>
      <c r="F203" s="204" t="s">
        <v>831</v>
      </c>
      <c r="G203" s="186"/>
      <c r="H203" s="205">
        <v>22.95</v>
      </c>
      <c r="I203" s="162"/>
      <c r="J203" s="186"/>
      <c r="L203" s="160"/>
      <c r="M203" s="163"/>
      <c r="N203" s="164"/>
      <c r="O203" s="164"/>
      <c r="P203" s="164"/>
      <c r="Q203" s="164"/>
      <c r="R203" s="164"/>
      <c r="S203" s="164"/>
      <c r="T203" s="165"/>
      <c r="AT203" s="161" t="s">
        <v>257</v>
      </c>
      <c r="AU203" s="161" t="s">
        <v>96</v>
      </c>
      <c r="AV203" s="13" t="s">
        <v>96</v>
      </c>
      <c r="AW203" s="13" t="s">
        <v>40</v>
      </c>
      <c r="AX203" s="13" t="s">
        <v>85</v>
      </c>
      <c r="AY203" s="161" t="s">
        <v>195</v>
      </c>
    </row>
    <row r="204" spans="2:51" s="13" customFormat="1" ht="12">
      <c r="B204" s="160"/>
      <c r="C204" s="186"/>
      <c r="D204" s="201" t="s">
        <v>257</v>
      </c>
      <c r="E204" s="203" t="s">
        <v>1</v>
      </c>
      <c r="F204" s="204" t="s">
        <v>832</v>
      </c>
      <c r="G204" s="186"/>
      <c r="H204" s="205">
        <v>-5.4</v>
      </c>
      <c r="I204" s="162"/>
      <c r="J204" s="186"/>
      <c r="L204" s="160"/>
      <c r="M204" s="163"/>
      <c r="N204" s="164"/>
      <c r="O204" s="164"/>
      <c r="P204" s="164"/>
      <c r="Q204" s="164"/>
      <c r="R204" s="164"/>
      <c r="S204" s="164"/>
      <c r="T204" s="165"/>
      <c r="AT204" s="161" t="s">
        <v>257</v>
      </c>
      <c r="AU204" s="161" t="s">
        <v>96</v>
      </c>
      <c r="AV204" s="13" t="s">
        <v>96</v>
      </c>
      <c r="AW204" s="13" t="s">
        <v>40</v>
      </c>
      <c r="AX204" s="13" t="s">
        <v>85</v>
      </c>
      <c r="AY204" s="161" t="s">
        <v>195</v>
      </c>
    </row>
    <row r="205" spans="2:51" s="13" customFormat="1" ht="12">
      <c r="B205" s="160"/>
      <c r="C205" s="186"/>
      <c r="D205" s="201" t="s">
        <v>257</v>
      </c>
      <c r="E205" s="203" t="s">
        <v>1</v>
      </c>
      <c r="F205" s="204" t="s">
        <v>833</v>
      </c>
      <c r="G205" s="186"/>
      <c r="H205" s="205">
        <v>-8.775</v>
      </c>
      <c r="I205" s="162"/>
      <c r="J205" s="186"/>
      <c r="L205" s="160"/>
      <c r="M205" s="163"/>
      <c r="N205" s="164"/>
      <c r="O205" s="164"/>
      <c r="P205" s="164"/>
      <c r="Q205" s="164"/>
      <c r="R205" s="164"/>
      <c r="S205" s="164"/>
      <c r="T205" s="165"/>
      <c r="AT205" s="161" t="s">
        <v>257</v>
      </c>
      <c r="AU205" s="161" t="s">
        <v>96</v>
      </c>
      <c r="AV205" s="13" t="s">
        <v>96</v>
      </c>
      <c r="AW205" s="13" t="s">
        <v>40</v>
      </c>
      <c r="AX205" s="13" t="s">
        <v>85</v>
      </c>
      <c r="AY205" s="161" t="s">
        <v>195</v>
      </c>
    </row>
    <row r="206" spans="2:51" s="13" customFormat="1" ht="12">
      <c r="B206" s="160"/>
      <c r="C206" s="186"/>
      <c r="D206" s="201" t="s">
        <v>257</v>
      </c>
      <c r="E206" s="203" t="s">
        <v>1</v>
      </c>
      <c r="F206" s="204" t="s">
        <v>834</v>
      </c>
      <c r="G206" s="186"/>
      <c r="H206" s="205">
        <v>-0.5</v>
      </c>
      <c r="I206" s="162"/>
      <c r="J206" s="186"/>
      <c r="L206" s="160"/>
      <c r="M206" s="163"/>
      <c r="N206" s="164"/>
      <c r="O206" s="164"/>
      <c r="P206" s="164"/>
      <c r="Q206" s="164"/>
      <c r="R206" s="164"/>
      <c r="S206" s="164"/>
      <c r="T206" s="165"/>
      <c r="AT206" s="161" t="s">
        <v>257</v>
      </c>
      <c r="AU206" s="161" t="s">
        <v>96</v>
      </c>
      <c r="AV206" s="13" t="s">
        <v>96</v>
      </c>
      <c r="AW206" s="13" t="s">
        <v>40</v>
      </c>
      <c r="AX206" s="13" t="s">
        <v>85</v>
      </c>
      <c r="AY206" s="161" t="s">
        <v>195</v>
      </c>
    </row>
    <row r="207" spans="1:65" s="2" customFormat="1" ht="33" customHeight="1">
      <c r="A207" s="31"/>
      <c r="B207" s="148"/>
      <c r="C207" s="196" t="s">
        <v>420</v>
      </c>
      <c r="D207" s="196" t="s">
        <v>196</v>
      </c>
      <c r="E207" s="197" t="s">
        <v>448</v>
      </c>
      <c r="F207" s="198" t="s">
        <v>449</v>
      </c>
      <c r="G207" s="199" t="s">
        <v>347</v>
      </c>
      <c r="H207" s="200">
        <v>6.209</v>
      </c>
      <c r="I207" s="149"/>
      <c r="J207" s="183">
        <f>ROUND(I207*H207,2)</f>
        <v>0</v>
      </c>
      <c r="K207" s="150"/>
      <c r="L207" s="32"/>
      <c r="M207" s="151" t="s">
        <v>1</v>
      </c>
      <c r="N207" s="152" t="s">
        <v>50</v>
      </c>
      <c r="O207" s="57"/>
      <c r="P207" s="153">
        <f>O207*H207</f>
        <v>0</v>
      </c>
      <c r="Q207" s="153">
        <v>0</v>
      </c>
      <c r="R207" s="153">
        <f>Q207*H207</f>
        <v>0</v>
      </c>
      <c r="S207" s="153">
        <v>0</v>
      </c>
      <c r="T207" s="154">
        <f>S207*H207</f>
        <v>0</v>
      </c>
      <c r="U207" s="31"/>
      <c r="V207" s="31"/>
      <c r="W207" s="31"/>
      <c r="X207" s="31"/>
      <c r="Y207" s="31"/>
      <c r="Z207" s="31"/>
      <c r="AA207" s="31"/>
      <c r="AB207" s="31"/>
      <c r="AC207" s="31"/>
      <c r="AD207" s="31"/>
      <c r="AE207" s="31"/>
      <c r="AR207" s="155" t="s">
        <v>208</v>
      </c>
      <c r="AT207" s="155" t="s">
        <v>196</v>
      </c>
      <c r="AU207" s="155" t="s">
        <v>96</v>
      </c>
      <c r="AY207" s="15" t="s">
        <v>195</v>
      </c>
      <c r="BE207" s="156">
        <f>IF(N207="základní",J207,0)</f>
        <v>0</v>
      </c>
      <c r="BF207" s="156">
        <f>IF(N207="snížená",J207,0)</f>
        <v>0</v>
      </c>
      <c r="BG207" s="156">
        <f>IF(N207="zákl. přenesená",J207,0)</f>
        <v>0</v>
      </c>
      <c r="BH207" s="156">
        <f>IF(N207="sníž. přenesená",J207,0)</f>
        <v>0</v>
      </c>
      <c r="BI207" s="156">
        <f>IF(N207="nulová",J207,0)</f>
        <v>0</v>
      </c>
      <c r="BJ207" s="15" t="s">
        <v>93</v>
      </c>
      <c r="BK207" s="156">
        <f>ROUND(I207*H207,2)</f>
        <v>0</v>
      </c>
      <c r="BL207" s="15" t="s">
        <v>208</v>
      </c>
      <c r="BM207" s="155" t="s">
        <v>450</v>
      </c>
    </row>
    <row r="208" spans="1:47" s="2" customFormat="1" ht="39">
      <c r="A208" s="31"/>
      <c r="B208" s="32"/>
      <c r="C208" s="184"/>
      <c r="D208" s="201" t="s">
        <v>202</v>
      </c>
      <c r="E208" s="184"/>
      <c r="F208" s="202" t="s">
        <v>451</v>
      </c>
      <c r="G208" s="184"/>
      <c r="H208" s="184"/>
      <c r="I208" s="157"/>
      <c r="J208" s="184"/>
      <c r="K208" s="31"/>
      <c r="L208" s="32"/>
      <c r="M208" s="158"/>
      <c r="N208" s="159"/>
      <c r="O208" s="57"/>
      <c r="P208" s="57"/>
      <c r="Q208" s="57"/>
      <c r="R208" s="57"/>
      <c r="S208" s="57"/>
      <c r="T208" s="58"/>
      <c r="U208" s="31"/>
      <c r="V208" s="31"/>
      <c r="W208" s="31"/>
      <c r="X208" s="31"/>
      <c r="Y208" s="31"/>
      <c r="Z208" s="31"/>
      <c r="AA208" s="31"/>
      <c r="AB208" s="31"/>
      <c r="AC208" s="31"/>
      <c r="AD208" s="31"/>
      <c r="AE208" s="31"/>
      <c r="AT208" s="15" t="s">
        <v>202</v>
      </c>
      <c r="AU208" s="15" t="s">
        <v>96</v>
      </c>
    </row>
    <row r="209" spans="2:51" s="13" customFormat="1" ht="12">
      <c r="B209" s="160"/>
      <c r="C209" s="186"/>
      <c r="D209" s="201" t="s">
        <v>257</v>
      </c>
      <c r="E209" s="203" t="s">
        <v>1</v>
      </c>
      <c r="F209" s="204" t="s">
        <v>835</v>
      </c>
      <c r="G209" s="186"/>
      <c r="H209" s="205">
        <v>-1.216</v>
      </c>
      <c r="I209" s="162"/>
      <c r="J209" s="186"/>
      <c r="L209" s="160"/>
      <c r="M209" s="163"/>
      <c r="N209" s="164"/>
      <c r="O209" s="164"/>
      <c r="P209" s="164"/>
      <c r="Q209" s="164"/>
      <c r="R209" s="164"/>
      <c r="S209" s="164"/>
      <c r="T209" s="165"/>
      <c r="AT209" s="161" t="s">
        <v>257</v>
      </c>
      <c r="AU209" s="161" t="s">
        <v>96</v>
      </c>
      <c r="AV209" s="13" t="s">
        <v>96</v>
      </c>
      <c r="AW209" s="13" t="s">
        <v>40</v>
      </c>
      <c r="AX209" s="13" t="s">
        <v>85</v>
      </c>
      <c r="AY209" s="161" t="s">
        <v>195</v>
      </c>
    </row>
    <row r="210" spans="2:51" s="13" customFormat="1" ht="12">
      <c r="B210" s="160"/>
      <c r="C210" s="186"/>
      <c r="D210" s="201" t="s">
        <v>257</v>
      </c>
      <c r="E210" s="203" t="s">
        <v>1</v>
      </c>
      <c r="F210" s="204" t="s">
        <v>836</v>
      </c>
      <c r="G210" s="186"/>
      <c r="H210" s="205">
        <v>7.425</v>
      </c>
      <c r="I210" s="162"/>
      <c r="J210" s="186"/>
      <c r="L210" s="160"/>
      <c r="M210" s="163"/>
      <c r="N210" s="164"/>
      <c r="O210" s="164"/>
      <c r="P210" s="164"/>
      <c r="Q210" s="164"/>
      <c r="R210" s="164"/>
      <c r="S210" s="164"/>
      <c r="T210" s="165"/>
      <c r="AT210" s="161" t="s">
        <v>257</v>
      </c>
      <c r="AU210" s="161" t="s">
        <v>96</v>
      </c>
      <c r="AV210" s="13" t="s">
        <v>96</v>
      </c>
      <c r="AW210" s="13" t="s">
        <v>40</v>
      </c>
      <c r="AX210" s="13" t="s">
        <v>85</v>
      </c>
      <c r="AY210" s="161" t="s">
        <v>195</v>
      </c>
    </row>
    <row r="211" spans="2:63" s="12" customFormat="1" ht="22.9" customHeight="1">
      <c r="B211" s="135"/>
      <c r="C211" s="192"/>
      <c r="D211" s="193" t="s">
        <v>84</v>
      </c>
      <c r="E211" s="195" t="s">
        <v>96</v>
      </c>
      <c r="F211" s="195" t="s">
        <v>454</v>
      </c>
      <c r="G211" s="192"/>
      <c r="H211" s="192"/>
      <c r="I211" s="138"/>
      <c r="J211" s="185">
        <f>BK211</f>
        <v>0</v>
      </c>
      <c r="L211" s="135"/>
      <c r="M211" s="140"/>
      <c r="N211" s="141"/>
      <c r="O211" s="141"/>
      <c r="P211" s="142">
        <f>SUM(P212:P214)</f>
        <v>0</v>
      </c>
      <c r="Q211" s="141"/>
      <c r="R211" s="142">
        <f>SUM(R212:R214)</f>
        <v>0</v>
      </c>
      <c r="S211" s="141"/>
      <c r="T211" s="143">
        <f>SUM(T212:T214)</f>
        <v>0</v>
      </c>
      <c r="AR211" s="136" t="s">
        <v>93</v>
      </c>
      <c r="AT211" s="144" t="s">
        <v>84</v>
      </c>
      <c r="AU211" s="144" t="s">
        <v>93</v>
      </c>
      <c r="AY211" s="136" t="s">
        <v>195</v>
      </c>
      <c r="BK211" s="145">
        <f>SUM(BK212:BK214)</f>
        <v>0</v>
      </c>
    </row>
    <row r="212" spans="1:65" s="2" customFormat="1" ht="16.5" customHeight="1">
      <c r="A212" s="31"/>
      <c r="B212" s="148"/>
      <c r="C212" s="196" t="s">
        <v>426</v>
      </c>
      <c r="D212" s="196" t="s">
        <v>196</v>
      </c>
      <c r="E212" s="197" t="s">
        <v>456</v>
      </c>
      <c r="F212" s="198" t="s">
        <v>457</v>
      </c>
      <c r="G212" s="199" t="s">
        <v>347</v>
      </c>
      <c r="H212" s="200">
        <v>0.1</v>
      </c>
      <c r="I212" s="149"/>
      <c r="J212" s="183">
        <f>ROUND(I212*H212,2)</f>
        <v>0</v>
      </c>
      <c r="K212" s="150"/>
      <c r="L212" s="32"/>
      <c r="M212" s="151" t="s">
        <v>1</v>
      </c>
      <c r="N212" s="152" t="s">
        <v>50</v>
      </c>
      <c r="O212" s="57"/>
      <c r="P212" s="153">
        <f>O212*H212</f>
        <v>0</v>
      </c>
      <c r="Q212" s="153">
        <v>0</v>
      </c>
      <c r="R212" s="153">
        <f>Q212*H212</f>
        <v>0</v>
      </c>
      <c r="S212" s="153">
        <v>0</v>
      </c>
      <c r="T212" s="154">
        <f>S212*H212</f>
        <v>0</v>
      </c>
      <c r="U212" s="31"/>
      <c r="V212" s="31"/>
      <c r="W212" s="31"/>
      <c r="X212" s="31"/>
      <c r="Y212" s="31"/>
      <c r="Z212" s="31"/>
      <c r="AA212" s="31"/>
      <c r="AB212" s="31"/>
      <c r="AC212" s="31"/>
      <c r="AD212" s="31"/>
      <c r="AE212" s="31"/>
      <c r="AR212" s="155" t="s">
        <v>208</v>
      </c>
      <c r="AT212" s="155" t="s">
        <v>196</v>
      </c>
      <c r="AU212" s="155" t="s">
        <v>96</v>
      </c>
      <c r="AY212" s="15" t="s">
        <v>195</v>
      </c>
      <c r="BE212" s="156">
        <f>IF(N212="základní",J212,0)</f>
        <v>0</v>
      </c>
      <c r="BF212" s="156">
        <f>IF(N212="snížená",J212,0)</f>
        <v>0</v>
      </c>
      <c r="BG212" s="156">
        <f>IF(N212="zákl. přenesená",J212,0)</f>
        <v>0</v>
      </c>
      <c r="BH212" s="156">
        <f>IF(N212="sníž. přenesená",J212,0)</f>
        <v>0</v>
      </c>
      <c r="BI212" s="156">
        <f>IF(N212="nulová",J212,0)</f>
        <v>0</v>
      </c>
      <c r="BJ212" s="15" t="s">
        <v>93</v>
      </c>
      <c r="BK212" s="156">
        <f>ROUND(I212*H212,2)</f>
        <v>0</v>
      </c>
      <c r="BL212" s="15" t="s">
        <v>208</v>
      </c>
      <c r="BM212" s="155" t="s">
        <v>458</v>
      </c>
    </row>
    <row r="213" spans="1:47" s="2" customFormat="1" ht="12">
      <c r="A213" s="31"/>
      <c r="B213" s="32"/>
      <c r="C213" s="184"/>
      <c r="D213" s="201" t="s">
        <v>202</v>
      </c>
      <c r="E213" s="184"/>
      <c r="F213" s="202" t="s">
        <v>459</v>
      </c>
      <c r="G213" s="184"/>
      <c r="H213" s="184"/>
      <c r="I213" s="157"/>
      <c r="J213" s="184"/>
      <c r="K213" s="31"/>
      <c r="L213" s="32"/>
      <c r="M213" s="158"/>
      <c r="N213" s="159"/>
      <c r="O213" s="57"/>
      <c r="P213" s="57"/>
      <c r="Q213" s="57"/>
      <c r="R213" s="57"/>
      <c r="S213" s="57"/>
      <c r="T213" s="58"/>
      <c r="U213" s="31"/>
      <c r="V213" s="31"/>
      <c r="W213" s="31"/>
      <c r="X213" s="31"/>
      <c r="Y213" s="31"/>
      <c r="Z213" s="31"/>
      <c r="AA213" s="31"/>
      <c r="AB213" s="31"/>
      <c r="AC213" s="31"/>
      <c r="AD213" s="31"/>
      <c r="AE213" s="31"/>
      <c r="AT213" s="15" t="s">
        <v>202</v>
      </c>
      <c r="AU213" s="15" t="s">
        <v>96</v>
      </c>
    </row>
    <row r="214" spans="2:51" s="13" customFormat="1" ht="12">
      <c r="B214" s="160"/>
      <c r="C214" s="186"/>
      <c r="D214" s="201" t="s">
        <v>257</v>
      </c>
      <c r="E214" s="203" t="s">
        <v>1</v>
      </c>
      <c r="F214" s="204" t="s">
        <v>837</v>
      </c>
      <c r="G214" s="186"/>
      <c r="H214" s="205">
        <v>0.1</v>
      </c>
      <c r="I214" s="162"/>
      <c r="J214" s="186"/>
      <c r="L214" s="160"/>
      <c r="M214" s="163"/>
      <c r="N214" s="164"/>
      <c r="O214" s="164"/>
      <c r="P214" s="164"/>
      <c r="Q214" s="164"/>
      <c r="R214" s="164"/>
      <c r="S214" s="164"/>
      <c r="T214" s="165"/>
      <c r="AT214" s="161" t="s">
        <v>257</v>
      </c>
      <c r="AU214" s="161" t="s">
        <v>96</v>
      </c>
      <c r="AV214" s="13" t="s">
        <v>96</v>
      </c>
      <c r="AW214" s="13" t="s">
        <v>40</v>
      </c>
      <c r="AX214" s="13" t="s">
        <v>93</v>
      </c>
      <c r="AY214" s="161" t="s">
        <v>195</v>
      </c>
    </row>
    <row r="215" spans="2:63" s="12" customFormat="1" ht="22.9" customHeight="1">
      <c r="B215" s="135"/>
      <c r="C215" s="192"/>
      <c r="D215" s="193" t="s">
        <v>84</v>
      </c>
      <c r="E215" s="195" t="s">
        <v>150</v>
      </c>
      <c r="F215" s="195" t="s">
        <v>461</v>
      </c>
      <c r="G215" s="192"/>
      <c r="H215" s="192"/>
      <c r="I215" s="138"/>
      <c r="J215" s="185">
        <f>BK215</f>
        <v>0</v>
      </c>
      <c r="L215" s="135"/>
      <c r="M215" s="140"/>
      <c r="N215" s="141"/>
      <c r="O215" s="141"/>
      <c r="P215" s="142">
        <f>SUM(P216:P218)</f>
        <v>0</v>
      </c>
      <c r="Q215" s="141"/>
      <c r="R215" s="142">
        <f>SUM(R216:R218)</f>
        <v>0</v>
      </c>
      <c r="S215" s="141"/>
      <c r="T215" s="143">
        <f>SUM(T216:T218)</f>
        <v>0</v>
      </c>
      <c r="AR215" s="136" t="s">
        <v>93</v>
      </c>
      <c r="AT215" s="144" t="s">
        <v>84</v>
      </c>
      <c r="AU215" s="144" t="s">
        <v>93</v>
      </c>
      <c r="AY215" s="136" t="s">
        <v>195</v>
      </c>
      <c r="BK215" s="145">
        <f>SUM(BK216:BK218)</f>
        <v>0</v>
      </c>
    </row>
    <row r="216" spans="1:65" s="2" customFormat="1" ht="21.75" customHeight="1">
      <c r="A216" s="31"/>
      <c r="B216" s="148"/>
      <c r="C216" s="196" t="s">
        <v>432</v>
      </c>
      <c r="D216" s="196" t="s">
        <v>196</v>
      </c>
      <c r="E216" s="197" t="s">
        <v>463</v>
      </c>
      <c r="F216" s="198" t="s">
        <v>464</v>
      </c>
      <c r="G216" s="199" t="s">
        <v>312</v>
      </c>
      <c r="H216" s="200">
        <v>13.5</v>
      </c>
      <c r="I216" s="149"/>
      <c r="J216" s="183">
        <f>ROUND(I216*H216,2)</f>
        <v>0</v>
      </c>
      <c r="K216" s="150"/>
      <c r="L216" s="32"/>
      <c r="M216" s="151" t="s">
        <v>1</v>
      </c>
      <c r="N216" s="152" t="s">
        <v>50</v>
      </c>
      <c r="O216" s="57"/>
      <c r="P216" s="153">
        <f>O216*H216</f>
        <v>0</v>
      </c>
      <c r="Q216" s="153">
        <v>0</v>
      </c>
      <c r="R216" s="153">
        <f>Q216*H216</f>
        <v>0</v>
      </c>
      <c r="S216" s="153">
        <v>0</v>
      </c>
      <c r="T216" s="154">
        <f>S216*H216</f>
        <v>0</v>
      </c>
      <c r="U216" s="31"/>
      <c r="V216" s="31"/>
      <c r="W216" s="31"/>
      <c r="X216" s="31"/>
      <c r="Y216" s="31"/>
      <c r="Z216" s="31"/>
      <c r="AA216" s="31"/>
      <c r="AB216" s="31"/>
      <c r="AC216" s="31"/>
      <c r="AD216" s="31"/>
      <c r="AE216" s="31"/>
      <c r="AR216" s="155" t="s">
        <v>208</v>
      </c>
      <c r="AT216" s="155" t="s">
        <v>196</v>
      </c>
      <c r="AU216" s="155" t="s">
        <v>96</v>
      </c>
      <c r="AY216" s="15" t="s">
        <v>195</v>
      </c>
      <c r="BE216" s="156">
        <f>IF(N216="základní",J216,0)</f>
        <v>0</v>
      </c>
      <c r="BF216" s="156">
        <f>IF(N216="snížená",J216,0)</f>
        <v>0</v>
      </c>
      <c r="BG216" s="156">
        <f>IF(N216="zákl. přenesená",J216,0)</f>
        <v>0</v>
      </c>
      <c r="BH216" s="156">
        <f>IF(N216="sníž. přenesená",J216,0)</f>
        <v>0</v>
      </c>
      <c r="BI216" s="156">
        <f>IF(N216="nulová",J216,0)</f>
        <v>0</v>
      </c>
      <c r="BJ216" s="15" t="s">
        <v>93</v>
      </c>
      <c r="BK216" s="156">
        <f>ROUND(I216*H216,2)</f>
        <v>0</v>
      </c>
      <c r="BL216" s="15" t="s">
        <v>208</v>
      </c>
      <c r="BM216" s="155" t="s">
        <v>465</v>
      </c>
    </row>
    <row r="217" spans="1:47" s="2" customFormat="1" ht="12">
      <c r="A217" s="31"/>
      <c r="B217" s="32"/>
      <c r="C217" s="184"/>
      <c r="D217" s="201" t="s">
        <v>202</v>
      </c>
      <c r="E217" s="184"/>
      <c r="F217" s="202" t="s">
        <v>466</v>
      </c>
      <c r="G217" s="184"/>
      <c r="H217" s="184"/>
      <c r="I217" s="157"/>
      <c r="J217" s="184"/>
      <c r="K217" s="31"/>
      <c r="L217" s="32"/>
      <c r="M217" s="158"/>
      <c r="N217" s="159"/>
      <c r="O217" s="57"/>
      <c r="P217" s="57"/>
      <c r="Q217" s="57"/>
      <c r="R217" s="57"/>
      <c r="S217" s="57"/>
      <c r="T217" s="58"/>
      <c r="U217" s="31"/>
      <c r="V217" s="31"/>
      <c r="W217" s="31"/>
      <c r="X217" s="31"/>
      <c r="Y217" s="31"/>
      <c r="Z217" s="31"/>
      <c r="AA217" s="31"/>
      <c r="AB217" s="31"/>
      <c r="AC217" s="31"/>
      <c r="AD217" s="31"/>
      <c r="AE217" s="31"/>
      <c r="AT217" s="15" t="s">
        <v>202</v>
      </c>
      <c r="AU217" s="15" t="s">
        <v>96</v>
      </c>
    </row>
    <row r="218" spans="2:51" s="13" customFormat="1" ht="12">
      <c r="B218" s="160"/>
      <c r="C218" s="186"/>
      <c r="D218" s="201" t="s">
        <v>257</v>
      </c>
      <c r="E218" s="203" t="s">
        <v>1</v>
      </c>
      <c r="F218" s="204" t="s">
        <v>838</v>
      </c>
      <c r="G218" s="186"/>
      <c r="H218" s="205">
        <v>13.5</v>
      </c>
      <c r="I218" s="162"/>
      <c r="J218" s="186"/>
      <c r="L218" s="160"/>
      <c r="M218" s="163"/>
      <c r="N218" s="164"/>
      <c r="O218" s="164"/>
      <c r="P218" s="164"/>
      <c r="Q218" s="164"/>
      <c r="R218" s="164"/>
      <c r="S218" s="164"/>
      <c r="T218" s="165"/>
      <c r="AT218" s="161" t="s">
        <v>257</v>
      </c>
      <c r="AU218" s="161" t="s">
        <v>96</v>
      </c>
      <c r="AV218" s="13" t="s">
        <v>96</v>
      </c>
      <c r="AW218" s="13" t="s">
        <v>40</v>
      </c>
      <c r="AX218" s="13" t="s">
        <v>93</v>
      </c>
      <c r="AY218" s="161" t="s">
        <v>195</v>
      </c>
    </row>
    <row r="219" spans="2:63" s="12" customFormat="1" ht="22.9" customHeight="1">
      <c r="B219" s="135"/>
      <c r="C219" s="192"/>
      <c r="D219" s="193" t="s">
        <v>84</v>
      </c>
      <c r="E219" s="195" t="s">
        <v>208</v>
      </c>
      <c r="F219" s="195" t="s">
        <v>468</v>
      </c>
      <c r="G219" s="192"/>
      <c r="H219" s="192"/>
      <c r="I219" s="138"/>
      <c r="J219" s="185">
        <f>BK219</f>
        <v>0</v>
      </c>
      <c r="L219" s="135"/>
      <c r="M219" s="140"/>
      <c r="N219" s="141"/>
      <c r="O219" s="141"/>
      <c r="P219" s="142">
        <f>SUM(P220:P225)</f>
        <v>0</v>
      </c>
      <c r="Q219" s="141"/>
      <c r="R219" s="142">
        <f>SUM(R220:R225)</f>
        <v>2.5525395000000004</v>
      </c>
      <c r="S219" s="141"/>
      <c r="T219" s="143">
        <f>SUM(T220:T225)</f>
        <v>0</v>
      </c>
      <c r="AR219" s="136" t="s">
        <v>93</v>
      </c>
      <c r="AT219" s="144" t="s">
        <v>84</v>
      </c>
      <c r="AU219" s="144" t="s">
        <v>93</v>
      </c>
      <c r="AY219" s="136" t="s">
        <v>195</v>
      </c>
      <c r="BK219" s="145">
        <f>SUM(BK220:BK225)</f>
        <v>0</v>
      </c>
    </row>
    <row r="220" spans="1:65" s="2" customFormat="1" ht="16.5" customHeight="1">
      <c r="A220" s="31"/>
      <c r="B220" s="148"/>
      <c r="C220" s="196" t="s">
        <v>438</v>
      </c>
      <c r="D220" s="196" t="s">
        <v>196</v>
      </c>
      <c r="E220" s="197" t="s">
        <v>469</v>
      </c>
      <c r="F220" s="198" t="s">
        <v>470</v>
      </c>
      <c r="G220" s="199" t="s">
        <v>312</v>
      </c>
      <c r="H220" s="200">
        <v>13.5</v>
      </c>
      <c r="I220" s="149"/>
      <c r="J220" s="183">
        <f>ROUND(I220*H220,2)</f>
        <v>0</v>
      </c>
      <c r="K220" s="150"/>
      <c r="L220" s="32"/>
      <c r="M220" s="151" t="s">
        <v>1</v>
      </c>
      <c r="N220" s="152" t="s">
        <v>50</v>
      </c>
      <c r="O220" s="57"/>
      <c r="P220" s="153">
        <f>O220*H220</f>
        <v>0</v>
      </c>
      <c r="Q220" s="153">
        <v>0</v>
      </c>
      <c r="R220" s="153">
        <f>Q220*H220</f>
        <v>0</v>
      </c>
      <c r="S220" s="153">
        <v>0</v>
      </c>
      <c r="T220" s="154">
        <f>S220*H220</f>
        <v>0</v>
      </c>
      <c r="U220" s="31"/>
      <c r="V220" s="31"/>
      <c r="W220" s="31"/>
      <c r="X220" s="31"/>
      <c r="Y220" s="31"/>
      <c r="Z220" s="31"/>
      <c r="AA220" s="31"/>
      <c r="AB220" s="31"/>
      <c r="AC220" s="31"/>
      <c r="AD220" s="31"/>
      <c r="AE220" s="31"/>
      <c r="AR220" s="155" t="s">
        <v>208</v>
      </c>
      <c r="AT220" s="155" t="s">
        <v>196</v>
      </c>
      <c r="AU220" s="155" t="s">
        <v>96</v>
      </c>
      <c r="AY220" s="15" t="s">
        <v>195</v>
      </c>
      <c r="BE220" s="156">
        <f>IF(N220="základní",J220,0)</f>
        <v>0</v>
      </c>
      <c r="BF220" s="156">
        <f>IF(N220="snížená",J220,0)</f>
        <v>0</v>
      </c>
      <c r="BG220" s="156">
        <f>IF(N220="zákl. přenesená",J220,0)</f>
        <v>0</v>
      </c>
      <c r="BH220" s="156">
        <f>IF(N220="sníž. přenesená",J220,0)</f>
        <v>0</v>
      </c>
      <c r="BI220" s="156">
        <f>IF(N220="nulová",J220,0)</f>
        <v>0</v>
      </c>
      <c r="BJ220" s="15" t="s">
        <v>93</v>
      </c>
      <c r="BK220" s="156">
        <f>ROUND(I220*H220,2)</f>
        <v>0</v>
      </c>
      <c r="BL220" s="15" t="s">
        <v>208</v>
      </c>
      <c r="BM220" s="155" t="s">
        <v>471</v>
      </c>
    </row>
    <row r="221" spans="1:47" s="2" customFormat="1" ht="12">
      <c r="A221" s="31"/>
      <c r="B221" s="32"/>
      <c r="C221" s="184"/>
      <c r="D221" s="201" t="s">
        <v>202</v>
      </c>
      <c r="E221" s="184"/>
      <c r="F221" s="202" t="s">
        <v>472</v>
      </c>
      <c r="G221" s="184"/>
      <c r="H221" s="184"/>
      <c r="I221" s="157"/>
      <c r="J221" s="184"/>
      <c r="K221" s="31"/>
      <c r="L221" s="32"/>
      <c r="M221" s="158"/>
      <c r="N221" s="159"/>
      <c r="O221" s="57"/>
      <c r="P221" s="57"/>
      <c r="Q221" s="57"/>
      <c r="R221" s="57"/>
      <c r="S221" s="57"/>
      <c r="T221" s="58"/>
      <c r="U221" s="31"/>
      <c r="V221" s="31"/>
      <c r="W221" s="31"/>
      <c r="X221" s="31"/>
      <c r="Y221" s="31"/>
      <c r="Z221" s="31"/>
      <c r="AA221" s="31"/>
      <c r="AB221" s="31"/>
      <c r="AC221" s="31"/>
      <c r="AD221" s="31"/>
      <c r="AE221" s="31"/>
      <c r="AT221" s="15" t="s">
        <v>202</v>
      </c>
      <c r="AU221" s="15" t="s">
        <v>96</v>
      </c>
    </row>
    <row r="222" spans="2:51" s="13" customFormat="1" ht="12">
      <c r="B222" s="160"/>
      <c r="C222" s="186"/>
      <c r="D222" s="201" t="s">
        <v>257</v>
      </c>
      <c r="E222" s="203" t="s">
        <v>1</v>
      </c>
      <c r="F222" s="204" t="s">
        <v>838</v>
      </c>
      <c r="G222" s="186"/>
      <c r="H222" s="205">
        <v>13.5</v>
      </c>
      <c r="I222" s="162"/>
      <c r="J222" s="186"/>
      <c r="L222" s="160"/>
      <c r="M222" s="163"/>
      <c r="N222" s="164"/>
      <c r="O222" s="164"/>
      <c r="P222" s="164"/>
      <c r="Q222" s="164"/>
      <c r="R222" s="164"/>
      <c r="S222" s="164"/>
      <c r="T222" s="165"/>
      <c r="AT222" s="161" t="s">
        <v>257</v>
      </c>
      <c r="AU222" s="161" t="s">
        <v>96</v>
      </c>
      <c r="AV222" s="13" t="s">
        <v>96</v>
      </c>
      <c r="AW222" s="13" t="s">
        <v>40</v>
      </c>
      <c r="AX222" s="13" t="s">
        <v>93</v>
      </c>
      <c r="AY222" s="161" t="s">
        <v>195</v>
      </c>
    </row>
    <row r="223" spans="1:65" s="2" customFormat="1" ht="16.5" customHeight="1">
      <c r="A223" s="31"/>
      <c r="B223" s="148"/>
      <c r="C223" s="196" t="s">
        <v>447</v>
      </c>
      <c r="D223" s="196" t="s">
        <v>196</v>
      </c>
      <c r="E223" s="197" t="s">
        <v>474</v>
      </c>
      <c r="F223" s="198" t="s">
        <v>475</v>
      </c>
      <c r="G223" s="199" t="s">
        <v>347</v>
      </c>
      <c r="H223" s="200">
        <v>1.35</v>
      </c>
      <c r="I223" s="149"/>
      <c r="J223" s="183">
        <f>ROUND(I223*H223,2)</f>
        <v>0</v>
      </c>
      <c r="K223" s="150"/>
      <c r="L223" s="32"/>
      <c r="M223" s="151" t="s">
        <v>1</v>
      </c>
      <c r="N223" s="152" t="s">
        <v>50</v>
      </c>
      <c r="O223" s="57"/>
      <c r="P223" s="153">
        <f>O223*H223</f>
        <v>0</v>
      </c>
      <c r="Q223" s="153">
        <v>1.89077</v>
      </c>
      <c r="R223" s="153">
        <f>Q223*H223</f>
        <v>2.5525395000000004</v>
      </c>
      <c r="S223" s="153">
        <v>0</v>
      </c>
      <c r="T223" s="154">
        <f>S223*H223</f>
        <v>0</v>
      </c>
      <c r="U223" s="31"/>
      <c r="V223" s="31"/>
      <c r="W223" s="31"/>
      <c r="X223" s="31"/>
      <c r="Y223" s="31"/>
      <c r="Z223" s="31"/>
      <c r="AA223" s="31"/>
      <c r="AB223" s="31"/>
      <c r="AC223" s="31"/>
      <c r="AD223" s="31"/>
      <c r="AE223" s="31"/>
      <c r="AR223" s="155" t="s">
        <v>208</v>
      </c>
      <c r="AT223" s="155" t="s">
        <v>196</v>
      </c>
      <c r="AU223" s="155" t="s">
        <v>96</v>
      </c>
      <c r="AY223" s="15" t="s">
        <v>195</v>
      </c>
      <c r="BE223" s="156">
        <f>IF(N223="základní",J223,0)</f>
        <v>0</v>
      </c>
      <c r="BF223" s="156">
        <f>IF(N223="snížená",J223,0)</f>
        <v>0</v>
      </c>
      <c r="BG223" s="156">
        <f>IF(N223="zákl. přenesená",J223,0)</f>
        <v>0</v>
      </c>
      <c r="BH223" s="156">
        <f>IF(N223="sníž. přenesená",J223,0)</f>
        <v>0</v>
      </c>
      <c r="BI223" s="156">
        <f>IF(N223="nulová",J223,0)</f>
        <v>0</v>
      </c>
      <c r="BJ223" s="15" t="s">
        <v>93</v>
      </c>
      <c r="BK223" s="156">
        <f>ROUND(I223*H223,2)</f>
        <v>0</v>
      </c>
      <c r="BL223" s="15" t="s">
        <v>208</v>
      </c>
      <c r="BM223" s="155" t="s">
        <v>476</v>
      </c>
    </row>
    <row r="224" spans="1:47" s="2" customFormat="1" ht="19.5">
      <c r="A224" s="31"/>
      <c r="B224" s="32"/>
      <c r="C224" s="184"/>
      <c r="D224" s="201" t="s">
        <v>202</v>
      </c>
      <c r="E224" s="184"/>
      <c r="F224" s="202" t="s">
        <v>477</v>
      </c>
      <c r="G224" s="184"/>
      <c r="H224" s="184"/>
      <c r="I224" s="157"/>
      <c r="J224" s="184"/>
      <c r="K224" s="31"/>
      <c r="L224" s="32"/>
      <c r="M224" s="158"/>
      <c r="N224" s="159"/>
      <c r="O224" s="57"/>
      <c r="P224" s="57"/>
      <c r="Q224" s="57"/>
      <c r="R224" s="57"/>
      <c r="S224" s="57"/>
      <c r="T224" s="58"/>
      <c r="U224" s="31"/>
      <c r="V224" s="31"/>
      <c r="W224" s="31"/>
      <c r="X224" s="31"/>
      <c r="Y224" s="31"/>
      <c r="Z224" s="31"/>
      <c r="AA224" s="31"/>
      <c r="AB224" s="31"/>
      <c r="AC224" s="31"/>
      <c r="AD224" s="31"/>
      <c r="AE224" s="31"/>
      <c r="AT224" s="15" t="s">
        <v>202</v>
      </c>
      <c r="AU224" s="15" t="s">
        <v>96</v>
      </c>
    </row>
    <row r="225" spans="2:51" s="13" customFormat="1" ht="12">
      <c r="B225" s="160"/>
      <c r="C225" s="186"/>
      <c r="D225" s="201" t="s">
        <v>257</v>
      </c>
      <c r="E225" s="203" t="s">
        <v>1</v>
      </c>
      <c r="F225" s="204" t="s">
        <v>839</v>
      </c>
      <c r="G225" s="186"/>
      <c r="H225" s="205">
        <v>1.35</v>
      </c>
      <c r="I225" s="162"/>
      <c r="J225" s="186"/>
      <c r="L225" s="160"/>
      <c r="M225" s="163"/>
      <c r="N225" s="164"/>
      <c r="O225" s="164"/>
      <c r="P225" s="164"/>
      <c r="Q225" s="164"/>
      <c r="R225" s="164"/>
      <c r="S225" s="164"/>
      <c r="T225" s="165"/>
      <c r="AT225" s="161" t="s">
        <v>257</v>
      </c>
      <c r="AU225" s="161" t="s">
        <v>96</v>
      </c>
      <c r="AV225" s="13" t="s">
        <v>96</v>
      </c>
      <c r="AW225" s="13" t="s">
        <v>40</v>
      </c>
      <c r="AX225" s="13" t="s">
        <v>93</v>
      </c>
      <c r="AY225" s="161" t="s">
        <v>195</v>
      </c>
    </row>
    <row r="226" spans="2:63" s="12" customFormat="1" ht="22.9" customHeight="1">
      <c r="B226" s="135"/>
      <c r="C226" s="192"/>
      <c r="D226" s="193" t="s">
        <v>84</v>
      </c>
      <c r="E226" s="195" t="s">
        <v>194</v>
      </c>
      <c r="F226" s="195" t="s">
        <v>485</v>
      </c>
      <c r="G226" s="192"/>
      <c r="H226" s="192"/>
      <c r="I226" s="138"/>
      <c r="J226" s="185">
        <f>BK226</f>
        <v>0</v>
      </c>
      <c r="L226" s="135"/>
      <c r="M226" s="140"/>
      <c r="N226" s="141"/>
      <c r="O226" s="141"/>
      <c r="P226" s="142">
        <f>SUM(P227:P250)</f>
        <v>0</v>
      </c>
      <c r="Q226" s="141"/>
      <c r="R226" s="142">
        <f>SUM(R227:R250)</f>
        <v>0.011272499999999998</v>
      </c>
      <c r="S226" s="141"/>
      <c r="T226" s="143">
        <f>SUM(T227:T250)</f>
        <v>0</v>
      </c>
      <c r="AR226" s="136" t="s">
        <v>93</v>
      </c>
      <c r="AT226" s="144" t="s">
        <v>84</v>
      </c>
      <c r="AU226" s="144" t="s">
        <v>93</v>
      </c>
      <c r="AY226" s="136" t="s">
        <v>195</v>
      </c>
      <c r="BK226" s="145">
        <f>SUM(BK227:BK250)</f>
        <v>0</v>
      </c>
    </row>
    <row r="227" spans="1:65" s="2" customFormat="1" ht="16.5" customHeight="1">
      <c r="A227" s="31"/>
      <c r="B227" s="148"/>
      <c r="C227" s="196" t="s">
        <v>455</v>
      </c>
      <c r="D227" s="196" t="s">
        <v>196</v>
      </c>
      <c r="E227" s="197" t="s">
        <v>487</v>
      </c>
      <c r="F227" s="198" t="s">
        <v>488</v>
      </c>
      <c r="G227" s="199" t="s">
        <v>296</v>
      </c>
      <c r="H227" s="200">
        <v>25.5</v>
      </c>
      <c r="I227" s="149"/>
      <c r="J227" s="183">
        <f>ROUND(I227*H227,2)</f>
        <v>0</v>
      </c>
      <c r="K227" s="150"/>
      <c r="L227" s="32"/>
      <c r="M227" s="151" t="s">
        <v>1</v>
      </c>
      <c r="N227" s="152" t="s">
        <v>50</v>
      </c>
      <c r="O227" s="57"/>
      <c r="P227" s="153">
        <f>O227*H227</f>
        <v>0</v>
      </c>
      <c r="Q227" s="153">
        <v>0</v>
      </c>
      <c r="R227" s="153">
        <f>Q227*H227</f>
        <v>0</v>
      </c>
      <c r="S227" s="153">
        <v>0</v>
      </c>
      <c r="T227" s="154">
        <f>S227*H227</f>
        <v>0</v>
      </c>
      <c r="U227" s="31"/>
      <c r="V227" s="31"/>
      <c r="W227" s="31"/>
      <c r="X227" s="31"/>
      <c r="Y227" s="31"/>
      <c r="Z227" s="31"/>
      <c r="AA227" s="31"/>
      <c r="AB227" s="31"/>
      <c r="AC227" s="31"/>
      <c r="AD227" s="31"/>
      <c r="AE227" s="31"/>
      <c r="AR227" s="155" t="s">
        <v>208</v>
      </c>
      <c r="AT227" s="155" t="s">
        <v>196</v>
      </c>
      <c r="AU227" s="155" t="s">
        <v>96</v>
      </c>
      <c r="AY227" s="15" t="s">
        <v>195</v>
      </c>
      <c r="BE227" s="156">
        <f>IF(N227="základní",J227,0)</f>
        <v>0</v>
      </c>
      <c r="BF227" s="156">
        <f>IF(N227="snížená",J227,0)</f>
        <v>0</v>
      </c>
      <c r="BG227" s="156">
        <f>IF(N227="zákl. přenesená",J227,0)</f>
        <v>0</v>
      </c>
      <c r="BH227" s="156">
        <f>IF(N227="sníž. přenesená",J227,0)</f>
        <v>0</v>
      </c>
      <c r="BI227" s="156">
        <f>IF(N227="nulová",J227,0)</f>
        <v>0</v>
      </c>
      <c r="BJ227" s="15" t="s">
        <v>93</v>
      </c>
      <c r="BK227" s="156">
        <f>ROUND(I227*H227,2)</f>
        <v>0</v>
      </c>
      <c r="BL227" s="15" t="s">
        <v>208</v>
      </c>
      <c r="BM227" s="155" t="s">
        <v>840</v>
      </c>
    </row>
    <row r="228" spans="1:47" s="2" customFormat="1" ht="19.5">
      <c r="A228" s="31"/>
      <c r="B228" s="32"/>
      <c r="C228" s="184"/>
      <c r="D228" s="201" t="s">
        <v>202</v>
      </c>
      <c r="E228" s="184"/>
      <c r="F228" s="202" t="s">
        <v>490</v>
      </c>
      <c r="G228" s="184"/>
      <c r="H228" s="184"/>
      <c r="I228" s="157"/>
      <c r="J228" s="184"/>
      <c r="K228" s="31"/>
      <c r="L228" s="32"/>
      <c r="M228" s="158"/>
      <c r="N228" s="159"/>
      <c r="O228" s="57"/>
      <c r="P228" s="57"/>
      <c r="Q228" s="57"/>
      <c r="R228" s="57"/>
      <c r="S228" s="57"/>
      <c r="T228" s="58"/>
      <c r="U228" s="31"/>
      <c r="V228" s="31"/>
      <c r="W228" s="31"/>
      <c r="X228" s="31"/>
      <c r="Y228" s="31"/>
      <c r="Z228" s="31"/>
      <c r="AA228" s="31"/>
      <c r="AB228" s="31"/>
      <c r="AC228" s="31"/>
      <c r="AD228" s="31"/>
      <c r="AE228" s="31"/>
      <c r="AT228" s="15" t="s">
        <v>202</v>
      </c>
      <c r="AU228" s="15" t="s">
        <v>96</v>
      </c>
    </row>
    <row r="229" spans="2:51" s="13" customFormat="1" ht="12">
      <c r="B229" s="160"/>
      <c r="C229" s="186"/>
      <c r="D229" s="201" t="s">
        <v>257</v>
      </c>
      <c r="E229" s="203" t="s">
        <v>1</v>
      </c>
      <c r="F229" s="204" t="s">
        <v>841</v>
      </c>
      <c r="G229" s="186"/>
      <c r="H229" s="205">
        <v>25.5</v>
      </c>
      <c r="I229" s="162"/>
      <c r="J229" s="186"/>
      <c r="L229" s="160"/>
      <c r="M229" s="163"/>
      <c r="N229" s="164"/>
      <c r="O229" s="164"/>
      <c r="P229" s="164"/>
      <c r="Q229" s="164"/>
      <c r="R229" s="164"/>
      <c r="S229" s="164"/>
      <c r="T229" s="165"/>
      <c r="AT229" s="161" t="s">
        <v>257</v>
      </c>
      <c r="AU229" s="161" t="s">
        <v>96</v>
      </c>
      <c r="AV229" s="13" t="s">
        <v>96</v>
      </c>
      <c r="AW229" s="13" t="s">
        <v>40</v>
      </c>
      <c r="AX229" s="13" t="s">
        <v>93</v>
      </c>
      <c r="AY229" s="161" t="s">
        <v>195</v>
      </c>
    </row>
    <row r="230" spans="1:65" s="2" customFormat="1" ht="24.2" customHeight="1">
      <c r="A230" s="31"/>
      <c r="B230" s="148"/>
      <c r="C230" s="196" t="s">
        <v>462</v>
      </c>
      <c r="D230" s="196" t="s">
        <v>196</v>
      </c>
      <c r="E230" s="197" t="s">
        <v>493</v>
      </c>
      <c r="F230" s="198" t="s">
        <v>494</v>
      </c>
      <c r="G230" s="199" t="s">
        <v>296</v>
      </c>
      <c r="H230" s="200">
        <v>2.25</v>
      </c>
      <c r="I230" s="149"/>
      <c r="J230" s="183">
        <f>ROUND(I230*H230,2)</f>
        <v>0</v>
      </c>
      <c r="K230" s="150"/>
      <c r="L230" s="32"/>
      <c r="M230" s="151" t="s">
        <v>1</v>
      </c>
      <c r="N230" s="152" t="s">
        <v>50</v>
      </c>
      <c r="O230" s="57"/>
      <c r="P230" s="153">
        <f>O230*H230</f>
        <v>0</v>
      </c>
      <c r="Q230" s="153">
        <v>0</v>
      </c>
      <c r="R230" s="153">
        <f>Q230*H230</f>
        <v>0</v>
      </c>
      <c r="S230" s="153">
        <v>0</v>
      </c>
      <c r="T230" s="154">
        <f>S230*H230</f>
        <v>0</v>
      </c>
      <c r="U230" s="31"/>
      <c r="V230" s="31"/>
      <c r="W230" s="31"/>
      <c r="X230" s="31"/>
      <c r="Y230" s="31"/>
      <c r="Z230" s="31"/>
      <c r="AA230" s="31"/>
      <c r="AB230" s="31"/>
      <c r="AC230" s="31"/>
      <c r="AD230" s="31"/>
      <c r="AE230" s="31"/>
      <c r="AR230" s="155" t="s">
        <v>208</v>
      </c>
      <c r="AT230" s="155" t="s">
        <v>196</v>
      </c>
      <c r="AU230" s="155" t="s">
        <v>96</v>
      </c>
      <c r="AY230" s="15" t="s">
        <v>195</v>
      </c>
      <c r="BE230" s="156">
        <f>IF(N230="základní",J230,0)</f>
        <v>0</v>
      </c>
      <c r="BF230" s="156">
        <f>IF(N230="snížená",J230,0)</f>
        <v>0</v>
      </c>
      <c r="BG230" s="156">
        <f>IF(N230="zákl. přenesená",J230,0)</f>
        <v>0</v>
      </c>
      <c r="BH230" s="156">
        <f>IF(N230="sníž. přenesená",J230,0)</f>
        <v>0</v>
      </c>
      <c r="BI230" s="156">
        <f>IF(N230="nulová",J230,0)</f>
        <v>0</v>
      </c>
      <c r="BJ230" s="15" t="s">
        <v>93</v>
      </c>
      <c r="BK230" s="156">
        <f>ROUND(I230*H230,2)</f>
        <v>0</v>
      </c>
      <c r="BL230" s="15" t="s">
        <v>208</v>
      </c>
      <c r="BM230" s="155" t="s">
        <v>495</v>
      </c>
    </row>
    <row r="231" spans="1:47" s="2" customFormat="1" ht="29.25">
      <c r="A231" s="31"/>
      <c r="B231" s="32"/>
      <c r="C231" s="184"/>
      <c r="D231" s="201" t="s">
        <v>202</v>
      </c>
      <c r="E231" s="184"/>
      <c r="F231" s="202" t="s">
        <v>496</v>
      </c>
      <c r="G231" s="184"/>
      <c r="H231" s="184"/>
      <c r="I231" s="157"/>
      <c r="J231" s="184"/>
      <c r="K231" s="31"/>
      <c r="L231" s="32"/>
      <c r="M231" s="158"/>
      <c r="N231" s="159"/>
      <c r="O231" s="57"/>
      <c r="P231" s="57"/>
      <c r="Q231" s="57"/>
      <c r="R231" s="57"/>
      <c r="S231" s="57"/>
      <c r="T231" s="58"/>
      <c r="U231" s="31"/>
      <c r="V231" s="31"/>
      <c r="W231" s="31"/>
      <c r="X231" s="31"/>
      <c r="Y231" s="31"/>
      <c r="Z231" s="31"/>
      <c r="AA231" s="31"/>
      <c r="AB231" s="31"/>
      <c r="AC231" s="31"/>
      <c r="AD231" s="31"/>
      <c r="AE231" s="31"/>
      <c r="AT231" s="15" t="s">
        <v>202</v>
      </c>
      <c r="AU231" s="15" t="s">
        <v>96</v>
      </c>
    </row>
    <row r="232" spans="2:51" s="13" customFormat="1" ht="12">
      <c r="B232" s="160"/>
      <c r="C232" s="186"/>
      <c r="D232" s="201" t="s">
        <v>257</v>
      </c>
      <c r="E232" s="203" t="s">
        <v>1</v>
      </c>
      <c r="F232" s="204" t="s">
        <v>794</v>
      </c>
      <c r="G232" s="186"/>
      <c r="H232" s="205">
        <v>2.25</v>
      </c>
      <c r="I232" s="162"/>
      <c r="J232" s="186"/>
      <c r="L232" s="160"/>
      <c r="M232" s="163"/>
      <c r="N232" s="164"/>
      <c r="O232" s="164"/>
      <c r="P232" s="164"/>
      <c r="Q232" s="164"/>
      <c r="R232" s="164"/>
      <c r="S232" s="164"/>
      <c r="T232" s="165"/>
      <c r="AT232" s="161" t="s">
        <v>257</v>
      </c>
      <c r="AU232" s="161" t="s">
        <v>96</v>
      </c>
      <c r="AV232" s="13" t="s">
        <v>96</v>
      </c>
      <c r="AW232" s="13" t="s">
        <v>40</v>
      </c>
      <c r="AX232" s="13" t="s">
        <v>93</v>
      </c>
      <c r="AY232" s="161" t="s">
        <v>195</v>
      </c>
    </row>
    <row r="233" spans="1:65" s="2" customFormat="1" ht="24.2" customHeight="1">
      <c r="A233" s="31"/>
      <c r="B233" s="148"/>
      <c r="C233" s="196" t="s">
        <v>339</v>
      </c>
      <c r="D233" s="196" t="s">
        <v>196</v>
      </c>
      <c r="E233" s="197" t="s">
        <v>498</v>
      </c>
      <c r="F233" s="198" t="s">
        <v>499</v>
      </c>
      <c r="G233" s="199" t="s">
        <v>296</v>
      </c>
      <c r="H233" s="200">
        <v>1.5</v>
      </c>
      <c r="I233" s="149"/>
      <c r="J233" s="183">
        <f>ROUND(I233*H233,2)</f>
        <v>0</v>
      </c>
      <c r="K233" s="150"/>
      <c r="L233" s="32"/>
      <c r="M233" s="151" t="s">
        <v>1</v>
      </c>
      <c r="N233" s="152" t="s">
        <v>50</v>
      </c>
      <c r="O233" s="57"/>
      <c r="P233" s="153">
        <f>O233*H233</f>
        <v>0</v>
      </c>
      <c r="Q233" s="153">
        <v>0.00601</v>
      </c>
      <c r="R233" s="153">
        <f>Q233*H233</f>
        <v>0.009014999999999999</v>
      </c>
      <c r="S233" s="153">
        <v>0</v>
      </c>
      <c r="T233" s="154">
        <f>S233*H233</f>
        <v>0</v>
      </c>
      <c r="U233" s="31"/>
      <c r="V233" s="31"/>
      <c r="W233" s="31"/>
      <c r="X233" s="31"/>
      <c r="Y233" s="31"/>
      <c r="Z233" s="31"/>
      <c r="AA233" s="31"/>
      <c r="AB233" s="31"/>
      <c r="AC233" s="31"/>
      <c r="AD233" s="31"/>
      <c r="AE233" s="31"/>
      <c r="AR233" s="155" t="s">
        <v>208</v>
      </c>
      <c r="AT233" s="155" t="s">
        <v>196</v>
      </c>
      <c r="AU233" s="155" t="s">
        <v>96</v>
      </c>
      <c r="AY233" s="15" t="s">
        <v>195</v>
      </c>
      <c r="BE233" s="156">
        <f>IF(N233="základní",J233,0)</f>
        <v>0</v>
      </c>
      <c r="BF233" s="156">
        <f>IF(N233="snížená",J233,0)</f>
        <v>0</v>
      </c>
      <c r="BG233" s="156">
        <f>IF(N233="zákl. přenesená",J233,0)</f>
        <v>0</v>
      </c>
      <c r="BH233" s="156">
        <f>IF(N233="sníž. přenesená",J233,0)</f>
        <v>0</v>
      </c>
      <c r="BI233" s="156">
        <f>IF(N233="nulová",J233,0)</f>
        <v>0</v>
      </c>
      <c r="BJ233" s="15" t="s">
        <v>93</v>
      </c>
      <c r="BK233" s="156">
        <f>ROUND(I233*H233,2)</f>
        <v>0</v>
      </c>
      <c r="BL233" s="15" t="s">
        <v>208</v>
      </c>
      <c r="BM233" s="155" t="s">
        <v>500</v>
      </c>
    </row>
    <row r="234" spans="1:47" s="2" customFormat="1" ht="19.5">
      <c r="A234" s="31"/>
      <c r="B234" s="32"/>
      <c r="C234" s="184"/>
      <c r="D234" s="201" t="s">
        <v>202</v>
      </c>
      <c r="E234" s="184"/>
      <c r="F234" s="202" t="s">
        <v>501</v>
      </c>
      <c r="G234" s="184"/>
      <c r="H234" s="184"/>
      <c r="I234" s="157"/>
      <c r="J234" s="184"/>
      <c r="K234" s="31"/>
      <c r="L234" s="32"/>
      <c r="M234" s="158"/>
      <c r="N234" s="159"/>
      <c r="O234" s="57"/>
      <c r="P234" s="57"/>
      <c r="Q234" s="57"/>
      <c r="R234" s="57"/>
      <c r="S234" s="57"/>
      <c r="T234" s="58"/>
      <c r="U234" s="31"/>
      <c r="V234" s="31"/>
      <c r="W234" s="31"/>
      <c r="X234" s="31"/>
      <c r="Y234" s="31"/>
      <c r="Z234" s="31"/>
      <c r="AA234" s="31"/>
      <c r="AB234" s="31"/>
      <c r="AC234" s="31"/>
      <c r="AD234" s="31"/>
      <c r="AE234" s="31"/>
      <c r="AT234" s="15" t="s">
        <v>202</v>
      </c>
      <c r="AU234" s="15" t="s">
        <v>96</v>
      </c>
    </row>
    <row r="235" spans="2:51" s="13" customFormat="1" ht="12">
      <c r="B235" s="160"/>
      <c r="C235" s="186"/>
      <c r="D235" s="201" t="s">
        <v>257</v>
      </c>
      <c r="E235" s="203" t="s">
        <v>1</v>
      </c>
      <c r="F235" s="204" t="s">
        <v>842</v>
      </c>
      <c r="G235" s="186"/>
      <c r="H235" s="205">
        <v>1.5</v>
      </c>
      <c r="I235" s="162"/>
      <c r="J235" s="186"/>
      <c r="L235" s="160"/>
      <c r="M235" s="163"/>
      <c r="N235" s="164"/>
      <c r="O235" s="164"/>
      <c r="P235" s="164"/>
      <c r="Q235" s="164"/>
      <c r="R235" s="164"/>
      <c r="S235" s="164"/>
      <c r="T235" s="165"/>
      <c r="AT235" s="161" t="s">
        <v>257</v>
      </c>
      <c r="AU235" s="161" t="s">
        <v>96</v>
      </c>
      <c r="AV235" s="13" t="s">
        <v>96</v>
      </c>
      <c r="AW235" s="13" t="s">
        <v>40</v>
      </c>
      <c r="AX235" s="13" t="s">
        <v>93</v>
      </c>
      <c r="AY235" s="161" t="s">
        <v>195</v>
      </c>
    </row>
    <row r="236" spans="1:65" s="2" customFormat="1" ht="24.2" customHeight="1">
      <c r="A236" s="31"/>
      <c r="B236" s="148"/>
      <c r="C236" s="196" t="s">
        <v>473</v>
      </c>
      <c r="D236" s="196" t="s">
        <v>196</v>
      </c>
      <c r="E236" s="197" t="s">
        <v>503</v>
      </c>
      <c r="F236" s="198" t="s">
        <v>504</v>
      </c>
      <c r="G236" s="199" t="s">
        <v>296</v>
      </c>
      <c r="H236" s="200">
        <v>2.25</v>
      </c>
      <c r="I236" s="149"/>
      <c r="J236" s="183">
        <f>ROUND(I236*H236,2)</f>
        <v>0</v>
      </c>
      <c r="K236" s="150"/>
      <c r="L236" s="32"/>
      <c r="M236" s="151" t="s">
        <v>1</v>
      </c>
      <c r="N236" s="152" t="s">
        <v>50</v>
      </c>
      <c r="O236" s="57"/>
      <c r="P236" s="153">
        <f>O236*H236</f>
        <v>0</v>
      </c>
      <c r="Q236" s="153">
        <v>0.00071</v>
      </c>
      <c r="R236" s="153">
        <f>Q236*H236</f>
        <v>0.0015975</v>
      </c>
      <c r="S236" s="153">
        <v>0</v>
      </c>
      <c r="T236" s="154">
        <f>S236*H236</f>
        <v>0</v>
      </c>
      <c r="U236" s="31"/>
      <c r="V236" s="31"/>
      <c r="W236" s="31"/>
      <c r="X236" s="31"/>
      <c r="Y236" s="31"/>
      <c r="Z236" s="31"/>
      <c r="AA236" s="31"/>
      <c r="AB236" s="31"/>
      <c r="AC236" s="31"/>
      <c r="AD236" s="31"/>
      <c r="AE236" s="31"/>
      <c r="AR236" s="155" t="s">
        <v>208</v>
      </c>
      <c r="AT236" s="155" t="s">
        <v>196</v>
      </c>
      <c r="AU236" s="155" t="s">
        <v>96</v>
      </c>
      <c r="AY236" s="15" t="s">
        <v>195</v>
      </c>
      <c r="BE236" s="156">
        <f>IF(N236="základní",J236,0)</f>
        <v>0</v>
      </c>
      <c r="BF236" s="156">
        <f>IF(N236="snížená",J236,0)</f>
        <v>0</v>
      </c>
      <c r="BG236" s="156">
        <f>IF(N236="zákl. přenesená",J236,0)</f>
        <v>0</v>
      </c>
      <c r="BH236" s="156">
        <f>IF(N236="sníž. přenesená",J236,0)</f>
        <v>0</v>
      </c>
      <c r="BI236" s="156">
        <f>IF(N236="nulová",J236,0)</f>
        <v>0</v>
      </c>
      <c r="BJ236" s="15" t="s">
        <v>93</v>
      </c>
      <c r="BK236" s="156">
        <f>ROUND(I236*H236,2)</f>
        <v>0</v>
      </c>
      <c r="BL236" s="15" t="s">
        <v>208</v>
      </c>
      <c r="BM236" s="155" t="s">
        <v>505</v>
      </c>
    </row>
    <row r="237" spans="1:47" s="2" customFormat="1" ht="19.5">
      <c r="A237" s="31"/>
      <c r="B237" s="32"/>
      <c r="C237" s="184"/>
      <c r="D237" s="201" t="s">
        <v>202</v>
      </c>
      <c r="E237" s="184"/>
      <c r="F237" s="202" t="s">
        <v>506</v>
      </c>
      <c r="G237" s="184"/>
      <c r="H237" s="184"/>
      <c r="I237" s="157"/>
      <c r="J237" s="184"/>
      <c r="K237" s="31"/>
      <c r="L237" s="32"/>
      <c r="M237" s="158"/>
      <c r="N237" s="159"/>
      <c r="O237" s="57"/>
      <c r="P237" s="57"/>
      <c r="Q237" s="57"/>
      <c r="R237" s="57"/>
      <c r="S237" s="57"/>
      <c r="T237" s="58"/>
      <c r="U237" s="31"/>
      <c r="V237" s="31"/>
      <c r="W237" s="31"/>
      <c r="X237" s="31"/>
      <c r="Y237" s="31"/>
      <c r="Z237" s="31"/>
      <c r="AA237" s="31"/>
      <c r="AB237" s="31"/>
      <c r="AC237" s="31"/>
      <c r="AD237" s="31"/>
      <c r="AE237" s="31"/>
      <c r="AT237" s="15" t="s">
        <v>202</v>
      </c>
      <c r="AU237" s="15" t="s">
        <v>96</v>
      </c>
    </row>
    <row r="238" spans="2:51" s="13" customFormat="1" ht="12">
      <c r="B238" s="160"/>
      <c r="C238" s="186"/>
      <c r="D238" s="201" t="s">
        <v>257</v>
      </c>
      <c r="E238" s="203" t="s">
        <v>1</v>
      </c>
      <c r="F238" s="204" t="s">
        <v>794</v>
      </c>
      <c r="G238" s="186"/>
      <c r="H238" s="205">
        <v>2.25</v>
      </c>
      <c r="I238" s="162"/>
      <c r="J238" s="186"/>
      <c r="L238" s="160"/>
      <c r="M238" s="163"/>
      <c r="N238" s="164"/>
      <c r="O238" s="164"/>
      <c r="P238" s="164"/>
      <c r="Q238" s="164"/>
      <c r="R238" s="164"/>
      <c r="S238" s="164"/>
      <c r="T238" s="165"/>
      <c r="AT238" s="161" t="s">
        <v>257</v>
      </c>
      <c r="AU238" s="161" t="s">
        <v>96</v>
      </c>
      <c r="AV238" s="13" t="s">
        <v>96</v>
      </c>
      <c r="AW238" s="13" t="s">
        <v>40</v>
      </c>
      <c r="AX238" s="13" t="s">
        <v>85</v>
      </c>
      <c r="AY238" s="161" t="s">
        <v>195</v>
      </c>
    </row>
    <row r="239" spans="1:65" s="2" customFormat="1" ht="33" customHeight="1">
      <c r="A239" s="31"/>
      <c r="B239" s="148"/>
      <c r="C239" s="196" t="s">
        <v>479</v>
      </c>
      <c r="D239" s="196" t="s">
        <v>196</v>
      </c>
      <c r="E239" s="197" t="s">
        <v>508</v>
      </c>
      <c r="F239" s="198" t="s">
        <v>509</v>
      </c>
      <c r="G239" s="199" t="s">
        <v>296</v>
      </c>
      <c r="H239" s="200">
        <v>2.25</v>
      </c>
      <c r="I239" s="149"/>
      <c r="J239" s="183">
        <f>ROUND(I239*H239,2)</f>
        <v>0</v>
      </c>
      <c r="K239" s="150"/>
      <c r="L239" s="32"/>
      <c r="M239" s="151" t="s">
        <v>1</v>
      </c>
      <c r="N239" s="152" t="s">
        <v>50</v>
      </c>
      <c r="O239" s="57"/>
      <c r="P239" s="153">
        <f>O239*H239</f>
        <v>0</v>
      </c>
      <c r="Q239" s="153">
        <v>0</v>
      </c>
      <c r="R239" s="153">
        <f>Q239*H239</f>
        <v>0</v>
      </c>
      <c r="S239" s="153">
        <v>0</v>
      </c>
      <c r="T239" s="154">
        <f>S239*H239</f>
        <v>0</v>
      </c>
      <c r="U239" s="31"/>
      <c r="V239" s="31"/>
      <c r="W239" s="31"/>
      <c r="X239" s="31"/>
      <c r="Y239" s="31"/>
      <c r="Z239" s="31"/>
      <c r="AA239" s="31"/>
      <c r="AB239" s="31"/>
      <c r="AC239" s="31"/>
      <c r="AD239" s="31"/>
      <c r="AE239" s="31"/>
      <c r="AR239" s="155" t="s">
        <v>208</v>
      </c>
      <c r="AT239" s="155" t="s">
        <v>196</v>
      </c>
      <c r="AU239" s="155" t="s">
        <v>96</v>
      </c>
      <c r="AY239" s="15" t="s">
        <v>195</v>
      </c>
      <c r="BE239" s="156">
        <f>IF(N239="základní",J239,0)</f>
        <v>0</v>
      </c>
      <c r="BF239" s="156">
        <f>IF(N239="snížená",J239,0)</f>
        <v>0</v>
      </c>
      <c r="BG239" s="156">
        <f>IF(N239="zákl. přenesená",J239,0)</f>
        <v>0</v>
      </c>
      <c r="BH239" s="156">
        <f>IF(N239="sníž. přenesená",J239,0)</f>
        <v>0</v>
      </c>
      <c r="BI239" s="156">
        <f>IF(N239="nulová",J239,0)</f>
        <v>0</v>
      </c>
      <c r="BJ239" s="15" t="s">
        <v>93</v>
      </c>
      <c r="BK239" s="156">
        <f>ROUND(I239*H239,2)</f>
        <v>0</v>
      </c>
      <c r="BL239" s="15" t="s">
        <v>208</v>
      </c>
      <c r="BM239" s="155" t="s">
        <v>510</v>
      </c>
    </row>
    <row r="240" spans="1:47" s="2" customFormat="1" ht="29.25">
      <c r="A240" s="31"/>
      <c r="B240" s="32"/>
      <c r="C240" s="184"/>
      <c r="D240" s="201" t="s">
        <v>202</v>
      </c>
      <c r="E240" s="184"/>
      <c r="F240" s="202" t="s">
        <v>511</v>
      </c>
      <c r="G240" s="184"/>
      <c r="H240" s="184"/>
      <c r="I240" s="157"/>
      <c r="J240" s="184"/>
      <c r="K240" s="31"/>
      <c r="L240" s="32"/>
      <c r="M240" s="158"/>
      <c r="N240" s="159"/>
      <c r="O240" s="57"/>
      <c r="P240" s="57"/>
      <c r="Q240" s="57"/>
      <c r="R240" s="57"/>
      <c r="S240" s="57"/>
      <c r="T240" s="58"/>
      <c r="U240" s="31"/>
      <c r="V240" s="31"/>
      <c r="W240" s="31"/>
      <c r="X240" s="31"/>
      <c r="Y240" s="31"/>
      <c r="Z240" s="31"/>
      <c r="AA240" s="31"/>
      <c r="AB240" s="31"/>
      <c r="AC240" s="31"/>
      <c r="AD240" s="31"/>
      <c r="AE240" s="31"/>
      <c r="AT240" s="15" t="s">
        <v>202</v>
      </c>
      <c r="AU240" s="15" t="s">
        <v>96</v>
      </c>
    </row>
    <row r="241" spans="2:51" s="13" customFormat="1" ht="12">
      <c r="B241" s="160"/>
      <c r="C241" s="186"/>
      <c r="D241" s="201" t="s">
        <v>257</v>
      </c>
      <c r="E241" s="203" t="s">
        <v>1</v>
      </c>
      <c r="F241" s="204" t="s">
        <v>794</v>
      </c>
      <c r="G241" s="186"/>
      <c r="H241" s="205">
        <v>2.25</v>
      </c>
      <c r="I241" s="162"/>
      <c r="J241" s="186"/>
      <c r="L241" s="160"/>
      <c r="M241" s="163"/>
      <c r="N241" s="164"/>
      <c r="O241" s="164"/>
      <c r="P241" s="164"/>
      <c r="Q241" s="164"/>
      <c r="R241" s="164"/>
      <c r="S241" s="164"/>
      <c r="T241" s="165"/>
      <c r="AT241" s="161" t="s">
        <v>257</v>
      </c>
      <c r="AU241" s="161" t="s">
        <v>96</v>
      </c>
      <c r="AV241" s="13" t="s">
        <v>96</v>
      </c>
      <c r="AW241" s="13" t="s">
        <v>40</v>
      </c>
      <c r="AX241" s="13" t="s">
        <v>93</v>
      </c>
      <c r="AY241" s="161" t="s">
        <v>195</v>
      </c>
    </row>
    <row r="242" spans="1:65" s="2" customFormat="1" ht="24.2" customHeight="1">
      <c r="A242" s="31"/>
      <c r="B242" s="148"/>
      <c r="C242" s="196" t="s">
        <v>486</v>
      </c>
      <c r="D242" s="196" t="s">
        <v>196</v>
      </c>
      <c r="E242" s="197" t="s">
        <v>513</v>
      </c>
      <c r="F242" s="198" t="s">
        <v>514</v>
      </c>
      <c r="G242" s="199" t="s">
        <v>296</v>
      </c>
      <c r="H242" s="200">
        <v>2.25</v>
      </c>
      <c r="I242" s="149"/>
      <c r="J242" s="183">
        <f>ROUND(I242*H242,2)</f>
        <v>0</v>
      </c>
      <c r="K242" s="150"/>
      <c r="L242" s="32"/>
      <c r="M242" s="151" t="s">
        <v>1</v>
      </c>
      <c r="N242" s="152" t="s">
        <v>50</v>
      </c>
      <c r="O242" s="57"/>
      <c r="P242" s="153">
        <f>O242*H242</f>
        <v>0</v>
      </c>
      <c r="Q242" s="153">
        <v>0</v>
      </c>
      <c r="R242" s="153">
        <f>Q242*H242</f>
        <v>0</v>
      </c>
      <c r="S242" s="153">
        <v>0</v>
      </c>
      <c r="T242" s="154">
        <f>S242*H242</f>
        <v>0</v>
      </c>
      <c r="U242" s="31"/>
      <c r="V242" s="31"/>
      <c r="W242" s="31"/>
      <c r="X242" s="31"/>
      <c r="Y242" s="31"/>
      <c r="Z242" s="31"/>
      <c r="AA242" s="31"/>
      <c r="AB242" s="31"/>
      <c r="AC242" s="31"/>
      <c r="AD242" s="31"/>
      <c r="AE242" s="31"/>
      <c r="AR242" s="155" t="s">
        <v>208</v>
      </c>
      <c r="AT242" s="155" t="s">
        <v>196</v>
      </c>
      <c r="AU242" s="155" t="s">
        <v>96</v>
      </c>
      <c r="AY242" s="15" t="s">
        <v>195</v>
      </c>
      <c r="BE242" s="156">
        <f>IF(N242="základní",J242,0)</f>
        <v>0</v>
      </c>
      <c r="BF242" s="156">
        <f>IF(N242="snížená",J242,0)</f>
        <v>0</v>
      </c>
      <c r="BG242" s="156">
        <f>IF(N242="zákl. přenesená",J242,0)</f>
        <v>0</v>
      </c>
      <c r="BH242" s="156">
        <f>IF(N242="sníž. přenesená",J242,0)</f>
        <v>0</v>
      </c>
      <c r="BI242" s="156">
        <f>IF(N242="nulová",J242,0)</f>
        <v>0</v>
      </c>
      <c r="BJ242" s="15" t="s">
        <v>93</v>
      </c>
      <c r="BK242" s="156">
        <f>ROUND(I242*H242,2)</f>
        <v>0</v>
      </c>
      <c r="BL242" s="15" t="s">
        <v>208</v>
      </c>
      <c r="BM242" s="155" t="s">
        <v>515</v>
      </c>
    </row>
    <row r="243" spans="1:47" s="2" customFormat="1" ht="29.25">
      <c r="A243" s="31"/>
      <c r="B243" s="32"/>
      <c r="C243" s="184"/>
      <c r="D243" s="201" t="s">
        <v>202</v>
      </c>
      <c r="E243" s="184"/>
      <c r="F243" s="202" t="s">
        <v>516</v>
      </c>
      <c r="G243" s="184"/>
      <c r="H243" s="184"/>
      <c r="I243" s="157"/>
      <c r="J243" s="184"/>
      <c r="K243" s="31"/>
      <c r="L243" s="32"/>
      <c r="M243" s="158"/>
      <c r="N243" s="159"/>
      <c r="O243" s="57"/>
      <c r="P243" s="57"/>
      <c r="Q243" s="57"/>
      <c r="R243" s="57"/>
      <c r="S243" s="57"/>
      <c r="T243" s="58"/>
      <c r="U243" s="31"/>
      <c r="V243" s="31"/>
      <c r="W243" s="31"/>
      <c r="X243" s="31"/>
      <c r="Y243" s="31"/>
      <c r="Z243" s="31"/>
      <c r="AA243" s="31"/>
      <c r="AB243" s="31"/>
      <c r="AC243" s="31"/>
      <c r="AD243" s="31"/>
      <c r="AE243" s="31"/>
      <c r="AT243" s="15" t="s">
        <v>202</v>
      </c>
      <c r="AU243" s="15" t="s">
        <v>96</v>
      </c>
    </row>
    <row r="244" spans="2:51" s="13" customFormat="1" ht="12">
      <c r="B244" s="160"/>
      <c r="C244" s="186"/>
      <c r="D244" s="201" t="s">
        <v>257</v>
      </c>
      <c r="E244" s="203" t="s">
        <v>1</v>
      </c>
      <c r="F244" s="204" t="s">
        <v>794</v>
      </c>
      <c r="G244" s="186"/>
      <c r="H244" s="205">
        <v>2.25</v>
      </c>
      <c r="I244" s="162"/>
      <c r="J244" s="186"/>
      <c r="L244" s="160"/>
      <c r="M244" s="163"/>
      <c r="N244" s="164"/>
      <c r="O244" s="164"/>
      <c r="P244" s="164"/>
      <c r="Q244" s="164"/>
      <c r="R244" s="164"/>
      <c r="S244" s="164"/>
      <c r="T244" s="165"/>
      <c r="AT244" s="161" t="s">
        <v>257</v>
      </c>
      <c r="AU244" s="161" t="s">
        <v>96</v>
      </c>
      <c r="AV244" s="13" t="s">
        <v>96</v>
      </c>
      <c r="AW244" s="13" t="s">
        <v>40</v>
      </c>
      <c r="AX244" s="13" t="s">
        <v>93</v>
      </c>
      <c r="AY244" s="161" t="s">
        <v>195</v>
      </c>
    </row>
    <row r="245" spans="1:65" s="2" customFormat="1" ht="24.2" customHeight="1">
      <c r="A245" s="31"/>
      <c r="B245" s="148"/>
      <c r="C245" s="196" t="s">
        <v>492</v>
      </c>
      <c r="D245" s="196" t="s">
        <v>196</v>
      </c>
      <c r="E245" s="197" t="s">
        <v>518</v>
      </c>
      <c r="F245" s="198" t="s">
        <v>519</v>
      </c>
      <c r="G245" s="199" t="s">
        <v>312</v>
      </c>
      <c r="H245" s="200">
        <v>3</v>
      </c>
      <c r="I245" s="149"/>
      <c r="J245" s="183">
        <f>ROUND(I245*H245,2)</f>
        <v>0</v>
      </c>
      <c r="K245" s="150"/>
      <c r="L245" s="32"/>
      <c r="M245" s="151" t="s">
        <v>1</v>
      </c>
      <c r="N245" s="152" t="s">
        <v>50</v>
      </c>
      <c r="O245" s="57"/>
      <c r="P245" s="153">
        <f>O245*H245</f>
        <v>0</v>
      </c>
      <c r="Q245" s="153">
        <v>0.00022</v>
      </c>
      <c r="R245" s="153">
        <f>Q245*H245</f>
        <v>0.00066</v>
      </c>
      <c r="S245" s="153">
        <v>0</v>
      </c>
      <c r="T245" s="154">
        <f>S245*H245</f>
        <v>0</v>
      </c>
      <c r="U245" s="31"/>
      <c r="V245" s="31"/>
      <c r="W245" s="31"/>
      <c r="X245" s="31"/>
      <c r="Y245" s="31"/>
      <c r="Z245" s="31"/>
      <c r="AA245" s="31"/>
      <c r="AB245" s="31"/>
      <c r="AC245" s="31"/>
      <c r="AD245" s="31"/>
      <c r="AE245" s="31"/>
      <c r="AR245" s="155" t="s">
        <v>208</v>
      </c>
      <c r="AT245" s="155" t="s">
        <v>196</v>
      </c>
      <c r="AU245" s="155" t="s">
        <v>96</v>
      </c>
      <c r="AY245" s="15" t="s">
        <v>195</v>
      </c>
      <c r="BE245" s="156">
        <f>IF(N245="základní",J245,0)</f>
        <v>0</v>
      </c>
      <c r="BF245" s="156">
        <f>IF(N245="snížená",J245,0)</f>
        <v>0</v>
      </c>
      <c r="BG245" s="156">
        <f>IF(N245="zákl. přenesená",J245,0)</f>
        <v>0</v>
      </c>
      <c r="BH245" s="156">
        <f>IF(N245="sníž. přenesená",J245,0)</f>
        <v>0</v>
      </c>
      <c r="BI245" s="156">
        <f>IF(N245="nulová",J245,0)</f>
        <v>0</v>
      </c>
      <c r="BJ245" s="15" t="s">
        <v>93</v>
      </c>
      <c r="BK245" s="156">
        <f>ROUND(I245*H245,2)</f>
        <v>0</v>
      </c>
      <c r="BL245" s="15" t="s">
        <v>208</v>
      </c>
      <c r="BM245" s="155" t="s">
        <v>520</v>
      </c>
    </row>
    <row r="246" spans="1:47" s="2" customFormat="1" ht="29.25">
      <c r="A246" s="31"/>
      <c r="B246" s="32"/>
      <c r="C246" s="184"/>
      <c r="D246" s="201" t="s">
        <v>202</v>
      </c>
      <c r="E246" s="184"/>
      <c r="F246" s="202" t="s">
        <v>521</v>
      </c>
      <c r="G246" s="184"/>
      <c r="H246" s="184"/>
      <c r="I246" s="157"/>
      <c r="J246" s="184"/>
      <c r="K246" s="31"/>
      <c r="L246" s="32"/>
      <c r="M246" s="158"/>
      <c r="N246" s="159"/>
      <c r="O246" s="57"/>
      <c r="P246" s="57"/>
      <c r="Q246" s="57"/>
      <c r="R246" s="57"/>
      <c r="S246" s="57"/>
      <c r="T246" s="58"/>
      <c r="U246" s="31"/>
      <c r="V246" s="31"/>
      <c r="W246" s="31"/>
      <c r="X246" s="31"/>
      <c r="Y246" s="31"/>
      <c r="Z246" s="31"/>
      <c r="AA246" s="31"/>
      <c r="AB246" s="31"/>
      <c r="AC246" s="31"/>
      <c r="AD246" s="31"/>
      <c r="AE246" s="31"/>
      <c r="AT246" s="15" t="s">
        <v>202</v>
      </c>
      <c r="AU246" s="15" t="s">
        <v>96</v>
      </c>
    </row>
    <row r="247" spans="2:51" s="13" customFormat="1" ht="12">
      <c r="B247" s="160"/>
      <c r="C247" s="186"/>
      <c r="D247" s="201" t="s">
        <v>257</v>
      </c>
      <c r="E247" s="203" t="s">
        <v>1</v>
      </c>
      <c r="F247" s="204" t="s">
        <v>795</v>
      </c>
      <c r="G247" s="186"/>
      <c r="H247" s="205">
        <v>3</v>
      </c>
      <c r="I247" s="162"/>
      <c r="J247" s="186"/>
      <c r="L247" s="160"/>
      <c r="M247" s="163"/>
      <c r="N247" s="164"/>
      <c r="O247" s="164"/>
      <c r="P247" s="164"/>
      <c r="Q247" s="164"/>
      <c r="R247" s="164"/>
      <c r="S247" s="164"/>
      <c r="T247" s="165"/>
      <c r="AT247" s="161" t="s">
        <v>257</v>
      </c>
      <c r="AU247" s="161" t="s">
        <v>96</v>
      </c>
      <c r="AV247" s="13" t="s">
        <v>96</v>
      </c>
      <c r="AW247" s="13" t="s">
        <v>40</v>
      </c>
      <c r="AX247" s="13" t="s">
        <v>93</v>
      </c>
      <c r="AY247" s="161" t="s">
        <v>195</v>
      </c>
    </row>
    <row r="248" spans="1:65" s="2" customFormat="1" ht="24.2" customHeight="1">
      <c r="A248" s="31"/>
      <c r="B248" s="148"/>
      <c r="C248" s="196" t="s">
        <v>497</v>
      </c>
      <c r="D248" s="196" t="s">
        <v>196</v>
      </c>
      <c r="E248" s="197" t="s">
        <v>524</v>
      </c>
      <c r="F248" s="198" t="s">
        <v>525</v>
      </c>
      <c r="G248" s="199" t="s">
        <v>312</v>
      </c>
      <c r="H248" s="200">
        <v>3</v>
      </c>
      <c r="I248" s="149"/>
      <c r="J248" s="183">
        <f>ROUND(I248*H248,2)</f>
        <v>0</v>
      </c>
      <c r="K248" s="150"/>
      <c r="L248" s="32"/>
      <c r="M248" s="151" t="s">
        <v>1</v>
      </c>
      <c r="N248" s="152" t="s">
        <v>50</v>
      </c>
      <c r="O248" s="57"/>
      <c r="P248" s="153">
        <f>O248*H248</f>
        <v>0</v>
      </c>
      <c r="Q248" s="153">
        <v>0</v>
      </c>
      <c r="R248" s="153">
        <f>Q248*H248</f>
        <v>0</v>
      </c>
      <c r="S248" s="153">
        <v>0</v>
      </c>
      <c r="T248" s="154">
        <f>S248*H248</f>
        <v>0</v>
      </c>
      <c r="U248" s="31"/>
      <c r="V248" s="31"/>
      <c r="W248" s="31"/>
      <c r="X248" s="31"/>
      <c r="Y248" s="31"/>
      <c r="Z248" s="31"/>
      <c r="AA248" s="31"/>
      <c r="AB248" s="31"/>
      <c r="AC248" s="31"/>
      <c r="AD248" s="31"/>
      <c r="AE248" s="31"/>
      <c r="AR248" s="155" t="s">
        <v>208</v>
      </c>
      <c r="AT248" s="155" t="s">
        <v>196</v>
      </c>
      <c r="AU248" s="155" t="s">
        <v>96</v>
      </c>
      <c r="AY248" s="15" t="s">
        <v>195</v>
      </c>
      <c r="BE248" s="156">
        <f>IF(N248="základní",J248,0)</f>
        <v>0</v>
      </c>
      <c r="BF248" s="156">
        <f>IF(N248="snížená",J248,0)</f>
        <v>0</v>
      </c>
      <c r="BG248" s="156">
        <f>IF(N248="zákl. přenesená",J248,0)</f>
        <v>0</v>
      </c>
      <c r="BH248" s="156">
        <f>IF(N248="sníž. přenesená",J248,0)</f>
        <v>0</v>
      </c>
      <c r="BI248" s="156">
        <f>IF(N248="nulová",J248,0)</f>
        <v>0</v>
      </c>
      <c r="BJ248" s="15" t="s">
        <v>93</v>
      </c>
      <c r="BK248" s="156">
        <f>ROUND(I248*H248,2)</f>
        <v>0</v>
      </c>
      <c r="BL248" s="15" t="s">
        <v>208</v>
      </c>
      <c r="BM248" s="155" t="s">
        <v>526</v>
      </c>
    </row>
    <row r="249" spans="1:47" s="2" customFormat="1" ht="29.25">
      <c r="A249" s="31"/>
      <c r="B249" s="32"/>
      <c r="C249" s="184"/>
      <c r="D249" s="201" t="s">
        <v>202</v>
      </c>
      <c r="E249" s="184"/>
      <c r="F249" s="202" t="s">
        <v>527</v>
      </c>
      <c r="G249" s="184"/>
      <c r="H249" s="184"/>
      <c r="I249" s="157"/>
      <c r="J249" s="184"/>
      <c r="K249" s="31"/>
      <c r="L249" s="32"/>
      <c r="M249" s="158"/>
      <c r="N249" s="159"/>
      <c r="O249" s="57"/>
      <c r="P249" s="57"/>
      <c r="Q249" s="57"/>
      <c r="R249" s="57"/>
      <c r="S249" s="57"/>
      <c r="T249" s="58"/>
      <c r="U249" s="31"/>
      <c r="V249" s="31"/>
      <c r="W249" s="31"/>
      <c r="X249" s="31"/>
      <c r="Y249" s="31"/>
      <c r="Z249" s="31"/>
      <c r="AA249" s="31"/>
      <c r="AB249" s="31"/>
      <c r="AC249" s="31"/>
      <c r="AD249" s="31"/>
      <c r="AE249" s="31"/>
      <c r="AT249" s="15" t="s">
        <v>202</v>
      </c>
      <c r="AU249" s="15" t="s">
        <v>96</v>
      </c>
    </row>
    <row r="250" spans="2:51" s="13" customFormat="1" ht="12">
      <c r="B250" s="160"/>
      <c r="C250" s="186"/>
      <c r="D250" s="201" t="s">
        <v>257</v>
      </c>
      <c r="E250" s="203" t="s">
        <v>1</v>
      </c>
      <c r="F250" s="204" t="s">
        <v>795</v>
      </c>
      <c r="G250" s="186"/>
      <c r="H250" s="205">
        <v>3</v>
      </c>
      <c r="I250" s="162"/>
      <c r="J250" s="186"/>
      <c r="L250" s="160"/>
      <c r="M250" s="163"/>
      <c r="N250" s="164"/>
      <c r="O250" s="164"/>
      <c r="P250" s="164"/>
      <c r="Q250" s="164"/>
      <c r="R250" s="164"/>
      <c r="S250" s="164"/>
      <c r="T250" s="165"/>
      <c r="AT250" s="161" t="s">
        <v>257</v>
      </c>
      <c r="AU250" s="161" t="s">
        <v>96</v>
      </c>
      <c r="AV250" s="13" t="s">
        <v>96</v>
      </c>
      <c r="AW250" s="13" t="s">
        <v>40</v>
      </c>
      <c r="AX250" s="13" t="s">
        <v>93</v>
      </c>
      <c r="AY250" s="161" t="s">
        <v>195</v>
      </c>
    </row>
    <row r="251" spans="2:63" s="12" customFormat="1" ht="22.9" customHeight="1">
      <c r="B251" s="135"/>
      <c r="C251" s="192"/>
      <c r="D251" s="193" t="s">
        <v>84</v>
      </c>
      <c r="E251" s="195" t="s">
        <v>224</v>
      </c>
      <c r="F251" s="195" t="s">
        <v>535</v>
      </c>
      <c r="G251" s="192"/>
      <c r="H251" s="192"/>
      <c r="I251" s="138"/>
      <c r="J251" s="185">
        <f>BK251</f>
        <v>0</v>
      </c>
      <c r="L251" s="135"/>
      <c r="M251" s="140"/>
      <c r="N251" s="141"/>
      <c r="O251" s="141"/>
      <c r="P251" s="142">
        <f>SUM(P252:P296)</f>
        <v>0</v>
      </c>
      <c r="Q251" s="141"/>
      <c r="R251" s="142">
        <f>SUM(R252:R296)</f>
        <v>1.404685</v>
      </c>
      <c r="S251" s="141"/>
      <c r="T251" s="143">
        <f>SUM(T252:T296)</f>
        <v>0</v>
      </c>
      <c r="AR251" s="136" t="s">
        <v>93</v>
      </c>
      <c r="AT251" s="144" t="s">
        <v>84</v>
      </c>
      <c r="AU251" s="144" t="s">
        <v>93</v>
      </c>
      <c r="AY251" s="136" t="s">
        <v>195</v>
      </c>
      <c r="BK251" s="145">
        <f>SUM(BK252:BK296)</f>
        <v>0</v>
      </c>
    </row>
    <row r="252" spans="1:65" s="2" customFormat="1" ht="16.5" customHeight="1">
      <c r="A252" s="31"/>
      <c r="B252" s="148"/>
      <c r="C252" s="206" t="s">
        <v>502</v>
      </c>
      <c r="D252" s="206" t="s">
        <v>327</v>
      </c>
      <c r="E252" s="207" t="s">
        <v>537</v>
      </c>
      <c r="F252" s="208" t="s">
        <v>538</v>
      </c>
      <c r="G252" s="209" t="s">
        <v>312</v>
      </c>
      <c r="H252" s="210">
        <v>13.5</v>
      </c>
      <c r="I252" s="170"/>
      <c r="J252" s="187">
        <f>ROUND(I252*H252,2)</f>
        <v>0</v>
      </c>
      <c r="K252" s="171"/>
      <c r="L252" s="172"/>
      <c r="M252" s="173" t="s">
        <v>1</v>
      </c>
      <c r="N252" s="174" t="s">
        <v>50</v>
      </c>
      <c r="O252" s="57"/>
      <c r="P252" s="153">
        <f>O252*H252</f>
        <v>0</v>
      </c>
      <c r="Q252" s="153">
        <v>0</v>
      </c>
      <c r="R252" s="153">
        <f>Q252*H252</f>
        <v>0</v>
      </c>
      <c r="S252" s="153">
        <v>0</v>
      </c>
      <c r="T252" s="154">
        <f>S252*H252</f>
        <v>0</v>
      </c>
      <c r="U252" s="31"/>
      <c r="V252" s="31"/>
      <c r="W252" s="31"/>
      <c r="X252" s="31"/>
      <c r="Y252" s="31"/>
      <c r="Z252" s="31"/>
      <c r="AA252" s="31"/>
      <c r="AB252" s="31"/>
      <c r="AC252" s="31"/>
      <c r="AD252" s="31"/>
      <c r="AE252" s="31"/>
      <c r="AR252" s="155" t="s">
        <v>539</v>
      </c>
      <c r="AT252" s="155" t="s">
        <v>327</v>
      </c>
      <c r="AU252" s="155" t="s">
        <v>96</v>
      </c>
      <c r="AY252" s="15" t="s">
        <v>195</v>
      </c>
      <c r="BE252" s="156">
        <f>IF(N252="základní",J252,0)</f>
        <v>0</v>
      </c>
      <c r="BF252" s="156">
        <f>IF(N252="snížená",J252,0)</f>
        <v>0</v>
      </c>
      <c r="BG252" s="156">
        <f>IF(N252="zákl. přenesená",J252,0)</f>
        <v>0</v>
      </c>
      <c r="BH252" s="156">
        <f>IF(N252="sníž. přenesená",J252,0)</f>
        <v>0</v>
      </c>
      <c r="BI252" s="156">
        <f>IF(N252="nulová",J252,0)</f>
        <v>0</v>
      </c>
      <c r="BJ252" s="15" t="s">
        <v>93</v>
      </c>
      <c r="BK252" s="156">
        <f>ROUND(I252*H252,2)</f>
        <v>0</v>
      </c>
      <c r="BL252" s="15" t="s">
        <v>539</v>
      </c>
      <c r="BM252" s="155" t="s">
        <v>540</v>
      </c>
    </row>
    <row r="253" spans="1:47" s="2" customFormat="1" ht="12">
      <c r="A253" s="31"/>
      <c r="B253" s="32"/>
      <c r="C253" s="184"/>
      <c r="D253" s="201" t="s">
        <v>202</v>
      </c>
      <c r="E253" s="184"/>
      <c r="F253" s="202" t="s">
        <v>538</v>
      </c>
      <c r="G253" s="184"/>
      <c r="H253" s="184"/>
      <c r="I253" s="157"/>
      <c r="J253" s="184"/>
      <c r="K253" s="31"/>
      <c r="L253" s="32"/>
      <c r="M253" s="158"/>
      <c r="N253" s="159"/>
      <c r="O253" s="57"/>
      <c r="P253" s="57"/>
      <c r="Q253" s="57"/>
      <c r="R253" s="57"/>
      <c r="S253" s="57"/>
      <c r="T253" s="58"/>
      <c r="U253" s="31"/>
      <c r="V253" s="31"/>
      <c r="W253" s="31"/>
      <c r="X253" s="31"/>
      <c r="Y253" s="31"/>
      <c r="Z253" s="31"/>
      <c r="AA253" s="31"/>
      <c r="AB253" s="31"/>
      <c r="AC253" s="31"/>
      <c r="AD253" s="31"/>
      <c r="AE253" s="31"/>
      <c r="AT253" s="15" t="s">
        <v>202</v>
      </c>
      <c r="AU253" s="15" t="s">
        <v>96</v>
      </c>
    </row>
    <row r="254" spans="2:51" s="13" customFormat="1" ht="12">
      <c r="B254" s="160"/>
      <c r="C254" s="186"/>
      <c r="D254" s="201" t="s">
        <v>257</v>
      </c>
      <c r="E254" s="203" t="s">
        <v>1</v>
      </c>
      <c r="F254" s="204" t="s">
        <v>838</v>
      </c>
      <c r="G254" s="186"/>
      <c r="H254" s="205">
        <v>13.5</v>
      </c>
      <c r="I254" s="162"/>
      <c r="J254" s="186"/>
      <c r="L254" s="160"/>
      <c r="M254" s="163"/>
      <c r="N254" s="164"/>
      <c r="O254" s="164"/>
      <c r="P254" s="164"/>
      <c r="Q254" s="164"/>
      <c r="R254" s="164"/>
      <c r="S254" s="164"/>
      <c r="T254" s="165"/>
      <c r="AT254" s="161" t="s">
        <v>257</v>
      </c>
      <c r="AU254" s="161" t="s">
        <v>96</v>
      </c>
      <c r="AV254" s="13" t="s">
        <v>96</v>
      </c>
      <c r="AW254" s="13" t="s">
        <v>40</v>
      </c>
      <c r="AX254" s="13" t="s">
        <v>93</v>
      </c>
      <c r="AY254" s="161" t="s">
        <v>195</v>
      </c>
    </row>
    <row r="255" spans="1:65" s="2" customFormat="1" ht="33" customHeight="1">
      <c r="A255" s="31"/>
      <c r="B255" s="148"/>
      <c r="C255" s="196" t="s">
        <v>507</v>
      </c>
      <c r="D255" s="196" t="s">
        <v>196</v>
      </c>
      <c r="E255" s="197" t="s">
        <v>552</v>
      </c>
      <c r="F255" s="198" t="s">
        <v>553</v>
      </c>
      <c r="G255" s="199" t="s">
        <v>312</v>
      </c>
      <c r="H255" s="200">
        <v>13.5</v>
      </c>
      <c r="I255" s="149"/>
      <c r="J255" s="183">
        <f>ROUND(I255*H255,2)</f>
        <v>0</v>
      </c>
      <c r="K255" s="150"/>
      <c r="L255" s="32"/>
      <c r="M255" s="151" t="s">
        <v>1</v>
      </c>
      <c r="N255" s="152" t="s">
        <v>50</v>
      </c>
      <c r="O255" s="57"/>
      <c r="P255" s="153">
        <f>O255*H255</f>
        <v>0</v>
      </c>
      <c r="Q255" s="153">
        <v>2E-05</v>
      </c>
      <c r="R255" s="153">
        <f>Q255*H255</f>
        <v>0.00027</v>
      </c>
      <c r="S255" s="153">
        <v>0</v>
      </c>
      <c r="T255" s="154">
        <f>S255*H255</f>
        <v>0</v>
      </c>
      <c r="U255" s="31"/>
      <c r="V255" s="31"/>
      <c r="W255" s="31"/>
      <c r="X255" s="31"/>
      <c r="Y255" s="31"/>
      <c r="Z255" s="31"/>
      <c r="AA255" s="31"/>
      <c r="AB255" s="31"/>
      <c r="AC255" s="31"/>
      <c r="AD255" s="31"/>
      <c r="AE255" s="31"/>
      <c r="AR255" s="155" t="s">
        <v>208</v>
      </c>
      <c r="AT255" s="155" t="s">
        <v>196</v>
      </c>
      <c r="AU255" s="155" t="s">
        <v>96</v>
      </c>
      <c r="AY255" s="15" t="s">
        <v>195</v>
      </c>
      <c r="BE255" s="156">
        <f>IF(N255="základní",J255,0)</f>
        <v>0</v>
      </c>
      <c r="BF255" s="156">
        <f>IF(N255="snížená",J255,0)</f>
        <v>0</v>
      </c>
      <c r="BG255" s="156">
        <f>IF(N255="zákl. přenesená",J255,0)</f>
        <v>0</v>
      </c>
      <c r="BH255" s="156">
        <f>IF(N255="sníž. přenesená",J255,0)</f>
        <v>0</v>
      </c>
      <c r="BI255" s="156">
        <f>IF(N255="nulová",J255,0)</f>
        <v>0</v>
      </c>
      <c r="BJ255" s="15" t="s">
        <v>93</v>
      </c>
      <c r="BK255" s="156">
        <f>ROUND(I255*H255,2)</f>
        <v>0</v>
      </c>
      <c r="BL255" s="15" t="s">
        <v>208</v>
      </c>
      <c r="BM255" s="155" t="s">
        <v>554</v>
      </c>
    </row>
    <row r="256" spans="1:47" s="2" customFormat="1" ht="29.25">
      <c r="A256" s="31"/>
      <c r="B256" s="32"/>
      <c r="C256" s="184"/>
      <c r="D256" s="201" t="s">
        <v>202</v>
      </c>
      <c r="E256" s="184"/>
      <c r="F256" s="202" t="s">
        <v>555</v>
      </c>
      <c r="G256" s="184"/>
      <c r="H256" s="184"/>
      <c r="I256" s="157"/>
      <c r="J256" s="184"/>
      <c r="K256" s="31"/>
      <c r="L256" s="32"/>
      <c r="M256" s="158"/>
      <c r="N256" s="159"/>
      <c r="O256" s="57"/>
      <c r="P256" s="57"/>
      <c r="Q256" s="57"/>
      <c r="R256" s="57"/>
      <c r="S256" s="57"/>
      <c r="T256" s="58"/>
      <c r="U256" s="31"/>
      <c r="V256" s="31"/>
      <c r="W256" s="31"/>
      <c r="X256" s="31"/>
      <c r="Y256" s="31"/>
      <c r="Z256" s="31"/>
      <c r="AA256" s="31"/>
      <c r="AB256" s="31"/>
      <c r="AC256" s="31"/>
      <c r="AD256" s="31"/>
      <c r="AE256" s="31"/>
      <c r="AT256" s="15" t="s">
        <v>202</v>
      </c>
      <c r="AU256" s="15" t="s">
        <v>96</v>
      </c>
    </row>
    <row r="257" spans="2:51" s="13" customFormat="1" ht="12">
      <c r="B257" s="160"/>
      <c r="C257" s="186"/>
      <c r="D257" s="201" t="s">
        <v>257</v>
      </c>
      <c r="E257" s="203" t="s">
        <v>1</v>
      </c>
      <c r="F257" s="204" t="s">
        <v>838</v>
      </c>
      <c r="G257" s="186"/>
      <c r="H257" s="205">
        <v>13.5</v>
      </c>
      <c r="I257" s="162"/>
      <c r="J257" s="186"/>
      <c r="L257" s="160"/>
      <c r="M257" s="163"/>
      <c r="N257" s="164"/>
      <c r="O257" s="164"/>
      <c r="P257" s="164"/>
      <c r="Q257" s="164"/>
      <c r="R257" s="164"/>
      <c r="S257" s="164"/>
      <c r="T257" s="165"/>
      <c r="AT257" s="161" t="s">
        <v>257</v>
      </c>
      <c r="AU257" s="161" t="s">
        <v>96</v>
      </c>
      <c r="AV257" s="13" t="s">
        <v>96</v>
      </c>
      <c r="AW257" s="13" t="s">
        <v>40</v>
      </c>
      <c r="AX257" s="13" t="s">
        <v>93</v>
      </c>
      <c r="AY257" s="161" t="s">
        <v>195</v>
      </c>
    </row>
    <row r="258" spans="1:65" s="2" customFormat="1" ht="62.65" customHeight="1">
      <c r="A258" s="31"/>
      <c r="B258" s="148"/>
      <c r="C258" s="206" t="s">
        <v>512</v>
      </c>
      <c r="D258" s="206" t="s">
        <v>327</v>
      </c>
      <c r="E258" s="207" t="s">
        <v>562</v>
      </c>
      <c r="F258" s="208" t="s">
        <v>563</v>
      </c>
      <c r="G258" s="209" t="s">
        <v>482</v>
      </c>
      <c r="H258" s="210">
        <v>2</v>
      </c>
      <c r="I258" s="170"/>
      <c r="J258" s="187">
        <f>ROUND(I258*H258,2)</f>
        <v>0</v>
      </c>
      <c r="K258" s="171"/>
      <c r="L258" s="172"/>
      <c r="M258" s="173" t="s">
        <v>1</v>
      </c>
      <c r="N258" s="174" t="s">
        <v>50</v>
      </c>
      <c r="O258" s="57"/>
      <c r="P258" s="153">
        <f>O258*H258</f>
        <v>0</v>
      </c>
      <c r="Q258" s="153">
        <v>0.01424</v>
      </c>
      <c r="R258" s="153">
        <f>Q258*H258</f>
        <v>0.02848</v>
      </c>
      <c r="S258" s="153">
        <v>0</v>
      </c>
      <c r="T258" s="154">
        <f>S258*H258</f>
        <v>0</v>
      </c>
      <c r="U258" s="31"/>
      <c r="V258" s="31"/>
      <c r="W258" s="31"/>
      <c r="X258" s="31"/>
      <c r="Y258" s="31"/>
      <c r="Z258" s="31"/>
      <c r="AA258" s="31"/>
      <c r="AB258" s="31"/>
      <c r="AC258" s="31"/>
      <c r="AD258" s="31"/>
      <c r="AE258" s="31"/>
      <c r="AR258" s="155" t="s">
        <v>224</v>
      </c>
      <c r="AT258" s="155" t="s">
        <v>327</v>
      </c>
      <c r="AU258" s="155" t="s">
        <v>96</v>
      </c>
      <c r="AY258" s="15" t="s">
        <v>195</v>
      </c>
      <c r="BE258" s="156">
        <f>IF(N258="základní",J258,0)</f>
        <v>0</v>
      </c>
      <c r="BF258" s="156">
        <f>IF(N258="snížená",J258,0)</f>
        <v>0</v>
      </c>
      <c r="BG258" s="156">
        <f>IF(N258="zákl. přenesená",J258,0)</f>
        <v>0</v>
      </c>
      <c r="BH258" s="156">
        <f>IF(N258="sníž. přenesená",J258,0)</f>
        <v>0</v>
      </c>
      <c r="BI258" s="156">
        <f>IF(N258="nulová",J258,0)</f>
        <v>0</v>
      </c>
      <c r="BJ258" s="15" t="s">
        <v>93</v>
      </c>
      <c r="BK258" s="156">
        <f>ROUND(I258*H258,2)</f>
        <v>0</v>
      </c>
      <c r="BL258" s="15" t="s">
        <v>208</v>
      </c>
      <c r="BM258" s="155" t="s">
        <v>843</v>
      </c>
    </row>
    <row r="259" spans="1:47" s="2" customFormat="1" ht="39">
      <c r="A259" s="31"/>
      <c r="B259" s="32"/>
      <c r="C259" s="184"/>
      <c r="D259" s="201" t="s">
        <v>202</v>
      </c>
      <c r="E259" s="184"/>
      <c r="F259" s="202" t="s">
        <v>563</v>
      </c>
      <c r="G259" s="184"/>
      <c r="H259" s="184"/>
      <c r="I259" s="157"/>
      <c r="J259" s="184"/>
      <c r="K259" s="31"/>
      <c r="L259" s="32"/>
      <c r="M259" s="158"/>
      <c r="N259" s="159"/>
      <c r="O259" s="57"/>
      <c r="P259" s="57"/>
      <c r="Q259" s="57"/>
      <c r="R259" s="57"/>
      <c r="S259" s="57"/>
      <c r="T259" s="58"/>
      <c r="U259" s="31"/>
      <c r="V259" s="31"/>
      <c r="W259" s="31"/>
      <c r="X259" s="31"/>
      <c r="Y259" s="31"/>
      <c r="Z259" s="31"/>
      <c r="AA259" s="31"/>
      <c r="AB259" s="31"/>
      <c r="AC259" s="31"/>
      <c r="AD259" s="31"/>
      <c r="AE259" s="31"/>
      <c r="AT259" s="15" t="s">
        <v>202</v>
      </c>
      <c r="AU259" s="15" t="s">
        <v>96</v>
      </c>
    </row>
    <row r="260" spans="2:51" s="13" customFormat="1" ht="12">
      <c r="B260" s="160"/>
      <c r="C260" s="186"/>
      <c r="D260" s="201" t="s">
        <v>257</v>
      </c>
      <c r="E260" s="203" t="s">
        <v>1</v>
      </c>
      <c r="F260" s="204" t="s">
        <v>96</v>
      </c>
      <c r="G260" s="186"/>
      <c r="H260" s="205">
        <v>2</v>
      </c>
      <c r="I260" s="162"/>
      <c r="J260" s="186"/>
      <c r="L260" s="160"/>
      <c r="M260" s="163"/>
      <c r="N260" s="164"/>
      <c r="O260" s="164"/>
      <c r="P260" s="164"/>
      <c r="Q260" s="164"/>
      <c r="R260" s="164"/>
      <c r="S260" s="164"/>
      <c r="T260" s="165"/>
      <c r="AT260" s="161" t="s">
        <v>257</v>
      </c>
      <c r="AU260" s="161" t="s">
        <v>96</v>
      </c>
      <c r="AV260" s="13" t="s">
        <v>96</v>
      </c>
      <c r="AW260" s="13" t="s">
        <v>40</v>
      </c>
      <c r="AX260" s="13" t="s">
        <v>93</v>
      </c>
      <c r="AY260" s="161" t="s">
        <v>195</v>
      </c>
    </row>
    <row r="261" spans="1:65" s="2" customFormat="1" ht="62.65" customHeight="1">
      <c r="A261" s="31"/>
      <c r="B261" s="148"/>
      <c r="C261" s="206" t="s">
        <v>517</v>
      </c>
      <c r="D261" s="206" t="s">
        <v>327</v>
      </c>
      <c r="E261" s="207" t="s">
        <v>566</v>
      </c>
      <c r="F261" s="208" t="s">
        <v>567</v>
      </c>
      <c r="G261" s="209" t="s">
        <v>482</v>
      </c>
      <c r="H261" s="210">
        <v>2</v>
      </c>
      <c r="I261" s="170"/>
      <c r="J261" s="187">
        <f>ROUND(I261*H261,2)</f>
        <v>0</v>
      </c>
      <c r="K261" s="171"/>
      <c r="L261" s="172"/>
      <c r="M261" s="173" t="s">
        <v>1</v>
      </c>
      <c r="N261" s="174" t="s">
        <v>50</v>
      </c>
      <c r="O261" s="57"/>
      <c r="P261" s="153">
        <f>O261*H261</f>
        <v>0</v>
      </c>
      <c r="Q261" s="153">
        <v>0.07725</v>
      </c>
      <c r="R261" s="153">
        <f>Q261*H261</f>
        <v>0.1545</v>
      </c>
      <c r="S261" s="153">
        <v>0</v>
      </c>
      <c r="T261" s="154">
        <f>S261*H261</f>
        <v>0</v>
      </c>
      <c r="U261" s="31"/>
      <c r="V261" s="31"/>
      <c r="W261" s="31"/>
      <c r="X261" s="31"/>
      <c r="Y261" s="31"/>
      <c r="Z261" s="31"/>
      <c r="AA261" s="31"/>
      <c r="AB261" s="31"/>
      <c r="AC261" s="31"/>
      <c r="AD261" s="31"/>
      <c r="AE261" s="31"/>
      <c r="AR261" s="155" t="s">
        <v>224</v>
      </c>
      <c r="AT261" s="155" t="s">
        <v>327</v>
      </c>
      <c r="AU261" s="155" t="s">
        <v>96</v>
      </c>
      <c r="AY261" s="15" t="s">
        <v>195</v>
      </c>
      <c r="BE261" s="156">
        <f>IF(N261="základní",J261,0)</f>
        <v>0</v>
      </c>
      <c r="BF261" s="156">
        <f>IF(N261="snížená",J261,0)</f>
        <v>0</v>
      </c>
      <c r="BG261" s="156">
        <f>IF(N261="zákl. přenesená",J261,0)</f>
        <v>0</v>
      </c>
      <c r="BH261" s="156">
        <f>IF(N261="sníž. přenesená",J261,0)</f>
        <v>0</v>
      </c>
      <c r="BI261" s="156">
        <f>IF(N261="nulová",J261,0)</f>
        <v>0</v>
      </c>
      <c r="BJ261" s="15" t="s">
        <v>93</v>
      </c>
      <c r="BK261" s="156">
        <f>ROUND(I261*H261,2)</f>
        <v>0</v>
      </c>
      <c r="BL261" s="15" t="s">
        <v>208</v>
      </c>
      <c r="BM261" s="155" t="s">
        <v>844</v>
      </c>
    </row>
    <row r="262" spans="1:47" s="2" customFormat="1" ht="39">
      <c r="A262" s="31"/>
      <c r="B262" s="32"/>
      <c r="C262" s="184"/>
      <c r="D262" s="201" t="s">
        <v>202</v>
      </c>
      <c r="E262" s="184"/>
      <c r="F262" s="202" t="s">
        <v>569</v>
      </c>
      <c r="G262" s="184"/>
      <c r="H262" s="184"/>
      <c r="I262" s="157"/>
      <c r="J262" s="184"/>
      <c r="K262" s="31"/>
      <c r="L262" s="32"/>
      <c r="M262" s="158"/>
      <c r="N262" s="159"/>
      <c r="O262" s="57"/>
      <c r="P262" s="57"/>
      <c r="Q262" s="57"/>
      <c r="R262" s="57"/>
      <c r="S262" s="57"/>
      <c r="T262" s="58"/>
      <c r="U262" s="31"/>
      <c r="V262" s="31"/>
      <c r="W262" s="31"/>
      <c r="X262" s="31"/>
      <c r="Y262" s="31"/>
      <c r="Z262" s="31"/>
      <c r="AA262" s="31"/>
      <c r="AB262" s="31"/>
      <c r="AC262" s="31"/>
      <c r="AD262" s="31"/>
      <c r="AE262" s="31"/>
      <c r="AT262" s="15" t="s">
        <v>202</v>
      </c>
      <c r="AU262" s="15" t="s">
        <v>96</v>
      </c>
    </row>
    <row r="263" spans="2:51" s="13" customFormat="1" ht="12">
      <c r="B263" s="160"/>
      <c r="C263" s="186"/>
      <c r="D263" s="201" t="s">
        <v>257</v>
      </c>
      <c r="E263" s="203" t="s">
        <v>1</v>
      </c>
      <c r="F263" s="204" t="s">
        <v>96</v>
      </c>
      <c r="G263" s="186"/>
      <c r="H263" s="205">
        <v>2</v>
      </c>
      <c r="I263" s="162"/>
      <c r="J263" s="186"/>
      <c r="L263" s="160"/>
      <c r="M263" s="163"/>
      <c r="N263" s="164"/>
      <c r="O263" s="164"/>
      <c r="P263" s="164"/>
      <c r="Q263" s="164"/>
      <c r="R263" s="164"/>
      <c r="S263" s="164"/>
      <c r="T263" s="165"/>
      <c r="AT263" s="161" t="s">
        <v>257</v>
      </c>
      <c r="AU263" s="161" t="s">
        <v>96</v>
      </c>
      <c r="AV263" s="13" t="s">
        <v>96</v>
      </c>
      <c r="AW263" s="13" t="s">
        <v>40</v>
      </c>
      <c r="AX263" s="13" t="s">
        <v>93</v>
      </c>
      <c r="AY263" s="161" t="s">
        <v>195</v>
      </c>
    </row>
    <row r="264" spans="1:65" s="2" customFormat="1" ht="24.2" customHeight="1">
      <c r="A264" s="31"/>
      <c r="B264" s="148"/>
      <c r="C264" s="196" t="s">
        <v>523</v>
      </c>
      <c r="D264" s="196" t="s">
        <v>196</v>
      </c>
      <c r="E264" s="197" t="s">
        <v>557</v>
      </c>
      <c r="F264" s="198" t="s">
        <v>558</v>
      </c>
      <c r="G264" s="199" t="s">
        <v>482</v>
      </c>
      <c r="H264" s="200">
        <v>1</v>
      </c>
      <c r="I264" s="149"/>
      <c r="J264" s="183">
        <f>ROUND(I264*H264,2)</f>
        <v>0</v>
      </c>
      <c r="K264" s="150"/>
      <c r="L264" s="32"/>
      <c r="M264" s="151" t="s">
        <v>1</v>
      </c>
      <c r="N264" s="152" t="s">
        <v>50</v>
      </c>
      <c r="O264" s="57"/>
      <c r="P264" s="153">
        <f>O264*H264</f>
        <v>0</v>
      </c>
      <c r="Q264" s="153">
        <v>0.0001</v>
      </c>
      <c r="R264" s="153">
        <f>Q264*H264</f>
        <v>0.0001</v>
      </c>
      <c r="S264" s="153">
        <v>0</v>
      </c>
      <c r="T264" s="154">
        <f>S264*H264</f>
        <v>0</v>
      </c>
      <c r="U264" s="31"/>
      <c r="V264" s="31"/>
      <c r="W264" s="31"/>
      <c r="X264" s="31"/>
      <c r="Y264" s="31"/>
      <c r="Z264" s="31"/>
      <c r="AA264" s="31"/>
      <c r="AB264" s="31"/>
      <c r="AC264" s="31"/>
      <c r="AD264" s="31"/>
      <c r="AE264" s="31"/>
      <c r="AR264" s="155" t="s">
        <v>208</v>
      </c>
      <c r="AT264" s="155" t="s">
        <v>196</v>
      </c>
      <c r="AU264" s="155" t="s">
        <v>96</v>
      </c>
      <c r="AY264" s="15" t="s">
        <v>195</v>
      </c>
      <c r="BE264" s="156">
        <f>IF(N264="základní",J264,0)</f>
        <v>0</v>
      </c>
      <c r="BF264" s="156">
        <f>IF(N264="snížená",J264,0)</f>
        <v>0</v>
      </c>
      <c r="BG264" s="156">
        <f>IF(N264="zákl. přenesená",J264,0)</f>
        <v>0</v>
      </c>
      <c r="BH264" s="156">
        <f>IF(N264="sníž. přenesená",J264,0)</f>
        <v>0</v>
      </c>
      <c r="BI264" s="156">
        <f>IF(N264="nulová",J264,0)</f>
        <v>0</v>
      </c>
      <c r="BJ264" s="15" t="s">
        <v>93</v>
      </c>
      <c r="BK264" s="156">
        <f>ROUND(I264*H264,2)</f>
        <v>0</v>
      </c>
      <c r="BL264" s="15" t="s">
        <v>208</v>
      </c>
      <c r="BM264" s="155" t="s">
        <v>559</v>
      </c>
    </row>
    <row r="265" spans="1:47" s="2" customFormat="1" ht="19.5">
      <c r="A265" s="31"/>
      <c r="B265" s="32"/>
      <c r="C265" s="184"/>
      <c r="D265" s="201" t="s">
        <v>202</v>
      </c>
      <c r="E265" s="184"/>
      <c r="F265" s="202" t="s">
        <v>560</v>
      </c>
      <c r="G265" s="184"/>
      <c r="H265" s="184"/>
      <c r="I265" s="157"/>
      <c r="J265" s="184"/>
      <c r="K265" s="31"/>
      <c r="L265" s="32"/>
      <c r="M265" s="158"/>
      <c r="N265" s="159"/>
      <c r="O265" s="57"/>
      <c r="P265" s="57"/>
      <c r="Q265" s="57"/>
      <c r="R265" s="57"/>
      <c r="S265" s="57"/>
      <c r="T265" s="58"/>
      <c r="U265" s="31"/>
      <c r="V265" s="31"/>
      <c r="W265" s="31"/>
      <c r="X265" s="31"/>
      <c r="Y265" s="31"/>
      <c r="Z265" s="31"/>
      <c r="AA265" s="31"/>
      <c r="AB265" s="31"/>
      <c r="AC265" s="31"/>
      <c r="AD265" s="31"/>
      <c r="AE265" s="31"/>
      <c r="AT265" s="15" t="s">
        <v>202</v>
      </c>
      <c r="AU265" s="15" t="s">
        <v>96</v>
      </c>
    </row>
    <row r="266" spans="1:65" s="2" customFormat="1" ht="16.5" customHeight="1">
      <c r="A266" s="31"/>
      <c r="B266" s="148"/>
      <c r="C266" s="206" t="s">
        <v>529</v>
      </c>
      <c r="D266" s="206" t="s">
        <v>327</v>
      </c>
      <c r="E266" s="207" t="s">
        <v>574</v>
      </c>
      <c r="F266" s="208" t="s">
        <v>575</v>
      </c>
      <c r="G266" s="209" t="s">
        <v>482</v>
      </c>
      <c r="H266" s="210">
        <v>1</v>
      </c>
      <c r="I266" s="170"/>
      <c r="J266" s="187">
        <f>ROUND(I266*H266,2)</f>
        <v>0</v>
      </c>
      <c r="K266" s="171"/>
      <c r="L266" s="172"/>
      <c r="M266" s="173" t="s">
        <v>1</v>
      </c>
      <c r="N266" s="174" t="s">
        <v>50</v>
      </c>
      <c r="O266" s="57"/>
      <c r="P266" s="153">
        <f>O266*H266</f>
        <v>0</v>
      </c>
      <c r="Q266" s="153">
        <v>0.0007</v>
      </c>
      <c r="R266" s="153">
        <f>Q266*H266</f>
        <v>0.0007</v>
      </c>
      <c r="S266" s="153">
        <v>0</v>
      </c>
      <c r="T266" s="154">
        <f>S266*H266</f>
        <v>0</v>
      </c>
      <c r="U266" s="31"/>
      <c r="V266" s="31"/>
      <c r="W266" s="31"/>
      <c r="X266" s="31"/>
      <c r="Y266" s="31"/>
      <c r="Z266" s="31"/>
      <c r="AA266" s="31"/>
      <c r="AB266" s="31"/>
      <c r="AC266" s="31"/>
      <c r="AD266" s="31"/>
      <c r="AE266" s="31"/>
      <c r="AR266" s="155" t="s">
        <v>224</v>
      </c>
      <c r="AT266" s="155" t="s">
        <v>327</v>
      </c>
      <c r="AU266" s="155" t="s">
        <v>96</v>
      </c>
      <c r="AY266" s="15" t="s">
        <v>195</v>
      </c>
      <c r="BE266" s="156">
        <f>IF(N266="základní",J266,0)</f>
        <v>0</v>
      </c>
      <c r="BF266" s="156">
        <f>IF(N266="snížená",J266,0)</f>
        <v>0</v>
      </c>
      <c r="BG266" s="156">
        <f>IF(N266="zákl. přenesená",J266,0)</f>
        <v>0</v>
      </c>
      <c r="BH266" s="156">
        <f>IF(N266="sníž. přenesená",J266,0)</f>
        <v>0</v>
      </c>
      <c r="BI266" s="156">
        <f>IF(N266="nulová",J266,0)</f>
        <v>0</v>
      </c>
      <c r="BJ266" s="15" t="s">
        <v>93</v>
      </c>
      <c r="BK266" s="156">
        <f>ROUND(I266*H266,2)</f>
        <v>0</v>
      </c>
      <c r="BL266" s="15" t="s">
        <v>208</v>
      </c>
      <c r="BM266" s="155" t="s">
        <v>576</v>
      </c>
    </row>
    <row r="267" spans="1:47" s="2" customFormat="1" ht="12">
      <c r="A267" s="31"/>
      <c r="B267" s="32"/>
      <c r="C267" s="184"/>
      <c r="D267" s="201" t="s">
        <v>202</v>
      </c>
      <c r="E267" s="184"/>
      <c r="F267" s="202" t="s">
        <v>575</v>
      </c>
      <c r="G267" s="184"/>
      <c r="H267" s="184"/>
      <c r="I267" s="157"/>
      <c r="J267" s="184"/>
      <c r="K267" s="31"/>
      <c r="L267" s="32"/>
      <c r="M267" s="158"/>
      <c r="N267" s="159"/>
      <c r="O267" s="57"/>
      <c r="P267" s="57"/>
      <c r="Q267" s="57"/>
      <c r="R267" s="57"/>
      <c r="S267" s="57"/>
      <c r="T267" s="58"/>
      <c r="U267" s="31"/>
      <c r="V267" s="31"/>
      <c r="W267" s="31"/>
      <c r="X267" s="31"/>
      <c r="Y267" s="31"/>
      <c r="Z267" s="31"/>
      <c r="AA267" s="31"/>
      <c r="AB267" s="31"/>
      <c r="AC267" s="31"/>
      <c r="AD267" s="31"/>
      <c r="AE267" s="31"/>
      <c r="AT267" s="15" t="s">
        <v>202</v>
      </c>
      <c r="AU267" s="15" t="s">
        <v>96</v>
      </c>
    </row>
    <row r="268" spans="1:65" s="2" customFormat="1" ht="33" customHeight="1">
      <c r="A268" s="31"/>
      <c r="B268" s="148"/>
      <c r="C268" s="196" t="s">
        <v>536</v>
      </c>
      <c r="D268" s="196" t="s">
        <v>196</v>
      </c>
      <c r="E268" s="197" t="s">
        <v>578</v>
      </c>
      <c r="F268" s="198" t="s">
        <v>579</v>
      </c>
      <c r="G268" s="199" t="s">
        <v>482</v>
      </c>
      <c r="H268" s="200">
        <v>1</v>
      </c>
      <c r="I268" s="149"/>
      <c r="J268" s="183">
        <f>ROUND(I268*H268,2)</f>
        <v>0</v>
      </c>
      <c r="K268" s="150"/>
      <c r="L268" s="32"/>
      <c r="M268" s="151" t="s">
        <v>1</v>
      </c>
      <c r="N268" s="152" t="s">
        <v>50</v>
      </c>
      <c r="O268" s="57"/>
      <c r="P268" s="153">
        <f>O268*H268</f>
        <v>0</v>
      </c>
      <c r="Q268" s="153">
        <v>2E-05</v>
      </c>
      <c r="R268" s="153">
        <f>Q268*H268</f>
        <v>2E-05</v>
      </c>
      <c r="S268" s="153">
        <v>0</v>
      </c>
      <c r="T268" s="154">
        <f>S268*H268</f>
        <v>0</v>
      </c>
      <c r="U268" s="31"/>
      <c r="V268" s="31"/>
      <c r="W268" s="31"/>
      <c r="X268" s="31"/>
      <c r="Y268" s="31"/>
      <c r="Z268" s="31"/>
      <c r="AA268" s="31"/>
      <c r="AB268" s="31"/>
      <c r="AC268" s="31"/>
      <c r="AD268" s="31"/>
      <c r="AE268" s="31"/>
      <c r="AR268" s="155" t="s">
        <v>208</v>
      </c>
      <c r="AT268" s="155" t="s">
        <v>196</v>
      </c>
      <c r="AU268" s="155" t="s">
        <v>96</v>
      </c>
      <c r="AY268" s="15" t="s">
        <v>195</v>
      </c>
      <c r="BE268" s="156">
        <f>IF(N268="základní",J268,0)</f>
        <v>0</v>
      </c>
      <c r="BF268" s="156">
        <f>IF(N268="snížená",J268,0)</f>
        <v>0</v>
      </c>
      <c r="BG268" s="156">
        <f>IF(N268="zákl. přenesená",J268,0)</f>
        <v>0</v>
      </c>
      <c r="BH268" s="156">
        <f>IF(N268="sníž. přenesená",J268,0)</f>
        <v>0</v>
      </c>
      <c r="BI268" s="156">
        <f>IF(N268="nulová",J268,0)</f>
        <v>0</v>
      </c>
      <c r="BJ268" s="15" t="s">
        <v>93</v>
      </c>
      <c r="BK268" s="156">
        <f>ROUND(I268*H268,2)</f>
        <v>0</v>
      </c>
      <c r="BL268" s="15" t="s">
        <v>208</v>
      </c>
      <c r="BM268" s="155" t="s">
        <v>580</v>
      </c>
    </row>
    <row r="269" spans="1:47" s="2" customFormat="1" ht="19.5">
      <c r="A269" s="31"/>
      <c r="B269" s="32"/>
      <c r="C269" s="184"/>
      <c r="D269" s="201" t="s">
        <v>202</v>
      </c>
      <c r="E269" s="184"/>
      <c r="F269" s="202" t="s">
        <v>581</v>
      </c>
      <c r="G269" s="184"/>
      <c r="H269" s="184"/>
      <c r="I269" s="157"/>
      <c r="J269" s="184"/>
      <c r="K269" s="31"/>
      <c r="L269" s="32"/>
      <c r="M269" s="158"/>
      <c r="N269" s="159"/>
      <c r="O269" s="57"/>
      <c r="P269" s="57"/>
      <c r="Q269" s="57"/>
      <c r="R269" s="57"/>
      <c r="S269" s="57"/>
      <c r="T269" s="58"/>
      <c r="U269" s="31"/>
      <c r="V269" s="31"/>
      <c r="W269" s="31"/>
      <c r="X269" s="31"/>
      <c r="Y269" s="31"/>
      <c r="Z269" s="31"/>
      <c r="AA269" s="31"/>
      <c r="AB269" s="31"/>
      <c r="AC269" s="31"/>
      <c r="AD269" s="31"/>
      <c r="AE269" s="31"/>
      <c r="AT269" s="15" t="s">
        <v>202</v>
      </c>
      <c r="AU269" s="15" t="s">
        <v>96</v>
      </c>
    </row>
    <row r="270" spans="1:65" s="2" customFormat="1" ht="16.5" customHeight="1">
      <c r="A270" s="31"/>
      <c r="B270" s="148"/>
      <c r="C270" s="206" t="s">
        <v>541</v>
      </c>
      <c r="D270" s="206" t="s">
        <v>327</v>
      </c>
      <c r="E270" s="207" t="s">
        <v>583</v>
      </c>
      <c r="F270" s="208" t="s">
        <v>584</v>
      </c>
      <c r="G270" s="209" t="s">
        <v>482</v>
      </c>
      <c r="H270" s="210">
        <v>1</v>
      </c>
      <c r="I270" s="170"/>
      <c r="J270" s="187">
        <f>ROUND(I270*H270,2)</f>
        <v>0</v>
      </c>
      <c r="K270" s="171"/>
      <c r="L270" s="172"/>
      <c r="M270" s="173" t="s">
        <v>1</v>
      </c>
      <c r="N270" s="174" t="s">
        <v>50</v>
      </c>
      <c r="O270" s="57"/>
      <c r="P270" s="153">
        <f>O270*H270</f>
        <v>0</v>
      </c>
      <c r="Q270" s="153">
        <v>0.0071</v>
      </c>
      <c r="R270" s="153">
        <f>Q270*H270</f>
        <v>0.0071</v>
      </c>
      <c r="S270" s="153">
        <v>0</v>
      </c>
      <c r="T270" s="154">
        <f>S270*H270</f>
        <v>0</v>
      </c>
      <c r="U270" s="31"/>
      <c r="V270" s="31"/>
      <c r="W270" s="31"/>
      <c r="X270" s="31"/>
      <c r="Y270" s="31"/>
      <c r="Z270" s="31"/>
      <c r="AA270" s="31"/>
      <c r="AB270" s="31"/>
      <c r="AC270" s="31"/>
      <c r="AD270" s="31"/>
      <c r="AE270" s="31"/>
      <c r="AR270" s="155" t="s">
        <v>224</v>
      </c>
      <c r="AT270" s="155" t="s">
        <v>327</v>
      </c>
      <c r="AU270" s="155" t="s">
        <v>96</v>
      </c>
      <c r="AY270" s="15" t="s">
        <v>195</v>
      </c>
      <c r="BE270" s="156">
        <f>IF(N270="základní",J270,0)</f>
        <v>0</v>
      </c>
      <c r="BF270" s="156">
        <f>IF(N270="snížená",J270,0)</f>
        <v>0</v>
      </c>
      <c r="BG270" s="156">
        <f>IF(N270="zákl. přenesená",J270,0)</f>
        <v>0</v>
      </c>
      <c r="BH270" s="156">
        <f>IF(N270="sníž. přenesená",J270,0)</f>
        <v>0</v>
      </c>
      <c r="BI270" s="156">
        <f>IF(N270="nulová",J270,0)</f>
        <v>0</v>
      </c>
      <c r="BJ270" s="15" t="s">
        <v>93</v>
      </c>
      <c r="BK270" s="156">
        <f>ROUND(I270*H270,2)</f>
        <v>0</v>
      </c>
      <c r="BL270" s="15" t="s">
        <v>208</v>
      </c>
      <c r="BM270" s="155" t="s">
        <v>585</v>
      </c>
    </row>
    <row r="271" spans="1:47" s="2" customFormat="1" ht="12">
      <c r="A271" s="31"/>
      <c r="B271" s="32"/>
      <c r="C271" s="184"/>
      <c r="D271" s="201" t="s">
        <v>202</v>
      </c>
      <c r="E271" s="184"/>
      <c r="F271" s="202" t="s">
        <v>584</v>
      </c>
      <c r="G271" s="184"/>
      <c r="H271" s="184"/>
      <c r="I271" s="157"/>
      <c r="J271" s="184"/>
      <c r="K271" s="31"/>
      <c r="L271" s="32"/>
      <c r="M271" s="158"/>
      <c r="N271" s="159"/>
      <c r="O271" s="57"/>
      <c r="P271" s="57"/>
      <c r="Q271" s="57"/>
      <c r="R271" s="57"/>
      <c r="S271" s="57"/>
      <c r="T271" s="58"/>
      <c r="U271" s="31"/>
      <c r="V271" s="31"/>
      <c r="W271" s="31"/>
      <c r="X271" s="31"/>
      <c r="Y271" s="31"/>
      <c r="Z271" s="31"/>
      <c r="AA271" s="31"/>
      <c r="AB271" s="31"/>
      <c r="AC271" s="31"/>
      <c r="AD271" s="31"/>
      <c r="AE271" s="31"/>
      <c r="AT271" s="15" t="s">
        <v>202</v>
      </c>
      <c r="AU271" s="15" t="s">
        <v>96</v>
      </c>
    </row>
    <row r="272" spans="1:65" s="2" customFormat="1" ht="24.2" customHeight="1">
      <c r="A272" s="31"/>
      <c r="B272" s="148"/>
      <c r="C272" s="206" t="s">
        <v>546</v>
      </c>
      <c r="D272" s="206" t="s">
        <v>327</v>
      </c>
      <c r="E272" s="207" t="s">
        <v>845</v>
      </c>
      <c r="F272" s="208" t="s">
        <v>846</v>
      </c>
      <c r="G272" s="209" t="s">
        <v>482</v>
      </c>
      <c r="H272" s="210">
        <v>1</v>
      </c>
      <c r="I272" s="170"/>
      <c r="J272" s="187">
        <f>ROUND(I272*H272,2)</f>
        <v>0</v>
      </c>
      <c r="K272" s="171"/>
      <c r="L272" s="172"/>
      <c r="M272" s="173" t="s">
        <v>1</v>
      </c>
      <c r="N272" s="174" t="s">
        <v>50</v>
      </c>
      <c r="O272" s="57"/>
      <c r="P272" s="153">
        <f>O272*H272</f>
        <v>0</v>
      </c>
      <c r="Q272" s="153">
        <v>0.0237</v>
      </c>
      <c r="R272" s="153">
        <f>Q272*H272</f>
        <v>0.0237</v>
      </c>
      <c r="S272" s="153">
        <v>0</v>
      </c>
      <c r="T272" s="154">
        <f>S272*H272</f>
        <v>0</v>
      </c>
      <c r="U272" s="31"/>
      <c r="V272" s="31"/>
      <c r="W272" s="31"/>
      <c r="X272" s="31"/>
      <c r="Y272" s="31"/>
      <c r="Z272" s="31"/>
      <c r="AA272" s="31"/>
      <c r="AB272" s="31"/>
      <c r="AC272" s="31"/>
      <c r="AD272" s="31"/>
      <c r="AE272" s="31"/>
      <c r="AR272" s="155" t="s">
        <v>224</v>
      </c>
      <c r="AT272" s="155" t="s">
        <v>327</v>
      </c>
      <c r="AU272" s="155" t="s">
        <v>96</v>
      </c>
      <c r="AY272" s="15" t="s">
        <v>195</v>
      </c>
      <c r="BE272" s="156">
        <f>IF(N272="základní",J272,0)</f>
        <v>0</v>
      </c>
      <c r="BF272" s="156">
        <f>IF(N272="snížená",J272,0)</f>
        <v>0</v>
      </c>
      <c r="BG272" s="156">
        <f>IF(N272="zákl. přenesená",J272,0)</f>
        <v>0</v>
      </c>
      <c r="BH272" s="156">
        <f>IF(N272="sníž. přenesená",J272,0)</f>
        <v>0</v>
      </c>
      <c r="BI272" s="156">
        <f>IF(N272="nulová",J272,0)</f>
        <v>0</v>
      </c>
      <c r="BJ272" s="15" t="s">
        <v>93</v>
      </c>
      <c r="BK272" s="156">
        <f>ROUND(I272*H272,2)</f>
        <v>0</v>
      </c>
      <c r="BL272" s="15" t="s">
        <v>208</v>
      </c>
      <c r="BM272" s="155" t="s">
        <v>847</v>
      </c>
    </row>
    <row r="273" spans="1:47" s="2" customFormat="1" ht="12">
      <c r="A273" s="31"/>
      <c r="B273" s="32"/>
      <c r="C273" s="184"/>
      <c r="D273" s="201" t="s">
        <v>202</v>
      </c>
      <c r="E273" s="184"/>
      <c r="F273" s="202" t="s">
        <v>846</v>
      </c>
      <c r="G273" s="184"/>
      <c r="H273" s="184"/>
      <c r="I273" s="157"/>
      <c r="J273" s="184"/>
      <c r="K273" s="31"/>
      <c r="L273" s="32"/>
      <c r="M273" s="158"/>
      <c r="N273" s="159"/>
      <c r="O273" s="57"/>
      <c r="P273" s="57"/>
      <c r="Q273" s="57"/>
      <c r="R273" s="57"/>
      <c r="S273" s="57"/>
      <c r="T273" s="58"/>
      <c r="U273" s="31"/>
      <c r="V273" s="31"/>
      <c r="W273" s="31"/>
      <c r="X273" s="31"/>
      <c r="Y273" s="31"/>
      <c r="Z273" s="31"/>
      <c r="AA273" s="31"/>
      <c r="AB273" s="31"/>
      <c r="AC273" s="31"/>
      <c r="AD273" s="31"/>
      <c r="AE273" s="31"/>
      <c r="AT273" s="15" t="s">
        <v>202</v>
      </c>
      <c r="AU273" s="15" t="s">
        <v>96</v>
      </c>
    </row>
    <row r="274" spans="1:65" s="2" customFormat="1" ht="24.2" customHeight="1">
      <c r="A274" s="31"/>
      <c r="B274" s="148"/>
      <c r="C274" s="196" t="s">
        <v>551</v>
      </c>
      <c r="D274" s="196" t="s">
        <v>196</v>
      </c>
      <c r="E274" s="197" t="s">
        <v>848</v>
      </c>
      <c r="F274" s="198" t="s">
        <v>849</v>
      </c>
      <c r="G274" s="199" t="s">
        <v>482</v>
      </c>
      <c r="H274" s="200">
        <v>1</v>
      </c>
      <c r="I274" s="149"/>
      <c r="J274" s="183">
        <f>ROUND(I274*H274,2)</f>
        <v>0</v>
      </c>
      <c r="K274" s="150"/>
      <c r="L274" s="32"/>
      <c r="M274" s="151" t="s">
        <v>1</v>
      </c>
      <c r="N274" s="152" t="s">
        <v>50</v>
      </c>
      <c r="O274" s="57"/>
      <c r="P274" s="153">
        <f>O274*H274</f>
        <v>0</v>
      </c>
      <c r="Q274" s="153">
        <v>0.11045</v>
      </c>
      <c r="R274" s="153">
        <f>Q274*H274</f>
        <v>0.11045</v>
      </c>
      <c r="S274" s="153">
        <v>0</v>
      </c>
      <c r="T274" s="154">
        <f>S274*H274</f>
        <v>0</v>
      </c>
      <c r="U274" s="31"/>
      <c r="V274" s="31"/>
      <c r="W274" s="31"/>
      <c r="X274" s="31"/>
      <c r="Y274" s="31"/>
      <c r="Z274" s="31"/>
      <c r="AA274" s="31"/>
      <c r="AB274" s="31"/>
      <c r="AC274" s="31"/>
      <c r="AD274" s="31"/>
      <c r="AE274" s="31"/>
      <c r="AR274" s="155" t="s">
        <v>208</v>
      </c>
      <c r="AT274" s="155" t="s">
        <v>196</v>
      </c>
      <c r="AU274" s="155" t="s">
        <v>96</v>
      </c>
      <c r="AY274" s="15" t="s">
        <v>195</v>
      </c>
      <c r="BE274" s="156">
        <f>IF(N274="základní",J274,0)</f>
        <v>0</v>
      </c>
      <c r="BF274" s="156">
        <f>IF(N274="snížená",J274,0)</f>
        <v>0</v>
      </c>
      <c r="BG274" s="156">
        <f>IF(N274="zákl. přenesená",J274,0)</f>
        <v>0</v>
      </c>
      <c r="BH274" s="156">
        <f>IF(N274="sníž. přenesená",J274,0)</f>
        <v>0</v>
      </c>
      <c r="BI274" s="156">
        <f>IF(N274="nulová",J274,0)</f>
        <v>0</v>
      </c>
      <c r="BJ274" s="15" t="s">
        <v>93</v>
      </c>
      <c r="BK274" s="156">
        <f>ROUND(I274*H274,2)</f>
        <v>0</v>
      </c>
      <c r="BL274" s="15" t="s">
        <v>208</v>
      </c>
      <c r="BM274" s="155" t="s">
        <v>850</v>
      </c>
    </row>
    <row r="275" spans="1:47" s="2" customFormat="1" ht="29.25">
      <c r="A275" s="31"/>
      <c r="B275" s="32"/>
      <c r="C275" s="184"/>
      <c r="D275" s="201" t="s">
        <v>202</v>
      </c>
      <c r="E275" s="184"/>
      <c r="F275" s="202" t="s">
        <v>851</v>
      </c>
      <c r="G275" s="184"/>
      <c r="H275" s="184"/>
      <c r="I275" s="157"/>
      <c r="J275" s="184"/>
      <c r="K275" s="31"/>
      <c r="L275" s="32"/>
      <c r="M275" s="158"/>
      <c r="N275" s="159"/>
      <c r="O275" s="57"/>
      <c r="P275" s="57"/>
      <c r="Q275" s="57"/>
      <c r="R275" s="57"/>
      <c r="S275" s="57"/>
      <c r="T275" s="58"/>
      <c r="U275" s="31"/>
      <c r="V275" s="31"/>
      <c r="W275" s="31"/>
      <c r="X275" s="31"/>
      <c r="Y275" s="31"/>
      <c r="Z275" s="31"/>
      <c r="AA275" s="31"/>
      <c r="AB275" s="31"/>
      <c r="AC275" s="31"/>
      <c r="AD275" s="31"/>
      <c r="AE275" s="31"/>
      <c r="AT275" s="15" t="s">
        <v>202</v>
      </c>
      <c r="AU275" s="15" t="s">
        <v>96</v>
      </c>
    </row>
    <row r="276" spans="1:65" s="2" customFormat="1" ht="24.2" customHeight="1">
      <c r="A276" s="31"/>
      <c r="B276" s="148"/>
      <c r="C276" s="196" t="s">
        <v>556</v>
      </c>
      <c r="D276" s="196" t="s">
        <v>196</v>
      </c>
      <c r="E276" s="197" t="s">
        <v>852</v>
      </c>
      <c r="F276" s="198" t="s">
        <v>853</v>
      </c>
      <c r="G276" s="199" t="s">
        <v>482</v>
      </c>
      <c r="H276" s="200">
        <v>1</v>
      </c>
      <c r="I276" s="149"/>
      <c r="J276" s="183">
        <f>ROUND(I276*H276,2)</f>
        <v>0</v>
      </c>
      <c r="K276" s="150"/>
      <c r="L276" s="32"/>
      <c r="M276" s="151" t="s">
        <v>1</v>
      </c>
      <c r="N276" s="152" t="s">
        <v>50</v>
      </c>
      <c r="O276" s="57"/>
      <c r="P276" s="153">
        <f>O276*H276</f>
        <v>0</v>
      </c>
      <c r="Q276" s="153">
        <v>0.01212</v>
      </c>
      <c r="R276" s="153">
        <f>Q276*H276</f>
        <v>0.01212</v>
      </c>
      <c r="S276" s="153">
        <v>0</v>
      </c>
      <c r="T276" s="154">
        <f>S276*H276</f>
        <v>0</v>
      </c>
      <c r="U276" s="31"/>
      <c r="V276" s="31"/>
      <c r="W276" s="31"/>
      <c r="X276" s="31"/>
      <c r="Y276" s="31"/>
      <c r="Z276" s="31"/>
      <c r="AA276" s="31"/>
      <c r="AB276" s="31"/>
      <c r="AC276" s="31"/>
      <c r="AD276" s="31"/>
      <c r="AE276" s="31"/>
      <c r="AR276" s="155" t="s">
        <v>208</v>
      </c>
      <c r="AT276" s="155" t="s">
        <v>196</v>
      </c>
      <c r="AU276" s="155" t="s">
        <v>96</v>
      </c>
      <c r="AY276" s="15" t="s">
        <v>195</v>
      </c>
      <c r="BE276" s="156">
        <f>IF(N276="základní",J276,0)</f>
        <v>0</v>
      </c>
      <c r="BF276" s="156">
        <f>IF(N276="snížená",J276,0)</f>
        <v>0</v>
      </c>
      <c r="BG276" s="156">
        <f>IF(N276="zákl. přenesená",J276,0)</f>
        <v>0</v>
      </c>
      <c r="BH276" s="156">
        <f>IF(N276="sníž. přenesená",J276,0)</f>
        <v>0</v>
      </c>
      <c r="BI276" s="156">
        <f>IF(N276="nulová",J276,0)</f>
        <v>0</v>
      </c>
      <c r="BJ276" s="15" t="s">
        <v>93</v>
      </c>
      <c r="BK276" s="156">
        <f>ROUND(I276*H276,2)</f>
        <v>0</v>
      </c>
      <c r="BL276" s="15" t="s">
        <v>208</v>
      </c>
      <c r="BM276" s="155" t="s">
        <v>854</v>
      </c>
    </row>
    <row r="277" spans="1:47" s="2" customFormat="1" ht="19.5">
      <c r="A277" s="31"/>
      <c r="B277" s="32"/>
      <c r="C277" s="184"/>
      <c r="D277" s="201" t="s">
        <v>202</v>
      </c>
      <c r="E277" s="184"/>
      <c r="F277" s="202" t="s">
        <v>855</v>
      </c>
      <c r="G277" s="184"/>
      <c r="H277" s="184"/>
      <c r="I277" s="157"/>
      <c r="J277" s="184"/>
      <c r="K277" s="31"/>
      <c r="L277" s="32"/>
      <c r="M277" s="158"/>
      <c r="N277" s="159"/>
      <c r="O277" s="57"/>
      <c r="P277" s="57"/>
      <c r="Q277" s="57"/>
      <c r="R277" s="57"/>
      <c r="S277" s="57"/>
      <c r="T277" s="58"/>
      <c r="U277" s="31"/>
      <c r="V277" s="31"/>
      <c r="W277" s="31"/>
      <c r="X277" s="31"/>
      <c r="Y277" s="31"/>
      <c r="Z277" s="31"/>
      <c r="AA277" s="31"/>
      <c r="AB277" s="31"/>
      <c r="AC277" s="31"/>
      <c r="AD277" s="31"/>
      <c r="AE277" s="31"/>
      <c r="AT277" s="15" t="s">
        <v>202</v>
      </c>
      <c r="AU277" s="15" t="s">
        <v>96</v>
      </c>
    </row>
    <row r="278" spans="1:65" s="2" customFormat="1" ht="24.2" customHeight="1">
      <c r="A278" s="31"/>
      <c r="B278" s="148"/>
      <c r="C278" s="196" t="s">
        <v>561</v>
      </c>
      <c r="D278" s="196" t="s">
        <v>196</v>
      </c>
      <c r="E278" s="197" t="s">
        <v>651</v>
      </c>
      <c r="F278" s="198" t="s">
        <v>652</v>
      </c>
      <c r="G278" s="199" t="s">
        <v>482</v>
      </c>
      <c r="H278" s="200">
        <v>1</v>
      </c>
      <c r="I278" s="149"/>
      <c r="J278" s="183">
        <f>ROUND(I278*H278,2)</f>
        <v>0</v>
      </c>
      <c r="K278" s="150"/>
      <c r="L278" s="32"/>
      <c r="M278" s="151" t="s">
        <v>1</v>
      </c>
      <c r="N278" s="152" t="s">
        <v>50</v>
      </c>
      <c r="O278" s="57"/>
      <c r="P278" s="153">
        <f>O278*H278</f>
        <v>0</v>
      </c>
      <c r="Q278" s="153">
        <v>0</v>
      </c>
      <c r="R278" s="153">
        <f>Q278*H278</f>
        <v>0</v>
      </c>
      <c r="S278" s="153">
        <v>0</v>
      </c>
      <c r="T278" s="154">
        <f>S278*H278</f>
        <v>0</v>
      </c>
      <c r="U278" s="31"/>
      <c r="V278" s="31"/>
      <c r="W278" s="31"/>
      <c r="X278" s="31"/>
      <c r="Y278" s="31"/>
      <c r="Z278" s="31"/>
      <c r="AA278" s="31"/>
      <c r="AB278" s="31"/>
      <c r="AC278" s="31"/>
      <c r="AD278" s="31"/>
      <c r="AE278" s="31"/>
      <c r="AR278" s="155" t="s">
        <v>208</v>
      </c>
      <c r="AT278" s="155" t="s">
        <v>196</v>
      </c>
      <c r="AU278" s="155" t="s">
        <v>96</v>
      </c>
      <c r="AY278" s="15" t="s">
        <v>195</v>
      </c>
      <c r="BE278" s="156">
        <f>IF(N278="základní",J278,0)</f>
        <v>0</v>
      </c>
      <c r="BF278" s="156">
        <f>IF(N278="snížená",J278,0)</f>
        <v>0</v>
      </c>
      <c r="BG278" s="156">
        <f>IF(N278="zákl. přenesená",J278,0)</f>
        <v>0</v>
      </c>
      <c r="BH278" s="156">
        <f>IF(N278="sníž. přenesená",J278,0)</f>
        <v>0</v>
      </c>
      <c r="BI278" s="156">
        <f>IF(N278="nulová",J278,0)</f>
        <v>0</v>
      </c>
      <c r="BJ278" s="15" t="s">
        <v>93</v>
      </c>
      <c r="BK278" s="156">
        <f>ROUND(I278*H278,2)</f>
        <v>0</v>
      </c>
      <c r="BL278" s="15" t="s">
        <v>208</v>
      </c>
      <c r="BM278" s="155" t="s">
        <v>653</v>
      </c>
    </row>
    <row r="279" spans="1:47" s="2" customFormat="1" ht="29.25">
      <c r="A279" s="31"/>
      <c r="B279" s="32"/>
      <c r="C279" s="184"/>
      <c r="D279" s="201" t="s">
        <v>202</v>
      </c>
      <c r="E279" s="184"/>
      <c r="F279" s="202" t="s">
        <v>654</v>
      </c>
      <c r="G279" s="184"/>
      <c r="H279" s="184"/>
      <c r="I279" s="157"/>
      <c r="J279" s="184"/>
      <c r="K279" s="31"/>
      <c r="L279" s="32"/>
      <c r="M279" s="158"/>
      <c r="N279" s="159"/>
      <c r="O279" s="57"/>
      <c r="P279" s="57"/>
      <c r="Q279" s="57"/>
      <c r="R279" s="57"/>
      <c r="S279" s="57"/>
      <c r="T279" s="58"/>
      <c r="U279" s="31"/>
      <c r="V279" s="31"/>
      <c r="W279" s="31"/>
      <c r="X279" s="31"/>
      <c r="Y279" s="31"/>
      <c r="Z279" s="31"/>
      <c r="AA279" s="31"/>
      <c r="AB279" s="31"/>
      <c r="AC279" s="31"/>
      <c r="AD279" s="31"/>
      <c r="AE279" s="31"/>
      <c r="AT279" s="15" t="s">
        <v>202</v>
      </c>
      <c r="AU279" s="15" t="s">
        <v>96</v>
      </c>
    </row>
    <row r="280" spans="2:51" s="13" customFormat="1" ht="12">
      <c r="B280" s="160"/>
      <c r="C280" s="186"/>
      <c r="D280" s="201" t="s">
        <v>257</v>
      </c>
      <c r="E280" s="203" t="s">
        <v>1</v>
      </c>
      <c r="F280" s="204" t="s">
        <v>93</v>
      </c>
      <c r="G280" s="186"/>
      <c r="H280" s="205">
        <v>1</v>
      </c>
      <c r="I280" s="162"/>
      <c r="J280" s="186"/>
      <c r="L280" s="160"/>
      <c r="M280" s="163"/>
      <c r="N280" s="164"/>
      <c r="O280" s="164"/>
      <c r="P280" s="164"/>
      <c r="Q280" s="164"/>
      <c r="R280" s="164"/>
      <c r="S280" s="164"/>
      <c r="T280" s="165"/>
      <c r="AT280" s="161" t="s">
        <v>257</v>
      </c>
      <c r="AU280" s="161" t="s">
        <v>96</v>
      </c>
      <c r="AV280" s="13" t="s">
        <v>96</v>
      </c>
      <c r="AW280" s="13" t="s">
        <v>40</v>
      </c>
      <c r="AX280" s="13" t="s">
        <v>93</v>
      </c>
      <c r="AY280" s="161" t="s">
        <v>195</v>
      </c>
    </row>
    <row r="281" spans="1:65" s="2" customFormat="1" ht="24.2" customHeight="1">
      <c r="A281" s="31"/>
      <c r="B281" s="148"/>
      <c r="C281" s="206" t="s">
        <v>565</v>
      </c>
      <c r="D281" s="206" t="s">
        <v>327</v>
      </c>
      <c r="E281" s="207" t="s">
        <v>656</v>
      </c>
      <c r="F281" s="208" t="s">
        <v>657</v>
      </c>
      <c r="G281" s="209" t="s">
        <v>658</v>
      </c>
      <c r="H281" s="210">
        <v>1</v>
      </c>
      <c r="I281" s="170"/>
      <c r="J281" s="187">
        <f>ROUND(I281*H281,2)</f>
        <v>0</v>
      </c>
      <c r="K281" s="171"/>
      <c r="L281" s="172"/>
      <c r="M281" s="173" t="s">
        <v>1</v>
      </c>
      <c r="N281" s="174" t="s">
        <v>50</v>
      </c>
      <c r="O281" s="57"/>
      <c r="P281" s="153">
        <f>O281*H281</f>
        <v>0</v>
      </c>
      <c r="Q281" s="153">
        <v>0.0032</v>
      </c>
      <c r="R281" s="153">
        <f>Q281*H281</f>
        <v>0.0032</v>
      </c>
      <c r="S281" s="153">
        <v>0</v>
      </c>
      <c r="T281" s="154">
        <f>S281*H281</f>
        <v>0</v>
      </c>
      <c r="U281" s="31"/>
      <c r="V281" s="31"/>
      <c r="W281" s="31"/>
      <c r="X281" s="31"/>
      <c r="Y281" s="31"/>
      <c r="Z281" s="31"/>
      <c r="AA281" s="31"/>
      <c r="AB281" s="31"/>
      <c r="AC281" s="31"/>
      <c r="AD281" s="31"/>
      <c r="AE281" s="31"/>
      <c r="AR281" s="155" t="s">
        <v>224</v>
      </c>
      <c r="AT281" s="155" t="s">
        <v>327</v>
      </c>
      <c r="AU281" s="155" t="s">
        <v>96</v>
      </c>
      <c r="AY281" s="15" t="s">
        <v>195</v>
      </c>
      <c r="BE281" s="156">
        <f>IF(N281="základní",J281,0)</f>
        <v>0</v>
      </c>
      <c r="BF281" s="156">
        <f>IF(N281="snížená",J281,0)</f>
        <v>0</v>
      </c>
      <c r="BG281" s="156">
        <f>IF(N281="zákl. přenesená",J281,0)</f>
        <v>0</v>
      </c>
      <c r="BH281" s="156">
        <f>IF(N281="sníž. přenesená",J281,0)</f>
        <v>0</v>
      </c>
      <c r="BI281" s="156">
        <f>IF(N281="nulová",J281,0)</f>
        <v>0</v>
      </c>
      <c r="BJ281" s="15" t="s">
        <v>93</v>
      </c>
      <c r="BK281" s="156">
        <f>ROUND(I281*H281,2)</f>
        <v>0</v>
      </c>
      <c r="BL281" s="15" t="s">
        <v>208</v>
      </c>
      <c r="BM281" s="155" t="s">
        <v>659</v>
      </c>
    </row>
    <row r="282" spans="1:47" s="2" customFormat="1" ht="19.5">
      <c r="A282" s="31"/>
      <c r="B282" s="32"/>
      <c r="C282" s="184"/>
      <c r="D282" s="201" t="s">
        <v>202</v>
      </c>
      <c r="E282" s="184"/>
      <c r="F282" s="202" t="s">
        <v>657</v>
      </c>
      <c r="G282" s="184"/>
      <c r="H282" s="184"/>
      <c r="I282" s="157"/>
      <c r="J282" s="184"/>
      <c r="K282" s="31"/>
      <c r="L282" s="32"/>
      <c r="M282" s="158"/>
      <c r="N282" s="159"/>
      <c r="O282" s="57"/>
      <c r="P282" s="57"/>
      <c r="Q282" s="57"/>
      <c r="R282" s="57"/>
      <c r="S282" s="57"/>
      <c r="T282" s="58"/>
      <c r="U282" s="31"/>
      <c r="V282" s="31"/>
      <c r="W282" s="31"/>
      <c r="X282" s="31"/>
      <c r="Y282" s="31"/>
      <c r="Z282" s="31"/>
      <c r="AA282" s="31"/>
      <c r="AB282" s="31"/>
      <c r="AC282" s="31"/>
      <c r="AD282" s="31"/>
      <c r="AE282" s="31"/>
      <c r="AT282" s="15" t="s">
        <v>202</v>
      </c>
      <c r="AU282" s="15" t="s">
        <v>96</v>
      </c>
    </row>
    <row r="283" spans="2:51" s="13" customFormat="1" ht="12">
      <c r="B283" s="160"/>
      <c r="C283" s="186"/>
      <c r="D283" s="201" t="s">
        <v>257</v>
      </c>
      <c r="E283" s="203" t="s">
        <v>1</v>
      </c>
      <c r="F283" s="204" t="s">
        <v>93</v>
      </c>
      <c r="G283" s="186"/>
      <c r="H283" s="205">
        <v>1</v>
      </c>
      <c r="I283" s="162"/>
      <c r="J283" s="186"/>
      <c r="L283" s="160"/>
      <c r="M283" s="163"/>
      <c r="N283" s="164"/>
      <c r="O283" s="164"/>
      <c r="P283" s="164"/>
      <c r="Q283" s="164"/>
      <c r="R283" s="164"/>
      <c r="S283" s="164"/>
      <c r="T283" s="165"/>
      <c r="AT283" s="161" t="s">
        <v>257</v>
      </c>
      <c r="AU283" s="161" t="s">
        <v>96</v>
      </c>
      <c r="AV283" s="13" t="s">
        <v>96</v>
      </c>
      <c r="AW283" s="13" t="s">
        <v>40</v>
      </c>
      <c r="AX283" s="13" t="s">
        <v>93</v>
      </c>
      <c r="AY283" s="161" t="s">
        <v>195</v>
      </c>
    </row>
    <row r="284" spans="1:65" s="2" customFormat="1" ht="33" customHeight="1">
      <c r="A284" s="31"/>
      <c r="B284" s="148"/>
      <c r="C284" s="196" t="s">
        <v>570</v>
      </c>
      <c r="D284" s="196" t="s">
        <v>196</v>
      </c>
      <c r="E284" s="197" t="s">
        <v>856</v>
      </c>
      <c r="F284" s="198" t="s">
        <v>857</v>
      </c>
      <c r="G284" s="199" t="s">
        <v>482</v>
      </c>
      <c r="H284" s="200">
        <v>1</v>
      </c>
      <c r="I284" s="149"/>
      <c r="J284" s="183">
        <f>ROUND(I284*H284,2)</f>
        <v>0</v>
      </c>
      <c r="K284" s="150"/>
      <c r="L284" s="32"/>
      <c r="M284" s="151" t="s">
        <v>1</v>
      </c>
      <c r="N284" s="152" t="s">
        <v>50</v>
      </c>
      <c r="O284" s="57"/>
      <c r="P284" s="153">
        <f>O284*H284</f>
        <v>0</v>
      </c>
      <c r="Q284" s="153">
        <v>0.42116</v>
      </c>
      <c r="R284" s="153">
        <f>Q284*H284</f>
        <v>0.42116</v>
      </c>
      <c r="S284" s="153">
        <v>0</v>
      </c>
      <c r="T284" s="154">
        <f>S284*H284</f>
        <v>0</v>
      </c>
      <c r="U284" s="31"/>
      <c r="V284" s="31"/>
      <c r="W284" s="31"/>
      <c r="X284" s="31"/>
      <c r="Y284" s="31"/>
      <c r="Z284" s="31"/>
      <c r="AA284" s="31"/>
      <c r="AB284" s="31"/>
      <c r="AC284" s="31"/>
      <c r="AD284" s="31"/>
      <c r="AE284" s="31"/>
      <c r="AR284" s="155" t="s">
        <v>208</v>
      </c>
      <c r="AT284" s="155" t="s">
        <v>196</v>
      </c>
      <c r="AU284" s="155" t="s">
        <v>96</v>
      </c>
      <c r="AY284" s="15" t="s">
        <v>195</v>
      </c>
      <c r="BE284" s="156">
        <f>IF(N284="základní",J284,0)</f>
        <v>0</v>
      </c>
      <c r="BF284" s="156">
        <f>IF(N284="snížená",J284,0)</f>
        <v>0</v>
      </c>
      <c r="BG284" s="156">
        <f>IF(N284="zákl. přenesená",J284,0)</f>
        <v>0</v>
      </c>
      <c r="BH284" s="156">
        <f>IF(N284="sníž. přenesená",J284,0)</f>
        <v>0</v>
      </c>
      <c r="BI284" s="156">
        <f>IF(N284="nulová",J284,0)</f>
        <v>0</v>
      </c>
      <c r="BJ284" s="15" t="s">
        <v>93</v>
      </c>
      <c r="BK284" s="156">
        <f>ROUND(I284*H284,2)</f>
        <v>0</v>
      </c>
      <c r="BL284" s="15" t="s">
        <v>208</v>
      </c>
      <c r="BM284" s="155" t="s">
        <v>858</v>
      </c>
    </row>
    <row r="285" spans="1:47" s="2" customFormat="1" ht="29.25">
      <c r="A285" s="31"/>
      <c r="B285" s="32"/>
      <c r="C285" s="184"/>
      <c r="D285" s="201" t="s">
        <v>202</v>
      </c>
      <c r="E285" s="184"/>
      <c r="F285" s="202" t="s">
        <v>859</v>
      </c>
      <c r="G285" s="184"/>
      <c r="H285" s="184"/>
      <c r="I285" s="157"/>
      <c r="J285" s="184"/>
      <c r="K285" s="31"/>
      <c r="L285" s="32"/>
      <c r="M285" s="158"/>
      <c r="N285" s="159"/>
      <c r="O285" s="57"/>
      <c r="P285" s="57"/>
      <c r="Q285" s="57"/>
      <c r="R285" s="57"/>
      <c r="S285" s="57"/>
      <c r="T285" s="58"/>
      <c r="U285" s="31"/>
      <c r="V285" s="31"/>
      <c r="W285" s="31"/>
      <c r="X285" s="31"/>
      <c r="Y285" s="31"/>
      <c r="Z285" s="31"/>
      <c r="AA285" s="31"/>
      <c r="AB285" s="31"/>
      <c r="AC285" s="31"/>
      <c r="AD285" s="31"/>
      <c r="AE285" s="31"/>
      <c r="AT285" s="15" t="s">
        <v>202</v>
      </c>
      <c r="AU285" s="15" t="s">
        <v>96</v>
      </c>
    </row>
    <row r="286" spans="1:65" s="2" customFormat="1" ht="16.5" customHeight="1">
      <c r="A286" s="31"/>
      <c r="B286" s="148"/>
      <c r="C286" s="206" t="s">
        <v>315</v>
      </c>
      <c r="D286" s="206" t="s">
        <v>327</v>
      </c>
      <c r="E286" s="207" t="s">
        <v>860</v>
      </c>
      <c r="F286" s="208" t="s">
        <v>861</v>
      </c>
      <c r="G286" s="209" t="s">
        <v>482</v>
      </c>
      <c r="H286" s="210">
        <v>1</v>
      </c>
      <c r="I286" s="170"/>
      <c r="J286" s="187">
        <f>ROUND(I286*H286,2)</f>
        <v>0</v>
      </c>
      <c r="K286" s="171"/>
      <c r="L286" s="172"/>
      <c r="M286" s="173" t="s">
        <v>1</v>
      </c>
      <c r="N286" s="174" t="s">
        <v>50</v>
      </c>
      <c r="O286" s="57"/>
      <c r="P286" s="153">
        <f>O286*H286</f>
        <v>0</v>
      </c>
      <c r="Q286" s="153">
        <v>0.00079</v>
      </c>
      <c r="R286" s="153">
        <f>Q286*H286</f>
        <v>0.00079</v>
      </c>
      <c r="S286" s="153">
        <v>0</v>
      </c>
      <c r="T286" s="154">
        <f>S286*H286</f>
        <v>0</v>
      </c>
      <c r="U286" s="31"/>
      <c r="V286" s="31"/>
      <c r="W286" s="31"/>
      <c r="X286" s="31"/>
      <c r="Y286" s="31"/>
      <c r="Z286" s="31"/>
      <c r="AA286" s="31"/>
      <c r="AB286" s="31"/>
      <c r="AC286" s="31"/>
      <c r="AD286" s="31"/>
      <c r="AE286" s="31"/>
      <c r="AR286" s="155" t="s">
        <v>224</v>
      </c>
      <c r="AT286" s="155" t="s">
        <v>327</v>
      </c>
      <c r="AU286" s="155" t="s">
        <v>96</v>
      </c>
      <c r="AY286" s="15" t="s">
        <v>195</v>
      </c>
      <c r="BE286" s="156">
        <f>IF(N286="základní",J286,0)</f>
        <v>0</v>
      </c>
      <c r="BF286" s="156">
        <f>IF(N286="snížená",J286,0)</f>
        <v>0</v>
      </c>
      <c r="BG286" s="156">
        <f>IF(N286="zákl. přenesená",J286,0)</f>
        <v>0</v>
      </c>
      <c r="BH286" s="156">
        <f>IF(N286="sníž. přenesená",J286,0)</f>
        <v>0</v>
      </c>
      <c r="BI286" s="156">
        <f>IF(N286="nulová",J286,0)</f>
        <v>0</v>
      </c>
      <c r="BJ286" s="15" t="s">
        <v>93</v>
      </c>
      <c r="BK286" s="156">
        <f>ROUND(I286*H286,2)</f>
        <v>0</v>
      </c>
      <c r="BL286" s="15" t="s">
        <v>208</v>
      </c>
      <c r="BM286" s="155" t="s">
        <v>862</v>
      </c>
    </row>
    <row r="287" spans="1:47" s="2" customFormat="1" ht="12">
      <c r="A287" s="31"/>
      <c r="B287" s="32"/>
      <c r="C287" s="184"/>
      <c r="D287" s="201" t="s">
        <v>202</v>
      </c>
      <c r="E287" s="184"/>
      <c r="F287" s="202" t="s">
        <v>861</v>
      </c>
      <c r="G287" s="184"/>
      <c r="H287" s="184"/>
      <c r="I287" s="157"/>
      <c r="J287" s="184"/>
      <c r="K287" s="31"/>
      <c r="L287" s="32"/>
      <c r="M287" s="158"/>
      <c r="N287" s="159"/>
      <c r="O287" s="57"/>
      <c r="P287" s="57"/>
      <c r="Q287" s="57"/>
      <c r="R287" s="57"/>
      <c r="S287" s="57"/>
      <c r="T287" s="58"/>
      <c r="U287" s="31"/>
      <c r="V287" s="31"/>
      <c r="W287" s="31"/>
      <c r="X287" s="31"/>
      <c r="Y287" s="31"/>
      <c r="Z287" s="31"/>
      <c r="AA287" s="31"/>
      <c r="AB287" s="31"/>
      <c r="AC287" s="31"/>
      <c r="AD287" s="31"/>
      <c r="AE287" s="31"/>
      <c r="AT287" s="15" t="s">
        <v>202</v>
      </c>
      <c r="AU287" s="15" t="s">
        <v>96</v>
      </c>
    </row>
    <row r="288" spans="1:65" s="2" customFormat="1" ht="16.5" customHeight="1">
      <c r="A288" s="31"/>
      <c r="B288" s="148"/>
      <c r="C288" s="206" t="s">
        <v>577</v>
      </c>
      <c r="D288" s="206" t="s">
        <v>327</v>
      </c>
      <c r="E288" s="207" t="s">
        <v>863</v>
      </c>
      <c r="F288" s="208" t="s">
        <v>864</v>
      </c>
      <c r="G288" s="209" t="s">
        <v>482</v>
      </c>
      <c r="H288" s="210">
        <v>1</v>
      </c>
      <c r="I288" s="170"/>
      <c r="J288" s="187">
        <f>ROUND(I288*H288,2)</f>
        <v>0</v>
      </c>
      <c r="K288" s="171"/>
      <c r="L288" s="172"/>
      <c r="M288" s="173" t="s">
        <v>1</v>
      </c>
      <c r="N288" s="174" t="s">
        <v>50</v>
      </c>
      <c r="O288" s="57"/>
      <c r="P288" s="153">
        <f>O288*H288</f>
        <v>0</v>
      </c>
      <c r="Q288" s="153">
        <v>0.0022</v>
      </c>
      <c r="R288" s="153">
        <f>Q288*H288</f>
        <v>0.0022</v>
      </c>
      <c r="S288" s="153">
        <v>0</v>
      </c>
      <c r="T288" s="154">
        <f>S288*H288</f>
        <v>0</v>
      </c>
      <c r="U288" s="31"/>
      <c r="V288" s="31"/>
      <c r="W288" s="31"/>
      <c r="X288" s="31"/>
      <c r="Y288" s="31"/>
      <c r="Z288" s="31"/>
      <c r="AA288" s="31"/>
      <c r="AB288" s="31"/>
      <c r="AC288" s="31"/>
      <c r="AD288" s="31"/>
      <c r="AE288" s="31"/>
      <c r="AR288" s="155" t="s">
        <v>224</v>
      </c>
      <c r="AT288" s="155" t="s">
        <v>327</v>
      </c>
      <c r="AU288" s="155" t="s">
        <v>96</v>
      </c>
      <c r="AY288" s="15" t="s">
        <v>195</v>
      </c>
      <c r="BE288" s="156">
        <f>IF(N288="základní",J288,0)</f>
        <v>0</v>
      </c>
      <c r="BF288" s="156">
        <f>IF(N288="snížená",J288,0)</f>
        <v>0</v>
      </c>
      <c r="BG288" s="156">
        <f>IF(N288="zákl. přenesená",J288,0)</f>
        <v>0</v>
      </c>
      <c r="BH288" s="156">
        <f>IF(N288="sníž. přenesená",J288,0)</f>
        <v>0</v>
      </c>
      <c r="BI288" s="156">
        <f>IF(N288="nulová",J288,0)</f>
        <v>0</v>
      </c>
      <c r="BJ288" s="15" t="s">
        <v>93</v>
      </c>
      <c r="BK288" s="156">
        <f>ROUND(I288*H288,2)</f>
        <v>0</v>
      </c>
      <c r="BL288" s="15" t="s">
        <v>208</v>
      </c>
      <c r="BM288" s="155" t="s">
        <v>865</v>
      </c>
    </row>
    <row r="289" spans="1:47" s="2" customFormat="1" ht="12">
      <c r="A289" s="31"/>
      <c r="B289" s="32"/>
      <c r="C289" s="184"/>
      <c r="D289" s="201" t="s">
        <v>202</v>
      </c>
      <c r="E289" s="184"/>
      <c r="F289" s="202" t="s">
        <v>864</v>
      </c>
      <c r="G289" s="184"/>
      <c r="H289" s="184"/>
      <c r="I289" s="157"/>
      <c r="J289" s="184"/>
      <c r="K289" s="31"/>
      <c r="L289" s="32"/>
      <c r="M289" s="158"/>
      <c r="N289" s="159"/>
      <c r="O289" s="57"/>
      <c r="P289" s="57"/>
      <c r="Q289" s="57"/>
      <c r="R289" s="57"/>
      <c r="S289" s="57"/>
      <c r="T289" s="58"/>
      <c r="U289" s="31"/>
      <c r="V289" s="31"/>
      <c r="W289" s="31"/>
      <c r="X289" s="31"/>
      <c r="Y289" s="31"/>
      <c r="Z289" s="31"/>
      <c r="AA289" s="31"/>
      <c r="AB289" s="31"/>
      <c r="AC289" s="31"/>
      <c r="AD289" s="31"/>
      <c r="AE289" s="31"/>
      <c r="AT289" s="15" t="s">
        <v>202</v>
      </c>
      <c r="AU289" s="15" t="s">
        <v>96</v>
      </c>
    </row>
    <row r="290" spans="1:65" s="2" customFormat="1" ht="24.2" customHeight="1">
      <c r="A290" s="31"/>
      <c r="B290" s="148"/>
      <c r="C290" s="196" t="s">
        <v>582</v>
      </c>
      <c r="D290" s="196" t="s">
        <v>196</v>
      </c>
      <c r="E290" s="197" t="s">
        <v>669</v>
      </c>
      <c r="F290" s="198" t="s">
        <v>670</v>
      </c>
      <c r="G290" s="199" t="s">
        <v>482</v>
      </c>
      <c r="H290" s="200">
        <v>1</v>
      </c>
      <c r="I290" s="149"/>
      <c r="J290" s="183">
        <f>ROUND(I290*H290,2)</f>
        <v>0</v>
      </c>
      <c r="K290" s="150"/>
      <c r="L290" s="32"/>
      <c r="M290" s="151" t="s">
        <v>1</v>
      </c>
      <c r="N290" s="152" t="s">
        <v>50</v>
      </c>
      <c r="O290" s="57"/>
      <c r="P290" s="153">
        <f>O290*H290</f>
        <v>0</v>
      </c>
      <c r="Q290" s="153">
        <v>0.21734</v>
      </c>
      <c r="R290" s="153">
        <f>Q290*H290</f>
        <v>0.21734</v>
      </c>
      <c r="S290" s="153">
        <v>0</v>
      </c>
      <c r="T290" s="154">
        <f>S290*H290</f>
        <v>0</v>
      </c>
      <c r="U290" s="31"/>
      <c r="V290" s="31"/>
      <c r="W290" s="31"/>
      <c r="X290" s="31"/>
      <c r="Y290" s="31"/>
      <c r="Z290" s="31"/>
      <c r="AA290" s="31"/>
      <c r="AB290" s="31"/>
      <c r="AC290" s="31"/>
      <c r="AD290" s="31"/>
      <c r="AE290" s="31"/>
      <c r="AR290" s="155" t="s">
        <v>208</v>
      </c>
      <c r="AT290" s="155" t="s">
        <v>196</v>
      </c>
      <c r="AU290" s="155" t="s">
        <v>96</v>
      </c>
      <c r="AY290" s="15" t="s">
        <v>195</v>
      </c>
      <c r="BE290" s="156">
        <f>IF(N290="základní",J290,0)</f>
        <v>0</v>
      </c>
      <c r="BF290" s="156">
        <f>IF(N290="snížená",J290,0)</f>
        <v>0</v>
      </c>
      <c r="BG290" s="156">
        <f>IF(N290="zákl. přenesená",J290,0)</f>
        <v>0</v>
      </c>
      <c r="BH290" s="156">
        <f>IF(N290="sníž. přenesená",J290,0)</f>
        <v>0</v>
      </c>
      <c r="BI290" s="156">
        <f>IF(N290="nulová",J290,0)</f>
        <v>0</v>
      </c>
      <c r="BJ290" s="15" t="s">
        <v>93</v>
      </c>
      <c r="BK290" s="156">
        <f>ROUND(I290*H290,2)</f>
        <v>0</v>
      </c>
      <c r="BL290" s="15" t="s">
        <v>208</v>
      </c>
      <c r="BM290" s="155" t="s">
        <v>671</v>
      </c>
    </row>
    <row r="291" spans="1:47" s="2" customFormat="1" ht="19.5">
      <c r="A291" s="31"/>
      <c r="B291" s="32"/>
      <c r="C291" s="184"/>
      <c r="D291" s="201" t="s">
        <v>202</v>
      </c>
      <c r="E291" s="184"/>
      <c r="F291" s="202" t="s">
        <v>672</v>
      </c>
      <c r="G291" s="184"/>
      <c r="H291" s="184"/>
      <c r="I291" s="157"/>
      <c r="J291" s="184"/>
      <c r="K291" s="31"/>
      <c r="L291" s="32"/>
      <c r="M291" s="158"/>
      <c r="N291" s="159"/>
      <c r="O291" s="57"/>
      <c r="P291" s="57"/>
      <c r="Q291" s="57"/>
      <c r="R291" s="57"/>
      <c r="S291" s="57"/>
      <c r="T291" s="58"/>
      <c r="U291" s="31"/>
      <c r="V291" s="31"/>
      <c r="W291" s="31"/>
      <c r="X291" s="31"/>
      <c r="Y291" s="31"/>
      <c r="Z291" s="31"/>
      <c r="AA291" s="31"/>
      <c r="AB291" s="31"/>
      <c r="AC291" s="31"/>
      <c r="AD291" s="31"/>
      <c r="AE291" s="31"/>
      <c r="AT291" s="15" t="s">
        <v>202</v>
      </c>
      <c r="AU291" s="15" t="s">
        <v>96</v>
      </c>
    </row>
    <row r="292" spans="1:65" s="2" customFormat="1" ht="24.2" customHeight="1">
      <c r="A292" s="31"/>
      <c r="B292" s="148"/>
      <c r="C292" s="196" t="s">
        <v>586</v>
      </c>
      <c r="D292" s="196" t="s">
        <v>196</v>
      </c>
      <c r="E292" s="197" t="s">
        <v>674</v>
      </c>
      <c r="F292" s="198" t="s">
        <v>675</v>
      </c>
      <c r="G292" s="199" t="s">
        <v>482</v>
      </c>
      <c r="H292" s="200">
        <v>1</v>
      </c>
      <c r="I292" s="149"/>
      <c r="J292" s="183">
        <f>ROUND(I292*H292,2)</f>
        <v>0</v>
      </c>
      <c r="K292" s="150"/>
      <c r="L292" s="32"/>
      <c r="M292" s="151" t="s">
        <v>1</v>
      </c>
      <c r="N292" s="152" t="s">
        <v>50</v>
      </c>
      <c r="O292" s="57"/>
      <c r="P292" s="153">
        <f>O292*H292</f>
        <v>0</v>
      </c>
      <c r="Q292" s="153">
        <v>0.4208</v>
      </c>
      <c r="R292" s="153">
        <f>Q292*H292</f>
        <v>0.4208</v>
      </c>
      <c r="S292" s="153">
        <v>0</v>
      </c>
      <c r="T292" s="154">
        <f>S292*H292</f>
        <v>0</v>
      </c>
      <c r="U292" s="31"/>
      <c r="V292" s="31"/>
      <c r="W292" s="31"/>
      <c r="X292" s="31"/>
      <c r="Y292" s="31"/>
      <c r="Z292" s="31"/>
      <c r="AA292" s="31"/>
      <c r="AB292" s="31"/>
      <c r="AC292" s="31"/>
      <c r="AD292" s="31"/>
      <c r="AE292" s="31"/>
      <c r="AR292" s="155" t="s">
        <v>208</v>
      </c>
      <c r="AT292" s="155" t="s">
        <v>196</v>
      </c>
      <c r="AU292" s="155" t="s">
        <v>96</v>
      </c>
      <c r="AY292" s="15" t="s">
        <v>195</v>
      </c>
      <c r="BE292" s="156">
        <f>IF(N292="základní",J292,0)</f>
        <v>0</v>
      </c>
      <c r="BF292" s="156">
        <f>IF(N292="snížená",J292,0)</f>
        <v>0</v>
      </c>
      <c r="BG292" s="156">
        <f>IF(N292="zákl. přenesená",J292,0)</f>
        <v>0</v>
      </c>
      <c r="BH292" s="156">
        <f>IF(N292="sníž. přenesená",J292,0)</f>
        <v>0</v>
      </c>
      <c r="BI292" s="156">
        <f>IF(N292="nulová",J292,0)</f>
        <v>0</v>
      </c>
      <c r="BJ292" s="15" t="s">
        <v>93</v>
      </c>
      <c r="BK292" s="156">
        <f>ROUND(I292*H292,2)</f>
        <v>0</v>
      </c>
      <c r="BL292" s="15" t="s">
        <v>208</v>
      </c>
      <c r="BM292" s="155" t="s">
        <v>676</v>
      </c>
    </row>
    <row r="293" spans="1:47" s="2" customFormat="1" ht="19.5">
      <c r="A293" s="31"/>
      <c r="B293" s="32"/>
      <c r="C293" s="184"/>
      <c r="D293" s="201" t="s">
        <v>202</v>
      </c>
      <c r="E293" s="184"/>
      <c r="F293" s="202" t="s">
        <v>677</v>
      </c>
      <c r="G293" s="184"/>
      <c r="H293" s="184"/>
      <c r="I293" s="157"/>
      <c r="J293" s="184"/>
      <c r="K293" s="31"/>
      <c r="L293" s="32"/>
      <c r="M293" s="158"/>
      <c r="N293" s="159"/>
      <c r="O293" s="57"/>
      <c r="P293" s="57"/>
      <c r="Q293" s="57"/>
      <c r="R293" s="57"/>
      <c r="S293" s="57"/>
      <c r="T293" s="58"/>
      <c r="U293" s="31"/>
      <c r="V293" s="31"/>
      <c r="W293" s="31"/>
      <c r="X293" s="31"/>
      <c r="Y293" s="31"/>
      <c r="Z293" s="31"/>
      <c r="AA293" s="31"/>
      <c r="AB293" s="31"/>
      <c r="AC293" s="31"/>
      <c r="AD293" s="31"/>
      <c r="AE293" s="31"/>
      <c r="AT293" s="15" t="s">
        <v>202</v>
      </c>
      <c r="AU293" s="15" t="s">
        <v>96</v>
      </c>
    </row>
    <row r="294" spans="1:65" s="2" customFormat="1" ht="21.75" customHeight="1">
      <c r="A294" s="31"/>
      <c r="B294" s="148"/>
      <c r="C294" s="196" t="s">
        <v>590</v>
      </c>
      <c r="D294" s="196" t="s">
        <v>196</v>
      </c>
      <c r="E294" s="197" t="s">
        <v>679</v>
      </c>
      <c r="F294" s="198" t="s">
        <v>680</v>
      </c>
      <c r="G294" s="199" t="s">
        <v>312</v>
      </c>
      <c r="H294" s="200">
        <v>13.5</v>
      </c>
      <c r="I294" s="149"/>
      <c r="J294" s="183">
        <f>ROUND(I294*H294,2)</f>
        <v>0</v>
      </c>
      <c r="K294" s="150"/>
      <c r="L294" s="32"/>
      <c r="M294" s="151" t="s">
        <v>1</v>
      </c>
      <c r="N294" s="152" t="s">
        <v>50</v>
      </c>
      <c r="O294" s="57"/>
      <c r="P294" s="153">
        <f>O294*H294</f>
        <v>0</v>
      </c>
      <c r="Q294" s="153">
        <v>0.00013</v>
      </c>
      <c r="R294" s="153">
        <f>Q294*H294</f>
        <v>0.0017549999999999998</v>
      </c>
      <c r="S294" s="153">
        <v>0</v>
      </c>
      <c r="T294" s="154">
        <f>S294*H294</f>
        <v>0</v>
      </c>
      <c r="U294" s="31"/>
      <c r="V294" s="31"/>
      <c r="W294" s="31"/>
      <c r="X294" s="31"/>
      <c r="Y294" s="31"/>
      <c r="Z294" s="31"/>
      <c r="AA294" s="31"/>
      <c r="AB294" s="31"/>
      <c r="AC294" s="31"/>
      <c r="AD294" s="31"/>
      <c r="AE294" s="31"/>
      <c r="AR294" s="155" t="s">
        <v>208</v>
      </c>
      <c r="AT294" s="155" t="s">
        <v>196</v>
      </c>
      <c r="AU294" s="155" t="s">
        <v>96</v>
      </c>
      <c r="AY294" s="15" t="s">
        <v>195</v>
      </c>
      <c r="BE294" s="156">
        <f>IF(N294="základní",J294,0)</f>
        <v>0</v>
      </c>
      <c r="BF294" s="156">
        <f>IF(N294="snížená",J294,0)</f>
        <v>0</v>
      </c>
      <c r="BG294" s="156">
        <f>IF(N294="zákl. přenesená",J294,0)</f>
        <v>0</v>
      </c>
      <c r="BH294" s="156">
        <f>IF(N294="sníž. přenesená",J294,0)</f>
        <v>0</v>
      </c>
      <c r="BI294" s="156">
        <f>IF(N294="nulová",J294,0)</f>
        <v>0</v>
      </c>
      <c r="BJ294" s="15" t="s">
        <v>93</v>
      </c>
      <c r="BK294" s="156">
        <f>ROUND(I294*H294,2)</f>
        <v>0</v>
      </c>
      <c r="BL294" s="15" t="s">
        <v>208</v>
      </c>
      <c r="BM294" s="155" t="s">
        <v>681</v>
      </c>
    </row>
    <row r="295" spans="1:47" s="2" customFormat="1" ht="12">
      <c r="A295" s="31"/>
      <c r="B295" s="32"/>
      <c r="C295" s="184"/>
      <c r="D295" s="201" t="s">
        <v>202</v>
      </c>
      <c r="E295" s="184"/>
      <c r="F295" s="202" t="s">
        <v>682</v>
      </c>
      <c r="G295" s="184"/>
      <c r="H295" s="184"/>
      <c r="I295" s="157"/>
      <c r="J295" s="184"/>
      <c r="K295" s="31"/>
      <c r="L295" s="32"/>
      <c r="M295" s="158"/>
      <c r="N295" s="159"/>
      <c r="O295" s="57"/>
      <c r="P295" s="57"/>
      <c r="Q295" s="57"/>
      <c r="R295" s="57"/>
      <c r="S295" s="57"/>
      <c r="T295" s="58"/>
      <c r="U295" s="31"/>
      <c r="V295" s="31"/>
      <c r="W295" s="31"/>
      <c r="X295" s="31"/>
      <c r="Y295" s="31"/>
      <c r="Z295" s="31"/>
      <c r="AA295" s="31"/>
      <c r="AB295" s="31"/>
      <c r="AC295" s="31"/>
      <c r="AD295" s="31"/>
      <c r="AE295" s="31"/>
      <c r="AT295" s="15" t="s">
        <v>202</v>
      </c>
      <c r="AU295" s="15" t="s">
        <v>96</v>
      </c>
    </row>
    <row r="296" spans="2:51" s="13" customFormat="1" ht="12">
      <c r="B296" s="160"/>
      <c r="C296" s="186"/>
      <c r="D296" s="201" t="s">
        <v>257</v>
      </c>
      <c r="E296" s="203" t="s">
        <v>1</v>
      </c>
      <c r="F296" s="204" t="s">
        <v>838</v>
      </c>
      <c r="G296" s="186"/>
      <c r="H296" s="205">
        <v>13.5</v>
      </c>
      <c r="I296" s="162"/>
      <c r="J296" s="186"/>
      <c r="L296" s="160"/>
      <c r="M296" s="163"/>
      <c r="N296" s="164"/>
      <c r="O296" s="164"/>
      <c r="P296" s="164"/>
      <c r="Q296" s="164"/>
      <c r="R296" s="164"/>
      <c r="S296" s="164"/>
      <c r="T296" s="165"/>
      <c r="AT296" s="161" t="s">
        <v>257</v>
      </c>
      <c r="AU296" s="161" t="s">
        <v>96</v>
      </c>
      <c r="AV296" s="13" t="s">
        <v>96</v>
      </c>
      <c r="AW296" s="13" t="s">
        <v>40</v>
      </c>
      <c r="AX296" s="13" t="s">
        <v>93</v>
      </c>
      <c r="AY296" s="161" t="s">
        <v>195</v>
      </c>
    </row>
    <row r="297" spans="2:63" s="12" customFormat="1" ht="22.9" customHeight="1">
      <c r="B297" s="135"/>
      <c r="C297" s="192"/>
      <c r="D297" s="193" t="s">
        <v>84</v>
      </c>
      <c r="E297" s="195" t="s">
        <v>229</v>
      </c>
      <c r="F297" s="195" t="s">
        <v>683</v>
      </c>
      <c r="G297" s="192"/>
      <c r="H297" s="192"/>
      <c r="I297" s="138"/>
      <c r="J297" s="185">
        <f>BK297</f>
        <v>0</v>
      </c>
      <c r="L297" s="135"/>
      <c r="M297" s="140"/>
      <c r="N297" s="141"/>
      <c r="O297" s="141"/>
      <c r="P297" s="142">
        <f>P298+SUM(P299:P310)</f>
        <v>0</v>
      </c>
      <c r="Q297" s="141"/>
      <c r="R297" s="142">
        <f>R298+SUM(R299:R310)</f>
        <v>0.0027</v>
      </c>
      <c r="S297" s="141"/>
      <c r="T297" s="143">
        <f>T298+SUM(T299:T310)</f>
        <v>0.045</v>
      </c>
      <c r="AR297" s="136" t="s">
        <v>93</v>
      </c>
      <c r="AT297" s="144" t="s">
        <v>84</v>
      </c>
      <c r="AU297" s="144" t="s">
        <v>93</v>
      </c>
      <c r="AY297" s="136" t="s">
        <v>195</v>
      </c>
      <c r="BK297" s="145">
        <f>BK298+SUM(BK299:BK310)</f>
        <v>0</v>
      </c>
    </row>
    <row r="298" spans="1:65" s="2" customFormat="1" ht="24.2" customHeight="1">
      <c r="A298" s="31"/>
      <c r="B298" s="148"/>
      <c r="C298" s="196" t="s">
        <v>594</v>
      </c>
      <c r="D298" s="196" t="s">
        <v>196</v>
      </c>
      <c r="E298" s="197" t="s">
        <v>685</v>
      </c>
      <c r="F298" s="198" t="s">
        <v>686</v>
      </c>
      <c r="G298" s="199" t="s">
        <v>312</v>
      </c>
      <c r="H298" s="200">
        <v>27</v>
      </c>
      <c r="I298" s="149"/>
      <c r="J298" s="183">
        <f>ROUND(I298*H298,2)</f>
        <v>0</v>
      </c>
      <c r="K298" s="150"/>
      <c r="L298" s="32"/>
      <c r="M298" s="151" t="s">
        <v>1</v>
      </c>
      <c r="N298" s="152" t="s">
        <v>50</v>
      </c>
      <c r="O298" s="57"/>
      <c r="P298" s="153">
        <f>O298*H298</f>
        <v>0</v>
      </c>
      <c r="Q298" s="153">
        <v>0.0001</v>
      </c>
      <c r="R298" s="153">
        <f>Q298*H298</f>
        <v>0.0027</v>
      </c>
      <c r="S298" s="153">
        <v>0</v>
      </c>
      <c r="T298" s="154">
        <f>S298*H298</f>
        <v>0</v>
      </c>
      <c r="U298" s="31"/>
      <c r="V298" s="31"/>
      <c r="W298" s="31"/>
      <c r="X298" s="31"/>
      <c r="Y298" s="31"/>
      <c r="Z298" s="31"/>
      <c r="AA298" s="31"/>
      <c r="AB298" s="31"/>
      <c r="AC298" s="31"/>
      <c r="AD298" s="31"/>
      <c r="AE298" s="31"/>
      <c r="AR298" s="155" t="s">
        <v>208</v>
      </c>
      <c r="AT298" s="155" t="s">
        <v>196</v>
      </c>
      <c r="AU298" s="155" t="s">
        <v>96</v>
      </c>
      <c r="AY298" s="15" t="s">
        <v>195</v>
      </c>
      <c r="BE298" s="156">
        <f>IF(N298="základní",J298,0)</f>
        <v>0</v>
      </c>
      <c r="BF298" s="156">
        <f>IF(N298="snížená",J298,0)</f>
        <v>0</v>
      </c>
      <c r="BG298" s="156">
        <f>IF(N298="zákl. přenesená",J298,0)</f>
        <v>0</v>
      </c>
      <c r="BH298" s="156">
        <f>IF(N298="sníž. přenesená",J298,0)</f>
        <v>0</v>
      </c>
      <c r="BI298" s="156">
        <f>IF(N298="nulová",J298,0)</f>
        <v>0</v>
      </c>
      <c r="BJ298" s="15" t="s">
        <v>93</v>
      </c>
      <c r="BK298" s="156">
        <f>ROUND(I298*H298,2)</f>
        <v>0</v>
      </c>
      <c r="BL298" s="15" t="s">
        <v>208</v>
      </c>
      <c r="BM298" s="155" t="s">
        <v>687</v>
      </c>
    </row>
    <row r="299" spans="1:47" s="2" customFormat="1" ht="19.5">
      <c r="A299" s="31"/>
      <c r="B299" s="32"/>
      <c r="C299" s="184"/>
      <c r="D299" s="201" t="s">
        <v>202</v>
      </c>
      <c r="E299" s="184"/>
      <c r="F299" s="202" t="s">
        <v>688</v>
      </c>
      <c r="G299" s="184"/>
      <c r="H299" s="184"/>
      <c r="I299" s="157"/>
      <c r="J299" s="184"/>
      <c r="K299" s="31"/>
      <c r="L299" s="32"/>
      <c r="M299" s="158"/>
      <c r="N299" s="159"/>
      <c r="O299" s="57"/>
      <c r="P299" s="57"/>
      <c r="Q299" s="57"/>
      <c r="R299" s="57"/>
      <c r="S299" s="57"/>
      <c r="T299" s="58"/>
      <c r="U299" s="31"/>
      <c r="V299" s="31"/>
      <c r="W299" s="31"/>
      <c r="X299" s="31"/>
      <c r="Y299" s="31"/>
      <c r="Z299" s="31"/>
      <c r="AA299" s="31"/>
      <c r="AB299" s="31"/>
      <c r="AC299" s="31"/>
      <c r="AD299" s="31"/>
      <c r="AE299" s="31"/>
      <c r="AT299" s="15" t="s">
        <v>202</v>
      </c>
      <c r="AU299" s="15" t="s">
        <v>96</v>
      </c>
    </row>
    <row r="300" spans="2:51" s="13" customFormat="1" ht="12">
      <c r="B300" s="160"/>
      <c r="C300" s="186"/>
      <c r="D300" s="201" t="s">
        <v>257</v>
      </c>
      <c r="E300" s="203" t="s">
        <v>1</v>
      </c>
      <c r="F300" s="204" t="s">
        <v>866</v>
      </c>
      <c r="G300" s="186"/>
      <c r="H300" s="205">
        <v>27</v>
      </c>
      <c r="I300" s="162"/>
      <c r="J300" s="186"/>
      <c r="L300" s="160"/>
      <c r="M300" s="163"/>
      <c r="N300" s="164"/>
      <c r="O300" s="164"/>
      <c r="P300" s="164"/>
      <c r="Q300" s="164"/>
      <c r="R300" s="164"/>
      <c r="S300" s="164"/>
      <c r="T300" s="165"/>
      <c r="AT300" s="161" t="s">
        <v>257</v>
      </c>
      <c r="AU300" s="161" t="s">
        <v>96</v>
      </c>
      <c r="AV300" s="13" t="s">
        <v>96</v>
      </c>
      <c r="AW300" s="13" t="s">
        <v>40</v>
      </c>
      <c r="AX300" s="13" t="s">
        <v>93</v>
      </c>
      <c r="AY300" s="161" t="s">
        <v>195</v>
      </c>
    </row>
    <row r="301" spans="1:65" s="2" customFormat="1" ht="24.2" customHeight="1">
      <c r="A301" s="31"/>
      <c r="B301" s="148"/>
      <c r="C301" s="196" t="s">
        <v>599</v>
      </c>
      <c r="D301" s="196" t="s">
        <v>196</v>
      </c>
      <c r="E301" s="197" t="s">
        <v>691</v>
      </c>
      <c r="F301" s="198" t="s">
        <v>692</v>
      </c>
      <c r="G301" s="199" t="s">
        <v>312</v>
      </c>
      <c r="H301" s="200">
        <v>27</v>
      </c>
      <c r="I301" s="149"/>
      <c r="J301" s="183">
        <f>ROUND(I301*H301,2)</f>
        <v>0</v>
      </c>
      <c r="K301" s="150"/>
      <c r="L301" s="32"/>
      <c r="M301" s="151" t="s">
        <v>1</v>
      </c>
      <c r="N301" s="152" t="s">
        <v>50</v>
      </c>
      <c r="O301" s="57"/>
      <c r="P301" s="153">
        <f>O301*H301</f>
        <v>0</v>
      </c>
      <c r="Q301" s="153">
        <v>0</v>
      </c>
      <c r="R301" s="153">
        <f>Q301*H301</f>
        <v>0</v>
      </c>
      <c r="S301" s="153">
        <v>0</v>
      </c>
      <c r="T301" s="154">
        <f>S301*H301</f>
        <v>0</v>
      </c>
      <c r="U301" s="31"/>
      <c r="V301" s="31"/>
      <c r="W301" s="31"/>
      <c r="X301" s="31"/>
      <c r="Y301" s="31"/>
      <c r="Z301" s="31"/>
      <c r="AA301" s="31"/>
      <c r="AB301" s="31"/>
      <c r="AC301" s="31"/>
      <c r="AD301" s="31"/>
      <c r="AE301" s="31"/>
      <c r="AR301" s="155" t="s">
        <v>208</v>
      </c>
      <c r="AT301" s="155" t="s">
        <v>196</v>
      </c>
      <c r="AU301" s="155" t="s">
        <v>96</v>
      </c>
      <c r="AY301" s="15" t="s">
        <v>195</v>
      </c>
      <c r="BE301" s="156">
        <f>IF(N301="základní",J301,0)</f>
        <v>0</v>
      </c>
      <c r="BF301" s="156">
        <f>IF(N301="snížená",J301,0)</f>
        <v>0</v>
      </c>
      <c r="BG301" s="156">
        <f>IF(N301="zákl. přenesená",J301,0)</f>
        <v>0</v>
      </c>
      <c r="BH301" s="156">
        <f>IF(N301="sníž. přenesená",J301,0)</f>
        <v>0</v>
      </c>
      <c r="BI301" s="156">
        <f>IF(N301="nulová",J301,0)</f>
        <v>0</v>
      </c>
      <c r="BJ301" s="15" t="s">
        <v>93</v>
      </c>
      <c r="BK301" s="156">
        <f>ROUND(I301*H301,2)</f>
        <v>0</v>
      </c>
      <c r="BL301" s="15" t="s">
        <v>208</v>
      </c>
      <c r="BM301" s="155" t="s">
        <v>693</v>
      </c>
    </row>
    <row r="302" spans="1:47" s="2" customFormat="1" ht="19.5">
      <c r="A302" s="31"/>
      <c r="B302" s="32"/>
      <c r="C302" s="184"/>
      <c r="D302" s="201" t="s">
        <v>202</v>
      </c>
      <c r="E302" s="184"/>
      <c r="F302" s="202" t="s">
        <v>694</v>
      </c>
      <c r="G302" s="184"/>
      <c r="H302" s="184"/>
      <c r="I302" s="157"/>
      <c r="J302" s="184"/>
      <c r="K302" s="31"/>
      <c r="L302" s="32"/>
      <c r="M302" s="158"/>
      <c r="N302" s="159"/>
      <c r="O302" s="57"/>
      <c r="P302" s="57"/>
      <c r="Q302" s="57"/>
      <c r="R302" s="57"/>
      <c r="S302" s="57"/>
      <c r="T302" s="58"/>
      <c r="U302" s="31"/>
      <c r="V302" s="31"/>
      <c r="W302" s="31"/>
      <c r="X302" s="31"/>
      <c r="Y302" s="31"/>
      <c r="Z302" s="31"/>
      <c r="AA302" s="31"/>
      <c r="AB302" s="31"/>
      <c r="AC302" s="31"/>
      <c r="AD302" s="31"/>
      <c r="AE302" s="31"/>
      <c r="AT302" s="15" t="s">
        <v>202</v>
      </c>
      <c r="AU302" s="15" t="s">
        <v>96</v>
      </c>
    </row>
    <row r="303" spans="2:51" s="13" customFormat="1" ht="12">
      <c r="B303" s="160"/>
      <c r="C303" s="186"/>
      <c r="D303" s="201" t="s">
        <v>257</v>
      </c>
      <c r="E303" s="203" t="s">
        <v>1</v>
      </c>
      <c r="F303" s="204" t="s">
        <v>866</v>
      </c>
      <c r="G303" s="186"/>
      <c r="H303" s="205">
        <v>27</v>
      </c>
      <c r="I303" s="162"/>
      <c r="J303" s="186"/>
      <c r="L303" s="160"/>
      <c r="M303" s="163"/>
      <c r="N303" s="164"/>
      <c r="O303" s="164"/>
      <c r="P303" s="164"/>
      <c r="Q303" s="164"/>
      <c r="R303" s="164"/>
      <c r="S303" s="164"/>
      <c r="T303" s="165"/>
      <c r="AT303" s="161" t="s">
        <v>257</v>
      </c>
      <c r="AU303" s="161" t="s">
        <v>96</v>
      </c>
      <c r="AV303" s="13" t="s">
        <v>96</v>
      </c>
      <c r="AW303" s="13" t="s">
        <v>40</v>
      </c>
      <c r="AX303" s="13" t="s">
        <v>93</v>
      </c>
      <c r="AY303" s="161" t="s">
        <v>195</v>
      </c>
    </row>
    <row r="304" spans="1:65" s="2" customFormat="1" ht="16.5" customHeight="1">
      <c r="A304" s="31"/>
      <c r="B304" s="148"/>
      <c r="C304" s="196" t="s">
        <v>603</v>
      </c>
      <c r="D304" s="196" t="s">
        <v>196</v>
      </c>
      <c r="E304" s="197" t="s">
        <v>696</v>
      </c>
      <c r="F304" s="198" t="s">
        <v>697</v>
      </c>
      <c r="G304" s="199" t="s">
        <v>312</v>
      </c>
      <c r="H304" s="200">
        <v>3</v>
      </c>
      <c r="I304" s="149"/>
      <c r="J304" s="183">
        <f>ROUND(I304*H304,2)</f>
        <v>0</v>
      </c>
      <c r="K304" s="150"/>
      <c r="L304" s="32"/>
      <c r="M304" s="151" t="s">
        <v>1</v>
      </c>
      <c r="N304" s="152" t="s">
        <v>50</v>
      </c>
      <c r="O304" s="57"/>
      <c r="P304" s="153">
        <f>O304*H304</f>
        <v>0</v>
      </c>
      <c r="Q304" s="153">
        <v>0</v>
      </c>
      <c r="R304" s="153">
        <f>Q304*H304</f>
        <v>0</v>
      </c>
      <c r="S304" s="153">
        <v>0</v>
      </c>
      <c r="T304" s="154">
        <f>S304*H304</f>
        <v>0</v>
      </c>
      <c r="U304" s="31"/>
      <c r="V304" s="31"/>
      <c r="W304" s="31"/>
      <c r="X304" s="31"/>
      <c r="Y304" s="31"/>
      <c r="Z304" s="31"/>
      <c r="AA304" s="31"/>
      <c r="AB304" s="31"/>
      <c r="AC304" s="31"/>
      <c r="AD304" s="31"/>
      <c r="AE304" s="31"/>
      <c r="AR304" s="155" t="s">
        <v>208</v>
      </c>
      <c r="AT304" s="155" t="s">
        <v>196</v>
      </c>
      <c r="AU304" s="155" t="s">
        <v>96</v>
      </c>
      <c r="AY304" s="15" t="s">
        <v>195</v>
      </c>
      <c r="BE304" s="156">
        <f>IF(N304="základní",J304,0)</f>
        <v>0</v>
      </c>
      <c r="BF304" s="156">
        <f>IF(N304="snížená",J304,0)</f>
        <v>0</v>
      </c>
      <c r="BG304" s="156">
        <f>IF(N304="zákl. přenesená",J304,0)</f>
        <v>0</v>
      </c>
      <c r="BH304" s="156">
        <f>IF(N304="sníž. přenesená",J304,0)</f>
        <v>0</v>
      </c>
      <c r="BI304" s="156">
        <f>IF(N304="nulová",J304,0)</f>
        <v>0</v>
      </c>
      <c r="BJ304" s="15" t="s">
        <v>93</v>
      </c>
      <c r="BK304" s="156">
        <f>ROUND(I304*H304,2)</f>
        <v>0</v>
      </c>
      <c r="BL304" s="15" t="s">
        <v>208</v>
      </c>
      <c r="BM304" s="155" t="s">
        <v>698</v>
      </c>
    </row>
    <row r="305" spans="1:47" s="2" customFormat="1" ht="19.5">
      <c r="A305" s="31"/>
      <c r="B305" s="32"/>
      <c r="C305" s="184"/>
      <c r="D305" s="201" t="s">
        <v>202</v>
      </c>
      <c r="E305" s="184"/>
      <c r="F305" s="202" t="s">
        <v>699</v>
      </c>
      <c r="G305" s="184"/>
      <c r="H305" s="184"/>
      <c r="I305" s="157"/>
      <c r="J305" s="184"/>
      <c r="K305" s="31"/>
      <c r="L305" s="32"/>
      <c r="M305" s="158"/>
      <c r="N305" s="159"/>
      <c r="O305" s="57"/>
      <c r="P305" s="57"/>
      <c r="Q305" s="57"/>
      <c r="R305" s="57"/>
      <c r="S305" s="57"/>
      <c r="T305" s="58"/>
      <c r="U305" s="31"/>
      <c r="V305" s="31"/>
      <c r="W305" s="31"/>
      <c r="X305" s="31"/>
      <c r="Y305" s="31"/>
      <c r="Z305" s="31"/>
      <c r="AA305" s="31"/>
      <c r="AB305" s="31"/>
      <c r="AC305" s="31"/>
      <c r="AD305" s="31"/>
      <c r="AE305" s="31"/>
      <c r="AT305" s="15" t="s">
        <v>202</v>
      </c>
      <c r="AU305" s="15" t="s">
        <v>96</v>
      </c>
    </row>
    <row r="306" spans="2:51" s="13" customFormat="1" ht="12">
      <c r="B306" s="160"/>
      <c r="C306" s="186"/>
      <c r="D306" s="201" t="s">
        <v>257</v>
      </c>
      <c r="E306" s="203" t="s">
        <v>1</v>
      </c>
      <c r="F306" s="204" t="s">
        <v>795</v>
      </c>
      <c r="G306" s="186"/>
      <c r="H306" s="205">
        <v>3</v>
      </c>
      <c r="I306" s="162"/>
      <c r="J306" s="186"/>
      <c r="L306" s="160"/>
      <c r="M306" s="163"/>
      <c r="N306" s="164"/>
      <c r="O306" s="164"/>
      <c r="P306" s="164"/>
      <c r="Q306" s="164"/>
      <c r="R306" s="164"/>
      <c r="S306" s="164"/>
      <c r="T306" s="165"/>
      <c r="AT306" s="161" t="s">
        <v>257</v>
      </c>
      <c r="AU306" s="161" t="s">
        <v>96</v>
      </c>
      <c r="AV306" s="13" t="s">
        <v>96</v>
      </c>
      <c r="AW306" s="13" t="s">
        <v>40</v>
      </c>
      <c r="AX306" s="13" t="s">
        <v>93</v>
      </c>
      <c r="AY306" s="161" t="s">
        <v>195</v>
      </c>
    </row>
    <row r="307" spans="1:65" s="2" customFormat="1" ht="16.5" customHeight="1">
      <c r="A307" s="31"/>
      <c r="B307" s="148"/>
      <c r="C307" s="196" t="s">
        <v>607</v>
      </c>
      <c r="D307" s="196" t="s">
        <v>196</v>
      </c>
      <c r="E307" s="197" t="s">
        <v>701</v>
      </c>
      <c r="F307" s="198" t="s">
        <v>702</v>
      </c>
      <c r="G307" s="199" t="s">
        <v>296</v>
      </c>
      <c r="H307" s="200">
        <v>4.5</v>
      </c>
      <c r="I307" s="149"/>
      <c r="J307" s="183">
        <f>ROUND(I307*H307,2)</f>
        <v>0</v>
      </c>
      <c r="K307" s="150"/>
      <c r="L307" s="32"/>
      <c r="M307" s="151" t="s">
        <v>1</v>
      </c>
      <c r="N307" s="152" t="s">
        <v>50</v>
      </c>
      <c r="O307" s="57"/>
      <c r="P307" s="153">
        <f>O307*H307</f>
        <v>0</v>
      </c>
      <c r="Q307" s="153">
        <v>0</v>
      </c>
      <c r="R307" s="153">
        <f>Q307*H307</f>
        <v>0</v>
      </c>
      <c r="S307" s="153">
        <v>0.01</v>
      </c>
      <c r="T307" s="154">
        <f>S307*H307</f>
        <v>0.045</v>
      </c>
      <c r="U307" s="31"/>
      <c r="V307" s="31"/>
      <c r="W307" s="31"/>
      <c r="X307" s="31"/>
      <c r="Y307" s="31"/>
      <c r="Z307" s="31"/>
      <c r="AA307" s="31"/>
      <c r="AB307" s="31"/>
      <c r="AC307" s="31"/>
      <c r="AD307" s="31"/>
      <c r="AE307" s="31"/>
      <c r="AR307" s="155" t="s">
        <v>208</v>
      </c>
      <c r="AT307" s="155" t="s">
        <v>196</v>
      </c>
      <c r="AU307" s="155" t="s">
        <v>96</v>
      </c>
      <c r="AY307" s="15" t="s">
        <v>195</v>
      </c>
      <c r="BE307" s="156">
        <f>IF(N307="základní",J307,0)</f>
        <v>0</v>
      </c>
      <c r="BF307" s="156">
        <f>IF(N307="snížená",J307,0)</f>
        <v>0</v>
      </c>
      <c r="BG307" s="156">
        <f>IF(N307="zákl. přenesená",J307,0)</f>
        <v>0</v>
      </c>
      <c r="BH307" s="156">
        <f>IF(N307="sníž. přenesená",J307,0)</f>
        <v>0</v>
      </c>
      <c r="BI307" s="156">
        <f>IF(N307="nulová",J307,0)</f>
        <v>0</v>
      </c>
      <c r="BJ307" s="15" t="s">
        <v>93</v>
      </c>
      <c r="BK307" s="156">
        <f>ROUND(I307*H307,2)</f>
        <v>0</v>
      </c>
      <c r="BL307" s="15" t="s">
        <v>208</v>
      </c>
      <c r="BM307" s="155" t="s">
        <v>703</v>
      </c>
    </row>
    <row r="308" spans="1:47" s="2" customFormat="1" ht="19.5">
      <c r="A308" s="31"/>
      <c r="B308" s="32"/>
      <c r="C308" s="184"/>
      <c r="D308" s="201" t="s">
        <v>202</v>
      </c>
      <c r="E308" s="184"/>
      <c r="F308" s="202" t="s">
        <v>704</v>
      </c>
      <c r="G308" s="184"/>
      <c r="H308" s="184"/>
      <c r="I308" s="157"/>
      <c r="J308" s="184"/>
      <c r="K308" s="31"/>
      <c r="L308" s="32"/>
      <c r="M308" s="158"/>
      <c r="N308" s="159"/>
      <c r="O308" s="57"/>
      <c r="P308" s="57"/>
      <c r="Q308" s="57"/>
      <c r="R308" s="57"/>
      <c r="S308" s="57"/>
      <c r="T308" s="58"/>
      <c r="U308" s="31"/>
      <c r="V308" s="31"/>
      <c r="W308" s="31"/>
      <c r="X308" s="31"/>
      <c r="Y308" s="31"/>
      <c r="Z308" s="31"/>
      <c r="AA308" s="31"/>
      <c r="AB308" s="31"/>
      <c r="AC308" s="31"/>
      <c r="AD308" s="31"/>
      <c r="AE308" s="31"/>
      <c r="AT308" s="15" t="s">
        <v>202</v>
      </c>
      <c r="AU308" s="15" t="s">
        <v>96</v>
      </c>
    </row>
    <row r="309" spans="2:51" s="13" customFormat="1" ht="12">
      <c r="B309" s="160"/>
      <c r="C309" s="186"/>
      <c r="D309" s="201" t="s">
        <v>257</v>
      </c>
      <c r="E309" s="203" t="s">
        <v>1</v>
      </c>
      <c r="F309" s="204" t="s">
        <v>867</v>
      </c>
      <c r="G309" s="186"/>
      <c r="H309" s="205">
        <v>4.5</v>
      </c>
      <c r="I309" s="162"/>
      <c r="J309" s="186"/>
      <c r="L309" s="160"/>
      <c r="M309" s="163"/>
      <c r="N309" s="164"/>
      <c r="O309" s="164"/>
      <c r="P309" s="164"/>
      <c r="Q309" s="164"/>
      <c r="R309" s="164"/>
      <c r="S309" s="164"/>
      <c r="T309" s="165"/>
      <c r="AT309" s="161" t="s">
        <v>257</v>
      </c>
      <c r="AU309" s="161" t="s">
        <v>96</v>
      </c>
      <c r="AV309" s="13" t="s">
        <v>96</v>
      </c>
      <c r="AW309" s="13" t="s">
        <v>40</v>
      </c>
      <c r="AX309" s="13" t="s">
        <v>93</v>
      </c>
      <c r="AY309" s="161" t="s">
        <v>195</v>
      </c>
    </row>
    <row r="310" spans="2:63" s="12" customFormat="1" ht="20.85" customHeight="1">
      <c r="B310" s="135"/>
      <c r="C310" s="192"/>
      <c r="D310" s="193" t="s">
        <v>84</v>
      </c>
      <c r="E310" s="195" t="s">
        <v>706</v>
      </c>
      <c r="F310" s="195" t="s">
        <v>707</v>
      </c>
      <c r="G310" s="192"/>
      <c r="H310" s="192"/>
      <c r="I310" s="138"/>
      <c r="J310" s="185">
        <f>BK310</f>
        <v>0</v>
      </c>
      <c r="L310" s="135"/>
      <c r="M310" s="140"/>
      <c r="N310" s="141"/>
      <c r="O310" s="141"/>
      <c r="P310" s="142">
        <f>SUM(P311:P332)</f>
        <v>0</v>
      </c>
      <c r="Q310" s="141"/>
      <c r="R310" s="142">
        <f>SUM(R311:R332)</f>
        <v>0</v>
      </c>
      <c r="S310" s="141"/>
      <c r="T310" s="143">
        <f>SUM(T311:T332)</f>
        <v>0</v>
      </c>
      <c r="AR310" s="136" t="s">
        <v>93</v>
      </c>
      <c r="AT310" s="144" t="s">
        <v>84</v>
      </c>
      <c r="AU310" s="144" t="s">
        <v>96</v>
      </c>
      <c r="AY310" s="136" t="s">
        <v>195</v>
      </c>
      <c r="BK310" s="145">
        <f>SUM(BK311:BK332)</f>
        <v>0</v>
      </c>
    </row>
    <row r="311" spans="1:65" s="2" customFormat="1" ht="21.75" customHeight="1">
      <c r="A311" s="31"/>
      <c r="B311" s="148"/>
      <c r="C311" s="196" t="s">
        <v>611</v>
      </c>
      <c r="D311" s="196" t="s">
        <v>196</v>
      </c>
      <c r="E311" s="197" t="s">
        <v>709</v>
      </c>
      <c r="F311" s="198" t="s">
        <v>710</v>
      </c>
      <c r="G311" s="199" t="s">
        <v>312</v>
      </c>
      <c r="H311" s="200">
        <v>3</v>
      </c>
      <c r="I311" s="149"/>
      <c r="J311" s="183">
        <f>ROUND(I311*H311,2)</f>
        <v>0</v>
      </c>
      <c r="K311" s="150"/>
      <c r="L311" s="32"/>
      <c r="M311" s="151" t="s">
        <v>1</v>
      </c>
      <c r="N311" s="152" t="s">
        <v>50</v>
      </c>
      <c r="O311" s="57"/>
      <c r="P311" s="153">
        <f>O311*H311</f>
        <v>0</v>
      </c>
      <c r="Q311" s="153">
        <v>0</v>
      </c>
      <c r="R311" s="153">
        <f>Q311*H311</f>
        <v>0</v>
      </c>
      <c r="S311" s="153">
        <v>0</v>
      </c>
      <c r="T311" s="154">
        <f>S311*H311</f>
        <v>0</v>
      </c>
      <c r="U311" s="31"/>
      <c r="V311" s="31"/>
      <c r="W311" s="31"/>
      <c r="X311" s="31"/>
      <c r="Y311" s="31"/>
      <c r="Z311" s="31"/>
      <c r="AA311" s="31"/>
      <c r="AB311" s="31"/>
      <c r="AC311" s="31"/>
      <c r="AD311" s="31"/>
      <c r="AE311" s="31"/>
      <c r="AR311" s="155" t="s">
        <v>208</v>
      </c>
      <c r="AT311" s="155" t="s">
        <v>196</v>
      </c>
      <c r="AU311" s="155" t="s">
        <v>150</v>
      </c>
      <c r="AY311" s="15" t="s">
        <v>195</v>
      </c>
      <c r="BE311" s="156">
        <f>IF(N311="základní",J311,0)</f>
        <v>0</v>
      </c>
      <c r="BF311" s="156">
        <f>IF(N311="snížená",J311,0)</f>
        <v>0</v>
      </c>
      <c r="BG311" s="156">
        <f>IF(N311="zákl. přenesená",J311,0)</f>
        <v>0</v>
      </c>
      <c r="BH311" s="156">
        <f>IF(N311="sníž. přenesená",J311,0)</f>
        <v>0</v>
      </c>
      <c r="BI311" s="156">
        <f>IF(N311="nulová",J311,0)</f>
        <v>0</v>
      </c>
      <c r="BJ311" s="15" t="s">
        <v>93</v>
      </c>
      <c r="BK311" s="156">
        <f>ROUND(I311*H311,2)</f>
        <v>0</v>
      </c>
      <c r="BL311" s="15" t="s">
        <v>208</v>
      </c>
      <c r="BM311" s="155" t="s">
        <v>711</v>
      </c>
    </row>
    <row r="312" spans="1:47" s="2" customFormat="1" ht="19.5">
      <c r="A312" s="31"/>
      <c r="B312" s="32"/>
      <c r="C312" s="184"/>
      <c r="D312" s="201" t="s">
        <v>202</v>
      </c>
      <c r="E312" s="184"/>
      <c r="F312" s="202" t="s">
        <v>712</v>
      </c>
      <c r="G312" s="184"/>
      <c r="H312" s="184"/>
      <c r="I312" s="157"/>
      <c r="J312" s="184"/>
      <c r="K312" s="31"/>
      <c r="L312" s="32"/>
      <c r="M312" s="158"/>
      <c r="N312" s="159"/>
      <c r="O312" s="57"/>
      <c r="P312" s="57"/>
      <c r="Q312" s="57"/>
      <c r="R312" s="57"/>
      <c r="S312" s="57"/>
      <c r="T312" s="58"/>
      <c r="U312" s="31"/>
      <c r="V312" s="31"/>
      <c r="W312" s="31"/>
      <c r="X312" s="31"/>
      <c r="Y312" s="31"/>
      <c r="Z312" s="31"/>
      <c r="AA312" s="31"/>
      <c r="AB312" s="31"/>
      <c r="AC312" s="31"/>
      <c r="AD312" s="31"/>
      <c r="AE312" s="31"/>
      <c r="AT312" s="15" t="s">
        <v>202</v>
      </c>
      <c r="AU312" s="15" t="s">
        <v>150</v>
      </c>
    </row>
    <row r="313" spans="2:51" s="13" customFormat="1" ht="12">
      <c r="B313" s="160"/>
      <c r="C313" s="186"/>
      <c r="D313" s="201" t="s">
        <v>257</v>
      </c>
      <c r="E313" s="203" t="s">
        <v>1</v>
      </c>
      <c r="F313" s="204" t="s">
        <v>795</v>
      </c>
      <c r="G313" s="186"/>
      <c r="H313" s="205">
        <v>3</v>
      </c>
      <c r="I313" s="162"/>
      <c r="J313" s="186"/>
      <c r="L313" s="160"/>
      <c r="M313" s="163"/>
      <c r="N313" s="164"/>
      <c r="O313" s="164"/>
      <c r="P313" s="164"/>
      <c r="Q313" s="164"/>
      <c r="R313" s="164"/>
      <c r="S313" s="164"/>
      <c r="T313" s="165"/>
      <c r="AT313" s="161" t="s">
        <v>257</v>
      </c>
      <c r="AU313" s="161" t="s">
        <v>150</v>
      </c>
      <c r="AV313" s="13" t="s">
        <v>96</v>
      </c>
      <c r="AW313" s="13" t="s">
        <v>40</v>
      </c>
      <c r="AX313" s="13" t="s">
        <v>93</v>
      </c>
      <c r="AY313" s="161" t="s">
        <v>195</v>
      </c>
    </row>
    <row r="314" spans="1:65" s="2" customFormat="1" ht="24.2" customHeight="1">
      <c r="A314" s="31"/>
      <c r="B314" s="148"/>
      <c r="C314" s="196" t="s">
        <v>615</v>
      </c>
      <c r="D314" s="196" t="s">
        <v>196</v>
      </c>
      <c r="E314" s="197" t="s">
        <v>714</v>
      </c>
      <c r="F314" s="198" t="s">
        <v>715</v>
      </c>
      <c r="G314" s="199" t="s">
        <v>330</v>
      </c>
      <c r="H314" s="200">
        <v>8.775</v>
      </c>
      <c r="I314" s="149"/>
      <c r="J314" s="183">
        <f>ROUND(I314*H314,2)</f>
        <v>0</v>
      </c>
      <c r="K314" s="150"/>
      <c r="L314" s="32"/>
      <c r="M314" s="151" t="s">
        <v>1</v>
      </c>
      <c r="N314" s="152" t="s">
        <v>50</v>
      </c>
      <c r="O314" s="57"/>
      <c r="P314" s="153">
        <f>O314*H314</f>
        <v>0</v>
      </c>
      <c r="Q314" s="153">
        <v>0</v>
      </c>
      <c r="R314" s="153">
        <f>Q314*H314</f>
        <v>0</v>
      </c>
      <c r="S314" s="153">
        <v>0</v>
      </c>
      <c r="T314" s="154">
        <f>S314*H314</f>
        <v>0</v>
      </c>
      <c r="U314" s="31"/>
      <c r="V314" s="31"/>
      <c r="W314" s="31"/>
      <c r="X314" s="31"/>
      <c r="Y314" s="31"/>
      <c r="Z314" s="31"/>
      <c r="AA314" s="31"/>
      <c r="AB314" s="31"/>
      <c r="AC314" s="31"/>
      <c r="AD314" s="31"/>
      <c r="AE314" s="31"/>
      <c r="AR314" s="155" t="s">
        <v>208</v>
      </c>
      <c r="AT314" s="155" t="s">
        <v>196</v>
      </c>
      <c r="AU314" s="155" t="s">
        <v>150</v>
      </c>
      <c r="AY314" s="15" t="s">
        <v>195</v>
      </c>
      <c r="BE314" s="156">
        <f>IF(N314="základní",J314,0)</f>
        <v>0</v>
      </c>
      <c r="BF314" s="156">
        <f>IF(N314="snížená",J314,0)</f>
        <v>0</v>
      </c>
      <c r="BG314" s="156">
        <f>IF(N314="zákl. přenesená",J314,0)</f>
        <v>0</v>
      </c>
      <c r="BH314" s="156">
        <f>IF(N314="sníž. přenesená",J314,0)</f>
        <v>0</v>
      </c>
      <c r="BI314" s="156">
        <f>IF(N314="nulová",J314,0)</f>
        <v>0</v>
      </c>
      <c r="BJ314" s="15" t="s">
        <v>93</v>
      </c>
      <c r="BK314" s="156">
        <f>ROUND(I314*H314,2)</f>
        <v>0</v>
      </c>
      <c r="BL314" s="15" t="s">
        <v>208</v>
      </c>
      <c r="BM314" s="155" t="s">
        <v>716</v>
      </c>
    </row>
    <row r="315" spans="1:47" s="2" customFormat="1" ht="19.5">
      <c r="A315" s="31"/>
      <c r="B315" s="32"/>
      <c r="C315" s="184"/>
      <c r="D315" s="201" t="s">
        <v>202</v>
      </c>
      <c r="E315" s="184"/>
      <c r="F315" s="202" t="s">
        <v>717</v>
      </c>
      <c r="G315" s="184"/>
      <c r="H315" s="184"/>
      <c r="I315" s="157"/>
      <c r="J315" s="184"/>
      <c r="K315" s="31"/>
      <c r="L315" s="32"/>
      <c r="M315" s="158"/>
      <c r="N315" s="159"/>
      <c r="O315" s="57"/>
      <c r="P315" s="57"/>
      <c r="Q315" s="57"/>
      <c r="R315" s="57"/>
      <c r="S315" s="57"/>
      <c r="T315" s="58"/>
      <c r="U315" s="31"/>
      <c r="V315" s="31"/>
      <c r="W315" s="31"/>
      <c r="X315" s="31"/>
      <c r="Y315" s="31"/>
      <c r="Z315" s="31"/>
      <c r="AA315" s="31"/>
      <c r="AB315" s="31"/>
      <c r="AC315" s="31"/>
      <c r="AD315" s="31"/>
      <c r="AE315" s="31"/>
      <c r="AT315" s="15" t="s">
        <v>202</v>
      </c>
      <c r="AU315" s="15" t="s">
        <v>150</v>
      </c>
    </row>
    <row r="316" spans="2:51" s="13" customFormat="1" ht="12">
      <c r="B316" s="160"/>
      <c r="C316" s="186"/>
      <c r="D316" s="201" t="s">
        <v>257</v>
      </c>
      <c r="E316" s="203" t="s">
        <v>1</v>
      </c>
      <c r="F316" s="204" t="s">
        <v>868</v>
      </c>
      <c r="G316" s="186"/>
      <c r="H316" s="205">
        <v>0.675</v>
      </c>
      <c r="I316" s="162"/>
      <c r="J316" s="186"/>
      <c r="L316" s="160"/>
      <c r="M316" s="163"/>
      <c r="N316" s="164"/>
      <c r="O316" s="164"/>
      <c r="P316" s="164"/>
      <c r="Q316" s="164"/>
      <c r="R316" s="164"/>
      <c r="S316" s="164"/>
      <c r="T316" s="165"/>
      <c r="AT316" s="161" t="s">
        <v>257</v>
      </c>
      <c r="AU316" s="161" t="s">
        <v>150</v>
      </c>
      <c r="AV316" s="13" t="s">
        <v>96</v>
      </c>
      <c r="AW316" s="13" t="s">
        <v>40</v>
      </c>
      <c r="AX316" s="13" t="s">
        <v>85</v>
      </c>
      <c r="AY316" s="161" t="s">
        <v>195</v>
      </c>
    </row>
    <row r="317" spans="2:51" s="13" customFormat="1" ht="12">
      <c r="B317" s="160"/>
      <c r="C317" s="186"/>
      <c r="D317" s="201" t="s">
        <v>257</v>
      </c>
      <c r="E317" s="203" t="s">
        <v>1</v>
      </c>
      <c r="F317" s="204" t="s">
        <v>869</v>
      </c>
      <c r="G317" s="186"/>
      <c r="H317" s="205">
        <v>8.1</v>
      </c>
      <c r="I317" s="162"/>
      <c r="J317" s="186"/>
      <c r="L317" s="160"/>
      <c r="M317" s="163"/>
      <c r="N317" s="164"/>
      <c r="O317" s="164"/>
      <c r="P317" s="164"/>
      <c r="Q317" s="164"/>
      <c r="R317" s="164"/>
      <c r="S317" s="164"/>
      <c r="T317" s="165"/>
      <c r="AT317" s="161" t="s">
        <v>257</v>
      </c>
      <c r="AU317" s="161" t="s">
        <v>150</v>
      </c>
      <c r="AV317" s="13" t="s">
        <v>96</v>
      </c>
      <c r="AW317" s="13" t="s">
        <v>40</v>
      </c>
      <c r="AX317" s="13" t="s">
        <v>85</v>
      </c>
      <c r="AY317" s="161" t="s">
        <v>195</v>
      </c>
    </row>
    <row r="318" spans="1:65" s="2" customFormat="1" ht="24.2" customHeight="1">
      <c r="A318" s="31"/>
      <c r="B318" s="148"/>
      <c r="C318" s="196" t="s">
        <v>619</v>
      </c>
      <c r="D318" s="196" t="s">
        <v>196</v>
      </c>
      <c r="E318" s="197" t="s">
        <v>721</v>
      </c>
      <c r="F318" s="198" t="s">
        <v>722</v>
      </c>
      <c r="G318" s="199" t="s">
        <v>330</v>
      </c>
      <c r="H318" s="200">
        <v>149.175</v>
      </c>
      <c r="I318" s="149"/>
      <c r="J318" s="183">
        <f>ROUND(I318*H318,2)</f>
        <v>0</v>
      </c>
      <c r="K318" s="150"/>
      <c r="L318" s="32"/>
      <c r="M318" s="151" t="s">
        <v>1</v>
      </c>
      <c r="N318" s="152" t="s">
        <v>50</v>
      </c>
      <c r="O318" s="57"/>
      <c r="P318" s="153">
        <f>O318*H318</f>
        <v>0</v>
      </c>
      <c r="Q318" s="153">
        <v>0</v>
      </c>
      <c r="R318" s="153">
        <f>Q318*H318</f>
        <v>0</v>
      </c>
      <c r="S318" s="153">
        <v>0</v>
      </c>
      <c r="T318" s="154">
        <f>S318*H318</f>
        <v>0</v>
      </c>
      <c r="U318" s="31"/>
      <c r="V318" s="31"/>
      <c r="W318" s="31"/>
      <c r="X318" s="31"/>
      <c r="Y318" s="31"/>
      <c r="Z318" s="31"/>
      <c r="AA318" s="31"/>
      <c r="AB318" s="31"/>
      <c r="AC318" s="31"/>
      <c r="AD318" s="31"/>
      <c r="AE318" s="31"/>
      <c r="AR318" s="155" t="s">
        <v>208</v>
      </c>
      <c r="AT318" s="155" t="s">
        <v>196</v>
      </c>
      <c r="AU318" s="155" t="s">
        <v>150</v>
      </c>
      <c r="AY318" s="15" t="s">
        <v>195</v>
      </c>
      <c r="BE318" s="156">
        <f>IF(N318="základní",J318,0)</f>
        <v>0</v>
      </c>
      <c r="BF318" s="156">
        <f>IF(N318="snížená",J318,0)</f>
        <v>0</v>
      </c>
      <c r="BG318" s="156">
        <f>IF(N318="zákl. přenesená",J318,0)</f>
        <v>0</v>
      </c>
      <c r="BH318" s="156">
        <f>IF(N318="sníž. přenesená",J318,0)</f>
        <v>0</v>
      </c>
      <c r="BI318" s="156">
        <f>IF(N318="nulová",J318,0)</f>
        <v>0</v>
      </c>
      <c r="BJ318" s="15" t="s">
        <v>93</v>
      </c>
      <c r="BK318" s="156">
        <f>ROUND(I318*H318,2)</f>
        <v>0</v>
      </c>
      <c r="BL318" s="15" t="s">
        <v>208</v>
      </c>
      <c r="BM318" s="155" t="s">
        <v>723</v>
      </c>
    </row>
    <row r="319" spans="1:47" s="2" customFormat="1" ht="19.5">
      <c r="A319" s="31"/>
      <c r="B319" s="32"/>
      <c r="C319" s="184"/>
      <c r="D319" s="201" t="s">
        <v>202</v>
      </c>
      <c r="E319" s="184"/>
      <c r="F319" s="202" t="s">
        <v>722</v>
      </c>
      <c r="G319" s="184"/>
      <c r="H319" s="184"/>
      <c r="I319" s="157"/>
      <c r="J319" s="184"/>
      <c r="K319" s="31"/>
      <c r="L319" s="32"/>
      <c r="M319" s="158"/>
      <c r="N319" s="159"/>
      <c r="O319" s="57"/>
      <c r="P319" s="57"/>
      <c r="Q319" s="57"/>
      <c r="R319" s="57"/>
      <c r="S319" s="57"/>
      <c r="T319" s="58"/>
      <c r="U319" s="31"/>
      <c r="V319" s="31"/>
      <c r="W319" s="31"/>
      <c r="X319" s="31"/>
      <c r="Y319" s="31"/>
      <c r="Z319" s="31"/>
      <c r="AA319" s="31"/>
      <c r="AB319" s="31"/>
      <c r="AC319" s="31"/>
      <c r="AD319" s="31"/>
      <c r="AE319" s="31"/>
      <c r="AT319" s="15" t="s">
        <v>202</v>
      </c>
      <c r="AU319" s="15" t="s">
        <v>150</v>
      </c>
    </row>
    <row r="320" spans="2:51" s="13" customFormat="1" ht="12">
      <c r="B320" s="160"/>
      <c r="C320" s="186"/>
      <c r="D320" s="201" t="s">
        <v>257</v>
      </c>
      <c r="E320" s="203" t="s">
        <v>1</v>
      </c>
      <c r="F320" s="204" t="s">
        <v>870</v>
      </c>
      <c r="G320" s="186"/>
      <c r="H320" s="205">
        <v>11.475</v>
      </c>
      <c r="I320" s="162"/>
      <c r="J320" s="186"/>
      <c r="L320" s="160"/>
      <c r="M320" s="163"/>
      <c r="N320" s="164"/>
      <c r="O320" s="164"/>
      <c r="P320" s="164"/>
      <c r="Q320" s="164"/>
      <c r="R320" s="164"/>
      <c r="S320" s="164"/>
      <c r="T320" s="165"/>
      <c r="AT320" s="161" t="s">
        <v>257</v>
      </c>
      <c r="AU320" s="161" t="s">
        <v>150</v>
      </c>
      <c r="AV320" s="13" t="s">
        <v>96</v>
      </c>
      <c r="AW320" s="13" t="s">
        <v>40</v>
      </c>
      <c r="AX320" s="13" t="s">
        <v>85</v>
      </c>
      <c r="AY320" s="161" t="s">
        <v>195</v>
      </c>
    </row>
    <row r="321" spans="2:51" s="13" customFormat="1" ht="12">
      <c r="B321" s="160"/>
      <c r="C321" s="186"/>
      <c r="D321" s="201" t="s">
        <v>257</v>
      </c>
      <c r="E321" s="203" t="s">
        <v>1</v>
      </c>
      <c r="F321" s="204" t="s">
        <v>871</v>
      </c>
      <c r="G321" s="186"/>
      <c r="H321" s="205">
        <v>137.7</v>
      </c>
      <c r="I321" s="162"/>
      <c r="J321" s="186"/>
      <c r="L321" s="160"/>
      <c r="M321" s="163"/>
      <c r="N321" s="164"/>
      <c r="O321" s="164"/>
      <c r="P321" s="164"/>
      <c r="Q321" s="164"/>
      <c r="R321" s="164"/>
      <c r="S321" s="164"/>
      <c r="T321" s="165"/>
      <c r="AT321" s="161" t="s">
        <v>257</v>
      </c>
      <c r="AU321" s="161" t="s">
        <v>150</v>
      </c>
      <c r="AV321" s="13" t="s">
        <v>96</v>
      </c>
      <c r="AW321" s="13" t="s">
        <v>40</v>
      </c>
      <c r="AX321" s="13" t="s">
        <v>85</v>
      </c>
      <c r="AY321" s="161" t="s">
        <v>195</v>
      </c>
    </row>
    <row r="322" spans="1:65" s="2" customFormat="1" ht="24.2" customHeight="1">
      <c r="A322" s="31"/>
      <c r="B322" s="148"/>
      <c r="C322" s="196" t="s">
        <v>623</v>
      </c>
      <c r="D322" s="196" t="s">
        <v>196</v>
      </c>
      <c r="E322" s="197" t="s">
        <v>726</v>
      </c>
      <c r="F322" s="198" t="s">
        <v>727</v>
      </c>
      <c r="G322" s="199" t="s">
        <v>330</v>
      </c>
      <c r="H322" s="200">
        <v>8.775</v>
      </c>
      <c r="I322" s="149"/>
      <c r="J322" s="183">
        <f>ROUND(I322*H322,2)</f>
        <v>0</v>
      </c>
      <c r="K322" s="150"/>
      <c r="L322" s="32"/>
      <c r="M322" s="151" t="s">
        <v>1</v>
      </c>
      <c r="N322" s="152" t="s">
        <v>50</v>
      </c>
      <c r="O322" s="57"/>
      <c r="P322" s="153">
        <f>O322*H322</f>
        <v>0</v>
      </c>
      <c r="Q322" s="153">
        <v>0</v>
      </c>
      <c r="R322" s="153">
        <f>Q322*H322</f>
        <v>0</v>
      </c>
      <c r="S322" s="153">
        <v>0</v>
      </c>
      <c r="T322" s="154">
        <f>S322*H322</f>
        <v>0</v>
      </c>
      <c r="U322" s="31"/>
      <c r="V322" s="31"/>
      <c r="W322" s="31"/>
      <c r="X322" s="31"/>
      <c r="Y322" s="31"/>
      <c r="Z322" s="31"/>
      <c r="AA322" s="31"/>
      <c r="AB322" s="31"/>
      <c r="AC322" s="31"/>
      <c r="AD322" s="31"/>
      <c r="AE322" s="31"/>
      <c r="AR322" s="155" t="s">
        <v>208</v>
      </c>
      <c r="AT322" s="155" t="s">
        <v>196</v>
      </c>
      <c r="AU322" s="155" t="s">
        <v>150</v>
      </c>
      <c r="AY322" s="15" t="s">
        <v>195</v>
      </c>
      <c r="BE322" s="156">
        <f>IF(N322="základní",J322,0)</f>
        <v>0</v>
      </c>
      <c r="BF322" s="156">
        <f>IF(N322="snížená",J322,0)</f>
        <v>0</v>
      </c>
      <c r="BG322" s="156">
        <f>IF(N322="zákl. přenesená",J322,0)</f>
        <v>0</v>
      </c>
      <c r="BH322" s="156">
        <f>IF(N322="sníž. přenesená",J322,0)</f>
        <v>0</v>
      </c>
      <c r="BI322" s="156">
        <f>IF(N322="nulová",J322,0)</f>
        <v>0</v>
      </c>
      <c r="BJ322" s="15" t="s">
        <v>93</v>
      </c>
      <c r="BK322" s="156">
        <f>ROUND(I322*H322,2)</f>
        <v>0</v>
      </c>
      <c r="BL322" s="15" t="s">
        <v>208</v>
      </c>
      <c r="BM322" s="155" t="s">
        <v>728</v>
      </c>
    </row>
    <row r="323" spans="1:47" s="2" customFormat="1" ht="19.5">
      <c r="A323" s="31"/>
      <c r="B323" s="32"/>
      <c r="C323" s="184"/>
      <c r="D323" s="201" t="s">
        <v>202</v>
      </c>
      <c r="E323" s="184"/>
      <c r="F323" s="202" t="s">
        <v>729</v>
      </c>
      <c r="G323" s="184"/>
      <c r="H323" s="184"/>
      <c r="I323" s="157"/>
      <c r="J323" s="184"/>
      <c r="K323" s="31"/>
      <c r="L323" s="32"/>
      <c r="M323" s="158"/>
      <c r="N323" s="159"/>
      <c r="O323" s="57"/>
      <c r="P323" s="57"/>
      <c r="Q323" s="57"/>
      <c r="R323" s="57"/>
      <c r="S323" s="57"/>
      <c r="T323" s="58"/>
      <c r="U323" s="31"/>
      <c r="V323" s="31"/>
      <c r="W323" s="31"/>
      <c r="X323" s="31"/>
      <c r="Y323" s="31"/>
      <c r="Z323" s="31"/>
      <c r="AA323" s="31"/>
      <c r="AB323" s="31"/>
      <c r="AC323" s="31"/>
      <c r="AD323" s="31"/>
      <c r="AE323" s="31"/>
      <c r="AT323" s="15" t="s">
        <v>202</v>
      </c>
      <c r="AU323" s="15" t="s">
        <v>150</v>
      </c>
    </row>
    <row r="324" spans="2:51" s="13" customFormat="1" ht="12">
      <c r="B324" s="160"/>
      <c r="C324" s="186"/>
      <c r="D324" s="201" t="s">
        <v>257</v>
      </c>
      <c r="E324" s="203" t="s">
        <v>1</v>
      </c>
      <c r="F324" s="204" t="s">
        <v>868</v>
      </c>
      <c r="G324" s="186"/>
      <c r="H324" s="205">
        <v>0.675</v>
      </c>
      <c r="I324" s="162"/>
      <c r="J324" s="186"/>
      <c r="L324" s="160"/>
      <c r="M324" s="163"/>
      <c r="N324" s="164"/>
      <c r="O324" s="164"/>
      <c r="P324" s="164"/>
      <c r="Q324" s="164"/>
      <c r="R324" s="164"/>
      <c r="S324" s="164"/>
      <c r="T324" s="165"/>
      <c r="AT324" s="161" t="s">
        <v>257</v>
      </c>
      <c r="AU324" s="161" t="s">
        <v>150</v>
      </c>
      <c r="AV324" s="13" t="s">
        <v>96</v>
      </c>
      <c r="AW324" s="13" t="s">
        <v>40</v>
      </c>
      <c r="AX324" s="13" t="s">
        <v>85</v>
      </c>
      <c r="AY324" s="161" t="s">
        <v>195</v>
      </c>
    </row>
    <row r="325" spans="2:51" s="13" customFormat="1" ht="12">
      <c r="B325" s="160"/>
      <c r="C325" s="186"/>
      <c r="D325" s="201" t="s">
        <v>257</v>
      </c>
      <c r="E325" s="203" t="s">
        <v>1</v>
      </c>
      <c r="F325" s="204" t="s">
        <v>869</v>
      </c>
      <c r="G325" s="186"/>
      <c r="H325" s="205">
        <v>8.1</v>
      </c>
      <c r="I325" s="162"/>
      <c r="J325" s="186"/>
      <c r="L325" s="160"/>
      <c r="M325" s="163"/>
      <c r="N325" s="164"/>
      <c r="O325" s="164"/>
      <c r="P325" s="164"/>
      <c r="Q325" s="164"/>
      <c r="R325" s="164"/>
      <c r="S325" s="164"/>
      <c r="T325" s="165"/>
      <c r="AT325" s="161" t="s">
        <v>257</v>
      </c>
      <c r="AU325" s="161" t="s">
        <v>150</v>
      </c>
      <c r="AV325" s="13" t="s">
        <v>96</v>
      </c>
      <c r="AW325" s="13" t="s">
        <v>40</v>
      </c>
      <c r="AX325" s="13" t="s">
        <v>85</v>
      </c>
      <c r="AY325" s="161" t="s">
        <v>195</v>
      </c>
    </row>
    <row r="326" spans="1:65" s="2" customFormat="1" ht="33" customHeight="1">
      <c r="A326" s="31"/>
      <c r="B326" s="148"/>
      <c r="C326" s="196" t="s">
        <v>627</v>
      </c>
      <c r="D326" s="196" t="s">
        <v>196</v>
      </c>
      <c r="E326" s="197" t="s">
        <v>731</v>
      </c>
      <c r="F326" s="198" t="s">
        <v>732</v>
      </c>
      <c r="G326" s="199" t="s">
        <v>330</v>
      </c>
      <c r="H326" s="200">
        <v>8.775</v>
      </c>
      <c r="I326" s="149"/>
      <c r="J326" s="183">
        <f>ROUND(I326*H326,2)</f>
        <v>0</v>
      </c>
      <c r="K326" s="150"/>
      <c r="L326" s="32"/>
      <c r="M326" s="151" t="s">
        <v>1</v>
      </c>
      <c r="N326" s="152" t="s">
        <v>50</v>
      </c>
      <c r="O326" s="57"/>
      <c r="P326" s="153">
        <f>O326*H326</f>
        <v>0</v>
      </c>
      <c r="Q326" s="153">
        <v>0</v>
      </c>
      <c r="R326" s="153">
        <f>Q326*H326</f>
        <v>0</v>
      </c>
      <c r="S326" s="153">
        <v>0</v>
      </c>
      <c r="T326" s="154">
        <f>S326*H326</f>
        <v>0</v>
      </c>
      <c r="U326" s="31"/>
      <c r="V326" s="31"/>
      <c r="W326" s="31"/>
      <c r="X326" s="31"/>
      <c r="Y326" s="31"/>
      <c r="Z326" s="31"/>
      <c r="AA326" s="31"/>
      <c r="AB326" s="31"/>
      <c r="AC326" s="31"/>
      <c r="AD326" s="31"/>
      <c r="AE326" s="31"/>
      <c r="AR326" s="155" t="s">
        <v>208</v>
      </c>
      <c r="AT326" s="155" t="s">
        <v>196</v>
      </c>
      <c r="AU326" s="155" t="s">
        <v>150</v>
      </c>
      <c r="AY326" s="15" t="s">
        <v>195</v>
      </c>
      <c r="BE326" s="156">
        <f>IF(N326="základní",J326,0)</f>
        <v>0</v>
      </c>
      <c r="BF326" s="156">
        <f>IF(N326="snížená",J326,0)</f>
        <v>0</v>
      </c>
      <c r="BG326" s="156">
        <f>IF(N326="zákl. přenesená",J326,0)</f>
        <v>0</v>
      </c>
      <c r="BH326" s="156">
        <f>IF(N326="sníž. přenesená",J326,0)</f>
        <v>0</v>
      </c>
      <c r="BI326" s="156">
        <f>IF(N326="nulová",J326,0)</f>
        <v>0</v>
      </c>
      <c r="BJ326" s="15" t="s">
        <v>93</v>
      </c>
      <c r="BK326" s="156">
        <f>ROUND(I326*H326,2)</f>
        <v>0</v>
      </c>
      <c r="BL326" s="15" t="s">
        <v>208</v>
      </c>
      <c r="BM326" s="155" t="s">
        <v>733</v>
      </c>
    </row>
    <row r="327" spans="1:47" s="2" customFormat="1" ht="29.25">
      <c r="A327" s="31"/>
      <c r="B327" s="32"/>
      <c r="C327" s="184"/>
      <c r="D327" s="201" t="s">
        <v>202</v>
      </c>
      <c r="E327" s="184"/>
      <c r="F327" s="202" t="s">
        <v>734</v>
      </c>
      <c r="G327" s="184"/>
      <c r="H327" s="184"/>
      <c r="I327" s="157"/>
      <c r="J327" s="184"/>
      <c r="K327" s="31"/>
      <c r="L327" s="32"/>
      <c r="M327" s="158"/>
      <c r="N327" s="159"/>
      <c r="O327" s="57"/>
      <c r="P327" s="57"/>
      <c r="Q327" s="57"/>
      <c r="R327" s="57"/>
      <c r="S327" s="57"/>
      <c r="T327" s="58"/>
      <c r="U327" s="31"/>
      <c r="V327" s="31"/>
      <c r="W327" s="31"/>
      <c r="X327" s="31"/>
      <c r="Y327" s="31"/>
      <c r="Z327" s="31"/>
      <c r="AA327" s="31"/>
      <c r="AB327" s="31"/>
      <c r="AC327" s="31"/>
      <c r="AD327" s="31"/>
      <c r="AE327" s="31"/>
      <c r="AT327" s="15" t="s">
        <v>202</v>
      </c>
      <c r="AU327" s="15" t="s">
        <v>150</v>
      </c>
    </row>
    <row r="328" spans="2:51" s="13" customFormat="1" ht="12">
      <c r="B328" s="160"/>
      <c r="C328" s="186"/>
      <c r="D328" s="201" t="s">
        <v>257</v>
      </c>
      <c r="E328" s="203" t="s">
        <v>1</v>
      </c>
      <c r="F328" s="204" t="s">
        <v>868</v>
      </c>
      <c r="G328" s="186"/>
      <c r="H328" s="205">
        <v>0.675</v>
      </c>
      <c r="I328" s="162"/>
      <c r="J328" s="186"/>
      <c r="L328" s="160"/>
      <c r="M328" s="163"/>
      <c r="N328" s="164"/>
      <c r="O328" s="164"/>
      <c r="P328" s="164"/>
      <c r="Q328" s="164"/>
      <c r="R328" s="164"/>
      <c r="S328" s="164"/>
      <c r="T328" s="165"/>
      <c r="AT328" s="161" t="s">
        <v>257</v>
      </c>
      <c r="AU328" s="161" t="s">
        <v>150</v>
      </c>
      <c r="AV328" s="13" t="s">
        <v>96</v>
      </c>
      <c r="AW328" s="13" t="s">
        <v>40</v>
      </c>
      <c r="AX328" s="13" t="s">
        <v>85</v>
      </c>
      <c r="AY328" s="161" t="s">
        <v>195</v>
      </c>
    </row>
    <row r="329" spans="2:51" s="13" customFormat="1" ht="12">
      <c r="B329" s="160"/>
      <c r="C329" s="186"/>
      <c r="D329" s="201" t="s">
        <v>257</v>
      </c>
      <c r="E329" s="203" t="s">
        <v>1</v>
      </c>
      <c r="F329" s="204" t="s">
        <v>869</v>
      </c>
      <c r="G329" s="186"/>
      <c r="H329" s="205">
        <v>8.1</v>
      </c>
      <c r="I329" s="162"/>
      <c r="J329" s="186"/>
      <c r="L329" s="160"/>
      <c r="M329" s="163"/>
      <c r="N329" s="164"/>
      <c r="O329" s="164"/>
      <c r="P329" s="164"/>
      <c r="Q329" s="164"/>
      <c r="R329" s="164"/>
      <c r="S329" s="164"/>
      <c r="T329" s="165"/>
      <c r="AT329" s="161" t="s">
        <v>257</v>
      </c>
      <c r="AU329" s="161" t="s">
        <v>150</v>
      </c>
      <c r="AV329" s="13" t="s">
        <v>96</v>
      </c>
      <c r="AW329" s="13" t="s">
        <v>40</v>
      </c>
      <c r="AX329" s="13" t="s">
        <v>85</v>
      </c>
      <c r="AY329" s="161" t="s">
        <v>195</v>
      </c>
    </row>
    <row r="330" spans="1:65" s="2" customFormat="1" ht="24.2" customHeight="1">
      <c r="A330" s="31"/>
      <c r="B330" s="148"/>
      <c r="C330" s="196" t="s">
        <v>631</v>
      </c>
      <c r="D330" s="196" t="s">
        <v>196</v>
      </c>
      <c r="E330" s="197" t="s">
        <v>742</v>
      </c>
      <c r="F330" s="198" t="s">
        <v>743</v>
      </c>
      <c r="G330" s="199" t="s">
        <v>330</v>
      </c>
      <c r="H330" s="200">
        <v>1</v>
      </c>
      <c r="I330" s="149"/>
      <c r="J330" s="183">
        <f>ROUND(I330*H330,2)</f>
        <v>0</v>
      </c>
      <c r="K330" s="150"/>
      <c r="L330" s="32"/>
      <c r="M330" s="151" t="s">
        <v>1</v>
      </c>
      <c r="N330" s="152" t="s">
        <v>50</v>
      </c>
      <c r="O330" s="57"/>
      <c r="P330" s="153">
        <f>O330*H330</f>
        <v>0</v>
      </c>
      <c r="Q330" s="153">
        <v>0</v>
      </c>
      <c r="R330" s="153">
        <f>Q330*H330</f>
        <v>0</v>
      </c>
      <c r="S330" s="153">
        <v>0</v>
      </c>
      <c r="T330" s="154">
        <f>S330*H330</f>
        <v>0</v>
      </c>
      <c r="U330" s="31"/>
      <c r="V330" s="31"/>
      <c r="W330" s="31"/>
      <c r="X330" s="31"/>
      <c r="Y330" s="31"/>
      <c r="Z330" s="31"/>
      <c r="AA330" s="31"/>
      <c r="AB330" s="31"/>
      <c r="AC330" s="31"/>
      <c r="AD330" s="31"/>
      <c r="AE330" s="31"/>
      <c r="AR330" s="155" t="s">
        <v>208</v>
      </c>
      <c r="AT330" s="155" t="s">
        <v>196</v>
      </c>
      <c r="AU330" s="155" t="s">
        <v>150</v>
      </c>
      <c r="AY330" s="15" t="s">
        <v>195</v>
      </c>
      <c r="BE330" s="156">
        <f>IF(N330="základní",J330,0)</f>
        <v>0</v>
      </c>
      <c r="BF330" s="156">
        <f>IF(N330="snížená",J330,0)</f>
        <v>0</v>
      </c>
      <c r="BG330" s="156">
        <f>IF(N330="zákl. přenesená",J330,0)</f>
        <v>0</v>
      </c>
      <c r="BH330" s="156">
        <f>IF(N330="sníž. přenesená",J330,0)</f>
        <v>0</v>
      </c>
      <c r="BI330" s="156">
        <f>IF(N330="nulová",J330,0)</f>
        <v>0</v>
      </c>
      <c r="BJ330" s="15" t="s">
        <v>93</v>
      </c>
      <c r="BK330" s="156">
        <f>ROUND(I330*H330,2)</f>
        <v>0</v>
      </c>
      <c r="BL330" s="15" t="s">
        <v>208</v>
      </c>
      <c r="BM330" s="155" t="s">
        <v>744</v>
      </c>
    </row>
    <row r="331" spans="1:47" s="2" customFormat="1" ht="29.25">
      <c r="A331" s="31"/>
      <c r="B331" s="32"/>
      <c r="C331" s="184"/>
      <c r="D331" s="201" t="s">
        <v>202</v>
      </c>
      <c r="E331" s="184"/>
      <c r="F331" s="202" t="s">
        <v>745</v>
      </c>
      <c r="G331" s="184"/>
      <c r="H331" s="184"/>
      <c r="I331" s="157"/>
      <c r="J331" s="184"/>
      <c r="K331" s="31"/>
      <c r="L331" s="32"/>
      <c r="M331" s="158"/>
      <c r="N331" s="159"/>
      <c r="O331" s="57"/>
      <c r="P331" s="57"/>
      <c r="Q331" s="57"/>
      <c r="R331" s="57"/>
      <c r="S331" s="57"/>
      <c r="T331" s="58"/>
      <c r="U331" s="31"/>
      <c r="V331" s="31"/>
      <c r="W331" s="31"/>
      <c r="X331" s="31"/>
      <c r="Y331" s="31"/>
      <c r="Z331" s="31"/>
      <c r="AA331" s="31"/>
      <c r="AB331" s="31"/>
      <c r="AC331" s="31"/>
      <c r="AD331" s="31"/>
      <c r="AE331" s="31"/>
      <c r="AT331" s="15" t="s">
        <v>202</v>
      </c>
      <c r="AU331" s="15" t="s">
        <v>150</v>
      </c>
    </row>
    <row r="332" spans="2:51" s="13" customFormat="1" ht="12">
      <c r="B332" s="160"/>
      <c r="C332" s="186"/>
      <c r="D332" s="201" t="s">
        <v>257</v>
      </c>
      <c r="E332" s="203" t="s">
        <v>1</v>
      </c>
      <c r="F332" s="204" t="s">
        <v>93</v>
      </c>
      <c r="G332" s="186"/>
      <c r="H332" s="205">
        <v>1</v>
      </c>
      <c r="I332" s="162"/>
      <c r="J332" s="186"/>
      <c r="L332" s="160"/>
      <c r="M332" s="163"/>
      <c r="N332" s="164"/>
      <c r="O332" s="164"/>
      <c r="P332" s="164"/>
      <c r="Q332" s="164"/>
      <c r="R332" s="164"/>
      <c r="S332" s="164"/>
      <c r="T332" s="165"/>
      <c r="AT332" s="161" t="s">
        <v>257</v>
      </c>
      <c r="AU332" s="161" t="s">
        <v>150</v>
      </c>
      <c r="AV332" s="13" t="s">
        <v>96</v>
      </c>
      <c r="AW332" s="13" t="s">
        <v>40</v>
      </c>
      <c r="AX332" s="13" t="s">
        <v>93</v>
      </c>
      <c r="AY332" s="161" t="s">
        <v>195</v>
      </c>
    </row>
    <row r="333" spans="2:63" s="12" customFormat="1" ht="22.9" customHeight="1">
      <c r="B333" s="135"/>
      <c r="C333" s="192"/>
      <c r="D333" s="193" t="s">
        <v>84</v>
      </c>
      <c r="E333" s="195" t="s">
        <v>746</v>
      </c>
      <c r="F333" s="195" t="s">
        <v>747</v>
      </c>
      <c r="G333" s="192"/>
      <c r="H333" s="192"/>
      <c r="I333" s="138"/>
      <c r="J333" s="185">
        <f>BK333</f>
        <v>0</v>
      </c>
      <c r="L333" s="135"/>
      <c r="M333" s="140"/>
      <c r="N333" s="141"/>
      <c r="O333" s="141"/>
      <c r="P333" s="142">
        <f>SUM(P334:P339)</f>
        <v>0</v>
      </c>
      <c r="Q333" s="141"/>
      <c r="R333" s="142">
        <f>SUM(R334:R339)</f>
        <v>0</v>
      </c>
      <c r="S333" s="141"/>
      <c r="T333" s="143">
        <f>SUM(T334:T339)</f>
        <v>0</v>
      </c>
      <c r="AR333" s="136" t="s">
        <v>93</v>
      </c>
      <c r="AT333" s="144" t="s">
        <v>84</v>
      </c>
      <c r="AU333" s="144" t="s">
        <v>93</v>
      </c>
      <c r="AY333" s="136" t="s">
        <v>195</v>
      </c>
      <c r="BK333" s="145">
        <f>SUM(BK334:BK339)</f>
        <v>0</v>
      </c>
    </row>
    <row r="334" spans="1:65" s="2" customFormat="1" ht="24.2" customHeight="1">
      <c r="A334" s="31"/>
      <c r="B334" s="148"/>
      <c r="C334" s="196" t="s">
        <v>635</v>
      </c>
      <c r="D334" s="196" t="s">
        <v>196</v>
      </c>
      <c r="E334" s="197" t="s">
        <v>872</v>
      </c>
      <c r="F334" s="198" t="s">
        <v>873</v>
      </c>
      <c r="G334" s="199" t="s">
        <v>330</v>
      </c>
      <c r="H334" s="200">
        <v>8.1</v>
      </c>
      <c r="I334" s="149"/>
      <c r="J334" s="183">
        <f>ROUND(I334*H334,2)</f>
        <v>0</v>
      </c>
      <c r="K334" s="150"/>
      <c r="L334" s="32"/>
      <c r="M334" s="151" t="s">
        <v>1</v>
      </c>
      <c r="N334" s="152" t="s">
        <v>50</v>
      </c>
      <c r="O334" s="57"/>
      <c r="P334" s="153">
        <f>O334*H334</f>
        <v>0</v>
      </c>
      <c r="Q334" s="153">
        <v>0</v>
      </c>
      <c r="R334" s="153">
        <f>Q334*H334</f>
        <v>0</v>
      </c>
      <c r="S334" s="153">
        <v>0</v>
      </c>
      <c r="T334" s="154">
        <f>S334*H334</f>
        <v>0</v>
      </c>
      <c r="U334" s="31"/>
      <c r="V334" s="31"/>
      <c r="W334" s="31"/>
      <c r="X334" s="31"/>
      <c r="Y334" s="31"/>
      <c r="Z334" s="31"/>
      <c r="AA334" s="31"/>
      <c r="AB334" s="31"/>
      <c r="AC334" s="31"/>
      <c r="AD334" s="31"/>
      <c r="AE334" s="31"/>
      <c r="AR334" s="155" t="s">
        <v>208</v>
      </c>
      <c r="AT334" s="155" t="s">
        <v>196</v>
      </c>
      <c r="AU334" s="155" t="s">
        <v>96</v>
      </c>
      <c r="AY334" s="15" t="s">
        <v>195</v>
      </c>
      <c r="BE334" s="156">
        <f>IF(N334="základní",J334,0)</f>
        <v>0</v>
      </c>
      <c r="BF334" s="156">
        <f>IF(N334="snížená",J334,0)</f>
        <v>0</v>
      </c>
      <c r="BG334" s="156">
        <f>IF(N334="zákl. přenesená",J334,0)</f>
        <v>0</v>
      </c>
      <c r="BH334" s="156">
        <f>IF(N334="sníž. přenesená",J334,0)</f>
        <v>0</v>
      </c>
      <c r="BI334" s="156">
        <f>IF(N334="nulová",J334,0)</f>
        <v>0</v>
      </c>
      <c r="BJ334" s="15" t="s">
        <v>93</v>
      </c>
      <c r="BK334" s="156">
        <f>ROUND(I334*H334,2)</f>
        <v>0</v>
      </c>
      <c r="BL334" s="15" t="s">
        <v>208</v>
      </c>
      <c r="BM334" s="155" t="s">
        <v>874</v>
      </c>
    </row>
    <row r="335" spans="1:47" s="2" customFormat="1" ht="29.25">
      <c r="A335" s="31"/>
      <c r="B335" s="32"/>
      <c r="C335" s="184"/>
      <c r="D335" s="201" t="s">
        <v>202</v>
      </c>
      <c r="E335" s="184"/>
      <c r="F335" s="202" t="s">
        <v>875</v>
      </c>
      <c r="G335" s="184"/>
      <c r="H335" s="184"/>
      <c r="I335" s="157"/>
      <c r="J335" s="184"/>
      <c r="K335" s="31"/>
      <c r="L335" s="32"/>
      <c r="M335" s="158"/>
      <c r="N335" s="159"/>
      <c r="O335" s="57"/>
      <c r="P335" s="57"/>
      <c r="Q335" s="57"/>
      <c r="R335" s="57"/>
      <c r="S335" s="57"/>
      <c r="T335" s="58"/>
      <c r="U335" s="31"/>
      <c r="V335" s="31"/>
      <c r="W335" s="31"/>
      <c r="X335" s="31"/>
      <c r="Y335" s="31"/>
      <c r="Z335" s="31"/>
      <c r="AA335" s="31"/>
      <c r="AB335" s="31"/>
      <c r="AC335" s="31"/>
      <c r="AD335" s="31"/>
      <c r="AE335" s="31"/>
      <c r="AT335" s="15" t="s">
        <v>202</v>
      </c>
      <c r="AU335" s="15" t="s">
        <v>96</v>
      </c>
    </row>
    <row r="336" spans="2:51" s="13" customFormat="1" ht="12">
      <c r="B336" s="160"/>
      <c r="C336" s="186"/>
      <c r="D336" s="201" t="s">
        <v>257</v>
      </c>
      <c r="E336" s="203" t="s">
        <v>1</v>
      </c>
      <c r="F336" s="204" t="s">
        <v>869</v>
      </c>
      <c r="G336" s="186"/>
      <c r="H336" s="205">
        <v>8.1</v>
      </c>
      <c r="I336" s="162"/>
      <c r="J336" s="186"/>
      <c r="L336" s="160"/>
      <c r="M336" s="163"/>
      <c r="N336" s="164"/>
      <c r="O336" s="164"/>
      <c r="P336" s="164"/>
      <c r="Q336" s="164"/>
      <c r="R336" s="164"/>
      <c r="S336" s="164"/>
      <c r="T336" s="165"/>
      <c r="AT336" s="161" t="s">
        <v>257</v>
      </c>
      <c r="AU336" s="161" t="s">
        <v>96</v>
      </c>
      <c r="AV336" s="13" t="s">
        <v>96</v>
      </c>
      <c r="AW336" s="13" t="s">
        <v>40</v>
      </c>
      <c r="AX336" s="13" t="s">
        <v>93</v>
      </c>
      <c r="AY336" s="161" t="s">
        <v>195</v>
      </c>
    </row>
    <row r="337" spans="1:65" s="2" customFormat="1" ht="44.25" customHeight="1">
      <c r="A337" s="31"/>
      <c r="B337" s="148"/>
      <c r="C337" s="196" t="s">
        <v>640</v>
      </c>
      <c r="D337" s="196" t="s">
        <v>196</v>
      </c>
      <c r="E337" s="197" t="s">
        <v>754</v>
      </c>
      <c r="F337" s="198" t="s">
        <v>755</v>
      </c>
      <c r="G337" s="199" t="s">
        <v>330</v>
      </c>
      <c r="H337" s="200">
        <v>0.675</v>
      </c>
      <c r="I337" s="149"/>
      <c r="J337" s="183">
        <f>ROUND(I337*H337,2)</f>
        <v>0</v>
      </c>
      <c r="K337" s="150"/>
      <c r="L337" s="32"/>
      <c r="M337" s="151" t="s">
        <v>1</v>
      </c>
      <c r="N337" s="152" t="s">
        <v>50</v>
      </c>
      <c r="O337" s="57"/>
      <c r="P337" s="153">
        <f>O337*H337</f>
        <v>0</v>
      </c>
      <c r="Q337" s="153">
        <v>0</v>
      </c>
      <c r="R337" s="153">
        <f>Q337*H337</f>
        <v>0</v>
      </c>
      <c r="S337" s="153">
        <v>0</v>
      </c>
      <c r="T337" s="154">
        <f>S337*H337</f>
        <v>0</v>
      </c>
      <c r="U337" s="31"/>
      <c r="V337" s="31"/>
      <c r="W337" s="31"/>
      <c r="X337" s="31"/>
      <c r="Y337" s="31"/>
      <c r="Z337" s="31"/>
      <c r="AA337" s="31"/>
      <c r="AB337" s="31"/>
      <c r="AC337" s="31"/>
      <c r="AD337" s="31"/>
      <c r="AE337" s="31"/>
      <c r="AR337" s="155" t="s">
        <v>208</v>
      </c>
      <c r="AT337" s="155" t="s">
        <v>196</v>
      </c>
      <c r="AU337" s="155" t="s">
        <v>96</v>
      </c>
      <c r="AY337" s="15" t="s">
        <v>195</v>
      </c>
      <c r="BE337" s="156">
        <f>IF(N337="základní",J337,0)</f>
        <v>0</v>
      </c>
      <c r="BF337" s="156">
        <f>IF(N337="snížená",J337,0)</f>
        <v>0</v>
      </c>
      <c r="BG337" s="156">
        <f>IF(N337="zákl. přenesená",J337,0)</f>
        <v>0</v>
      </c>
      <c r="BH337" s="156">
        <f>IF(N337="sníž. přenesená",J337,0)</f>
        <v>0</v>
      </c>
      <c r="BI337" s="156">
        <f>IF(N337="nulová",J337,0)</f>
        <v>0</v>
      </c>
      <c r="BJ337" s="15" t="s">
        <v>93</v>
      </c>
      <c r="BK337" s="156">
        <f>ROUND(I337*H337,2)</f>
        <v>0</v>
      </c>
      <c r="BL337" s="15" t="s">
        <v>208</v>
      </c>
      <c r="BM337" s="155" t="s">
        <v>756</v>
      </c>
    </row>
    <row r="338" spans="1:47" s="2" customFormat="1" ht="29.25">
      <c r="A338" s="31"/>
      <c r="B338" s="32"/>
      <c r="C338" s="184"/>
      <c r="D338" s="201" t="s">
        <v>202</v>
      </c>
      <c r="E338" s="184"/>
      <c r="F338" s="202" t="s">
        <v>755</v>
      </c>
      <c r="G338" s="184"/>
      <c r="H338" s="184"/>
      <c r="I338" s="157"/>
      <c r="J338" s="184"/>
      <c r="K338" s="31"/>
      <c r="L338" s="32"/>
      <c r="M338" s="158"/>
      <c r="N338" s="159"/>
      <c r="O338" s="57"/>
      <c r="P338" s="57"/>
      <c r="Q338" s="57"/>
      <c r="R338" s="57"/>
      <c r="S338" s="57"/>
      <c r="T338" s="58"/>
      <c r="U338" s="31"/>
      <c r="V338" s="31"/>
      <c r="W338" s="31"/>
      <c r="X338" s="31"/>
      <c r="Y338" s="31"/>
      <c r="Z338" s="31"/>
      <c r="AA338" s="31"/>
      <c r="AB338" s="31"/>
      <c r="AC338" s="31"/>
      <c r="AD338" s="31"/>
      <c r="AE338" s="31"/>
      <c r="AT338" s="15" t="s">
        <v>202</v>
      </c>
      <c r="AU338" s="15" t="s">
        <v>96</v>
      </c>
    </row>
    <row r="339" spans="2:51" s="13" customFormat="1" ht="12">
      <c r="B339" s="160"/>
      <c r="C339" s="186"/>
      <c r="D339" s="201" t="s">
        <v>257</v>
      </c>
      <c r="E339" s="203" t="s">
        <v>1</v>
      </c>
      <c r="F339" s="204" t="s">
        <v>868</v>
      </c>
      <c r="G339" s="186"/>
      <c r="H339" s="205">
        <v>0.675</v>
      </c>
      <c r="I339" s="162"/>
      <c r="J339" s="186"/>
      <c r="L339" s="160"/>
      <c r="M339" s="163"/>
      <c r="N339" s="164"/>
      <c r="O339" s="164"/>
      <c r="P339" s="164"/>
      <c r="Q339" s="164"/>
      <c r="R339" s="164"/>
      <c r="S339" s="164"/>
      <c r="T339" s="165"/>
      <c r="AT339" s="161" t="s">
        <v>257</v>
      </c>
      <c r="AU339" s="161" t="s">
        <v>96</v>
      </c>
      <c r="AV339" s="13" t="s">
        <v>96</v>
      </c>
      <c r="AW339" s="13" t="s">
        <v>40</v>
      </c>
      <c r="AX339" s="13" t="s">
        <v>93</v>
      </c>
      <c r="AY339" s="161" t="s">
        <v>195</v>
      </c>
    </row>
    <row r="340" spans="2:63" s="12" customFormat="1" ht="25.9" customHeight="1">
      <c r="B340" s="135"/>
      <c r="C340" s="192"/>
      <c r="D340" s="193" t="s">
        <v>84</v>
      </c>
      <c r="E340" s="194" t="s">
        <v>757</v>
      </c>
      <c r="F340" s="194" t="s">
        <v>758</v>
      </c>
      <c r="G340" s="192"/>
      <c r="H340" s="192"/>
      <c r="I340" s="138"/>
      <c r="J340" s="188">
        <f>BK340</f>
        <v>0</v>
      </c>
      <c r="L340" s="135"/>
      <c r="M340" s="140"/>
      <c r="N340" s="141"/>
      <c r="O340" s="141"/>
      <c r="P340" s="142">
        <f>P341</f>
        <v>0</v>
      </c>
      <c r="Q340" s="141"/>
      <c r="R340" s="142">
        <f>R341</f>
        <v>0</v>
      </c>
      <c r="S340" s="141"/>
      <c r="T340" s="143">
        <f>T341</f>
        <v>0</v>
      </c>
      <c r="AR340" s="136" t="s">
        <v>96</v>
      </c>
      <c r="AT340" s="144" t="s">
        <v>84</v>
      </c>
      <c r="AU340" s="144" t="s">
        <v>85</v>
      </c>
      <c r="AY340" s="136" t="s">
        <v>195</v>
      </c>
      <c r="BK340" s="145">
        <f>BK341</f>
        <v>0</v>
      </c>
    </row>
    <row r="341" spans="2:63" s="12" customFormat="1" ht="22.9" customHeight="1">
      <c r="B341" s="135"/>
      <c r="C341" s="192"/>
      <c r="D341" s="193" t="s">
        <v>84</v>
      </c>
      <c r="E341" s="195" t="s">
        <v>759</v>
      </c>
      <c r="F341" s="195" t="s">
        <v>760</v>
      </c>
      <c r="G341" s="192"/>
      <c r="H341" s="192"/>
      <c r="I341" s="138"/>
      <c r="J341" s="185">
        <f>BK341</f>
        <v>0</v>
      </c>
      <c r="L341" s="135"/>
      <c r="M341" s="140"/>
      <c r="N341" s="141"/>
      <c r="O341" s="141"/>
      <c r="P341" s="142">
        <f>SUM(P342:P344)</f>
        <v>0</v>
      </c>
      <c r="Q341" s="141"/>
      <c r="R341" s="142">
        <f>SUM(R342:R344)</f>
        <v>0</v>
      </c>
      <c r="S341" s="141"/>
      <c r="T341" s="143">
        <f>SUM(T342:T344)</f>
        <v>0</v>
      </c>
      <c r="AR341" s="136" t="s">
        <v>96</v>
      </c>
      <c r="AT341" s="144" t="s">
        <v>84</v>
      </c>
      <c r="AU341" s="144" t="s">
        <v>93</v>
      </c>
      <c r="AY341" s="136" t="s">
        <v>195</v>
      </c>
      <c r="BK341" s="145">
        <f>SUM(BK342:BK344)</f>
        <v>0</v>
      </c>
    </row>
    <row r="342" spans="1:65" s="2" customFormat="1" ht="24.2" customHeight="1">
      <c r="A342" s="31"/>
      <c r="B342" s="148"/>
      <c r="C342" s="196" t="s">
        <v>645</v>
      </c>
      <c r="D342" s="196" t="s">
        <v>196</v>
      </c>
      <c r="E342" s="197" t="s">
        <v>762</v>
      </c>
      <c r="F342" s="198" t="s">
        <v>763</v>
      </c>
      <c r="G342" s="199" t="s">
        <v>312</v>
      </c>
      <c r="H342" s="200">
        <v>13.5</v>
      </c>
      <c r="I342" s="149"/>
      <c r="J342" s="183">
        <f>ROUND(I342*H342,2)</f>
        <v>0</v>
      </c>
      <c r="K342" s="150"/>
      <c r="L342" s="32"/>
      <c r="M342" s="151" t="s">
        <v>1</v>
      </c>
      <c r="N342" s="152" t="s">
        <v>50</v>
      </c>
      <c r="O342" s="57"/>
      <c r="P342" s="153">
        <f>O342*H342</f>
        <v>0</v>
      </c>
      <c r="Q342" s="153">
        <v>0</v>
      </c>
      <c r="R342" s="153">
        <f>Q342*H342</f>
        <v>0</v>
      </c>
      <c r="S342" s="153">
        <v>0</v>
      </c>
      <c r="T342" s="154">
        <f>S342*H342</f>
        <v>0</v>
      </c>
      <c r="U342" s="31"/>
      <c r="V342" s="31"/>
      <c r="W342" s="31"/>
      <c r="X342" s="31"/>
      <c r="Y342" s="31"/>
      <c r="Z342" s="31"/>
      <c r="AA342" s="31"/>
      <c r="AB342" s="31"/>
      <c r="AC342" s="31"/>
      <c r="AD342" s="31"/>
      <c r="AE342" s="31"/>
      <c r="AR342" s="155" t="s">
        <v>269</v>
      </c>
      <c r="AT342" s="155" t="s">
        <v>196</v>
      </c>
      <c r="AU342" s="155" t="s">
        <v>96</v>
      </c>
      <c r="AY342" s="15" t="s">
        <v>195</v>
      </c>
      <c r="BE342" s="156">
        <f>IF(N342="základní",J342,0)</f>
        <v>0</v>
      </c>
      <c r="BF342" s="156">
        <f>IF(N342="snížená",J342,0)</f>
        <v>0</v>
      </c>
      <c r="BG342" s="156">
        <f>IF(N342="zákl. přenesená",J342,0)</f>
        <v>0</v>
      </c>
      <c r="BH342" s="156">
        <f>IF(N342="sníž. přenesená",J342,0)</f>
        <v>0</v>
      </c>
      <c r="BI342" s="156">
        <f>IF(N342="nulová",J342,0)</f>
        <v>0</v>
      </c>
      <c r="BJ342" s="15" t="s">
        <v>93</v>
      </c>
      <c r="BK342" s="156">
        <f>ROUND(I342*H342,2)</f>
        <v>0</v>
      </c>
      <c r="BL342" s="15" t="s">
        <v>269</v>
      </c>
      <c r="BM342" s="155" t="s">
        <v>764</v>
      </c>
    </row>
    <row r="343" spans="1:47" s="2" customFormat="1" ht="19.5">
      <c r="A343" s="31"/>
      <c r="B343" s="32"/>
      <c r="C343" s="184"/>
      <c r="D343" s="201" t="s">
        <v>202</v>
      </c>
      <c r="E343" s="184"/>
      <c r="F343" s="202" t="s">
        <v>763</v>
      </c>
      <c r="G343" s="184"/>
      <c r="H343" s="184"/>
      <c r="I343" s="157"/>
      <c r="J343" s="184"/>
      <c r="K343" s="31"/>
      <c r="L343" s="32"/>
      <c r="M343" s="158"/>
      <c r="N343" s="159"/>
      <c r="O343" s="57"/>
      <c r="P343" s="57"/>
      <c r="Q343" s="57"/>
      <c r="R343" s="57"/>
      <c r="S343" s="57"/>
      <c r="T343" s="58"/>
      <c r="U343" s="31"/>
      <c r="V343" s="31"/>
      <c r="W343" s="31"/>
      <c r="X343" s="31"/>
      <c r="Y343" s="31"/>
      <c r="Z343" s="31"/>
      <c r="AA343" s="31"/>
      <c r="AB343" s="31"/>
      <c r="AC343" s="31"/>
      <c r="AD343" s="31"/>
      <c r="AE343" s="31"/>
      <c r="AT343" s="15" t="s">
        <v>202</v>
      </c>
      <c r="AU343" s="15" t="s">
        <v>96</v>
      </c>
    </row>
    <row r="344" spans="2:51" s="13" customFormat="1" ht="12">
      <c r="B344" s="160"/>
      <c r="C344" s="186"/>
      <c r="D344" s="201" t="s">
        <v>257</v>
      </c>
      <c r="E344" s="203" t="s">
        <v>1</v>
      </c>
      <c r="F344" s="204" t="s">
        <v>838</v>
      </c>
      <c r="G344" s="186"/>
      <c r="H344" s="205">
        <v>13.5</v>
      </c>
      <c r="I344" s="162"/>
      <c r="J344" s="186"/>
      <c r="L344" s="160"/>
      <c r="M344" s="163"/>
      <c r="N344" s="164"/>
      <c r="O344" s="164"/>
      <c r="P344" s="164"/>
      <c r="Q344" s="164"/>
      <c r="R344" s="164"/>
      <c r="S344" s="164"/>
      <c r="T344" s="165"/>
      <c r="AT344" s="161" t="s">
        <v>257</v>
      </c>
      <c r="AU344" s="161" t="s">
        <v>96</v>
      </c>
      <c r="AV344" s="13" t="s">
        <v>96</v>
      </c>
      <c r="AW344" s="13" t="s">
        <v>40</v>
      </c>
      <c r="AX344" s="13" t="s">
        <v>93</v>
      </c>
      <c r="AY344" s="161" t="s">
        <v>195</v>
      </c>
    </row>
    <row r="345" spans="2:63" s="12" customFormat="1" ht="25.9" customHeight="1">
      <c r="B345" s="135"/>
      <c r="C345" s="192"/>
      <c r="D345" s="193" t="s">
        <v>84</v>
      </c>
      <c r="E345" s="194" t="s">
        <v>327</v>
      </c>
      <c r="F345" s="194" t="s">
        <v>765</v>
      </c>
      <c r="G345" s="192"/>
      <c r="H345" s="192"/>
      <c r="I345" s="138"/>
      <c r="J345" s="188">
        <f>BK345</f>
        <v>0</v>
      </c>
      <c r="L345" s="135"/>
      <c r="M345" s="140"/>
      <c r="N345" s="141"/>
      <c r="O345" s="141"/>
      <c r="P345" s="142">
        <f>P346</f>
        <v>0</v>
      </c>
      <c r="Q345" s="141"/>
      <c r="R345" s="142">
        <f>R346</f>
        <v>0</v>
      </c>
      <c r="S345" s="141"/>
      <c r="T345" s="143">
        <f>T346</f>
        <v>0</v>
      </c>
      <c r="AR345" s="136" t="s">
        <v>150</v>
      </c>
      <c r="AT345" s="144" t="s">
        <v>84</v>
      </c>
      <c r="AU345" s="144" t="s">
        <v>85</v>
      </c>
      <c r="AY345" s="136" t="s">
        <v>195</v>
      </c>
      <c r="BK345" s="145">
        <f>BK346</f>
        <v>0</v>
      </c>
    </row>
    <row r="346" spans="2:63" s="12" customFormat="1" ht="22.9" customHeight="1">
      <c r="B346" s="135"/>
      <c r="C346" s="192"/>
      <c r="D346" s="193" t="s">
        <v>84</v>
      </c>
      <c r="E346" s="195" t="s">
        <v>772</v>
      </c>
      <c r="F346" s="195" t="s">
        <v>773</v>
      </c>
      <c r="G346" s="192"/>
      <c r="H346" s="192"/>
      <c r="I346" s="138"/>
      <c r="J346" s="185">
        <f>BK346</f>
        <v>0</v>
      </c>
      <c r="L346" s="135"/>
      <c r="M346" s="140"/>
      <c r="N346" s="141"/>
      <c r="O346" s="141"/>
      <c r="P346" s="142">
        <f>SUM(P347:P350)</f>
        <v>0</v>
      </c>
      <c r="Q346" s="141"/>
      <c r="R346" s="142">
        <f>SUM(R347:R350)</f>
        <v>0</v>
      </c>
      <c r="S346" s="141"/>
      <c r="T346" s="143">
        <f>SUM(T347:T350)</f>
        <v>0</v>
      </c>
      <c r="AR346" s="136" t="s">
        <v>150</v>
      </c>
      <c r="AT346" s="144" t="s">
        <v>84</v>
      </c>
      <c r="AU346" s="144" t="s">
        <v>93</v>
      </c>
      <c r="AY346" s="136" t="s">
        <v>195</v>
      </c>
      <c r="BK346" s="145">
        <f>SUM(BK347:BK350)</f>
        <v>0</v>
      </c>
    </row>
    <row r="347" spans="1:65" s="2" customFormat="1" ht="24.2" customHeight="1">
      <c r="A347" s="31"/>
      <c r="B347" s="148"/>
      <c r="C347" s="196" t="s">
        <v>650</v>
      </c>
      <c r="D347" s="196" t="s">
        <v>196</v>
      </c>
      <c r="E347" s="197" t="s">
        <v>775</v>
      </c>
      <c r="F347" s="198" t="s">
        <v>776</v>
      </c>
      <c r="G347" s="199" t="s">
        <v>347</v>
      </c>
      <c r="H347" s="200">
        <v>20.22</v>
      </c>
      <c r="I347" s="149"/>
      <c r="J347" s="183">
        <f>ROUND(I347*H347,2)</f>
        <v>0</v>
      </c>
      <c r="K347" s="150"/>
      <c r="L347" s="32"/>
      <c r="M347" s="151" t="s">
        <v>1</v>
      </c>
      <c r="N347" s="152" t="s">
        <v>50</v>
      </c>
      <c r="O347" s="57"/>
      <c r="P347" s="153">
        <f>O347*H347</f>
        <v>0</v>
      </c>
      <c r="Q347" s="153">
        <v>0</v>
      </c>
      <c r="R347" s="153">
        <f>Q347*H347</f>
        <v>0</v>
      </c>
      <c r="S347" s="153">
        <v>0</v>
      </c>
      <c r="T347" s="154">
        <f>S347*H347</f>
        <v>0</v>
      </c>
      <c r="U347" s="31"/>
      <c r="V347" s="31"/>
      <c r="W347" s="31"/>
      <c r="X347" s="31"/>
      <c r="Y347" s="31"/>
      <c r="Z347" s="31"/>
      <c r="AA347" s="31"/>
      <c r="AB347" s="31"/>
      <c r="AC347" s="31"/>
      <c r="AD347" s="31"/>
      <c r="AE347" s="31"/>
      <c r="AR347" s="155" t="s">
        <v>631</v>
      </c>
      <c r="AT347" s="155" t="s">
        <v>196</v>
      </c>
      <c r="AU347" s="155" t="s">
        <v>96</v>
      </c>
      <c r="AY347" s="15" t="s">
        <v>195</v>
      </c>
      <c r="BE347" s="156">
        <f>IF(N347="základní",J347,0)</f>
        <v>0</v>
      </c>
      <c r="BF347" s="156">
        <f>IF(N347="snížená",J347,0)</f>
        <v>0</v>
      </c>
      <c r="BG347" s="156">
        <f>IF(N347="zákl. přenesená",J347,0)</f>
        <v>0</v>
      </c>
      <c r="BH347" s="156">
        <f>IF(N347="sníž. přenesená",J347,0)</f>
        <v>0</v>
      </c>
      <c r="BI347" s="156">
        <f>IF(N347="nulová",J347,0)</f>
        <v>0</v>
      </c>
      <c r="BJ347" s="15" t="s">
        <v>93</v>
      </c>
      <c r="BK347" s="156">
        <f>ROUND(I347*H347,2)</f>
        <v>0</v>
      </c>
      <c r="BL347" s="15" t="s">
        <v>631</v>
      </c>
      <c r="BM347" s="155" t="s">
        <v>876</v>
      </c>
    </row>
    <row r="348" spans="1:47" s="2" customFormat="1" ht="12">
      <c r="A348" s="31"/>
      <c r="B348" s="32"/>
      <c r="C348" s="184"/>
      <c r="D348" s="201" t="s">
        <v>202</v>
      </c>
      <c r="E348" s="184"/>
      <c r="F348" s="202" t="s">
        <v>778</v>
      </c>
      <c r="G348" s="184"/>
      <c r="H348" s="184"/>
      <c r="I348" s="157"/>
      <c r="J348" s="184"/>
      <c r="K348" s="31"/>
      <c r="L348" s="32"/>
      <c r="M348" s="158"/>
      <c r="N348" s="159"/>
      <c r="O348" s="57"/>
      <c r="P348" s="57"/>
      <c r="Q348" s="57"/>
      <c r="R348" s="57"/>
      <c r="S348" s="57"/>
      <c r="T348" s="58"/>
      <c r="U348" s="31"/>
      <c r="V348" s="31"/>
      <c r="W348" s="31"/>
      <c r="X348" s="31"/>
      <c r="Y348" s="31"/>
      <c r="Z348" s="31"/>
      <c r="AA348" s="31"/>
      <c r="AB348" s="31"/>
      <c r="AC348" s="31"/>
      <c r="AD348" s="31"/>
      <c r="AE348" s="31"/>
      <c r="AT348" s="15" t="s">
        <v>202</v>
      </c>
      <c r="AU348" s="15" t="s">
        <v>96</v>
      </c>
    </row>
    <row r="349" spans="2:51" s="13" customFormat="1" ht="12">
      <c r="B349" s="160"/>
      <c r="C349" s="186"/>
      <c r="D349" s="201" t="s">
        <v>257</v>
      </c>
      <c r="E349" s="203" t="s">
        <v>1</v>
      </c>
      <c r="F349" s="204" t="s">
        <v>831</v>
      </c>
      <c r="G349" s="186"/>
      <c r="H349" s="205">
        <v>22.95</v>
      </c>
      <c r="I349" s="162"/>
      <c r="J349" s="186"/>
      <c r="L349" s="160"/>
      <c r="M349" s="163"/>
      <c r="N349" s="164"/>
      <c r="O349" s="164"/>
      <c r="P349" s="164"/>
      <c r="Q349" s="164"/>
      <c r="R349" s="164"/>
      <c r="S349" s="164"/>
      <c r="T349" s="165"/>
      <c r="AT349" s="161" t="s">
        <v>257</v>
      </c>
      <c r="AU349" s="161" t="s">
        <v>96</v>
      </c>
      <c r="AV349" s="13" t="s">
        <v>96</v>
      </c>
      <c r="AW349" s="13" t="s">
        <v>40</v>
      </c>
      <c r="AX349" s="13" t="s">
        <v>85</v>
      </c>
      <c r="AY349" s="161" t="s">
        <v>195</v>
      </c>
    </row>
    <row r="350" spans="2:51" s="13" customFormat="1" ht="12">
      <c r="B350" s="160"/>
      <c r="C350" s="186"/>
      <c r="D350" s="201" t="s">
        <v>257</v>
      </c>
      <c r="E350" s="203" t="s">
        <v>1</v>
      </c>
      <c r="F350" s="204" t="s">
        <v>877</v>
      </c>
      <c r="G350" s="186"/>
      <c r="H350" s="205">
        <v>-2.73</v>
      </c>
      <c r="I350" s="162"/>
      <c r="J350" s="186"/>
      <c r="L350" s="160"/>
      <c r="M350" s="175"/>
      <c r="N350" s="176"/>
      <c r="O350" s="176"/>
      <c r="P350" s="176"/>
      <c r="Q350" s="176"/>
      <c r="R350" s="176"/>
      <c r="S350" s="176"/>
      <c r="T350" s="177"/>
      <c r="AT350" s="161" t="s">
        <v>257</v>
      </c>
      <c r="AU350" s="161" t="s">
        <v>96</v>
      </c>
      <c r="AV350" s="13" t="s">
        <v>96</v>
      </c>
      <c r="AW350" s="13" t="s">
        <v>40</v>
      </c>
      <c r="AX350" s="13" t="s">
        <v>85</v>
      </c>
      <c r="AY350" s="161" t="s">
        <v>195</v>
      </c>
    </row>
    <row r="351" spans="1:31" s="2" customFormat="1" ht="6.95" customHeight="1">
      <c r="A351" s="31"/>
      <c r="B351" s="46"/>
      <c r="C351" s="189"/>
      <c r="D351" s="189"/>
      <c r="E351" s="189"/>
      <c r="F351" s="189"/>
      <c r="G351" s="189"/>
      <c r="H351" s="189"/>
      <c r="I351" s="47"/>
      <c r="J351" s="189"/>
      <c r="K351" s="47"/>
      <c r="L351" s="32"/>
      <c r="M351" s="31"/>
      <c r="O351" s="31"/>
      <c r="P351" s="31"/>
      <c r="Q351" s="31"/>
      <c r="R351" s="31"/>
      <c r="S351" s="31"/>
      <c r="T351" s="31"/>
      <c r="U351" s="31"/>
      <c r="V351" s="31"/>
      <c r="W351" s="31"/>
      <c r="X351" s="31"/>
      <c r="Y351" s="31"/>
      <c r="Z351" s="31"/>
      <c r="AA351" s="31"/>
      <c r="AB351" s="31"/>
      <c r="AC351" s="31"/>
      <c r="AD351" s="31"/>
      <c r="AE351" s="31"/>
    </row>
    <row r="352" spans="3:8" ht="12">
      <c r="C352" s="190"/>
      <c r="D352" s="190"/>
      <c r="E352" s="190"/>
      <c r="F352" s="190"/>
      <c r="G352" s="190"/>
      <c r="H352" s="190"/>
    </row>
    <row r="353" spans="3:8" ht="12">
      <c r="C353" s="190"/>
      <c r="D353" s="190"/>
      <c r="E353" s="190"/>
      <c r="F353" s="190"/>
      <c r="G353" s="190"/>
      <c r="H353" s="190"/>
    </row>
  </sheetData>
  <sheetProtection sheet="1" objects="1" scenarios="1"/>
  <autoFilter ref="C128:K350"/>
  <mergeCells count="9">
    <mergeCell ref="E86:H86"/>
    <mergeCell ref="E119:H119"/>
    <mergeCell ref="E121:H121"/>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03"/>
  <sheetViews>
    <sheetView showGridLines="0" workbookViewId="0" topLeftCell="A189">
      <selection activeCell="I202" sqref="I20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106</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878</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19</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ROUND(J131,2)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ROUND((SUM(BE131:BE400)),2)</f>
        <v>0</v>
      </c>
      <c r="G33" s="31"/>
      <c r="H33" s="31"/>
      <c r="I33" s="104">
        <v>0.21</v>
      </c>
      <c r="J33" s="103">
        <f>ROUND(((SUM(BE131:BE400))*I33),2)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ROUND((SUM(BF131:BF400)),2)</f>
        <v>0</v>
      </c>
      <c r="G34" s="31"/>
      <c r="H34" s="31"/>
      <c r="I34" s="104">
        <v>0.15</v>
      </c>
      <c r="J34" s="103">
        <f>ROUND(((SUM(BF131:BF400))*I34),2)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ROUND((SUM(BG131:BG400)),2)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ROUND((SUM(BH131:BH400)),2)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ROUND((SUM(BI131:BI400)),2)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2021_2.3 - IO 03 Stoka A2</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J131</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J132</f>
        <v>0</v>
      </c>
      <c r="L96" s="116"/>
    </row>
    <row r="97" spans="2:12" s="10" customFormat="1" ht="19.9" customHeight="1">
      <c r="B97" s="120"/>
      <c r="D97" s="121" t="s">
        <v>276</v>
      </c>
      <c r="E97" s="122"/>
      <c r="F97" s="122"/>
      <c r="G97" s="122"/>
      <c r="H97" s="122"/>
      <c r="I97" s="122"/>
      <c r="J97" s="123">
        <f>J133</f>
        <v>0</v>
      </c>
      <c r="L97" s="120"/>
    </row>
    <row r="98" spans="2:12" s="10" customFormat="1" ht="19.9" customHeight="1">
      <c r="B98" s="120"/>
      <c r="D98" s="121" t="s">
        <v>277</v>
      </c>
      <c r="E98" s="122"/>
      <c r="F98" s="122"/>
      <c r="G98" s="122"/>
      <c r="H98" s="122"/>
      <c r="I98" s="122"/>
      <c r="J98" s="123">
        <f>J212</f>
        <v>0</v>
      </c>
      <c r="L98" s="120"/>
    </row>
    <row r="99" spans="2:12" s="10" customFormat="1" ht="19.9" customHeight="1">
      <c r="B99" s="120"/>
      <c r="D99" s="121" t="s">
        <v>278</v>
      </c>
      <c r="E99" s="122"/>
      <c r="F99" s="122"/>
      <c r="G99" s="122"/>
      <c r="H99" s="122"/>
      <c r="I99" s="122"/>
      <c r="J99" s="123">
        <f>J216</f>
        <v>0</v>
      </c>
      <c r="L99" s="120"/>
    </row>
    <row r="100" spans="2:12" s="10" customFormat="1" ht="19.9" customHeight="1">
      <c r="B100" s="120"/>
      <c r="D100" s="121" t="s">
        <v>279</v>
      </c>
      <c r="E100" s="122"/>
      <c r="F100" s="122"/>
      <c r="G100" s="122"/>
      <c r="H100" s="122"/>
      <c r="I100" s="122"/>
      <c r="J100" s="123">
        <f>J220</f>
        <v>0</v>
      </c>
      <c r="L100" s="120"/>
    </row>
    <row r="101" spans="2:12" s="10" customFormat="1" ht="19.9" customHeight="1">
      <c r="B101" s="120"/>
      <c r="D101" s="121" t="s">
        <v>280</v>
      </c>
      <c r="E101" s="122"/>
      <c r="F101" s="122"/>
      <c r="G101" s="122"/>
      <c r="H101" s="122"/>
      <c r="I101" s="122"/>
      <c r="J101" s="123">
        <f>J230</f>
        <v>0</v>
      </c>
      <c r="L101" s="120"/>
    </row>
    <row r="102" spans="2:12" s="10" customFormat="1" ht="19.9" customHeight="1">
      <c r="B102" s="120"/>
      <c r="D102" s="121" t="s">
        <v>281</v>
      </c>
      <c r="E102" s="122"/>
      <c r="F102" s="122"/>
      <c r="G102" s="122"/>
      <c r="H102" s="122"/>
      <c r="I102" s="122"/>
      <c r="J102" s="123">
        <f>J255</f>
        <v>0</v>
      </c>
      <c r="L102" s="120"/>
    </row>
    <row r="103" spans="2:12" s="10" customFormat="1" ht="19.9" customHeight="1">
      <c r="B103" s="120"/>
      <c r="D103" s="121" t="s">
        <v>282</v>
      </c>
      <c r="E103" s="122"/>
      <c r="F103" s="122"/>
      <c r="G103" s="122"/>
      <c r="H103" s="122"/>
      <c r="I103" s="122"/>
      <c r="J103" s="123">
        <f>J259</f>
        <v>0</v>
      </c>
      <c r="L103" s="120"/>
    </row>
    <row r="104" spans="2:12" s="10" customFormat="1" ht="19.9" customHeight="1">
      <c r="B104" s="120"/>
      <c r="D104" s="121" t="s">
        <v>283</v>
      </c>
      <c r="E104" s="122"/>
      <c r="F104" s="122"/>
      <c r="G104" s="122"/>
      <c r="H104" s="122"/>
      <c r="I104" s="122"/>
      <c r="J104" s="123">
        <f>J341</f>
        <v>0</v>
      </c>
      <c r="L104" s="120"/>
    </row>
    <row r="105" spans="2:12" s="10" customFormat="1" ht="14.85" customHeight="1">
      <c r="B105" s="120"/>
      <c r="D105" s="121" t="s">
        <v>284</v>
      </c>
      <c r="E105" s="122"/>
      <c r="F105" s="122"/>
      <c r="G105" s="122"/>
      <c r="H105" s="122"/>
      <c r="I105" s="122"/>
      <c r="J105" s="123">
        <f>J354</f>
        <v>0</v>
      </c>
      <c r="L105" s="120"/>
    </row>
    <row r="106" spans="2:12" s="10" customFormat="1" ht="19.9" customHeight="1">
      <c r="B106" s="120"/>
      <c r="D106" s="121" t="s">
        <v>285</v>
      </c>
      <c r="E106" s="122"/>
      <c r="F106" s="122"/>
      <c r="G106" s="122"/>
      <c r="H106" s="122"/>
      <c r="I106" s="122"/>
      <c r="J106" s="123">
        <f>J379</f>
        <v>0</v>
      </c>
      <c r="L106" s="120"/>
    </row>
    <row r="107" spans="2:12" s="9" customFormat="1" ht="24.95" customHeight="1">
      <c r="B107" s="116"/>
      <c r="D107" s="117" t="s">
        <v>286</v>
      </c>
      <c r="E107" s="118"/>
      <c r="F107" s="118"/>
      <c r="G107" s="118"/>
      <c r="H107" s="118"/>
      <c r="I107" s="118"/>
      <c r="J107" s="119">
        <f>J386</f>
        <v>0</v>
      </c>
      <c r="L107" s="116"/>
    </row>
    <row r="108" spans="2:12" s="10" customFormat="1" ht="19.9" customHeight="1">
      <c r="B108" s="120"/>
      <c r="D108" s="121" t="s">
        <v>287</v>
      </c>
      <c r="E108" s="122"/>
      <c r="F108" s="122"/>
      <c r="G108" s="122"/>
      <c r="H108" s="122"/>
      <c r="I108" s="122"/>
      <c r="J108" s="123">
        <f>J387</f>
        <v>0</v>
      </c>
      <c r="L108" s="120"/>
    </row>
    <row r="109" spans="2:12" s="9" customFormat="1" ht="24.95" customHeight="1">
      <c r="B109" s="116"/>
      <c r="D109" s="117" t="s">
        <v>288</v>
      </c>
      <c r="E109" s="118"/>
      <c r="F109" s="118"/>
      <c r="G109" s="118"/>
      <c r="H109" s="118"/>
      <c r="I109" s="118"/>
      <c r="J109" s="119">
        <f>J391</f>
        <v>0</v>
      </c>
      <c r="L109" s="116"/>
    </row>
    <row r="110" spans="2:12" s="10" customFormat="1" ht="19.9" customHeight="1">
      <c r="B110" s="120"/>
      <c r="D110" s="121" t="s">
        <v>289</v>
      </c>
      <c r="E110" s="122"/>
      <c r="F110" s="122"/>
      <c r="G110" s="122"/>
      <c r="H110" s="122"/>
      <c r="I110" s="122"/>
      <c r="J110" s="123">
        <f>J392</f>
        <v>0</v>
      </c>
      <c r="L110" s="120"/>
    </row>
    <row r="111" spans="2:12" s="10" customFormat="1" ht="19.9" customHeight="1">
      <c r="B111" s="120"/>
      <c r="D111" s="121" t="s">
        <v>290</v>
      </c>
      <c r="E111" s="122"/>
      <c r="F111" s="122"/>
      <c r="G111" s="122"/>
      <c r="H111" s="122"/>
      <c r="I111" s="122"/>
      <c r="J111" s="123">
        <f>J396</f>
        <v>0</v>
      </c>
      <c r="L111" s="120"/>
    </row>
    <row r="112" spans="1:31" s="2" customFormat="1" ht="21.75" customHeight="1">
      <c r="A112" s="31"/>
      <c r="B112" s="32"/>
      <c r="C112" s="31"/>
      <c r="D112" s="31"/>
      <c r="E112" s="31"/>
      <c r="F112" s="31"/>
      <c r="G112" s="31"/>
      <c r="H112" s="31"/>
      <c r="I112" s="31"/>
      <c r="J112" s="31"/>
      <c r="K112" s="31"/>
      <c r="L112" s="41"/>
      <c r="S112" s="31"/>
      <c r="T112" s="31"/>
      <c r="U112" s="31"/>
      <c r="V112" s="31"/>
      <c r="W112" s="31"/>
      <c r="X112" s="31"/>
      <c r="Y112" s="31"/>
      <c r="Z112" s="31"/>
      <c r="AA112" s="31"/>
      <c r="AB112" s="31"/>
      <c r="AC112" s="31"/>
      <c r="AD112" s="31"/>
      <c r="AE112" s="31"/>
    </row>
    <row r="113" spans="1:31" s="2" customFormat="1" ht="6.95" customHeight="1">
      <c r="A113" s="31"/>
      <c r="B113" s="46"/>
      <c r="C113" s="47"/>
      <c r="D113" s="47"/>
      <c r="E113" s="47"/>
      <c r="F113" s="47"/>
      <c r="G113" s="47"/>
      <c r="H113" s="47"/>
      <c r="I113" s="47"/>
      <c r="J113" s="47"/>
      <c r="K113" s="47"/>
      <c r="L113" s="41"/>
      <c r="S113" s="31"/>
      <c r="T113" s="31"/>
      <c r="U113" s="31"/>
      <c r="V113" s="31"/>
      <c r="W113" s="31"/>
      <c r="X113" s="31"/>
      <c r="Y113" s="31"/>
      <c r="Z113" s="31"/>
      <c r="AA113" s="31"/>
      <c r="AB113" s="31"/>
      <c r="AC113" s="31"/>
      <c r="AD113" s="31"/>
      <c r="AE113" s="31"/>
    </row>
    <row r="117" spans="1:31" s="2" customFormat="1" ht="6.95" customHeight="1">
      <c r="A117" s="31"/>
      <c r="B117" s="48"/>
      <c r="C117" s="49"/>
      <c r="D117" s="49"/>
      <c r="E117" s="49"/>
      <c r="F117" s="49"/>
      <c r="G117" s="49"/>
      <c r="H117" s="49"/>
      <c r="I117" s="49"/>
      <c r="J117" s="49"/>
      <c r="K117" s="49"/>
      <c r="L117" s="41"/>
      <c r="S117" s="31"/>
      <c r="T117" s="31"/>
      <c r="U117" s="31"/>
      <c r="V117" s="31"/>
      <c r="W117" s="31"/>
      <c r="X117" s="31"/>
      <c r="Y117" s="31"/>
      <c r="Z117" s="31"/>
      <c r="AA117" s="31"/>
      <c r="AB117" s="31"/>
      <c r="AC117" s="31"/>
      <c r="AD117" s="31"/>
      <c r="AE117" s="31"/>
    </row>
    <row r="118" spans="1:31" s="2" customFormat="1" ht="24.95" customHeight="1">
      <c r="A118" s="31"/>
      <c r="B118" s="32"/>
      <c r="C118" s="19" t="s">
        <v>179</v>
      </c>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6.95" customHeight="1">
      <c r="A119" s="31"/>
      <c r="B119" s="32"/>
      <c r="C119" s="31"/>
      <c r="D119" s="31"/>
      <c r="E119" s="31"/>
      <c r="F119" s="31"/>
      <c r="G119" s="31"/>
      <c r="H119" s="31"/>
      <c r="I119" s="31"/>
      <c r="J119" s="31"/>
      <c r="K119" s="31"/>
      <c r="L119" s="41"/>
      <c r="S119" s="31"/>
      <c r="T119" s="31"/>
      <c r="U119" s="31"/>
      <c r="V119" s="31"/>
      <c r="W119" s="31"/>
      <c r="X119" s="31"/>
      <c r="Y119" s="31"/>
      <c r="Z119" s="31"/>
      <c r="AA119" s="31"/>
      <c r="AB119" s="31"/>
      <c r="AC119" s="31"/>
      <c r="AD119" s="31"/>
      <c r="AE119" s="31"/>
    </row>
    <row r="120" spans="1:31" s="2" customFormat="1" ht="12" customHeight="1">
      <c r="A120" s="31"/>
      <c r="B120" s="32"/>
      <c r="C120" s="25" t="s">
        <v>16</v>
      </c>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2" customFormat="1" ht="16.5" customHeight="1">
      <c r="A121" s="31"/>
      <c r="B121" s="32"/>
      <c r="C121" s="31"/>
      <c r="D121" s="31"/>
      <c r="E121" s="298" t="str">
        <f>E7</f>
        <v>Odkanalizování lokality sídliště Gigant</v>
      </c>
      <c r="F121" s="299"/>
      <c r="G121" s="299"/>
      <c r="H121" s="299"/>
      <c r="I121" s="31"/>
      <c r="J121" s="31"/>
      <c r="K121" s="31"/>
      <c r="L121" s="41"/>
      <c r="S121" s="31"/>
      <c r="T121" s="31"/>
      <c r="U121" s="31"/>
      <c r="V121" s="31"/>
      <c r="W121" s="31"/>
      <c r="X121" s="31"/>
      <c r="Y121" s="31"/>
      <c r="Z121" s="31"/>
      <c r="AA121" s="31"/>
      <c r="AB121" s="31"/>
      <c r="AC121" s="31"/>
      <c r="AD121" s="31"/>
      <c r="AE121" s="31"/>
    </row>
    <row r="122" spans="1:31" s="2" customFormat="1" ht="12" customHeight="1">
      <c r="A122" s="31"/>
      <c r="B122" s="32"/>
      <c r="C122" s="25" t="s">
        <v>162</v>
      </c>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6.5" customHeight="1">
      <c r="A123" s="31"/>
      <c r="B123" s="32"/>
      <c r="C123" s="31"/>
      <c r="D123" s="31"/>
      <c r="E123" s="294" t="str">
        <f>E9</f>
        <v>2021_2.3 - IO 03 Stoka A2</v>
      </c>
      <c r="F123" s="297"/>
      <c r="G123" s="297"/>
      <c r="H123" s="297"/>
      <c r="I123" s="31"/>
      <c r="J123" s="31"/>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12" customHeight="1">
      <c r="A125" s="31"/>
      <c r="B125" s="32"/>
      <c r="C125" s="25" t="s">
        <v>22</v>
      </c>
      <c r="D125" s="31"/>
      <c r="E125" s="31"/>
      <c r="F125" s="23" t="str">
        <f>F12</f>
        <v>Břilice - Gigant</v>
      </c>
      <c r="G125" s="31"/>
      <c r="H125" s="31"/>
      <c r="I125" s="25" t="s">
        <v>24</v>
      </c>
      <c r="J125" s="54" t="str">
        <f>IF(J12="","",J12)</f>
        <v>15. 3. 2021</v>
      </c>
      <c r="K125" s="31"/>
      <c r="L125" s="41"/>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1"/>
      <c r="S126" s="31"/>
      <c r="T126" s="31"/>
      <c r="U126" s="31"/>
      <c r="V126" s="31"/>
      <c r="W126" s="31"/>
      <c r="X126" s="31"/>
      <c r="Y126" s="31"/>
      <c r="Z126" s="31"/>
      <c r="AA126" s="31"/>
      <c r="AB126" s="31"/>
      <c r="AC126" s="31"/>
      <c r="AD126" s="31"/>
      <c r="AE126" s="31"/>
    </row>
    <row r="127" spans="1:31" s="2" customFormat="1" ht="25.7" customHeight="1">
      <c r="A127" s="31"/>
      <c r="B127" s="32"/>
      <c r="C127" s="25" t="s">
        <v>30</v>
      </c>
      <c r="D127" s="31"/>
      <c r="E127" s="31"/>
      <c r="F127" s="23" t="str">
        <f>E15</f>
        <v>Město Třeboň</v>
      </c>
      <c r="G127" s="31"/>
      <c r="H127" s="31"/>
      <c r="I127" s="25" t="s">
        <v>36</v>
      </c>
      <c r="J127" s="29" t="str">
        <f>E21</f>
        <v>Vodohospodářský rozvoj a výstavba a.s.</v>
      </c>
      <c r="K127" s="31"/>
      <c r="L127" s="41"/>
      <c r="S127" s="31"/>
      <c r="T127" s="31"/>
      <c r="U127" s="31"/>
      <c r="V127" s="31"/>
      <c r="W127" s="31"/>
      <c r="X127" s="31"/>
      <c r="Y127" s="31"/>
      <c r="Z127" s="31"/>
      <c r="AA127" s="31"/>
      <c r="AB127" s="31"/>
      <c r="AC127" s="31"/>
      <c r="AD127" s="31"/>
      <c r="AE127" s="31"/>
    </row>
    <row r="128" spans="1:31" s="2" customFormat="1" ht="15.2" customHeight="1">
      <c r="A128" s="31"/>
      <c r="B128" s="32"/>
      <c r="C128" s="25" t="s">
        <v>34</v>
      </c>
      <c r="D128" s="31"/>
      <c r="E128" s="31"/>
      <c r="F128" s="23" t="str">
        <f>IF(E18="","",E18)</f>
        <v>Vyplň údaj</v>
      </c>
      <c r="G128" s="31"/>
      <c r="H128" s="31"/>
      <c r="I128" s="25" t="s">
        <v>41</v>
      </c>
      <c r="J128" s="29" t="str">
        <f>E24</f>
        <v>Dvořák</v>
      </c>
      <c r="K128" s="31"/>
      <c r="L128" s="41"/>
      <c r="S128" s="31"/>
      <c r="T128" s="31"/>
      <c r="U128" s="31"/>
      <c r="V128" s="31"/>
      <c r="W128" s="31"/>
      <c r="X128" s="31"/>
      <c r="Y128" s="31"/>
      <c r="Z128" s="31"/>
      <c r="AA128" s="31"/>
      <c r="AB128" s="31"/>
      <c r="AC128" s="31"/>
      <c r="AD128" s="31"/>
      <c r="AE128" s="31"/>
    </row>
    <row r="129" spans="1:31" s="2" customFormat="1" ht="10.35" customHeight="1">
      <c r="A129" s="31"/>
      <c r="B129" s="32"/>
      <c r="C129" s="31"/>
      <c r="D129" s="31"/>
      <c r="E129" s="31"/>
      <c r="F129" s="31"/>
      <c r="G129" s="31"/>
      <c r="H129" s="31"/>
      <c r="I129" s="31"/>
      <c r="J129" s="31"/>
      <c r="K129" s="31"/>
      <c r="L129" s="41"/>
      <c r="S129" s="31"/>
      <c r="T129" s="31"/>
      <c r="U129" s="31"/>
      <c r="V129" s="31"/>
      <c r="W129" s="31"/>
      <c r="X129" s="31"/>
      <c r="Y129" s="31"/>
      <c r="Z129" s="31"/>
      <c r="AA129" s="31"/>
      <c r="AB129" s="31"/>
      <c r="AC129" s="31"/>
      <c r="AD129" s="31"/>
      <c r="AE129" s="31"/>
    </row>
    <row r="130" spans="1:31" s="11" customFormat="1" ht="29.25" customHeight="1">
      <c r="A130" s="124"/>
      <c r="B130" s="125"/>
      <c r="C130" s="126" t="s">
        <v>180</v>
      </c>
      <c r="D130" s="127" t="s">
        <v>70</v>
      </c>
      <c r="E130" s="127" t="s">
        <v>66</v>
      </c>
      <c r="F130" s="127" t="s">
        <v>67</v>
      </c>
      <c r="G130" s="127" t="s">
        <v>181</v>
      </c>
      <c r="H130" s="127" t="s">
        <v>182</v>
      </c>
      <c r="I130" s="127" t="s">
        <v>183</v>
      </c>
      <c r="J130" s="128" t="s">
        <v>170</v>
      </c>
      <c r="K130" s="129" t="s">
        <v>184</v>
      </c>
      <c r="L130" s="130"/>
      <c r="M130" s="61" t="s">
        <v>1</v>
      </c>
      <c r="N130" s="62" t="s">
        <v>49</v>
      </c>
      <c r="O130" s="62" t="s">
        <v>185</v>
      </c>
      <c r="P130" s="62" t="s">
        <v>186</v>
      </c>
      <c r="Q130" s="62" t="s">
        <v>187</v>
      </c>
      <c r="R130" s="62" t="s">
        <v>188</v>
      </c>
      <c r="S130" s="62" t="s">
        <v>189</v>
      </c>
      <c r="T130" s="63" t="s">
        <v>190</v>
      </c>
      <c r="U130" s="124"/>
      <c r="V130" s="124"/>
      <c r="W130" s="124"/>
      <c r="X130" s="124"/>
      <c r="Y130" s="124"/>
      <c r="Z130" s="124"/>
      <c r="AA130" s="124"/>
      <c r="AB130" s="124"/>
      <c r="AC130" s="124"/>
      <c r="AD130" s="124"/>
      <c r="AE130" s="124"/>
    </row>
    <row r="131" spans="1:63" s="2" customFormat="1" ht="22.9" customHeight="1">
      <c r="A131" s="31"/>
      <c r="B131" s="32"/>
      <c r="C131" s="191" t="s">
        <v>191</v>
      </c>
      <c r="D131" s="184"/>
      <c r="E131" s="184"/>
      <c r="F131" s="184"/>
      <c r="G131" s="184"/>
      <c r="H131" s="184"/>
      <c r="I131" s="31"/>
      <c r="J131" s="211">
        <f>BK131</f>
        <v>0</v>
      </c>
      <c r="K131" s="31"/>
      <c r="L131" s="32"/>
      <c r="M131" s="64"/>
      <c r="N131" s="55"/>
      <c r="O131" s="65"/>
      <c r="P131" s="132">
        <f>P132+P386+P391</f>
        <v>0</v>
      </c>
      <c r="Q131" s="65"/>
      <c r="R131" s="132">
        <f>R132+R386+R391</f>
        <v>36.1733734</v>
      </c>
      <c r="S131" s="65"/>
      <c r="T131" s="133">
        <f>T132+T386+T391</f>
        <v>13.134549999999999</v>
      </c>
      <c r="U131" s="31"/>
      <c r="V131" s="31"/>
      <c r="W131" s="31"/>
      <c r="X131" s="31"/>
      <c r="Y131" s="31"/>
      <c r="Z131" s="31"/>
      <c r="AA131" s="31"/>
      <c r="AB131" s="31"/>
      <c r="AC131" s="31"/>
      <c r="AD131" s="31"/>
      <c r="AE131" s="31"/>
      <c r="AT131" s="15" t="s">
        <v>84</v>
      </c>
      <c r="AU131" s="15" t="s">
        <v>172</v>
      </c>
      <c r="BK131" s="134">
        <f>BK132+BK386+BK391</f>
        <v>0</v>
      </c>
    </row>
    <row r="132" spans="2:63" s="12" customFormat="1" ht="25.9" customHeight="1">
      <c r="B132" s="135"/>
      <c r="C132" s="192"/>
      <c r="D132" s="193" t="s">
        <v>84</v>
      </c>
      <c r="E132" s="194" t="s">
        <v>291</v>
      </c>
      <c r="F132" s="194" t="s">
        <v>292</v>
      </c>
      <c r="G132" s="192"/>
      <c r="H132" s="192"/>
      <c r="I132" s="138"/>
      <c r="J132" s="188">
        <f>BK132</f>
        <v>0</v>
      </c>
      <c r="L132" s="135"/>
      <c r="M132" s="140"/>
      <c r="N132" s="141"/>
      <c r="O132" s="141"/>
      <c r="P132" s="142">
        <f>P133+P212+P216+P220+P230+P255+P259+P341+P379</f>
        <v>0</v>
      </c>
      <c r="Q132" s="141"/>
      <c r="R132" s="142">
        <f>R133+R212+R216+R220+R230+R255+R259+R341+R379</f>
        <v>36.1731634</v>
      </c>
      <c r="S132" s="141"/>
      <c r="T132" s="143">
        <f>T133+T212+T216+T220+T230+T255+T259+T341+T379</f>
        <v>13.134549999999999</v>
      </c>
      <c r="AR132" s="136" t="s">
        <v>93</v>
      </c>
      <c r="AT132" s="144" t="s">
        <v>84</v>
      </c>
      <c r="AU132" s="144" t="s">
        <v>85</v>
      </c>
      <c r="AY132" s="136" t="s">
        <v>195</v>
      </c>
      <c r="BK132" s="145">
        <f>BK133+BK212+BK216+BK220+BK230+BK255+BK259+BK341+BK379</f>
        <v>0</v>
      </c>
    </row>
    <row r="133" spans="2:63" s="12" customFormat="1" ht="22.9" customHeight="1">
      <c r="B133" s="135"/>
      <c r="C133" s="192"/>
      <c r="D133" s="193" t="s">
        <v>84</v>
      </c>
      <c r="E133" s="195" t="s">
        <v>93</v>
      </c>
      <c r="F133" s="195" t="s">
        <v>293</v>
      </c>
      <c r="G133" s="192"/>
      <c r="H133" s="192"/>
      <c r="I133" s="138"/>
      <c r="J133" s="185">
        <f>BK133</f>
        <v>0</v>
      </c>
      <c r="L133" s="135"/>
      <c r="M133" s="140"/>
      <c r="N133" s="141"/>
      <c r="O133" s="141"/>
      <c r="P133" s="142">
        <f>SUM(P134:P211)</f>
        <v>0</v>
      </c>
      <c r="Q133" s="141"/>
      <c r="R133" s="142">
        <f>SUM(R134:R211)</f>
        <v>21.9486965</v>
      </c>
      <c r="S133" s="141"/>
      <c r="T133" s="143">
        <f>SUM(T134:T211)</f>
        <v>13.05355</v>
      </c>
      <c r="AR133" s="136" t="s">
        <v>93</v>
      </c>
      <c r="AT133" s="144" t="s">
        <v>84</v>
      </c>
      <c r="AU133" s="144" t="s">
        <v>93</v>
      </c>
      <c r="AY133" s="136" t="s">
        <v>195</v>
      </c>
      <c r="BK133" s="145">
        <f>SUM(BK134:BK211)</f>
        <v>0</v>
      </c>
    </row>
    <row r="134" spans="1:65" s="2" customFormat="1" ht="24.2" customHeight="1">
      <c r="A134" s="31"/>
      <c r="B134" s="148"/>
      <c r="C134" s="196" t="s">
        <v>93</v>
      </c>
      <c r="D134" s="196" t="s">
        <v>196</v>
      </c>
      <c r="E134" s="197" t="s">
        <v>879</v>
      </c>
      <c r="F134" s="198" t="s">
        <v>880</v>
      </c>
      <c r="G134" s="199" t="s">
        <v>296</v>
      </c>
      <c r="H134" s="200">
        <v>25.7</v>
      </c>
      <c r="I134" s="149"/>
      <c r="J134" s="183">
        <f>ROUND(I134*H134,2)</f>
        <v>0</v>
      </c>
      <c r="K134" s="150"/>
      <c r="L134" s="32"/>
      <c r="M134" s="151" t="s">
        <v>1</v>
      </c>
      <c r="N134" s="152" t="s">
        <v>50</v>
      </c>
      <c r="O134" s="57"/>
      <c r="P134" s="153">
        <f>O134*H134</f>
        <v>0</v>
      </c>
      <c r="Q134" s="153">
        <v>0</v>
      </c>
      <c r="R134" s="153">
        <f>Q134*H134</f>
        <v>0</v>
      </c>
      <c r="S134" s="153">
        <v>0.44</v>
      </c>
      <c r="T134" s="154">
        <f>S134*H134</f>
        <v>11.308</v>
      </c>
      <c r="U134" s="31"/>
      <c r="V134" s="31"/>
      <c r="W134" s="31"/>
      <c r="X134" s="31"/>
      <c r="Y134" s="31"/>
      <c r="Z134" s="31"/>
      <c r="AA134" s="31"/>
      <c r="AB134" s="31"/>
      <c r="AC134" s="31"/>
      <c r="AD134" s="31"/>
      <c r="AE134" s="31"/>
      <c r="AR134" s="155" t="s">
        <v>208</v>
      </c>
      <c r="AT134" s="155" t="s">
        <v>196</v>
      </c>
      <c r="AU134" s="155" t="s">
        <v>96</v>
      </c>
      <c r="AY134" s="15" t="s">
        <v>195</v>
      </c>
      <c r="BE134" s="156">
        <f>IF(N134="základní",J134,0)</f>
        <v>0</v>
      </c>
      <c r="BF134" s="156">
        <f>IF(N134="snížená",J134,0)</f>
        <v>0</v>
      </c>
      <c r="BG134" s="156">
        <f>IF(N134="zákl. přenesená",J134,0)</f>
        <v>0</v>
      </c>
      <c r="BH134" s="156">
        <f>IF(N134="sníž. přenesená",J134,0)</f>
        <v>0</v>
      </c>
      <c r="BI134" s="156">
        <f>IF(N134="nulová",J134,0)</f>
        <v>0</v>
      </c>
      <c r="BJ134" s="15" t="s">
        <v>93</v>
      </c>
      <c r="BK134" s="156">
        <f>ROUND(I134*H134,2)</f>
        <v>0</v>
      </c>
      <c r="BL134" s="15" t="s">
        <v>208</v>
      </c>
      <c r="BM134" s="155" t="s">
        <v>881</v>
      </c>
    </row>
    <row r="135" spans="1:47" s="2" customFormat="1" ht="39">
      <c r="A135" s="31"/>
      <c r="B135" s="32"/>
      <c r="C135" s="184"/>
      <c r="D135" s="201" t="s">
        <v>202</v>
      </c>
      <c r="E135" s="184"/>
      <c r="F135" s="202" t="s">
        <v>882</v>
      </c>
      <c r="G135" s="184"/>
      <c r="H135" s="184"/>
      <c r="I135" s="157"/>
      <c r="J135" s="184"/>
      <c r="K135" s="31"/>
      <c r="L135" s="32"/>
      <c r="M135" s="158"/>
      <c r="N135" s="159"/>
      <c r="O135" s="57"/>
      <c r="P135" s="57"/>
      <c r="Q135" s="57"/>
      <c r="R135" s="57"/>
      <c r="S135" s="57"/>
      <c r="T135" s="58"/>
      <c r="U135" s="31"/>
      <c r="V135" s="31"/>
      <c r="W135" s="31"/>
      <c r="X135" s="31"/>
      <c r="Y135" s="31"/>
      <c r="Z135" s="31"/>
      <c r="AA135" s="31"/>
      <c r="AB135" s="31"/>
      <c r="AC135" s="31"/>
      <c r="AD135" s="31"/>
      <c r="AE135" s="31"/>
      <c r="AT135" s="15" t="s">
        <v>202</v>
      </c>
      <c r="AU135" s="15" t="s">
        <v>96</v>
      </c>
    </row>
    <row r="136" spans="2:51" s="13" customFormat="1" ht="12">
      <c r="B136" s="160"/>
      <c r="C136" s="186"/>
      <c r="D136" s="201" t="s">
        <v>257</v>
      </c>
      <c r="E136" s="203" t="s">
        <v>1</v>
      </c>
      <c r="F136" s="204" t="s">
        <v>883</v>
      </c>
      <c r="G136" s="186"/>
      <c r="H136" s="205">
        <v>25.7</v>
      </c>
      <c r="I136" s="162"/>
      <c r="J136" s="186"/>
      <c r="L136" s="160"/>
      <c r="M136" s="163"/>
      <c r="N136" s="164"/>
      <c r="O136" s="164"/>
      <c r="P136" s="164"/>
      <c r="Q136" s="164"/>
      <c r="R136" s="164"/>
      <c r="S136" s="164"/>
      <c r="T136" s="165"/>
      <c r="AT136" s="161" t="s">
        <v>257</v>
      </c>
      <c r="AU136" s="161" t="s">
        <v>96</v>
      </c>
      <c r="AV136" s="13" t="s">
        <v>96</v>
      </c>
      <c r="AW136" s="13" t="s">
        <v>40</v>
      </c>
      <c r="AX136" s="13" t="s">
        <v>93</v>
      </c>
      <c r="AY136" s="161" t="s">
        <v>195</v>
      </c>
    </row>
    <row r="137" spans="1:65" s="2" customFormat="1" ht="24.2" customHeight="1">
      <c r="A137" s="31"/>
      <c r="B137" s="148"/>
      <c r="C137" s="196" t="s">
        <v>96</v>
      </c>
      <c r="D137" s="196" t="s">
        <v>196</v>
      </c>
      <c r="E137" s="197" t="s">
        <v>300</v>
      </c>
      <c r="F137" s="198" t="s">
        <v>301</v>
      </c>
      <c r="G137" s="199" t="s">
        <v>296</v>
      </c>
      <c r="H137" s="200">
        <v>4.05</v>
      </c>
      <c r="I137" s="149"/>
      <c r="J137" s="183">
        <f>ROUND(I137*H137,2)</f>
        <v>0</v>
      </c>
      <c r="K137" s="150"/>
      <c r="L137" s="32"/>
      <c r="M137" s="151" t="s">
        <v>1</v>
      </c>
      <c r="N137" s="152" t="s">
        <v>50</v>
      </c>
      <c r="O137" s="57"/>
      <c r="P137" s="153">
        <f>O137*H137</f>
        <v>0</v>
      </c>
      <c r="Q137" s="153">
        <v>0</v>
      </c>
      <c r="R137" s="153">
        <f>Q137*H137</f>
        <v>0</v>
      </c>
      <c r="S137" s="153">
        <v>0.316</v>
      </c>
      <c r="T137" s="154">
        <f>S137*H137</f>
        <v>1.2798</v>
      </c>
      <c r="U137" s="31"/>
      <c r="V137" s="31"/>
      <c r="W137" s="31"/>
      <c r="X137" s="31"/>
      <c r="Y137" s="31"/>
      <c r="Z137" s="31"/>
      <c r="AA137" s="31"/>
      <c r="AB137" s="31"/>
      <c r="AC137" s="31"/>
      <c r="AD137" s="31"/>
      <c r="AE137" s="31"/>
      <c r="AR137" s="155" t="s">
        <v>208</v>
      </c>
      <c r="AT137" s="155" t="s">
        <v>196</v>
      </c>
      <c r="AU137" s="155" t="s">
        <v>96</v>
      </c>
      <c r="AY137" s="15" t="s">
        <v>195</v>
      </c>
      <c r="BE137" s="156">
        <f>IF(N137="základní",J137,0)</f>
        <v>0</v>
      </c>
      <c r="BF137" s="156">
        <f>IF(N137="snížená",J137,0)</f>
        <v>0</v>
      </c>
      <c r="BG137" s="156">
        <f>IF(N137="zákl. přenesená",J137,0)</f>
        <v>0</v>
      </c>
      <c r="BH137" s="156">
        <f>IF(N137="sníž. přenesená",J137,0)</f>
        <v>0</v>
      </c>
      <c r="BI137" s="156">
        <f>IF(N137="nulová",J137,0)</f>
        <v>0</v>
      </c>
      <c r="BJ137" s="15" t="s">
        <v>93</v>
      </c>
      <c r="BK137" s="156">
        <f>ROUND(I137*H137,2)</f>
        <v>0</v>
      </c>
      <c r="BL137" s="15" t="s">
        <v>208</v>
      </c>
      <c r="BM137" s="155" t="s">
        <v>302</v>
      </c>
    </row>
    <row r="138" spans="1:47" s="2" customFormat="1" ht="39">
      <c r="A138" s="31"/>
      <c r="B138" s="32"/>
      <c r="C138" s="184"/>
      <c r="D138" s="201" t="s">
        <v>202</v>
      </c>
      <c r="E138" s="184"/>
      <c r="F138" s="202" t="s">
        <v>303</v>
      </c>
      <c r="G138" s="184"/>
      <c r="H138" s="184"/>
      <c r="I138" s="157"/>
      <c r="J138" s="184"/>
      <c r="K138" s="31"/>
      <c r="L138" s="32"/>
      <c r="M138" s="158"/>
      <c r="N138" s="159"/>
      <c r="O138" s="57"/>
      <c r="P138" s="57"/>
      <c r="Q138" s="57"/>
      <c r="R138" s="57"/>
      <c r="S138" s="57"/>
      <c r="T138" s="58"/>
      <c r="U138" s="31"/>
      <c r="V138" s="31"/>
      <c r="W138" s="31"/>
      <c r="X138" s="31"/>
      <c r="Y138" s="31"/>
      <c r="Z138" s="31"/>
      <c r="AA138" s="31"/>
      <c r="AB138" s="31"/>
      <c r="AC138" s="31"/>
      <c r="AD138" s="31"/>
      <c r="AE138" s="31"/>
      <c r="AT138" s="15" t="s">
        <v>202</v>
      </c>
      <c r="AU138" s="15" t="s">
        <v>96</v>
      </c>
    </row>
    <row r="139" spans="2:51" s="13" customFormat="1" ht="12">
      <c r="B139" s="160"/>
      <c r="C139" s="186"/>
      <c r="D139" s="201" t="s">
        <v>257</v>
      </c>
      <c r="E139" s="203" t="s">
        <v>1</v>
      </c>
      <c r="F139" s="204" t="s">
        <v>884</v>
      </c>
      <c r="G139" s="186"/>
      <c r="H139" s="205">
        <v>4.05</v>
      </c>
      <c r="I139" s="162"/>
      <c r="J139" s="186"/>
      <c r="L139" s="160"/>
      <c r="M139" s="163"/>
      <c r="N139" s="164"/>
      <c r="O139" s="164"/>
      <c r="P139" s="164"/>
      <c r="Q139" s="164"/>
      <c r="R139" s="164"/>
      <c r="S139" s="164"/>
      <c r="T139" s="165"/>
      <c r="AT139" s="161" t="s">
        <v>257</v>
      </c>
      <c r="AU139" s="161" t="s">
        <v>96</v>
      </c>
      <c r="AV139" s="13" t="s">
        <v>96</v>
      </c>
      <c r="AW139" s="13" t="s">
        <v>40</v>
      </c>
      <c r="AX139" s="13" t="s">
        <v>85</v>
      </c>
      <c r="AY139" s="161" t="s">
        <v>195</v>
      </c>
    </row>
    <row r="140" spans="1:65" s="2" customFormat="1" ht="24.2" customHeight="1">
      <c r="A140" s="31"/>
      <c r="B140" s="148"/>
      <c r="C140" s="196" t="s">
        <v>150</v>
      </c>
      <c r="D140" s="196" t="s">
        <v>196</v>
      </c>
      <c r="E140" s="197" t="s">
        <v>305</v>
      </c>
      <c r="F140" s="198" t="s">
        <v>306</v>
      </c>
      <c r="G140" s="199" t="s">
        <v>296</v>
      </c>
      <c r="H140" s="200">
        <v>4.05</v>
      </c>
      <c r="I140" s="149"/>
      <c r="J140" s="183">
        <f>ROUND(I140*H140,2)</f>
        <v>0</v>
      </c>
      <c r="K140" s="150"/>
      <c r="L140" s="32"/>
      <c r="M140" s="151" t="s">
        <v>1</v>
      </c>
      <c r="N140" s="152" t="s">
        <v>50</v>
      </c>
      <c r="O140" s="57"/>
      <c r="P140" s="153">
        <f>O140*H140</f>
        <v>0</v>
      </c>
      <c r="Q140" s="153">
        <v>9E-05</v>
      </c>
      <c r="R140" s="153">
        <f>Q140*H140</f>
        <v>0.0003645</v>
      </c>
      <c r="S140" s="153">
        <v>0.115</v>
      </c>
      <c r="T140" s="154">
        <f>S140*H140</f>
        <v>0.46575</v>
      </c>
      <c r="U140" s="31"/>
      <c r="V140" s="31"/>
      <c r="W140" s="31"/>
      <c r="X140" s="31"/>
      <c r="Y140" s="31"/>
      <c r="Z140" s="31"/>
      <c r="AA140" s="31"/>
      <c r="AB140" s="31"/>
      <c r="AC140" s="31"/>
      <c r="AD140" s="31"/>
      <c r="AE140" s="31"/>
      <c r="AR140" s="155" t="s">
        <v>208</v>
      </c>
      <c r="AT140" s="155" t="s">
        <v>196</v>
      </c>
      <c r="AU140" s="155" t="s">
        <v>96</v>
      </c>
      <c r="AY140" s="15" t="s">
        <v>195</v>
      </c>
      <c r="BE140" s="156">
        <f>IF(N140="základní",J140,0)</f>
        <v>0</v>
      </c>
      <c r="BF140" s="156">
        <f>IF(N140="snížená",J140,0)</f>
        <v>0</v>
      </c>
      <c r="BG140" s="156">
        <f>IF(N140="zákl. přenesená",J140,0)</f>
        <v>0</v>
      </c>
      <c r="BH140" s="156">
        <f>IF(N140="sníž. přenesená",J140,0)</f>
        <v>0</v>
      </c>
      <c r="BI140" s="156">
        <f>IF(N140="nulová",J140,0)</f>
        <v>0</v>
      </c>
      <c r="BJ140" s="15" t="s">
        <v>93</v>
      </c>
      <c r="BK140" s="156">
        <f>ROUND(I140*H140,2)</f>
        <v>0</v>
      </c>
      <c r="BL140" s="15" t="s">
        <v>208</v>
      </c>
      <c r="BM140" s="155" t="s">
        <v>307</v>
      </c>
    </row>
    <row r="141" spans="1:47" s="2" customFormat="1" ht="29.25">
      <c r="A141" s="31"/>
      <c r="B141" s="32"/>
      <c r="C141" s="184"/>
      <c r="D141" s="201" t="s">
        <v>202</v>
      </c>
      <c r="E141" s="184"/>
      <c r="F141" s="202" t="s">
        <v>308</v>
      </c>
      <c r="G141" s="184"/>
      <c r="H141" s="184"/>
      <c r="I141" s="157"/>
      <c r="J141" s="184"/>
      <c r="K141" s="31"/>
      <c r="L141" s="32"/>
      <c r="M141" s="158"/>
      <c r="N141" s="159"/>
      <c r="O141" s="57"/>
      <c r="P141" s="57"/>
      <c r="Q141" s="57"/>
      <c r="R141" s="57"/>
      <c r="S141" s="57"/>
      <c r="T141" s="58"/>
      <c r="U141" s="31"/>
      <c r="V141" s="31"/>
      <c r="W141" s="31"/>
      <c r="X141" s="31"/>
      <c r="Y141" s="31"/>
      <c r="Z141" s="31"/>
      <c r="AA141" s="31"/>
      <c r="AB141" s="31"/>
      <c r="AC141" s="31"/>
      <c r="AD141" s="31"/>
      <c r="AE141" s="31"/>
      <c r="AT141" s="15" t="s">
        <v>202</v>
      </c>
      <c r="AU141" s="15" t="s">
        <v>96</v>
      </c>
    </row>
    <row r="142" spans="2:51" s="13" customFormat="1" ht="12">
      <c r="B142" s="160"/>
      <c r="C142" s="186"/>
      <c r="D142" s="201" t="s">
        <v>257</v>
      </c>
      <c r="E142" s="203" t="s">
        <v>1</v>
      </c>
      <c r="F142" s="204" t="s">
        <v>884</v>
      </c>
      <c r="G142" s="186"/>
      <c r="H142" s="205">
        <v>4.05</v>
      </c>
      <c r="I142" s="162"/>
      <c r="J142" s="186"/>
      <c r="L142" s="160"/>
      <c r="M142" s="163"/>
      <c r="N142" s="164"/>
      <c r="O142" s="164"/>
      <c r="P142" s="164"/>
      <c r="Q142" s="164"/>
      <c r="R142" s="164"/>
      <c r="S142" s="164"/>
      <c r="T142" s="165"/>
      <c r="AT142" s="161" t="s">
        <v>257</v>
      </c>
      <c r="AU142" s="161" t="s">
        <v>96</v>
      </c>
      <c r="AV142" s="13" t="s">
        <v>96</v>
      </c>
      <c r="AW142" s="13" t="s">
        <v>40</v>
      </c>
      <c r="AX142" s="13" t="s">
        <v>93</v>
      </c>
      <c r="AY142" s="161" t="s">
        <v>195</v>
      </c>
    </row>
    <row r="143" spans="1:65" s="2" customFormat="1" ht="16.5" customHeight="1">
      <c r="A143" s="31"/>
      <c r="B143" s="148"/>
      <c r="C143" s="196" t="s">
        <v>208</v>
      </c>
      <c r="D143" s="196" t="s">
        <v>196</v>
      </c>
      <c r="E143" s="197" t="s">
        <v>310</v>
      </c>
      <c r="F143" s="198" t="s">
        <v>311</v>
      </c>
      <c r="G143" s="199" t="s">
        <v>312</v>
      </c>
      <c r="H143" s="200">
        <v>10</v>
      </c>
      <c r="I143" s="149"/>
      <c r="J143" s="183">
        <f>ROUND(I143*H143,2)</f>
        <v>0</v>
      </c>
      <c r="K143" s="150"/>
      <c r="L143" s="32"/>
      <c r="M143" s="151" t="s">
        <v>1</v>
      </c>
      <c r="N143" s="152" t="s">
        <v>50</v>
      </c>
      <c r="O143" s="57"/>
      <c r="P143" s="153">
        <f>O143*H143</f>
        <v>0</v>
      </c>
      <c r="Q143" s="153">
        <v>0.00719</v>
      </c>
      <c r="R143" s="153">
        <f>Q143*H143</f>
        <v>0.0719</v>
      </c>
      <c r="S143" s="153">
        <v>0</v>
      </c>
      <c r="T143" s="154">
        <f>S143*H143</f>
        <v>0</v>
      </c>
      <c r="U143" s="31"/>
      <c r="V143" s="31"/>
      <c r="W143" s="31"/>
      <c r="X143" s="31"/>
      <c r="Y143" s="31"/>
      <c r="Z143" s="31"/>
      <c r="AA143" s="31"/>
      <c r="AB143" s="31"/>
      <c r="AC143" s="31"/>
      <c r="AD143" s="31"/>
      <c r="AE143" s="31"/>
      <c r="AR143" s="155" t="s">
        <v>208</v>
      </c>
      <c r="AT143" s="155" t="s">
        <v>196</v>
      </c>
      <c r="AU143" s="155" t="s">
        <v>96</v>
      </c>
      <c r="AY143" s="15" t="s">
        <v>195</v>
      </c>
      <c r="BE143" s="156">
        <f>IF(N143="základní",J143,0)</f>
        <v>0</v>
      </c>
      <c r="BF143" s="156">
        <f>IF(N143="snížená",J143,0)</f>
        <v>0</v>
      </c>
      <c r="BG143" s="156">
        <f>IF(N143="zákl. přenesená",J143,0)</f>
        <v>0</v>
      </c>
      <c r="BH143" s="156">
        <f>IF(N143="sníž. přenesená",J143,0)</f>
        <v>0</v>
      </c>
      <c r="BI143" s="156">
        <f>IF(N143="nulová",J143,0)</f>
        <v>0</v>
      </c>
      <c r="BJ143" s="15" t="s">
        <v>93</v>
      </c>
      <c r="BK143" s="156">
        <f>ROUND(I143*H143,2)</f>
        <v>0</v>
      </c>
      <c r="BL143" s="15" t="s">
        <v>208</v>
      </c>
      <c r="BM143" s="155" t="s">
        <v>313</v>
      </c>
    </row>
    <row r="144" spans="1:47" s="2" customFormat="1" ht="12">
      <c r="A144" s="31"/>
      <c r="B144" s="32"/>
      <c r="C144" s="184"/>
      <c r="D144" s="201" t="s">
        <v>202</v>
      </c>
      <c r="E144" s="184"/>
      <c r="F144" s="202" t="s">
        <v>314</v>
      </c>
      <c r="G144" s="184"/>
      <c r="H144" s="184"/>
      <c r="I144" s="157"/>
      <c r="J144" s="184"/>
      <c r="K144" s="31"/>
      <c r="L144" s="32"/>
      <c r="M144" s="158"/>
      <c r="N144" s="159"/>
      <c r="O144" s="57"/>
      <c r="P144" s="57"/>
      <c r="Q144" s="57"/>
      <c r="R144" s="57"/>
      <c r="S144" s="57"/>
      <c r="T144" s="58"/>
      <c r="U144" s="31"/>
      <c r="V144" s="31"/>
      <c r="W144" s="31"/>
      <c r="X144" s="31"/>
      <c r="Y144" s="31"/>
      <c r="Z144" s="31"/>
      <c r="AA144" s="31"/>
      <c r="AB144" s="31"/>
      <c r="AC144" s="31"/>
      <c r="AD144" s="31"/>
      <c r="AE144" s="31"/>
      <c r="AT144" s="15" t="s">
        <v>202</v>
      </c>
      <c r="AU144" s="15" t="s">
        <v>96</v>
      </c>
    </row>
    <row r="145" spans="2:51" s="13" customFormat="1" ht="12">
      <c r="B145" s="160"/>
      <c r="C145" s="186"/>
      <c r="D145" s="201" t="s">
        <v>257</v>
      </c>
      <c r="E145" s="203" t="s">
        <v>1</v>
      </c>
      <c r="F145" s="204" t="s">
        <v>234</v>
      </c>
      <c r="G145" s="186"/>
      <c r="H145" s="205">
        <v>10</v>
      </c>
      <c r="I145" s="162"/>
      <c r="J145" s="186"/>
      <c r="L145" s="160"/>
      <c r="M145" s="163"/>
      <c r="N145" s="164"/>
      <c r="O145" s="164"/>
      <c r="P145" s="164"/>
      <c r="Q145" s="164"/>
      <c r="R145" s="164"/>
      <c r="S145" s="164"/>
      <c r="T145" s="165"/>
      <c r="AT145" s="161" t="s">
        <v>257</v>
      </c>
      <c r="AU145" s="161" t="s">
        <v>96</v>
      </c>
      <c r="AV145" s="13" t="s">
        <v>96</v>
      </c>
      <c r="AW145" s="13" t="s">
        <v>40</v>
      </c>
      <c r="AX145" s="13" t="s">
        <v>93</v>
      </c>
      <c r="AY145" s="161" t="s">
        <v>195</v>
      </c>
    </row>
    <row r="146" spans="1:65" s="2" customFormat="1" ht="24.2" customHeight="1">
      <c r="A146" s="31"/>
      <c r="B146" s="148"/>
      <c r="C146" s="196" t="s">
        <v>194</v>
      </c>
      <c r="D146" s="196" t="s">
        <v>196</v>
      </c>
      <c r="E146" s="197" t="s">
        <v>316</v>
      </c>
      <c r="F146" s="198" t="s">
        <v>317</v>
      </c>
      <c r="G146" s="199" t="s">
        <v>318</v>
      </c>
      <c r="H146" s="200">
        <v>16</v>
      </c>
      <c r="I146" s="149"/>
      <c r="J146" s="183">
        <f>ROUND(I146*H146,2)</f>
        <v>0</v>
      </c>
      <c r="K146" s="150"/>
      <c r="L146" s="32"/>
      <c r="M146" s="151" t="s">
        <v>1</v>
      </c>
      <c r="N146" s="152" t="s">
        <v>50</v>
      </c>
      <c r="O146" s="57"/>
      <c r="P146" s="153">
        <f>O146*H146</f>
        <v>0</v>
      </c>
      <c r="Q146" s="153">
        <v>4E-05</v>
      </c>
      <c r="R146" s="153">
        <f>Q146*H146</f>
        <v>0.00064</v>
      </c>
      <c r="S146" s="153">
        <v>0</v>
      </c>
      <c r="T146" s="154">
        <f>S146*H146</f>
        <v>0</v>
      </c>
      <c r="U146" s="31"/>
      <c r="V146" s="31"/>
      <c r="W146" s="31"/>
      <c r="X146" s="31"/>
      <c r="Y146" s="31"/>
      <c r="Z146" s="31"/>
      <c r="AA146" s="31"/>
      <c r="AB146" s="31"/>
      <c r="AC146" s="31"/>
      <c r="AD146" s="31"/>
      <c r="AE146" s="31"/>
      <c r="AR146" s="155" t="s">
        <v>208</v>
      </c>
      <c r="AT146" s="155" t="s">
        <v>196</v>
      </c>
      <c r="AU146" s="155" t="s">
        <v>96</v>
      </c>
      <c r="AY146" s="15" t="s">
        <v>195</v>
      </c>
      <c r="BE146" s="156">
        <f>IF(N146="základní",J146,0)</f>
        <v>0</v>
      </c>
      <c r="BF146" s="156">
        <f>IF(N146="snížená",J146,0)</f>
        <v>0</v>
      </c>
      <c r="BG146" s="156">
        <f>IF(N146="zákl. přenesená",J146,0)</f>
        <v>0</v>
      </c>
      <c r="BH146" s="156">
        <f>IF(N146="sníž. přenesená",J146,0)</f>
        <v>0</v>
      </c>
      <c r="BI146" s="156">
        <f>IF(N146="nulová",J146,0)</f>
        <v>0</v>
      </c>
      <c r="BJ146" s="15" t="s">
        <v>93</v>
      </c>
      <c r="BK146" s="156">
        <f>ROUND(I146*H146,2)</f>
        <v>0</v>
      </c>
      <c r="BL146" s="15" t="s">
        <v>208</v>
      </c>
      <c r="BM146" s="155" t="s">
        <v>319</v>
      </c>
    </row>
    <row r="147" spans="1:47" s="2" customFormat="1" ht="19.5">
      <c r="A147" s="31"/>
      <c r="B147" s="32"/>
      <c r="C147" s="184"/>
      <c r="D147" s="201" t="s">
        <v>202</v>
      </c>
      <c r="E147" s="184"/>
      <c r="F147" s="202" t="s">
        <v>320</v>
      </c>
      <c r="G147" s="184"/>
      <c r="H147" s="184"/>
      <c r="I147" s="157"/>
      <c r="J147" s="184"/>
      <c r="K147" s="31"/>
      <c r="L147" s="32"/>
      <c r="M147" s="158"/>
      <c r="N147" s="159"/>
      <c r="O147" s="57"/>
      <c r="P147" s="57"/>
      <c r="Q147" s="57"/>
      <c r="R147" s="57"/>
      <c r="S147" s="57"/>
      <c r="T147" s="58"/>
      <c r="U147" s="31"/>
      <c r="V147" s="31"/>
      <c r="W147" s="31"/>
      <c r="X147" s="31"/>
      <c r="Y147" s="31"/>
      <c r="Z147" s="31"/>
      <c r="AA147" s="31"/>
      <c r="AB147" s="31"/>
      <c r="AC147" s="31"/>
      <c r="AD147" s="31"/>
      <c r="AE147" s="31"/>
      <c r="AT147" s="15" t="s">
        <v>202</v>
      </c>
      <c r="AU147" s="15" t="s">
        <v>96</v>
      </c>
    </row>
    <row r="148" spans="2:51" s="13" customFormat="1" ht="12">
      <c r="B148" s="160"/>
      <c r="C148" s="186"/>
      <c r="D148" s="201" t="s">
        <v>257</v>
      </c>
      <c r="E148" s="203" t="s">
        <v>1</v>
      </c>
      <c r="F148" s="204" t="s">
        <v>796</v>
      </c>
      <c r="G148" s="186"/>
      <c r="H148" s="205">
        <v>16</v>
      </c>
      <c r="I148" s="162"/>
      <c r="J148" s="186"/>
      <c r="L148" s="160"/>
      <c r="M148" s="163"/>
      <c r="N148" s="164"/>
      <c r="O148" s="164"/>
      <c r="P148" s="164"/>
      <c r="Q148" s="164"/>
      <c r="R148" s="164"/>
      <c r="S148" s="164"/>
      <c r="T148" s="165"/>
      <c r="AT148" s="161" t="s">
        <v>257</v>
      </c>
      <c r="AU148" s="161" t="s">
        <v>96</v>
      </c>
      <c r="AV148" s="13" t="s">
        <v>96</v>
      </c>
      <c r="AW148" s="13" t="s">
        <v>40</v>
      </c>
      <c r="AX148" s="13" t="s">
        <v>93</v>
      </c>
      <c r="AY148" s="161" t="s">
        <v>195</v>
      </c>
    </row>
    <row r="149" spans="1:65" s="2" customFormat="1" ht="24.2" customHeight="1">
      <c r="A149" s="31"/>
      <c r="B149" s="148"/>
      <c r="C149" s="196" t="s">
        <v>216</v>
      </c>
      <c r="D149" s="196" t="s">
        <v>196</v>
      </c>
      <c r="E149" s="197" t="s">
        <v>322</v>
      </c>
      <c r="F149" s="198" t="s">
        <v>323</v>
      </c>
      <c r="G149" s="199" t="s">
        <v>324</v>
      </c>
      <c r="H149" s="200">
        <v>2</v>
      </c>
      <c r="I149" s="149"/>
      <c r="J149" s="183">
        <f>ROUND(I149*H149,2)</f>
        <v>0</v>
      </c>
      <c r="K149" s="150"/>
      <c r="L149" s="32"/>
      <c r="M149" s="151" t="s">
        <v>1</v>
      </c>
      <c r="N149" s="152" t="s">
        <v>50</v>
      </c>
      <c r="O149" s="57"/>
      <c r="P149" s="153">
        <f>O149*H149</f>
        <v>0</v>
      </c>
      <c r="Q149" s="153">
        <v>0</v>
      </c>
      <c r="R149" s="153">
        <f>Q149*H149</f>
        <v>0</v>
      </c>
      <c r="S149" s="153">
        <v>0</v>
      </c>
      <c r="T149" s="154">
        <f>S149*H149</f>
        <v>0</v>
      </c>
      <c r="U149" s="31"/>
      <c r="V149" s="31"/>
      <c r="W149" s="31"/>
      <c r="X149" s="31"/>
      <c r="Y149" s="31"/>
      <c r="Z149" s="31"/>
      <c r="AA149" s="31"/>
      <c r="AB149" s="31"/>
      <c r="AC149" s="31"/>
      <c r="AD149" s="31"/>
      <c r="AE149" s="31"/>
      <c r="AR149" s="155" t="s">
        <v>208</v>
      </c>
      <c r="AT149" s="155" t="s">
        <v>196</v>
      </c>
      <c r="AU149" s="155" t="s">
        <v>96</v>
      </c>
      <c r="AY149" s="15" t="s">
        <v>195</v>
      </c>
      <c r="BE149" s="156">
        <f>IF(N149="základní",J149,0)</f>
        <v>0</v>
      </c>
      <c r="BF149" s="156">
        <f>IF(N149="snížená",J149,0)</f>
        <v>0</v>
      </c>
      <c r="BG149" s="156">
        <f>IF(N149="zákl. přenesená",J149,0)</f>
        <v>0</v>
      </c>
      <c r="BH149" s="156">
        <f>IF(N149="sníž. přenesená",J149,0)</f>
        <v>0</v>
      </c>
      <c r="BI149" s="156">
        <f>IF(N149="nulová",J149,0)</f>
        <v>0</v>
      </c>
      <c r="BJ149" s="15" t="s">
        <v>93</v>
      </c>
      <c r="BK149" s="156">
        <f>ROUND(I149*H149,2)</f>
        <v>0</v>
      </c>
      <c r="BL149" s="15" t="s">
        <v>208</v>
      </c>
      <c r="BM149" s="155" t="s">
        <v>325</v>
      </c>
    </row>
    <row r="150" spans="1:47" s="2" customFormat="1" ht="19.5">
      <c r="A150" s="31"/>
      <c r="B150" s="32"/>
      <c r="C150" s="184"/>
      <c r="D150" s="201" t="s">
        <v>202</v>
      </c>
      <c r="E150" s="184"/>
      <c r="F150" s="202" t="s">
        <v>326</v>
      </c>
      <c r="G150" s="184"/>
      <c r="H150" s="184"/>
      <c r="I150" s="157"/>
      <c r="J150" s="184"/>
      <c r="K150" s="31"/>
      <c r="L150" s="32"/>
      <c r="M150" s="158"/>
      <c r="N150" s="159"/>
      <c r="O150" s="57"/>
      <c r="P150" s="57"/>
      <c r="Q150" s="57"/>
      <c r="R150" s="57"/>
      <c r="S150" s="57"/>
      <c r="T150" s="58"/>
      <c r="U150" s="31"/>
      <c r="V150" s="31"/>
      <c r="W150" s="31"/>
      <c r="X150" s="31"/>
      <c r="Y150" s="31"/>
      <c r="Z150" s="31"/>
      <c r="AA150" s="31"/>
      <c r="AB150" s="31"/>
      <c r="AC150" s="31"/>
      <c r="AD150" s="31"/>
      <c r="AE150" s="31"/>
      <c r="AT150" s="15" t="s">
        <v>202</v>
      </c>
      <c r="AU150" s="15" t="s">
        <v>96</v>
      </c>
    </row>
    <row r="151" spans="2:51" s="13" customFormat="1" ht="12">
      <c r="B151" s="160"/>
      <c r="C151" s="186"/>
      <c r="D151" s="201" t="s">
        <v>257</v>
      </c>
      <c r="E151" s="203" t="s">
        <v>1</v>
      </c>
      <c r="F151" s="204" t="s">
        <v>96</v>
      </c>
      <c r="G151" s="186"/>
      <c r="H151" s="205">
        <v>2</v>
      </c>
      <c r="I151" s="162"/>
      <c r="J151" s="186"/>
      <c r="L151" s="160"/>
      <c r="M151" s="163"/>
      <c r="N151" s="164"/>
      <c r="O151" s="164"/>
      <c r="P151" s="164"/>
      <c r="Q151" s="164"/>
      <c r="R151" s="164"/>
      <c r="S151" s="164"/>
      <c r="T151" s="165"/>
      <c r="AT151" s="161" t="s">
        <v>257</v>
      </c>
      <c r="AU151" s="161" t="s">
        <v>96</v>
      </c>
      <c r="AV151" s="13" t="s">
        <v>96</v>
      </c>
      <c r="AW151" s="13" t="s">
        <v>40</v>
      </c>
      <c r="AX151" s="13" t="s">
        <v>93</v>
      </c>
      <c r="AY151" s="161" t="s">
        <v>195</v>
      </c>
    </row>
    <row r="152" spans="1:65" s="2" customFormat="1" ht="16.5" customHeight="1">
      <c r="A152" s="31"/>
      <c r="B152" s="148"/>
      <c r="C152" s="206" t="s">
        <v>220</v>
      </c>
      <c r="D152" s="206" t="s">
        <v>327</v>
      </c>
      <c r="E152" s="207" t="s">
        <v>797</v>
      </c>
      <c r="F152" s="208" t="s">
        <v>798</v>
      </c>
      <c r="G152" s="209" t="s">
        <v>330</v>
      </c>
      <c r="H152" s="210">
        <v>21.542</v>
      </c>
      <c r="I152" s="170"/>
      <c r="J152" s="187">
        <f>ROUND(I152*H152,2)</f>
        <v>0</v>
      </c>
      <c r="K152" s="171"/>
      <c r="L152" s="172"/>
      <c r="M152" s="173" t="s">
        <v>1</v>
      </c>
      <c r="N152" s="174" t="s">
        <v>50</v>
      </c>
      <c r="O152" s="57"/>
      <c r="P152" s="153">
        <f>O152*H152</f>
        <v>0</v>
      </c>
      <c r="Q152" s="153">
        <v>1</v>
      </c>
      <c r="R152" s="153">
        <f>Q152*H152</f>
        <v>21.542</v>
      </c>
      <c r="S152" s="153">
        <v>0</v>
      </c>
      <c r="T152" s="154">
        <f>S152*H152</f>
        <v>0</v>
      </c>
      <c r="U152" s="31"/>
      <c r="V152" s="31"/>
      <c r="W152" s="31"/>
      <c r="X152" s="31"/>
      <c r="Y152" s="31"/>
      <c r="Z152" s="31"/>
      <c r="AA152" s="31"/>
      <c r="AB152" s="31"/>
      <c r="AC152" s="31"/>
      <c r="AD152" s="31"/>
      <c r="AE152" s="31"/>
      <c r="AR152" s="155" t="s">
        <v>224</v>
      </c>
      <c r="AT152" s="155" t="s">
        <v>327</v>
      </c>
      <c r="AU152" s="155" t="s">
        <v>96</v>
      </c>
      <c r="AY152" s="15" t="s">
        <v>195</v>
      </c>
      <c r="BE152" s="156">
        <f>IF(N152="základní",J152,0)</f>
        <v>0</v>
      </c>
      <c r="BF152" s="156">
        <f>IF(N152="snížená",J152,0)</f>
        <v>0</v>
      </c>
      <c r="BG152" s="156">
        <f>IF(N152="zákl. přenesená",J152,0)</f>
        <v>0</v>
      </c>
      <c r="BH152" s="156">
        <f>IF(N152="sníž. přenesená",J152,0)</f>
        <v>0</v>
      </c>
      <c r="BI152" s="156">
        <f>IF(N152="nulová",J152,0)</f>
        <v>0</v>
      </c>
      <c r="BJ152" s="15" t="s">
        <v>93</v>
      </c>
      <c r="BK152" s="156">
        <f>ROUND(I152*H152,2)</f>
        <v>0</v>
      </c>
      <c r="BL152" s="15" t="s">
        <v>208</v>
      </c>
      <c r="BM152" s="155" t="s">
        <v>885</v>
      </c>
    </row>
    <row r="153" spans="1:47" s="2" customFormat="1" ht="12">
      <c r="A153" s="31"/>
      <c r="B153" s="32"/>
      <c r="C153" s="184"/>
      <c r="D153" s="201" t="s">
        <v>202</v>
      </c>
      <c r="E153" s="184"/>
      <c r="F153" s="202" t="s">
        <v>798</v>
      </c>
      <c r="G153" s="184"/>
      <c r="H153" s="184"/>
      <c r="I153" s="157"/>
      <c r="J153" s="184"/>
      <c r="K153" s="31"/>
      <c r="L153" s="32"/>
      <c r="M153" s="158"/>
      <c r="N153" s="159"/>
      <c r="O153" s="57"/>
      <c r="P153" s="57"/>
      <c r="Q153" s="57"/>
      <c r="R153" s="57"/>
      <c r="S153" s="57"/>
      <c r="T153" s="58"/>
      <c r="U153" s="31"/>
      <c r="V153" s="31"/>
      <c r="W153" s="31"/>
      <c r="X153" s="31"/>
      <c r="Y153" s="31"/>
      <c r="Z153" s="31"/>
      <c r="AA153" s="31"/>
      <c r="AB153" s="31"/>
      <c r="AC153" s="31"/>
      <c r="AD153" s="31"/>
      <c r="AE153" s="31"/>
      <c r="AT153" s="15" t="s">
        <v>202</v>
      </c>
      <c r="AU153" s="15" t="s">
        <v>96</v>
      </c>
    </row>
    <row r="154" spans="2:51" s="13" customFormat="1" ht="12">
      <c r="B154" s="160"/>
      <c r="C154" s="186"/>
      <c r="D154" s="201" t="s">
        <v>257</v>
      </c>
      <c r="E154" s="203" t="s">
        <v>1</v>
      </c>
      <c r="F154" s="204" t="s">
        <v>886</v>
      </c>
      <c r="G154" s="186"/>
      <c r="H154" s="205">
        <v>-6.728</v>
      </c>
      <c r="I154" s="162"/>
      <c r="J154" s="186"/>
      <c r="L154" s="160"/>
      <c r="M154" s="163"/>
      <c r="N154" s="164"/>
      <c r="O154" s="164"/>
      <c r="P154" s="164"/>
      <c r="Q154" s="164"/>
      <c r="R154" s="164"/>
      <c r="S154" s="164"/>
      <c r="T154" s="165"/>
      <c r="AT154" s="161" t="s">
        <v>257</v>
      </c>
      <c r="AU154" s="161" t="s">
        <v>96</v>
      </c>
      <c r="AV154" s="13" t="s">
        <v>96</v>
      </c>
      <c r="AW154" s="13" t="s">
        <v>40</v>
      </c>
      <c r="AX154" s="13" t="s">
        <v>85</v>
      </c>
      <c r="AY154" s="161" t="s">
        <v>195</v>
      </c>
    </row>
    <row r="155" spans="2:51" s="13" customFormat="1" ht="12">
      <c r="B155" s="160"/>
      <c r="C155" s="186"/>
      <c r="D155" s="201" t="s">
        <v>257</v>
      </c>
      <c r="E155" s="203" t="s">
        <v>1</v>
      </c>
      <c r="F155" s="204" t="s">
        <v>887</v>
      </c>
      <c r="G155" s="186"/>
      <c r="H155" s="205">
        <v>28.27</v>
      </c>
      <c r="I155" s="162"/>
      <c r="J155" s="186"/>
      <c r="L155" s="160"/>
      <c r="M155" s="163"/>
      <c r="N155" s="164"/>
      <c r="O155" s="164"/>
      <c r="P155" s="164"/>
      <c r="Q155" s="164"/>
      <c r="R155" s="164"/>
      <c r="S155" s="164"/>
      <c r="T155" s="165"/>
      <c r="AT155" s="161" t="s">
        <v>257</v>
      </c>
      <c r="AU155" s="161" t="s">
        <v>96</v>
      </c>
      <c r="AV155" s="13" t="s">
        <v>96</v>
      </c>
      <c r="AW155" s="13" t="s">
        <v>40</v>
      </c>
      <c r="AX155" s="13" t="s">
        <v>85</v>
      </c>
      <c r="AY155" s="161" t="s">
        <v>195</v>
      </c>
    </row>
    <row r="156" spans="1:65" s="2" customFormat="1" ht="24.2" customHeight="1">
      <c r="A156" s="31"/>
      <c r="B156" s="148"/>
      <c r="C156" s="196" t="s">
        <v>224</v>
      </c>
      <c r="D156" s="196" t="s">
        <v>196</v>
      </c>
      <c r="E156" s="197" t="s">
        <v>335</v>
      </c>
      <c r="F156" s="198" t="s">
        <v>336</v>
      </c>
      <c r="G156" s="199" t="s">
        <v>312</v>
      </c>
      <c r="H156" s="200">
        <v>3</v>
      </c>
      <c r="I156" s="149"/>
      <c r="J156" s="183">
        <f>ROUND(I156*H156,2)</f>
        <v>0</v>
      </c>
      <c r="K156" s="150"/>
      <c r="L156" s="32"/>
      <c r="M156" s="151" t="s">
        <v>1</v>
      </c>
      <c r="N156" s="152" t="s">
        <v>50</v>
      </c>
      <c r="O156" s="57"/>
      <c r="P156" s="153">
        <f>O156*H156</f>
        <v>0</v>
      </c>
      <c r="Q156" s="153">
        <v>0.00868</v>
      </c>
      <c r="R156" s="153">
        <f>Q156*H156</f>
        <v>0.02604</v>
      </c>
      <c r="S156" s="153">
        <v>0</v>
      </c>
      <c r="T156" s="154">
        <f>S156*H156</f>
        <v>0</v>
      </c>
      <c r="U156" s="31"/>
      <c r="V156" s="31"/>
      <c r="W156" s="31"/>
      <c r="X156" s="31"/>
      <c r="Y156" s="31"/>
      <c r="Z156" s="31"/>
      <c r="AA156" s="31"/>
      <c r="AB156" s="31"/>
      <c r="AC156" s="31"/>
      <c r="AD156" s="31"/>
      <c r="AE156" s="31"/>
      <c r="AR156" s="155" t="s">
        <v>208</v>
      </c>
      <c r="AT156" s="155" t="s">
        <v>196</v>
      </c>
      <c r="AU156" s="155" t="s">
        <v>96</v>
      </c>
      <c r="AY156" s="15" t="s">
        <v>195</v>
      </c>
      <c r="BE156" s="156">
        <f>IF(N156="základní",J156,0)</f>
        <v>0</v>
      </c>
      <c r="BF156" s="156">
        <f>IF(N156="snížená",J156,0)</f>
        <v>0</v>
      </c>
      <c r="BG156" s="156">
        <f>IF(N156="zákl. přenesená",J156,0)</f>
        <v>0</v>
      </c>
      <c r="BH156" s="156">
        <f>IF(N156="sníž. přenesená",J156,0)</f>
        <v>0</v>
      </c>
      <c r="BI156" s="156">
        <f>IF(N156="nulová",J156,0)</f>
        <v>0</v>
      </c>
      <c r="BJ156" s="15" t="s">
        <v>93</v>
      </c>
      <c r="BK156" s="156">
        <f>ROUND(I156*H156,2)</f>
        <v>0</v>
      </c>
      <c r="BL156" s="15" t="s">
        <v>208</v>
      </c>
      <c r="BM156" s="155" t="s">
        <v>337</v>
      </c>
    </row>
    <row r="157" spans="1:47" s="2" customFormat="1" ht="58.5">
      <c r="A157" s="31"/>
      <c r="B157" s="32"/>
      <c r="C157" s="184"/>
      <c r="D157" s="201" t="s">
        <v>202</v>
      </c>
      <c r="E157" s="184"/>
      <c r="F157" s="202" t="s">
        <v>338</v>
      </c>
      <c r="G157" s="184"/>
      <c r="H157" s="184"/>
      <c r="I157" s="157"/>
      <c r="J157" s="184"/>
      <c r="K157" s="31"/>
      <c r="L157" s="32"/>
      <c r="M157" s="158"/>
      <c r="N157" s="159"/>
      <c r="O157" s="57"/>
      <c r="P157" s="57"/>
      <c r="Q157" s="57"/>
      <c r="R157" s="57"/>
      <c r="S157" s="57"/>
      <c r="T157" s="58"/>
      <c r="U157" s="31"/>
      <c r="V157" s="31"/>
      <c r="W157" s="31"/>
      <c r="X157" s="31"/>
      <c r="Y157" s="31"/>
      <c r="Z157" s="31"/>
      <c r="AA157" s="31"/>
      <c r="AB157" s="31"/>
      <c r="AC157" s="31"/>
      <c r="AD157" s="31"/>
      <c r="AE157" s="31"/>
      <c r="AT157" s="15" t="s">
        <v>202</v>
      </c>
      <c r="AU157" s="15" t="s">
        <v>96</v>
      </c>
    </row>
    <row r="158" spans="2:51" s="13" customFormat="1" ht="12">
      <c r="B158" s="160"/>
      <c r="C158" s="186"/>
      <c r="D158" s="201" t="s">
        <v>257</v>
      </c>
      <c r="E158" s="203" t="s">
        <v>1</v>
      </c>
      <c r="F158" s="204" t="s">
        <v>150</v>
      </c>
      <c r="G158" s="186"/>
      <c r="H158" s="205">
        <v>3</v>
      </c>
      <c r="I158" s="162"/>
      <c r="J158" s="186"/>
      <c r="L158" s="160"/>
      <c r="M158" s="163"/>
      <c r="N158" s="164"/>
      <c r="O158" s="164"/>
      <c r="P158" s="164"/>
      <c r="Q158" s="164"/>
      <c r="R158" s="164"/>
      <c r="S158" s="164"/>
      <c r="T158" s="165"/>
      <c r="AT158" s="161" t="s">
        <v>257</v>
      </c>
      <c r="AU158" s="161" t="s">
        <v>96</v>
      </c>
      <c r="AV158" s="13" t="s">
        <v>96</v>
      </c>
      <c r="AW158" s="13" t="s">
        <v>40</v>
      </c>
      <c r="AX158" s="13" t="s">
        <v>93</v>
      </c>
      <c r="AY158" s="161" t="s">
        <v>195</v>
      </c>
    </row>
    <row r="159" spans="1:65" s="2" customFormat="1" ht="24.2" customHeight="1">
      <c r="A159" s="31"/>
      <c r="B159" s="148"/>
      <c r="C159" s="196" t="s">
        <v>229</v>
      </c>
      <c r="D159" s="196" t="s">
        <v>196</v>
      </c>
      <c r="E159" s="197" t="s">
        <v>340</v>
      </c>
      <c r="F159" s="198" t="s">
        <v>341</v>
      </c>
      <c r="G159" s="199" t="s">
        <v>312</v>
      </c>
      <c r="H159" s="200">
        <v>6</v>
      </c>
      <c r="I159" s="149"/>
      <c r="J159" s="183">
        <f>ROUND(I159*H159,2)</f>
        <v>0</v>
      </c>
      <c r="K159" s="150"/>
      <c r="L159" s="32"/>
      <c r="M159" s="151" t="s">
        <v>1</v>
      </c>
      <c r="N159" s="152" t="s">
        <v>50</v>
      </c>
      <c r="O159" s="57"/>
      <c r="P159" s="153">
        <f>O159*H159</f>
        <v>0</v>
      </c>
      <c r="Q159" s="153">
        <v>0.0369</v>
      </c>
      <c r="R159" s="153">
        <f>Q159*H159</f>
        <v>0.2214</v>
      </c>
      <c r="S159" s="153">
        <v>0</v>
      </c>
      <c r="T159" s="154">
        <f>S159*H159</f>
        <v>0</v>
      </c>
      <c r="U159" s="31"/>
      <c r="V159" s="31"/>
      <c r="W159" s="31"/>
      <c r="X159" s="31"/>
      <c r="Y159" s="31"/>
      <c r="Z159" s="31"/>
      <c r="AA159" s="31"/>
      <c r="AB159" s="31"/>
      <c r="AC159" s="31"/>
      <c r="AD159" s="31"/>
      <c r="AE159" s="31"/>
      <c r="AR159" s="155" t="s">
        <v>208</v>
      </c>
      <c r="AT159" s="155" t="s">
        <v>196</v>
      </c>
      <c r="AU159" s="155" t="s">
        <v>96</v>
      </c>
      <c r="AY159" s="15" t="s">
        <v>195</v>
      </c>
      <c r="BE159" s="156">
        <f>IF(N159="základní",J159,0)</f>
        <v>0</v>
      </c>
      <c r="BF159" s="156">
        <f>IF(N159="snížená",J159,0)</f>
        <v>0</v>
      </c>
      <c r="BG159" s="156">
        <f>IF(N159="zákl. přenesená",J159,0)</f>
        <v>0</v>
      </c>
      <c r="BH159" s="156">
        <f>IF(N159="sníž. přenesená",J159,0)</f>
        <v>0</v>
      </c>
      <c r="BI159" s="156">
        <f>IF(N159="nulová",J159,0)</f>
        <v>0</v>
      </c>
      <c r="BJ159" s="15" t="s">
        <v>93</v>
      </c>
      <c r="BK159" s="156">
        <f>ROUND(I159*H159,2)</f>
        <v>0</v>
      </c>
      <c r="BL159" s="15" t="s">
        <v>208</v>
      </c>
      <c r="BM159" s="155" t="s">
        <v>342</v>
      </c>
    </row>
    <row r="160" spans="1:47" s="2" customFormat="1" ht="58.5">
      <c r="A160" s="31"/>
      <c r="B160" s="32"/>
      <c r="C160" s="184"/>
      <c r="D160" s="201" t="s">
        <v>202</v>
      </c>
      <c r="E160" s="184"/>
      <c r="F160" s="202" t="s">
        <v>343</v>
      </c>
      <c r="G160" s="184"/>
      <c r="H160" s="184"/>
      <c r="I160" s="157"/>
      <c r="J160" s="184"/>
      <c r="K160" s="31"/>
      <c r="L160" s="32"/>
      <c r="M160" s="158"/>
      <c r="N160" s="159"/>
      <c r="O160" s="57"/>
      <c r="P160" s="57"/>
      <c r="Q160" s="57"/>
      <c r="R160" s="57"/>
      <c r="S160" s="57"/>
      <c r="T160" s="58"/>
      <c r="U160" s="31"/>
      <c r="V160" s="31"/>
      <c r="W160" s="31"/>
      <c r="X160" s="31"/>
      <c r="Y160" s="31"/>
      <c r="Z160" s="31"/>
      <c r="AA160" s="31"/>
      <c r="AB160" s="31"/>
      <c r="AC160" s="31"/>
      <c r="AD160" s="31"/>
      <c r="AE160" s="31"/>
      <c r="AT160" s="15" t="s">
        <v>202</v>
      </c>
      <c r="AU160" s="15" t="s">
        <v>96</v>
      </c>
    </row>
    <row r="161" spans="2:51" s="13" customFormat="1" ht="12">
      <c r="B161" s="160"/>
      <c r="C161" s="186"/>
      <c r="D161" s="201" t="s">
        <v>257</v>
      </c>
      <c r="E161" s="203" t="s">
        <v>1</v>
      </c>
      <c r="F161" s="204" t="s">
        <v>216</v>
      </c>
      <c r="G161" s="186"/>
      <c r="H161" s="205">
        <v>6</v>
      </c>
      <c r="I161" s="162"/>
      <c r="J161" s="186"/>
      <c r="L161" s="160"/>
      <c r="M161" s="163"/>
      <c r="N161" s="164"/>
      <c r="O161" s="164"/>
      <c r="P161" s="164"/>
      <c r="Q161" s="164"/>
      <c r="R161" s="164"/>
      <c r="S161" s="164"/>
      <c r="T161" s="165"/>
      <c r="AT161" s="161" t="s">
        <v>257</v>
      </c>
      <c r="AU161" s="161" t="s">
        <v>96</v>
      </c>
      <c r="AV161" s="13" t="s">
        <v>96</v>
      </c>
      <c r="AW161" s="13" t="s">
        <v>40</v>
      </c>
      <c r="AX161" s="13" t="s">
        <v>93</v>
      </c>
      <c r="AY161" s="161" t="s">
        <v>195</v>
      </c>
    </row>
    <row r="162" spans="1:65" s="2" customFormat="1" ht="24.2" customHeight="1">
      <c r="A162" s="31"/>
      <c r="B162" s="148"/>
      <c r="C162" s="196" t="s">
        <v>234</v>
      </c>
      <c r="D162" s="196" t="s">
        <v>196</v>
      </c>
      <c r="E162" s="197" t="s">
        <v>345</v>
      </c>
      <c r="F162" s="198" t="s">
        <v>346</v>
      </c>
      <c r="G162" s="199" t="s">
        <v>347</v>
      </c>
      <c r="H162" s="200">
        <v>12.535</v>
      </c>
      <c r="I162" s="149"/>
      <c r="J162" s="183">
        <f>ROUND(I162*H162,2)</f>
        <v>0</v>
      </c>
      <c r="K162" s="150"/>
      <c r="L162" s="32"/>
      <c r="M162" s="151" t="s">
        <v>1</v>
      </c>
      <c r="N162" s="152" t="s">
        <v>50</v>
      </c>
      <c r="O162" s="57"/>
      <c r="P162" s="153">
        <f>O162*H162</f>
        <v>0</v>
      </c>
      <c r="Q162" s="153">
        <v>0</v>
      </c>
      <c r="R162" s="153">
        <f>Q162*H162</f>
        <v>0</v>
      </c>
      <c r="S162" s="153">
        <v>0</v>
      </c>
      <c r="T162" s="154">
        <f>S162*H162</f>
        <v>0</v>
      </c>
      <c r="U162" s="31"/>
      <c r="V162" s="31"/>
      <c r="W162" s="31"/>
      <c r="X162" s="31"/>
      <c r="Y162" s="31"/>
      <c r="Z162" s="31"/>
      <c r="AA162" s="31"/>
      <c r="AB162" s="31"/>
      <c r="AC162" s="31"/>
      <c r="AD162" s="31"/>
      <c r="AE162" s="31"/>
      <c r="AR162" s="155" t="s">
        <v>208</v>
      </c>
      <c r="AT162" s="155" t="s">
        <v>196</v>
      </c>
      <c r="AU162" s="155" t="s">
        <v>96</v>
      </c>
      <c r="AY162" s="15" t="s">
        <v>195</v>
      </c>
      <c r="BE162" s="156">
        <f>IF(N162="základní",J162,0)</f>
        <v>0</v>
      </c>
      <c r="BF162" s="156">
        <f>IF(N162="snížená",J162,0)</f>
        <v>0</v>
      </c>
      <c r="BG162" s="156">
        <f>IF(N162="zákl. přenesená",J162,0)</f>
        <v>0</v>
      </c>
      <c r="BH162" s="156">
        <f>IF(N162="sníž. přenesená",J162,0)</f>
        <v>0</v>
      </c>
      <c r="BI162" s="156">
        <f>IF(N162="nulová",J162,0)</f>
        <v>0</v>
      </c>
      <c r="BJ162" s="15" t="s">
        <v>93</v>
      </c>
      <c r="BK162" s="156">
        <f>ROUND(I162*H162,2)</f>
        <v>0</v>
      </c>
      <c r="BL162" s="15" t="s">
        <v>208</v>
      </c>
      <c r="BM162" s="155" t="s">
        <v>348</v>
      </c>
    </row>
    <row r="163" spans="1:47" s="2" customFormat="1" ht="19.5">
      <c r="A163" s="31"/>
      <c r="B163" s="32"/>
      <c r="C163" s="184"/>
      <c r="D163" s="201" t="s">
        <v>202</v>
      </c>
      <c r="E163" s="184"/>
      <c r="F163" s="202" t="s">
        <v>349</v>
      </c>
      <c r="G163" s="184"/>
      <c r="H163" s="184"/>
      <c r="I163" s="157"/>
      <c r="J163" s="184"/>
      <c r="K163" s="31"/>
      <c r="L163" s="32"/>
      <c r="M163" s="158"/>
      <c r="N163" s="159"/>
      <c r="O163" s="57"/>
      <c r="P163" s="57"/>
      <c r="Q163" s="57"/>
      <c r="R163" s="57"/>
      <c r="S163" s="57"/>
      <c r="T163" s="58"/>
      <c r="U163" s="31"/>
      <c r="V163" s="31"/>
      <c r="W163" s="31"/>
      <c r="X163" s="31"/>
      <c r="Y163" s="31"/>
      <c r="Z163" s="31"/>
      <c r="AA163" s="31"/>
      <c r="AB163" s="31"/>
      <c r="AC163" s="31"/>
      <c r="AD163" s="31"/>
      <c r="AE163" s="31"/>
      <c r="AT163" s="15" t="s">
        <v>202</v>
      </c>
      <c r="AU163" s="15" t="s">
        <v>96</v>
      </c>
    </row>
    <row r="164" spans="2:51" s="13" customFormat="1" ht="12">
      <c r="B164" s="160"/>
      <c r="C164" s="186"/>
      <c r="D164" s="201" t="s">
        <v>257</v>
      </c>
      <c r="E164" s="203" t="s">
        <v>1</v>
      </c>
      <c r="F164" s="204" t="s">
        <v>888</v>
      </c>
      <c r="G164" s="186"/>
      <c r="H164" s="205">
        <v>12.535</v>
      </c>
      <c r="I164" s="162"/>
      <c r="J164" s="186"/>
      <c r="L164" s="160"/>
      <c r="M164" s="163"/>
      <c r="N164" s="164"/>
      <c r="O164" s="164"/>
      <c r="P164" s="164"/>
      <c r="Q164" s="164"/>
      <c r="R164" s="164"/>
      <c r="S164" s="164"/>
      <c r="T164" s="165"/>
      <c r="AT164" s="161" t="s">
        <v>257</v>
      </c>
      <c r="AU164" s="161" t="s">
        <v>96</v>
      </c>
      <c r="AV164" s="13" t="s">
        <v>96</v>
      </c>
      <c r="AW164" s="13" t="s">
        <v>40</v>
      </c>
      <c r="AX164" s="13" t="s">
        <v>93</v>
      </c>
      <c r="AY164" s="161" t="s">
        <v>195</v>
      </c>
    </row>
    <row r="165" spans="1:65" s="2" customFormat="1" ht="33" customHeight="1">
      <c r="A165" s="31"/>
      <c r="B165" s="148"/>
      <c r="C165" s="196" t="s">
        <v>239</v>
      </c>
      <c r="D165" s="196" t="s">
        <v>196</v>
      </c>
      <c r="E165" s="197" t="s">
        <v>803</v>
      </c>
      <c r="F165" s="198" t="s">
        <v>804</v>
      </c>
      <c r="G165" s="199" t="s">
        <v>347</v>
      </c>
      <c r="H165" s="200">
        <v>17.26</v>
      </c>
      <c r="I165" s="149"/>
      <c r="J165" s="183">
        <f>ROUND(I165*H165,2)</f>
        <v>0</v>
      </c>
      <c r="K165" s="150"/>
      <c r="L165" s="32"/>
      <c r="M165" s="151" t="s">
        <v>1</v>
      </c>
      <c r="N165" s="152" t="s">
        <v>50</v>
      </c>
      <c r="O165" s="57"/>
      <c r="P165" s="153">
        <f>O165*H165</f>
        <v>0</v>
      </c>
      <c r="Q165" s="153">
        <v>0</v>
      </c>
      <c r="R165" s="153">
        <f>Q165*H165</f>
        <v>0</v>
      </c>
      <c r="S165" s="153">
        <v>0</v>
      </c>
      <c r="T165" s="154">
        <f>S165*H165</f>
        <v>0</v>
      </c>
      <c r="U165" s="31"/>
      <c r="V165" s="31"/>
      <c r="W165" s="31"/>
      <c r="X165" s="31"/>
      <c r="Y165" s="31"/>
      <c r="Z165" s="31"/>
      <c r="AA165" s="31"/>
      <c r="AB165" s="31"/>
      <c r="AC165" s="31"/>
      <c r="AD165" s="31"/>
      <c r="AE165" s="31"/>
      <c r="AR165" s="155" t="s">
        <v>208</v>
      </c>
      <c r="AT165" s="155" t="s">
        <v>196</v>
      </c>
      <c r="AU165" s="155" t="s">
        <v>96</v>
      </c>
      <c r="AY165" s="15" t="s">
        <v>195</v>
      </c>
      <c r="BE165" s="156">
        <f>IF(N165="základní",J165,0)</f>
        <v>0</v>
      </c>
      <c r="BF165" s="156">
        <f>IF(N165="snížená",J165,0)</f>
        <v>0</v>
      </c>
      <c r="BG165" s="156">
        <f>IF(N165="zákl. přenesená",J165,0)</f>
        <v>0</v>
      </c>
      <c r="BH165" s="156">
        <f>IF(N165="sníž. přenesená",J165,0)</f>
        <v>0</v>
      </c>
      <c r="BI165" s="156">
        <f>IF(N165="nulová",J165,0)</f>
        <v>0</v>
      </c>
      <c r="BJ165" s="15" t="s">
        <v>93</v>
      </c>
      <c r="BK165" s="156">
        <f>ROUND(I165*H165,2)</f>
        <v>0</v>
      </c>
      <c r="BL165" s="15" t="s">
        <v>208</v>
      </c>
      <c r="BM165" s="155" t="s">
        <v>805</v>
      </c>
    </row>
    <row r="166" spans="1:47" s="2" customFormat="1" ht="29.25">
      <c r="A166" s="31"/>
      <c r="B166" s="32"/>
      <c r="C166" s="184"/>
      <c r="D166" s="201" t="s">
        <v>202</v>
      </c>
      <c r="E166" s="184"/>
      <c r="F166" s="202" t="s">
        <v>806</v>
      </c>
      <c r="G166" s="184"/>
      <c r="H166" s="184"/>
      <c r="I166" s="157"/>
      <c r="J166" s="184"/>
      <c r="K166" s="31"/>
      <c r="L166" s="32"/>
      <c r="M166" s="158"/>
      <c r="N166" s="159"/>
      <c r="O166" s="57"/>
      <c r="P166" s="57"/>
      <c r="Q166" s="57"/>
      <c r="R166" s="57"/>
      <c r="S166" s="57"/>
      <c r="T166" s="58"/>
      <c r="U166" s="31"/>
      <c r="V166" s="31"/>
      <c r="W166" s="31"/>
      <c r="X166" s="31"/>
      <c r="Y166" s="31"/>
      <c r="Z166" s="31"/>
      <c r="AA166" s="31"/>
      <c r="AB166" s="31"/>
      <c r="AC166" s="31"/>
      <c r="AD166" s="31"/>
      <c r="AE166" s="31"/>
      <c r="AT166" s="15" t="s">
        <v>202</v>
      </c>
      <c r="AU166" s="15" t="s">
        <v>96</v>
      </c>
    </row>
    <row r="167" spans="2:51" s="13" customFormat="1" ht="22.5">
      <c r="B167" s="160"/>
      <c r="C167" s="186"/>
      <c r="D167" s="201" t="s">
        <v>257</v>
      </c>
      <c r="E167" s="203" t="s">
        <v>1</v>
      </c>
      <c r="F167" s="204" t="s">
        <v>889</v>
      </c>
      <c r="G167" s="186"/>
      <c r="H167" s="205">
        <v>20.56</v>
      </c>
      <c r="I167" s="162"/>
      <c r="J167" s="186"/>
      <c r="L167" s="160"/>
      <c r="M167" s="163"/>
      <c r="N167" s="164"/>
      <c r="O167" s="164"/>
      <c r="P167" s="164"/>
      <c r="Q167" s="164"/>
      <c r="R167" s="164"/>
      <c r="S167" s="164"/>
      <c r="T167" s="165"/>
      <c r="AT167" s="161" t="s">
        <v>257</v>
      </c>
      <c r="AU167" s="161" t="s">
        <v>96</v>
      </c>
      <c r="AV167" s="13" t="s">
        <v>96</v>
      </c>
      <c r="AW167" s="13" t="s">
        <v>40</v>
      </c>
      <c r="AX167" s="13" t="s">
        <v>85</v>
      </c>
      <c r="AY167" s="161" t="s">
        <v>195</v>
      </c>
    </row>
    <row r="168" spans="2:51" s="13" customFormat="1" ht="12">
      <c r="B168" s="160"/>
      <c r="C168" s="186"/>
      <c r="D168" s="201" t="s">
        <v>257</v>
      </c>
      <c r="E168" s="203" t="s">
        <v>1</v>
      </c>
      <c r="F168" s="204" t="s">
        <v>890</v>
      </c>
      <c r="G168" s="186"/>
      <c r="H168" s="205">
        <v>-3.3</v>
      </c>
      <c r="I168" s="162"/>
      <c r="J168" s="186"/>
      <c r="L168" s="160"/>
      <c r="M168" s="163"/>
      <c r="N168" s="164"/>
      <c r="O168" s="164"/>
      <c r="P168" s="164"/>
      <c r="Q168" s="164"/>
      <c r="R168" s="164"/>
      <c r="S168" s="164"/>
      <c r="T168" s="165"/>
      <c r="AT168" s="161" t="s">
        <v>257</v>
      </c>
      <c r="AU168" s="161" t="s">
        <v>96</v>
      </c>
      <c r="AV168" s="13" t="s">
        <v>96</v>
      </c>
      <c r="AW168" s="13" t="s">
        <v>40</v>
      </c>
      <c r="AX168" s="13" t="s">
        <v>85</v>
      </c>
      <c r="AY168" s="161" t="s">
        <v>195</v>
      </c>
    </row>
    <row r="169" spans="1:65" s="2" customFormat="1" ht="37.9" customHeight="1">
      <c r="A169" s="31"/>
      <c r="B169" s="148"/>
      <c r="C169" s="196" t="s">
        <v>245</v>
      </c>
      <c r="D169" s="196" t="s">
        <v>196</v>
      </c>
      <c r="E169" s="197" t="s">
        <v>362</v>
      </c>
      <c r="F169" s="198" t="s">
        <v>363</v>
      </c>
      <c r="G169" s="199" t="s">
        <v>347</v>
      </c>
      <c r="H169" s="200">
        <v>2</v>
      </c>
      <c r="I169" s="149"/>
      <c r="J169" s="183">
        <f>ROUND(I169*H169,2)</f>
        <v>0</v>
      </c>
      <c r="K169" s="150"/>
      <c r="L169" s="32"/>
      <c r="M169" s="151" t="s">
        <v>1</v>
      </c>
      <c r="N169" s="152" t="s">
        <v>50</v>
      </c>
      <c r="O169" s="57"/>
      <c r="P169" s="153">
        <f>O169*H169</f>
        <v>0</v>
      </c>
      <c r="Q169" s="153">
        <v>0</v>
      </c>
      <c r="R169" s="153">
        <f>Q169*H169</f>
        <v>0</v>
      </c>
      <c r="S169" s="153">
        <v>0</v>
      </c>
      <c r="T169" s="154">
        <f>S169*H169</f>
        <v>0</v>
      </c>
      <c r="U169" s="31"/>
      <c r="V169" s="31"/>
      <c r="W169" s="31"/>
      <c r="X169" s="31"/>
      <c r="Y169" s="31"/>
      <c r="Z169" s="31"/>
      <c r="AA169" s="31"/>
      <c r="AB169" s="31"/>
      <c r="AC169" s="31"/>
      <c r="AD169" s="31"/>
      <c r="AE169" s="31"/>
      <c r="AR169" s="155" t="s">
        <v>208</v>
      </c>
      <c r="AT169" s="155" t="s">
        <v>196</v>
      </c>
      <c r="AU169" s="155" t="s">
        <v>96</v>
      </c>
      <c r="AY169" s="15" t="s">
        <v>195</v>
      </c>
      <c r="BE169" s="156">
        <f>IF(N169="základní",J169,0)</f>
        <v>0</v>
      </c>
      <c r="BF169" s="156">
        <f>IF(N169="snížená",J169,0)</f>
        <v>0</v>
      </c>
      <c r="BG169" s="156">
        <f>IF(N169="zákl. přenesená",J169,0)</f>
        <v>0</v>
      </c>
      <c r="BH169" s="156">
        <f>IF(N169="sníž. přenesená",J169,0)</f>
        <v>0</v>
      </c>
      <c r="BI169" s="156">
        <f>IF(N169="nulová",J169,0)</f>
        <v>0</v>
      </c>
      <c r="BJ169" s="15" t="s">
        <v>93</v>
      </c>
      <c r="BK169" s="156">
        <f>ROUND(I169*H169,2)</f>
        <v>0</v>
      </c>
      <c r="BL169" s="15" t="s">
        <v>208</v>
      </c>
      <c r="BM169" s="155" t="s">
        <v>364</v>
      </c>
    </row>
    <row r="170" spans="1:47" s="2" customFormat="1" ht="39">
      <c r="A170" s="31"/>
      <c r="B170" s="32"/>
      <c r="C170" s="184"/>
      <c r="D170" s="201" t="s">
        <v>202</v>
      </c>
      <c r="E170" s="184"/>
      <c r="F170" s="202" t="s">
        <v>365</v>
      </c>
      <c r="G170" s="184"/>
      <c r="H170" s="184"/>
      <c r="I170" s="157"/>
      <c r="J170" s="184"/>
      <c r="K170" s="31"/>
      <c r="L170" s="32"/>
      <c r="M170" s="158"/>
      <c r="N170" s="159"/>
      <c r="O170" s="57"/>
      <c r="P170" s="57"/>
      <c r="Q170" s="57"/>
      <c r="R170" s="57"/>
      <c r="S170" s="57"/>
      <c r="T170" s="58"/>
      <c r="U170" s="31"/>
      <c r="V170" s="31"/>
      <c r="W170" s="31"/>
      <c r="X170" s="31"/>
      <c r="Y170" s="31"/>
      <c r="Z170" s="31"/>
      <c r="AA170" s="31"/>
      <c r="AB170" s="31"/>
      <c r="AC170" s="31"/>
      <c r="AD170" s="31"/>
      <c r="AE170" s="31"/>
      <c r="AT170" s="15" t="s">
        <v>202</v>
      </c>
      <c r="AU170" s="15" t="s">
        <v>96</v>
      </c>
    </row>
    <row r="171" spans="2:51" s="13" customFormat="1" ht="12">
      <c r="B171" s="160"/>
      <c r="C171" s="186"/>
      <c r="D171" s="201" t="s">
        <v>257</v>
      </c>
      <c r="E171" s="203" t="s">
        <v>1</v>
      </c>
      <c r="F171" s="204" t="s">
        <v>96</v>
      </c>
      <c r="G171" s="186"/>
      <c r="H171" s="205">
        <v>2</v>
      </c>
      <c r="I171" s="162"/>
      <c r="J171" s="186"/>
      <c r="L171" s="160"/>
      <c r="M171" s="163"/>
      <c r="N171" s="164"/>
      <c r="O171" s="164"/>
      <c r="P171" s="164"/>
      <c r="Q171" s="164"/>
      <c r="R171" s="164"/>
      <c r="S171" s="164"/>
      <c r="T171" s="165"/>
      <c r="AT171" s="161" t="s">
        <v>257</v>
      </c>
      <c r="AU171" s="161" t="s">
        <v>96</v>
      </c>
      <c r="AV171" s="13" t="s">
        <v>96</v>
      </c>
      <c r="AW171" s="13" t="s">
        <v>40</v>
      </c>
      <c r="AX171" s="13" t="s">
        <v>93</v>
      </c>
      <c r="AY171" s="161" t="s">
        <v>195</v>
      </c>
    </row>
    <row r="172" spans="1:65" s="2" customFormat="1" ht="33" customHeight="1">
      <c r="A172" s="31"/>
      <c r="B172" s="148"/>
      <c r="C172" s="196" t="s">
        <v>253</v>
      </c>
      <c r="D172" s="196" t="s">
        <v>196</v>
      </c>
      <c r="E172" s="197" t="s">
        <v>809</v>
      </c>
      <c r="F172" s="198" t="s">
        <v>810</v>
      </c>
      <c r="G172" s="199" t="s">
        <v>347</v>
      </c>
      <c r="H172" s="200">
        <v>24.64</v>
      </c>
      <c r="I172" s="149"/>
      <c r="J172" s="183">
        <f>ROUND(I172*H172,2)</f>
        <v>0</v>
      </c>
      <c r="K172" s="150"/>
      <c r="L172" s="32"/>
      <c r="M172" s="151" t="s">
        <v>1</v>
      </c>
      <c r="N172" s="152" t="s">
        <v>50</v>
      </c>
      <c r="O172" s="57"/>
      <c r="P172" s="153">
        <f>O172*H172</f>
        <v>0</v>
      </c>
      <c r="Q172" s="153">
        <v>0</v>
      </c>
      <c r="R172" s="153">
        <f>Q172*H172</f>
        <v>0</v>
      </c>
      <c r="S172" s="153">
        <v>0</v>
      </c>
      <c r="T172" s="154">
        <f>S172*H172</f>
        <v>0</v>
      </c>
      <c r="U172" s="31"/>
      <c r="V172" s="31"/>
      <c r="W172" s="31"/>
      <c r="X172" s="31"/>
      <c r="Y172" s="31"/>
      <c r="Z172" s="31"/>
      <c r="AA172" s="31"/>
      <c r="AB172" s="31"/>
      <c r="AC172" s="31"/>
      <c r="AD172" s="31"/>
      <c r="AE172" s="31"/>
      <c r="AR172" s="155" t="s">
        <v>208</v>
      </c>
      <c r="AT172" s="155" t="s">
        <v>196</v>
      </c>
      <c r="AU172" s="155" t="s">
        <v>96</v>
      </c>
      <c r="AY172" s="15" t="s">
        <v>195</v>
      </c>
      <c r="BE172" s="156">
        <f>IF(N172="základní",J172,0)</f>
        <v>0</v>
      </c>
      <c r="BF172" s="156">
        <f>IF(N172="snížená",J172,0)</f>
        <v>0</v>
      </c>
      <c r="BG172" s="156">
        <f>IF(N172="zákl. přenesená",J172,0)</f>
        <v>0</v>
      </c>
      <c r="BH172" s="156">
        <f>IF(N172="sníž. přenesená",J172,0)</f>
        <v>0</v>
      </c>
      <c r="BI172" s="156">
        <f>IF(N172="nulová",J172,0)</f>
        <v>0</v>
      </c>
      <c r="BJ172" s="15" t="s">
        <v>93</v>
      </c>
      <c r="BK172" s="156">
        <f>ROUND(I172*H172,2)</f>
        <v>0</v>
      </c>
      <c r="BL172" s="15" t="s">
        <v>208</v>
      </c>
      <c r="BM172" s="155" t="s">
        <v>811</v>
      </c>
    </row>
    <row r="173" spans="1:47" s="2" customFormat="1" ht="29.25">
      <c r="A173" s="31"/>
      <c r="B173" s="32"/>
      <c r="C173" s="184"/>
      <c r="D173" s="201" t="s">
        <v>202</v>
      </c>
      <c r="E173" s="184"/>
      <c r="F173" s="202" t="s">
        <v>812</v>
      </c>
      <c r="G173" s="184"/>
      <c r="H173" s="184"/>
      <c r="I173" s="157"/>
      <c r="J173" s="184"/>
      <c r="K173" s="31"/>
      <c r="L173" s="32"/>
      <c r="M173" s="158"/>
      <c r="N173" s="159"/>
      <c r="O173" s="57"/>
      <c r="P173" s="57"/>
      <c r="Q173" s="57"/>
      <c r="R173" s="57"/>
      <c r="S173" s="57"/>
      <c r="T173" s="58"/>
      <c r="U173" s="31"/>
      <c r="V173" s="31"/>
      <c r="W173" s="31"/>
      <c r="X173" s="31"/>
      <c r="Y173" s="31"/>
      <c r="Z173" s="31"/>
      <c r="AA173" s="31"/>
      <c r="AB173" s="31"/>
      <c r="AC173" s="31"/>
      <c r="AD173" s="31"/>
      <c r="AE173" s="31"/>
      <c r="AT173" s="15" t="s">
        <v>202</v>
      </c>
      <c r="AU173" s="15" t="s">
        <v>96</v>
      </c>
    </row>
    <row r="174" spans="2:51" s="13" customFormat="1" ht="22.5">
      <c r="B174" s="160"/>
      <c r="C174" s="186"/>
      <c r="D174" s="201" t="s">
        <v>257</v>
      </c>
      <c r="E174" s="203" t="s">
        <v>1</v>
      </c>
      <c r="F174" s="204" t="s">
        <v>891</v>
      </c>
      <c r="G174" s="186"/>
      <c r="H174" s="205">
        <v>29.59</v>
      </c>
      <c r="I174" s="162"/>
      <c r="J174" s="186"/>
      <c r="L174" s="160"/>
      <c r="M174" s="163"/>
      <c r="N174" s="164"/>
      <c r="O174" s="164"/>
      <c r="P174" s="164"/>
      <c r="Q174" s="164"/>
      <c r="R174" s="164"/>
      <c r="S174" s="164"/>
      <c r="T174" s="165"/>
      <c r="AT174" s="161" t="s">
        <v>257</v>
      </c>
      <c r="AU174" s="161" t="s">
        <v>96</v>
      </c>
      <c r="AV174" s="13" t="s">
        <v>96</v>
      </c>
      <c r="AW174" s="13" t="s">
        <v>40</v>
      </c>
      <c r="AX174" s="13" t="s">
        <v>85</v>
      </c>
      <c r="AY174" s="161" t="s">
        <v>195</v>
      </c>
    </row>
    <row r="175" spans="2:51" s="13" customFormat="1" ht="12">
      <c r="B175" s="160"/>
      <c r="C175" s="186"/>
      <c r="D175" s="201" t="s">
        <v>257</v>
      </c>
      <c r="E175" s="203" t="s">
        <v>1</v>
      </c>
      <c r="F175" s="204" t="s">
        <v>892</v>
      </c>
      <c r="G175" s="186"/>
      <c r="H175" s="205">
        <v>-4.95</v>
      </c>
      <c r="I175" s="162"/>
      <c r="J175" s="186"/>
      <c r="L175" s="160"/>
      <c r="M175" s="163"/>
      <c r="N175" s="164"/>
      <c r="O175" s="164"/>
      <c r="P175" s="164"/>
      <c r="Q175" s="164"/>
      <c r="R175" s="164"/>
      <c r="S175" s="164"/>
      <c r="T175" s="165"/>
      <c r="AT175" s="161" t="s">
        <v>257</v>
      </c>
      <c r="AU175" s="161" t="s">
        <v>96</v>
      </c>
      <c r="AV175" s="13" t="s">
        <v>96</v>
      </c>
      <c r="AW175" s="13" t="s">
        <v>40</v>
      </c>
      <c r="AX175" s="13" t="s">
        <v>85</v>
      </c>
      <c r="AY175" s="161" t="s">
        <v>195</v>
      </c>
    </row>
    <row r="176" spans="1:65" s="2" customFormat="1" ht="21.75" customHeight="1">
      <c r="A176" s="31"/>
      <c r="B176" s="148"/>
      <c r="C176" s="196" t="s">
        <v>260</v>
      </c>
      <c r="D176" s="196" t="s">
        <v>196</v>
      </c>
      <c r="E176" s="197" t="s">
        <v>815</v>
      </c>
      <c r="F176" s="198" t="s">
        <v>816</v>
      </c>
      <c r="G176" s="199" t="s">
        <v>296</v>
      </c>
      <c r="H176" s="200">
        <v>102.8</v>
      </c>
      <c r="I176" s="149"/>
      <c r="J176" s="183">
        <f>ROUND(I176*H176,2)</f>
        <v>0</v>
      </c>
      <c r="K176" s="150"/>
      <c r="L176" s="32"/>
      <c r="M176" s="151" t="s">
        <v>1</v>
      </c>
      <c r="N176" s="152" t="s">
        <v>50</v>
      </c>
      <c r="O176" s="57"/>
      <c r="P176" s="153">
        <f>O176*H176</f>
        <v>0</v>
      </c>
      <c r="Q176" s="153">
        <v>0.00084</v>
      </c>
      <c r="R176" s="153">
        <f>Q176*H176</f>
        <v>0.086352</v>
      </c>
      <c r="S176" s="153">
        <v>0</v>
      </c>
      <c r="T176" s="154">
        <f>S176*H176</f>
        <v>0</v>
      </c>
      <c r="U176" s="31"/>
      <c r="V176" s="31"/>
      <c r="W176" s="31"/>
      <c r="X176" s="31"/>
      <c r="Y176" s="31"/>
      <c r="Z176" s="31"/>
      <c r="AA176" s="31"/>
      <c r="AB176" s="31"/>
      <c r="AC176" s="31"/>
      <c r="AD176" s="31"/>
      <c r="AE176" s="31"/>
      <c r="AR176" s="155" t="s">
        <v>208</v>
      </c>
      <c r="AT176" s="155" t="s">
        <v>196</v>
      </c>
      <c r="AU176" s="155" t="s">
        <v>96</v>
      </c>
      <c r="AY176" s="15" t="s">
        <v>195</v>
      </c>
      <c r="BE176" s="156">
        <f>IF(N176="základní",J176,0)</f>
        <v>0</v>
      </c>
      <c r="BF176" s="156">
        <f>IF(N176="snížená",J176,0)</f>
        <v>0</v>
      </c>
      <c r="BG176" s="156">
        <f>IF(N176="zákl. přenesená",J176,0)</f>
        <v>0</v>
      </c>
      <c r="BH176" s="156">
        <f>IF(N176="sníž. přenesená",J176,0)</f>
        <v>0</v>
      </c>
      <c r="BI176" s="156">
        <f>IF(N176="nulová",J176,0)</f>
        <v>0</v>
      </c>
      <c r="BJ176" s="15" t="s">
        <v>93</v>
      </c>
      <c r="BK176" s="156">
        <f>ROUND(I176*H176,2)</f>
        <v>0</v>
      </c>
      <c r="BL176" s="15" t="s">
        <v>208</v>
      </c>
      <c r="BM176" s="155" t="s">
        <v>817</v>
      </c>
    </row>
    <row r="177" spans="1:47" s="2" customFormat="1" ht="29.25">
      <c r="A177" s="31"/>
      <c r="B177" s="32"/>
      <c r="C177" s="184"/>
      <c r="D177" s="201" t="s">
        <v>202</v>
      </c>
      <c r="E177" s="184"/>
      <c r="F177" s="202" t="s">
        <v>818</v>
      </c>
      <c r="G177" s="184"/>
      <c r="H177" s="184"/>
      <c r="I177" s="157"/>
      <c r="J177" s="184"/>
      <c r="K177" s="31"/>
      <c r="L177" s="32"/>
      <c r="M177" s="158"/>
      <c r="N177" s="159"/>
      <c r="O177" s="57"/>
      <c r="P177" s="57"/>
      <c r="Q177" s="57"/>
      <c r="R177" s="57"/>
      <c r="S177" s="57"/>
      <c r="T177" s="58"/>
      <c r="U177" s="31"/>
      <c r="V177" s="31"/>
      <c r="W177" s="31"/>
      <c r="X177" s="31"/>
      <c r="Y177" s="31"/>
      <c r="Z177" s="31"/>
      <c r="AA177" s="31"/>
      <c r="AB177" s="31"/>
      <c r="AC177" s="31"/>
      <c r="AD177" s="31"/>
      <c r="AE177" s="31"/>
      <c r="AT177" s="15" t="s">
        <v>202</v>
      </c>
      <c r="AU177" s="15" t="s">
        <v>96</v>
      </c>
    </row>
    <row r="178" spans="2:51" s="13" customFormat="1" ht="12">
      <c r="B178" s="160"/>
      <c r="C178" s="186"/>
      <c r="D178" s="201" t="s">
        <v>257</v>
      </c>
      <c r="E178" s="203" t="s">
        <v>1</v>
      </c>
      <c r="F178" s="204" t="s">
        <v>893</v>
      </c>
      <c r="G178" s="186"/>
      <c r="H178" s="205">
        <v>102.8</v>
      </c>
      <c r="I178" s="162"/>
      <c r="J178" s="186"/>
      <c r="L178" s="160"/>
      <c r="M178" s="163"/>
      <c r="N178" s="164"/>
      <c r="O178" s="164"/>
      <c r="P178" s="164"/>
      <c r="Q178" s="164"/>
      <c r="R178" s="164"/>
      <c r="S178" s="164"/>
      <c r="T178" s="165"/>
      <c r="AT178" s="161" t="s">
        <v>257</v>
      </c>
      <c r="AU178" s="161" t="s">
        <v>96</v>
      </c>
      <c r="AV178" s="13" t="s">
        <v>96</v>
      </c>
      <c r="AW178" s="13" t="s">
        <v>40</v>
      </c>
      <c r="AX178" s="13" t="s">
        <v>93</v>
      </c>
      <c r="AY178" s="161" t="s">
        <v>195</v>
      </c>
    </row>
    <row r="179" spans="1:65" s="2" customFormat="1" ht="24.2" customHeight="1">
      <c r="A179" s="31"/>
      <c r="B179" s="148"/>
      <c r="C179" s="196" t="s">
        <v>8</v>
      </c>
      <c r="D179" s="196" t="s">
        <v>196</v>
      </c>
      <c r="E179" s="197" t="s">
        <v>820</v>
      </c>
      <c r="F179" s="198" t="s">
        <v>821</v>
      </c>
      <c r="G179" s="199" t="s">
        <v>296</v>
      </c>
      <c r="H179" s="200">
        <v>102.8</v>
      </c>
      <c r="I179" s="149"/>
      <c r="J179" s="183">
        <f>ROUND(I179*H179,2)</f>
        <v>0</v>
      </c>
      <c r="K179" s="150"/>
      <c r="L179" s="32"/>
      <c r="M179" s="151" t="s">
        <v>1</v>
      </c>
      <c r="N179" s="152" t="s">
        <v>50</v>
      </c>
      <c r="O179" s="57"/>
      <c r="P179" s="153">
        <f>O179*H179</f>
        <v>0</v>
      </c>
      <c r="Q179" s="153">
        <v>0</v>
      </c>
      <c r="R179" s="153">
        <f>Q179*H179</f>
        <v>0</v>
      </c>
      <c r="S179" s="153">
        <v>0</v>
      </c>
      <c r="T179" s="154">
        <f>S179*H179</f>
        <v>0</v>
      </c>
      <c r="U179" s="31"/>
      <c r="V179" s="31"/>
      <c r="W179" s="31"/>
      <c r="X179" s="31"/>
      <c r="Y179" s="31"/>
      <c r="Z179" s="31"/>
      <c r="AA179" s="31"/>
      <c r="AB179" s="31"/>
      <c r="AC179" s="31"/>
      <c r="AD179" s="31"/>
      <c r="AE179" s="31"/>
      <c r="AR179" s="155" t="s">
        <v>208</v>
      </c>
      <c r="AT179" s="155" t="s">
        <v>196</v>
      </c>
      <c r="AU179" s="155" t="s">
        <v>96</v>
      </c>
      <c r="AY179" s="15" t="s">
        <v>195</v>
      </c>
      <c r="BE179" s="156">
        <f>IF(N179="základní",J179,0)</f>
        <v>0</v>
      </c>
      <c r="BF179" s="156">
        <f>IF(N179="snížená",J179,0)</f>
        <v>0</v>
      </c>
      <c r="BG179" s="156">
        <f>IF(N179="zákl. přenesená",J179,0)</f>
        <v>0</v>
      </c>
      <c r="BH179" s="156">
        <f>IF(N179="sníž. přenesená",J179,0)</f>
        <v>0</v>
      </c>
      <c r="BI179" s="156">
        <f>IF(N179="nulová",J179,0)</f>
        <v>0</v>
      </c>
      <c r="BJ179" s="15" t="s">
        <v>93</v>
      </c>
      <c r="BK179" s="156">
        <f>ROUND(I179*H179,2)</f>
        <v>0</v>
      </c>
      <c r="BL179" s="15" t="s">
        <v>208</v>
      </c>
      <c r="BM179" s="155" t="s">
        <v>822</v>
      </c>
    </row>
    <row r="180" spans="1:47" s="2" customFormat="1" ht="29.25">
      <c r="A180" s="31"/>
      <c r="B180" s="32"/>
      <c r="C180" s="184"/>
      <c r="D180" s="201" t="s">
        <v>202</v>
      </c>
      <c r="E180" s="184"/>
      <c r="F180" s="202" t="s">
        <v>823</v>
      </c>
      <c r="G180" s="184"/>
      <c r="H180" s="184"/>
      <c r="I180" s="157"/>
      <c r="J180" s="184"/>
      <c r="K180" s="31"/>
      <c r="L180" s="32"/>
      <c r="M180" s="158"/>
      <c r="N180" s="159"/>
      <c r="O180" s="57"/>
      <c r="P180" s="57"/>
      <c r="Q180" s="57"/>
      <c r="R180" s="57"/>
      <c r="S180" s="57"/>
      <c r="T180" s="58"/>
      <c r="U180" s="31"/>
      <c r="V180" s="31"/>
      <c r="W180" s="31"/>
      <c r="X180" s="31"/>
      <c r="Y180" s="31"/>
      <c r="Z180" s="31"/>
      <c r="AA180" s="31"/>
      <c r="AB180" s="31"/>
      <c r="AC180" s="31"/>
      <c r="AD180" s="31"/>
      <c r="AE180" s="31"/>
      <c r="AT180" s="15" t="s">
        <v>202</v>
      </c>
      <c r="AU180" s="15" t="s">
        <v>96</v>
      </c>
    </row>
    <row r="181" spans="2:51" s="13" customFormat="1" ht="12">
      <c r="B181" s="160"/>
      <c r="C181" s="186"/>
      <c r="D181" s="201" t="s">
        <v>257</v>
      </c>
      <c r="E181" s="203" t="s">
        <v>1</v>
      </c>
      <c r="F181" s="204" t="s">
        <v>893</v>
      </c>
      <c r="G181" s="186"/>
      <c r="H181" s="205">
        <v>102.8</v>
      </c>
      <c r="I181" s="162"/>
      <c r="J181" s="186"/>
      <c r="L181" s="160"/>
      <c r="M181" s="163"/>
      <c r="N181" s="164"/>
      <c r="O181" s="164"/>
      <c r="P181" s="164"/>
      <c r="Q181" s="164"/>
      <c r="R181" s="164"/>
      <c r="S181" s="164"/>
      <c r="T181" s="165"/>
      <c r="AT181" s="161" t="s">
        <v>257</v>
      </c>
      <c r="AU181" s="161" t="s">
        <v>96</v>
      </c>
      <c r="AV181" s="13" t="s">
        <v>96</v>
      </c>
      <c r="AW181" s="13" t="s">
        <v>40</v>
      </c>
      <c r="AX181" s="13" t="s">
        <v>93</v>
      </c>
      <c r="AY181" s="161" t="s">
        <v>195</v>
      </c>
    </row>
    <row r="182" spans="1:65" s="2" customFormat="1" ht="24.2" customHeight="1">
      <c r="A182" s="31"/>
      <c r="B182" s="148"/>
      <c r="C182" s="196" t="s">
        <v>269</v>
      </c>
      <c r="D182" s="196" t="s">
        <v>196</v>
      </c>
      <c r="E182" s="197" t="s">
        <v>389</v>
      </c>
      <c r="F182" s="198" t="s">
        <v>390</v>
      </c>
      <c r="G182" s="199" t="s">
        <v>347</v>
      </c>
      <c r="H182" s="200">
        <v>87.05</v>
      </c>
      <c r="I182" s="149"/>
      <c r="J182" s="183">
        <f>ROUND(I182*H182,2)</f>
        <v>0</v>
      </c>
      <c r="K182" s="150"/>
      <c r="L182" s="32"/>
      <c r="M182" s="151" t="s">
        <v>1</v>
      </c>
      <c r="N182" s="152" t="s">
        <v>50</v>
      </c>
      <c r="O182" s="57"/>
      <c r="P182" s="153">
        <f>O182*H182</f>
        <v>0</v>
      </c>
      <c r="Q182" s="153">
        <v>0</v>
      </c>
      <c r="R182" s="153">
        <f>Q182*H182</f>
        <v>0</v>
      </c>
      <c r="S182" s="153">
        <v>0</v>
      </c>
      <c r="T182" s="154">
        <f>S182*H182</f>
        <v>0</v>
      </c>
      <c r="U182" s="31"/>
      <c r="V182" s="31"/>
      <c r="W182" s="31"/>
      <c r="X182" s="31"/>
      <c r="Y182" s="31"/>
      <c r="Z182" s="31"/>
      <c r="AA182" s="31"/>
      <c r="AB182" s="31"/>
      <c r="AC182" s="31"/>
      <c r="AD182" s="31"/>
      <c r="AE182" s="31"/>
      <c r="AR182" s="155" t="s">
        <v>208</v>
      </c>
      <c r="AT182" s="155" t="s">
        <v>196</v>
      </c>
      <c r="AU182" s="155" t="s">
        <v>96</v>
      </c>
      <c r="AY182" s="15" t="s">
        <v>195</v>
      </c>
      <c r="BE182" s="156">
        <f>IF(N182="základní",J182,0)</f>
        <v>0</v>
      </c>
      <c r="BF182" s="156">
        <f>IF(N182="snížená",J182,0)</f>
        <v>0</v>
      </c>
      <c r="BG182" s="156">
        <f>IF(N182="zákl. přenesená",J182,0)</f>
        <v>0</v>
      </c>
      <c r="BH182" s="156">
        <f>IF(N182="sníž. přenesená",J182,0)</f>
        <v>0</v>
      </c>
      <c r="BI182" s="156">
        <f>IF(N182="nulová",J182,0)</f>
        <v>0</v>
      </c>
      <c r="BJ182" s="15" t="s">
        <v>93</v>
      </c>
      <c r="BK182" s="156">
        <f>ROUND(I182*H182,2)</f>
        <v>0</v>
      </c>
      <c r="BL182" s="15" t="s">
        <v>208</v>
      </c>
      <c r="BM182" s="155" t="s">
        <v>391</v>
      </c>
    </row>
    <row r="183" spans="1:47" s="2" customFormat="1" ht="39">
      <c r="A183" s="31"/>
      <c r="B183" s="32"/>
      <c r="C183" s="184"/>
      <c r="D183" s="201" t="s">
        <v>202</v>
      </c>
      <c r="E183" s="184"/>
      <c r="F183" s="202" t="s">
        <v>392</v>
      </c>
      <c r="G183" s="184"/>
      <c r="H183" s="184"/>
      <c r="I183" s="157"/>
      <c r="J183" s="184"/>
      <c r="K183" s="31"/>
      <c r="L183" s="32"/>
      <c r="M183" s="158"/>
      <c r="N183" s="159"/>
      <c r="O183" s="57"/>
      <c r="P183" s="57"/>
      <c r="Q183" s="57"/>
      <c r="R183" s="57"/>
      <c r="S183" s="57"/>
      <c r="T183" s="58"/>
      <c r="U183" s="31"/>
      <c r="V183" s="31"/>
      <c r="W183" s="31"/>
      <c r="X183" s="31"/>
      <c r="Y183" s="31"/>
      <c r="Z183" s="31"/>
      <c r="AA183" s="31"/>
      <c r="AB183" s="31"/>
      <c r="AC183" s="31"/>
      <c r="AD183" s="31"/>
      <c r="AE183" s="31"/>
      <c r="AT183" s="15" t="s">
        <v>202</v>
      </c>
      <c r="AU183" s="15" t="s">
        <v>96</v>
      </c>
    </row>
    <row r="184" spans="2:51" s="13" customFormat="1" ht="22.5">
      <c r="B184" s="160"/>
      <c r="C184" s="186"/>
      <c r="D184" s="201" t="s">
        <v>257</v>
      </c>
      <c r="E184" s="203" t="s">
        <v>1</v>
      </c>
      <c r="F184" s="204" t="s">
        <v>894</v>
      </c>
      <c r="G184" s="186"/>
      <c r="H184" s="205">
        <v>103.55</v>
      </c>
      <c r="I184" s="162"/>
      <c r="J184" s="186"/>
      <c r="L184" s="160"/>
      <c r="M184" s="163"/>
      <c r="N184" s="164"/>
      <c r="O184" s="164"/>
      <c r="P184" s="164"/>
      <c r="Q184" s="164"/>
      <c r="R184" s="164"/>
      <c r="S184" s="164"/>
      <c r="T184" s="165"/>
      <c r="AT184" s="161" t="s">
        <v>257</v>
      </c>
      <c r="AU184" s="161" t="s">
        <v>96</v>
      </c>
      <c r="AV184" s="13" t="s">
        <v>96</v>
      </c>
      <c r="AW184" s="13" t="s">
        <v>40</v>
      </c>
      <c r="AX184" s="13" t="s">
        <v>85</v>
      </c>
      <c r="AY184" s="161" t="s">
        <v>195</v>
      </c>
    </row>
    <row r="185" spans="2:51" s="13" customFormat="1" ht="12">
      <c r="B185" s="160"/>
      <c r="C185" s="186"/>
      <c r="D185" s="201" t="s">
        <v>257</v>
      </c>
      <c r="E185" s="203" t="s">
        <v>1</v>
      </c>
      <c r="F185" s="204" t="s">
        <v>895</v>
      </c>
      <c r="G185" s="186"/>
      <c r="H185" s="205">
        <v>-16.5</v>
      </c>
      <c r="I185" s="162"/>
      <c r="J185" s="186"/>
      <c r="L185" s="160"/>
      <c r="M185" s="163"/>
      <c r="N185" s="164"/>
      <c r="O185" s="164"/>
      <c r="P185" s="164"/>
      <c r="Q185" s="164"/>
      <c r="R185" s="164"/>
      <c r="S185" s="164"/>
      <c r="T185" s="165"/>
      <c r="AT185" s="161" t="s">
        <v>257</v>
      </c>
      <c r="AU185" s="161" t="s">
        <v>96</v>
      </c>
      <c r="AV185" s="13" t="s">
        <v>96</v>
      </c>
      <c r="AW185" s="13" t="s">
        <v>40</v>
      </c>
      <c r="AX185" s="13" t="s">
        <v>85</v>
      </c>
      <c r="AY185" s="161" t="s">
        <v>195</v>
      </c>
    </row>
    <row r="186" spans="1:65" s="2" customFormat="1" ht="33" customHeight="1">
      <c r="A186" s="31"/>
      <c r="B186" s="148"/>
      <c r="C186" s="196" t="s">
        <v>383</v>
      </c>
      <c r="D186" s="196" t="s">
        <v>196</v>
      </c>
      <c r="E186" s="197" t="s">
        <v>403</v>
      </c>
      <c r="F186" s="198" t="s">
        <v>404</v>
      </c>
      <c r="G186" s="199" t="s">
        <v>347</v>
      </c>
      <c r="H186" s="200">
        <v>64.845</v>
      </c>
      <c r="I186" s="149"/>
      <c r="J186" s="183">
        <f>ROUND(I186*H186,2)</f>
        <v>0</v>
      </c>
      <c r="K186" s="150"/>
      <c r="L186" s="32"/>
      <c r="M186" s="151" t="s">
        <v>1</v>
      </c>
      <c r="N186" s="152" t="s">
        <v>50</v>
      </c>
      <c r="O186" s="57"/>
      <c r="P186" s="153">
        <f>O186*H186</f>
        <v>0</v>
      </c>
      <c r="Q186" s="153">
        <v>0</v>
      </c>
      <c r="R186" s="153">
        <f>Q186*H186</f>
        <v>0</v>
      </c>
      <c r="S186" s="153">
        <v>0</v>
      </c>
      <c r="T186" s="154">
        <f>S186*H186</f>
        <v>0</v>
      </c>
      <c r="U186" s="31"/>
      <c r="V186" s="31"/>
      <c r="W186" s="31"/>
      <c r="X186" s="31"/>
      <c r="Y186" s="31"/>
      <c r="Z186" s="31"/>
      <c r="AA186" s="31"/>
      <c r="AB186" s="31"/>
      <c r="AC186" s="31"/>
      <c r="AD186" s="31"/>
      <c r="AE186" s="31"/>
      <c r="AR186" s="155" t="s">
        <v>208</v>
      </c>
      <c r="AT186" s="155" t="s">
        <v>196</v>
      </c>
      <c r="AU186" s="155" t="s">
        <v>96</v>
      </c>
      <c r="AY186" s="15" t="s">
        <v>195</v>
      </c>
      <c r="BE186" s="156">
        <f>IF(N186="základní",J186,0)</f>
        <v>0</v>
      </c>
      <c r="BF186" s="156">
        <f>IF(N186="snížená",J186,0)</f>
        <v>0</v>
      </c>
      <c r="BG186" s="156">
        <f>IF(N186="zákl. přenesená",J186,0)</f>
        <v>0</v>
      </c>
      <c r="BH186" s="156">
        <f>IF(N186="sníž. přenesená",J186,0)</f>
        <v>0</v>
      </c>
      <c r="BI186" s="156">
        <f>IF(N186="nulová",J186,0)</f>
        <v>0</v>
      </c>
      <c r="BJ186" s="15" t="s">
        <v>93</v>
      </c>
      <c r="BK186" s="156">
        <f>ROUND(I186*H186,2)</f>
        <v>0</v>
      </c>
      <c r="BL186" s="15" t="s">
        <v>208</v>
      </c>
      <c r="BM186" s="155" t="s">
        <v>405</v>
      </c>
    </row>
    <row r="187" spans="1:47" s="2" customFormat="1" ht="39">
      <c r="A187" s="31"/>
      <c r="B187" s="32"/>
      <c r="C187" s="184"/>
      <c r="D187" s="201" t="s">
        <v>202</v>
      </c>
      <c r="E187" s="184"/>
      <c r="F187" s="202" t="s">
        <v>406</v>
      </c>
      <c r="G187" s="184"/>
      <c r="H187" s="184"/>
      <c r="I187" s="157"/>
      <c r="J187" s="184"/>
      <c r="K187" s="31"/>
      <c r="L187" s="32"/>
      <c r="M187" s="158"/>
      <c r="N187" s="159"/>
      <c r="O187" s="57"/>
      <c r="P187" s="57"/>
      <c r="Q187" s="57"/>
      <c r="R187" s="57"/>
      <c r="S187" s="57"/>
      <c r="T187" s="58"/>
      <c r="U187" s="31"/>
      <c r="V187" s="31"/>
      <c r="W187" s="31"/>
      <c r="X187" s="31"/>
      <c r="Y187" s="31"/>
      <c r="Z187" s="31"/>
      <c r="AA187" s="31"/>
      <c r="AB187" s="31"/>
      <c r="AC187" s="31"/>
      <c r="AD187" s="31"/>
      <c r="AE187" s="31"/>
      <c r="AT187" s="15" t="s">
        <v>202</v>
      </c>
      <c r="AU187" s="15" t="s">
        <v>96</v>
      </c>
    </row>
    <row r="188" spans="2:51" s="13" customFormat="1" ht="22.5">
      <c r="B188" s="160"/>
      <c r="C188" s="186"/>
      <c r="D188" s="201" t="s">
        <v>257</v>
      </c>
      <c r="E188" s="203" t="s">
        <v>1</v>
      </c>
      <c r="F188" s="204" t="s">
        <v>896</v>
      </c>
      <c r="G188" s="186"/>
      <c r="H188" s="205">
        <v>81.345</v>
      </c>
      <c r="I188" s="162"/>
      <c r="J188" s="186"/>
      <c r="L188" s="160"/>
      <c r="M188" s="163"/>
      <c r="N188" s="164"/>
      <c r="O188" s="164"/>
      <c r="P188" s="164"/>
      <c r="Q188" s="164"/>
      <c r="R188" s="164"/>
      <c r="S188" s="164"/>
      <c r="T188" s="165"/>
      <c r="AT188" s="161" t="s">
        <v>257</v>
      </c>
      <c r="AU188" s="161" t="s">
        <v>96</v>
      </c>
      <c r="AV188" s="13" t="s">
        <v>96</v>
      </c>
      <c r="AW188" s="13" t="s">
        <v>40</v>
      </c>
      <c r="AX188" s="13" t="s">
        <v>85</v>
      </c>
      <c r="AY188" s="161" t="s">
        <v>195</v>
      </c>
    </row>
    <row r="189" spans="2:51" s="13" customFormat="1" ht="12">
      <c r="B189" s="160"/>
      <c r="C189" s="186"/>
      <c r="D189" s="201" t="s">
        <v>257</v>
      </c>
      <c r="E189" s="203" t="s">
        <v>1</v>
      </c>
      <c r="F189" s="204" t="s">
        <v>895</v>
      </c>
      <c r="G189" s="186"/>
      <c r="H189" s="205">
        <v>-16.5</v>
      </c>
      <c r="I189" s="162"/>
      <c r="J189" s="186"/>
      <c r="L189" s="160"/>
      <c r="M189" s="163"/>
      <c r="N189" s="164"/>
      <c r="O189" s="164"/>
      <c r="P189" s="164"/>
      <c r="Q189" s="164"/>
      <c r="R189" s="164"/>
      <c r="S189" s="164"/>
      <c r="T189" s="165"/>
      <c r="AT189" s="161" t="s">
        <v>257</v>
      </c>
      <c r="AU189" s="161" t="s">
        <v>96</v>
      </c>
      <c r="AV189" s="13" t="s">
        <v>96</v>
      </c>
      <c r="AW189" s="13" t="s">
        <v>40</v>
      </c>
      <c r="AX189" s="13" t="s">
        <v>85</v>
      </c>
      <c r="AY189" s="161" t="s">
        <v>195</v>
      </c>
    </row>
    <row r="190" spans="1:65" s="2" customFormat="1" ht="33" customHeight="1">
      <c r="A190" s="31"/>
      <c r="B190" s="148"/>
      <c r="C190" s="196" t="s">
        <v>388</v>
      </c>
      <c r="D190" s="196" t="s">
        <v>196</v>
      </c>
      <c r="E190" s="197" t="s">
        <v>415</v>
      </c>
      <c r="F190" s="198" t="s">
        <v>416</v>
      </c>
      <c r="G190" s="199" t="s">
        <v>347</v>
      </c>
      <c r="H190" s="200">
        <v>21.455</v>
      </c>
      <c r="I190" s="149"/>
      <c r="J190" s="183">
        <f>ROUND(I190*H190,2)</f>
        <v>0</v>
      </c>
      <c r="K190" s="150"/>
      <c r="L190" s="32"/>
      <c r="M190" s="151" t="s">
        <v>1</v>
      </c>
      <c r="N190" s="152" t="s">
        <v>50</v>
      </c>
      <c r="O190" s="57"/>
      <c r="P190" s="153">
        <f>O190*H190</f>
        <v>0</v>
      </c>
      <c r="Q190" s="153">
        <v>0</v>
      </c>
      <c r="R190" s="153">
        <f>Q190*H190</f>
        <v>0</v>
      </c>
      <c r="S190" s="153">
        <v>0</v>
      </c>
      <c r="T190" s="154">
        <f>S190*H190</f>
        <v>0</v>
      </c>
      <c r="U190" s="31"/>
      <c r="V190" s="31"/>
      <c r="W190" s="31"/>
      <c r="X190" s="31"/>
      <c r="Y190" s="31"/>
      <c r="Z190" s="31"/>
      <c r="AA190" s="31"/>
      <c r="AB190" s="31"/>
      <c r="AC190" s="31"/>
      <c r="AD190" s="31"/>
      <c r="AE190" s="31"/>
      <c r="AR190" s="155" t="s">
        <v>208</v>
      </c>
      <c r="AT190" s="155" t="s">
        <v>196</v>
      </c>
      <c r="AU190" s="155" t="s">
        <v>96</v>
      </c>
      <c r="AY190" s="15" t="s">
        <v>195</v>
      </c>
      <c r="BE190" s="156">
        <f>IF(N190="základní",J190,0)</f>
        <v>0</v>
      </c>
      <c r="BF190" s="156">
        <f>IF(N190="snížená",J190,0)</f>
        <v>0</v>
      </c>
      <c r="BG190" s="156">
        <f>IF(N190="zákl. přenesená",J190,0)</f>
        <v>0</v>
      </c>
      <c r="BH190" s="156">
        <f>IF(N190="sníž. přenesená",J190,0)</f>
        <v>0</v>
      </c>
      <c r="BI190" s="156">
        <f>IF(N190="nulová",J190,0)</f>
        <v>0</v>
      </c>
      <c r="BJ190" s="15" t="s">
        <v>93</v>
      </c>
      <c r="BK190" s="156">
        <f>ROUND(I190*H190,2)</f>
        <v>0</v>
      </c>
      <c r="BL190" s="15" t="s">
        <v>208</v>
      </c>
      <c r="BM190" s="155" t="s">
        <v>417</v>
      </c>
    </row>
    <row r="191" spans="1:47" s="2" customFormat="1" ht="39">
      <c r="A191" s="31"/>
      <c r="B191" s="32"/>
      <c r="C191" s="184"/>
      <c r="D191" s="201" t="s">
        <v>202</v>
      </c>
      <c r="E191" s="184"/>
      <c r="F191" s="202" t="s">
        <v>418</v>
      </c>
      <c r="G191" s="184"/>
      <c r="H191" s="184"/>
      <c r="I191" s="157"/>
      <c r="J191" s="184"/>
      <c r="K191" s="31"/>
      <c r="L191" s="32"/>
      <c r="M191" s="158"/>
      <c r="N191" s="159"/>
      <c r="O191" s="57"/>
      <c r="P191" s="57"/>
      <c r="Q191" s="57"/>
      <c r="R191" s="57"/>
      <c r="S191" s="57"/>
      <c r="T191" s="58"/>
      <c r="U191" s="31"/>
      <c r="V191" s="31"/>
      <c r="W191" s="31"/>
      <c r="X191" s="31"/>
      <c r="Y191" s="31"/>
      <c r="Z191" s="31"/>
      <c r="AA191" s="31"/>
      <c r="AB191" s="31"/>
      <c r="AC191" s="31"/>
      <c r="AD191" s="31"/>
      <c r="AE191" s="31"/>
      <c r="AT191" s="15" t="s">
        <v>202</v>
      </c>
      <c r="AU191" s="15" t="s">
        <v>96</v>
      </c>
    </row>
    <row r="192" spans="2:51" s="13" customFormat="1" ht="12">
      <c r="B192" s="160"/>
      <c r="C192" s="186"/>
      <c r="D192" s="201" t="s">
        <v>257</v>
      </c>
      <c r="E192" s="203" t="s">
        <v>1</v>
      </c>
      <c r="F192" s="204" t="s">
        <v>897</v>
      </c>
      <c r="G192" s="186"/>
      <c r="H192" s="205">
        <v>21.455</v>
      </c>
      <c r="I192" s="162"/>
      <c r="J192" s="186"/>
      <c r="L192" s="160"/>
      <c r="M192" s="163"/>
      <c r="N192" s="164"/>
      <c r="O192" s="164"/>
      <c r="P192" s="164"/>
      <c r="Q192" s="164"/>
      <c r="R192" s="164"/>
      <c r="S192" s="164"/>
      <c r="T192" s="165"/>
      <c r="AT192" s="161" t="s">
        <v>257</v>
      </c>
      <c r="AU192" s="161" t="s">
        <v>96</v>
      </c>
      <c r="AV192" s="13" t="s">
        <v>96</v>
      </c>
      <c r="AW192" s="13" t="s">
        <v>40</v>
      </c>
      <c r="AX192" s="13" t="s">
        <v>93</v>
      </c>
      <c r="AY192" s="161" t="s">
        <v>195</v>
      </c>
    </row>
    <row r="193" spans="1:65" s="2" customFormat="1" ht="37.9" customHeight="1">
      <c r="A193" s="31"/>
      <c r="B193" s="148"/>
      <c r="C193" s="196" t="s">
        <v>395</v>
      </c>
      <c r="D193" s="196" t="s">
        <v>196</v>
      </c>
      <c r="E193" s="197" t="s">
        <v>421</v>
      </c>
      <c r="F193" s="198" t="s">
        <v>422</v>
      </c>
      <c r="G193" s="199" t="s">
        <v>347</v>
      </c>
      <c r="H193" s="200">
        <v>150.185</v>
      </c>
      <c r="I193" s="149"/>
      <c r="J193" s="183">
        <f>ROUND(I193*H193,2)</f>
        <v>0</v>
      </c>
      <c r="K193" s="150"/>
      <c r="L193" s="32"/>
      <c r="M193" s="151" t="s">
        <v>1</v>
      </c>
      <c r="N193" s="152" t="s">
        <v>50</v>
      </c>
      <c r="O193" s="57"/>
      <c r="P193" s="153">
        <f>O193*H193</f>
        <v>0</v>
      </c>
      <c r="Q193" s="153">
        <v>0</v>
      </c>
      <c r="R193" s="153">
        <f>Q193*H193</f>
        <v>0</v>
      </c>
      <c r="S193" s="153">
        <v>0</v>
      </c>
      <c r="T193" s="154">
        <f>S193*H193</f>
        <v>0</v>
      </c>
      <c r="U193" s="31"/>
      <c r="V193" s="31"/>
      <c r="W193" s="31"/>
      <c r="X193" s="31"/>
      <c r="Y193" s="31"/>
      <c r="Z193" s="31"/>
      <c r="AA193" s="31"/>
      <c r="AB193" s="31"/>
      <c r="AC193" s="31"/>
      <c r="AD193" s="31"/>
      <c r="AE193" s="31"/>
      <c r="AR193" s="155" t="s">
        <v>208</v>
      </c>
      <c r="AT193" s="155" t="s">
        <v>196</v>
      </c>
      <c r="AU193" s="155" t="s">
        <v>96</v>
      </c>
      <c r="AY193" s="15" t="s">
        <v>195</v>
      </c>
      <c r="BE193" s="156">
        <f>IF(N193="základní",J193,0)</f>
        <v>0</v>
      </c>
      <c r="BF193" s="156">
        <f>IF(N193="snížená",J193,0)</f>
        <v>0</v>
      </c>
      <c r="BG193" s="156">
        <f>IF(N193="zákl. přenesená",J193,0)</f>
        <v>0</v>
      </c>
      <c r="BH193" s="156">
        <f>IF(N193="sníž. přenesená",J193,0)</f>
        <v>0</v>
      </c>
      <c r="BI193" s="156">
        <f>IF(N193="nulová",J193,0)</f>
        <v>0</v>
      </c>
      <c r="BJ193" s="15" t="s">
        <v>93</v>
      </c>
      <c r="BK193" s="156">
        <f>ROUND(I193*H193,2)</f>
        <v>0</v>
      </c>
      <c r="BL193" s="15" t="s">
        <v>208</v>
      </c>
      <c r="BM193" s="155" t="s">
        <v>423</v>
      </c>
    </row>
    <row r="194" spans="1:47" s="2" customFormat="1" ht="48.75">
      <c r="A194" s="31"/>
      <c r="B194" s="32"/>
      <c r="C194" s="184"/>
      <c r="D194" s="201" t="s">
        <v>202</v>
      </c>
      <c r="E194" s="184"/>
      <c r="F194" s="202" t="s">
        <v>424</v>
      </c>
      <c r="G194" s="184"/>
      <c r="H194" s="184"/>
      <c r="I194" s="157"/>
      <c r="J194" s="184"/>
      <c r="K194" s="31"/>
      <c r="L194" s="32"/>
      <c r="M194" s="158"/>
      <c r="N194" s="159"/>
      <c r="O194" s="57"/>
      <c r="P194" s="57"/>
      <c r="Q194" s="57"/>
      <c r="R194" s="57"/>
      <c r="S194" s="57"/>
      <c r="T194" s="58"/>
      <c r="U194" s="31"/>
      <c r="V194" s="31"/>
      <c r="W194" s="31"/>
      <c r="X194" s="31"/>
      <c r="Y194" s="31"/>
      <c r="Z194" s="31"/>
      <c r="AA194" s="31"/>
      <c r="AB194" s="31"/>
      <c r="AC194" s="31"/>
      <c r="AD194" s="31"/>
      <c r="AE194" s="31"/>
      <c r="AT194" s="15" t="s">
        <v>202</v>
      </c>
      <c r="AU194" s="15" t="s">
        <v>96</v>
      </c>
    </row>
    <row r="195" spans="2:51" s="13" customFormat="1" ht="12">
      <c r="B195" s="160"/>
      <c r="C195" s="186"/>
      <c r="D195" s="201" t="s">
        <v>257</v>
      </c>
      <c r="E195" s="203" t="s">
        <v>1</v>
      </c>
      <c r="F195" s="204" t="s">
        <v>898</v>
      </c>
      <c r="G195" s="186"/>
      <c r="H195" s="205">
        <v>150.185</v>
      </c>
      <c r="I195" s="162"/>
      <c r="J195" s="186"/>
      <c r="L195" s="160"/>
      <c r="M195" s="163"/>
      <c r="N195" s="164"/>
      <c r="O195" s="164"/>
      <c r="P195" s="164"/>
      <c r="Q195" s="164"/>
      <c r="R195" s="164"/>
      <c r="S195" s="164"/>
      <c r="T195" s="165"/>
      <c r="AT195" s="161" t="s">
        <v>257</v>
      </c>
      <c r="AU195" s="161" t="s">
        <v>96</v>
      </c>
      <c r="AV195" s="13" t="s">
        <v>96</v>
      </c>
      <c r="AW195" s="13" t="s">
        <v>40</v>
      </c>
      <c r="AX195" s="13" t="s">
        <v>93</v>
      </c>
      <c r="AY195" s="161" t="s">
        <v>195</v>
      </c>
    </row>
    <row r="196" spans="1:65" s="2" customFormat="1" ht="16.5" customHeight="1">
      <c r="A196" s="31"/>
      <c r="B196" s="148"/>
      <c r="C196" s="196" t="s">
        <v>402</v>
      </c>
      <c r="D196" s="196" t="s">
        <v>196</v>
      </c>
      <c r="E196" s="197" t="s">
        <v>427</v>
      </c>
      <c r="F196" s="198" t="s">
        <v>428</v>
      </c>
      <c r="G196" s="199" t="s">
        <v>347</v>
      </c>
      <c r="H196" s="200">
        <v>21.455</v>
      </c>
      <c r="I196" s="149"/>
      <c r="J196" s="183">
        <f>ROUND(I196*H196,2)</f>
        <v>0</v>
      </c>
      <c r="K196" s="150"/>
      <c r="L196" s="32"/>
      <c r="M196" s="151" t="s">
        <v>1</v>
      </c>
      <c r="N196" s="152" t="s">
        <v>50</v>
      </c>
      <c r="O196" s="57"/>
      <c r="P196" s="153">
        <f>O196*H196</f>
        <v>0</v>
      </c>
      <c r="Q196" s="153">
        <v>0</v>
      </c>
      <c r="R196" s="153">
        <f>Q196*H196</f>
        <v>0</v>
      </c>
      <c r="S196" s="153">
        <v>0</v>
      </c>
      <c r="T196" s="154">
        <f>S196*H196</f>
        <v>0</v>
      </c>
      <c r="U196" s="31"/>
      <c r="V196" s="31"/>
      <c r="W196" s="31"/>
      <c r="X196" s="31"/>
      <c r="Y196" s="31"/>
      <c r="Z196" s="31"/>
      <c r="AA196" s="31"/>
      <c r="AB196" s="31"/>
      <c r="AC196" s="31"/>
      <c r="AD196" s="31"/>
      <c r="AE196" s="31"/>
      <c r="AR196" s="155" t="s">
        <v>208</v>
      </c>
      <c r="AT196" s="155" t="s">
        <v>196</v>
      </c>
      <c r="AU196" s="155" t="s">
        <v>96</v>
      </c>
      <c r="AY196" s="15" t="s">
        <v>195</v>
      </c>
      <c r="BE196" s="156">
        <f>IF(N196="základní",J196,0)</f>
        <v>0</v>
      </c>
      <c r="BF196" s="156">
        <f>IF(N196="snížená",J196,0)</f>
        <v>0</v>
      </c>
      <c r="BG196" s="156">
        <f>IF(N196="zákl. přenesená",J196,0)</f>
        <v>0</v>
      </c>
      <c r="BH196" s="156">
        <f>IF(N196="sníž. přenesená",J196,0)</f>
        <v>0</v>
      </c>
      <c r="BI196" s="156">
        <f>IF(N196="nulová",J196,0)</f>
        <v>0</v>
      </c>
      <c r="BJ196" s="15" t="s">
        <v>93</v>
      </c>
      <c r="BK196" s="156">
        <f>ROUND(I196*H196,2)</f>
        <v>0</v>
      </c>
      <c r="BL196" s="15" t="s">
        <v>208</v>
      </c>
      <c r="BM196" s="155" t="s">
        <v>899</v>
      </c>
    </row>
    <row r="197" spans="1:47" s="2" customFormat="1" ht="19.5">
      <c r="A197" s="31"/>
      <c r="B197" s="32"/>
      <c r="C197" s="184"/>
      <c r="D197" s="201" t="s">
        <v>202</v>
      </c>
      <c r="E197" s="184"/>
      <c r="F197" s="202" t="s">
        <v>430</v>
      </c>
      <c r="G197" s="184"/>
      <c r="H197" s="184"/>
      <c r="I197" s="157"/>
      <c r="J197" s="184"/>
      <c r="K197" s="31"/>
      <c r="L197" s="32"/>
      <c r="M197" s="158"/>
      <c r="N197" s="159"/>
      <c r="O197" s="57"/>
      <c r="P197" s="57"/>
      <c r="Q197" s="57"/>
      <c r="R197" s="57"/>
      <c r="S197" s="57"/>
      <c r="T197" s="58"/>
      <c r="U197" s="31"/>
      <c r="V197" s="31"/>
      <c r="W197" s="31"/>
      <c r="X197" s="31"/>
      <c r="Y197" s="31"/>
      <c r="Z197" s="31"/>
      <c r="AA197" s="31"/>
      <c r="AB197" s="31"/>
      <c r="AC197" s="31"/>
      <c r="AD197" s="31"/>
      <c r="AE197" s="31"/>
      <c r="AT197" s="15" t="s">
        <v>202</v>
      </c>
      <c r="AU197" s="15" t="s">
        <v>96</v>
      </c>
    </row>
    <row r="198" spans="2:51" s="13" customFormat="1" ht="12">
      <c r="B198" s="160"/>
      <c r="C198" s="186"/>
      <c r="D198" s="201" t="s">
        <v>257</v>
      </c>
      <c r="E198" s="203" t="s">
        <v>1</v>
      </c>
      <c r="F198" s="204" t="s">
        <v>900</v>
      </c>
      <c r="G198" s="186"/>
      <c r="H198" s="205">
        <v>21.455</v>
      </c>
      <c r="I198" s="162"/>
      <c r="J198" s="186"/>
      <c r="L198" s="160"/>
      <c r="M198" s="163"/>
      <c r="N198" s="164"/>
      <c r="O198" s="164"/>
      <c r="P198" s="164"/>
      <c r="Q198" s="164"/>
      <c r="R198" s="164"/>
      <c r="S198" s="164"/>
      <c r="T198" s="165"/>
      <c r="AT198" s="161" t="s">
        <v>257</v>
      </c>
      <c r="AU198" s="161" t="s">
        <v>96</v>
      </c>
      <c r="AV198" s="13" t="s">
        <v>96</v>
      </c>
      <c r="AW198" s="13" t="s">
        <v>40</v>
      </c>
      <c r="AX198" s="13" t="s">
        <v>93</v>
      </c>
      <c r="AY198" s="161" t="s">
        <v>195</v>
      </c>
    </row>
    <row r="199" spans="1:65" s="2" customFormat="1" ht="33" customHeight="1">
      <c r="A199" s="31"/>
      <c r="B199" s="148"/>
      <c r="C199" s="196" t="s">
        <v>7</v>
      </c>
      <c r="D199" s="196" t="s">
        <v>196</v>
      </c>
      <c r="E199" s="197" t="s">
        <v>433</v>
      </c>
      <c r="F199" s="198" t="s">
        <v>434</v>
      </c>
      <c r="G199" s="199" t="s">
        <v>330</v>
      </c>
      <c r="H199" s="200">
        <v>42.91</v>
      </c>
      <c r="I199" s="149"/>
      <c r="J199" s="183">
        <f>ROUND(I199*H199,2)</f>
        <v>0</v>
      </c>
      <c r="K199" s="150"/>
      <c r="L199" s="32"/>
      <c r="M199" s="151" t="s">
        <v>1</v>
      </c>
      <c r="N199" s="152" t="s">
        <v>50</v>
      </c>
      <c r="O199" s="57"/>
      <c r="P199" s="153">
        <f>O199*H199</f>
        <v>0</v>
      </c>
      <c r="Q199" s="153">
        <v>0</v>
      </c>
      <c r="R199" s="153">
        <f>Q199*H199</f>
        <v>0</v>
      </c>
      <c r="S199" s="153">
        <v>0</v>
      </c>
      <c r="T199" s="154">
        <f>S199*H199</f>
        <v>0</v>
      </c>
      <c r="U199" s="31"/>
      <c r="V199" s="31"/>
      <c r="W199" s="31"/>
      <c r="X199" s="31"/>
      <c r="Y199" s="31"/>
      <c r="Z199" s="31"/>
      <c r="AA199" s="31"/>
      <c r="AB199" s="31"/>
      <c r="AC199" s="31"/>
      <c r="AD199" s="31"/>
      <c r="AE199" s="31"/>
      <c r="AR199" s="155" t="s">
        <v>208</v>
      </c>
      <c r="AT199" s="155" t="s">
        <v>196</v>
      </c>
      <c r="AU199" s="155" t="s">
        <v>96</v>
      </c>
      <c r="AY199" s="15" t="s">
        <v>195</v>
      </c>
      <c r="BE199" s="156">
        <f>IF(N199="základní",J199,0)</f>
        <v>0</v>
      </c>
      <c r="BF199" s="156">
        <f>IF(N199="snížená",J199,0)</f>
        <v>0</v>
      </c>
      <c r="BG199" s="156">
        <f>IF(N199="zákl. přenesená",J199,0)</f>
        <v>0</v>
      </c>
      <c r="BH199" s="156">
        <f>IF(N199="sníž. přenesená",J199,0)</f>
        <v>0</v>
      </c>
      <c r="BI199" s="156">
        <f>IF(N199="nulová",J199,0)</f>
        <v>0</v>
      </c>
      <c r="BJ199" s="15" t="s">
        <v>93</v>
      </c>
      <c r="BK199" s="156">
        <f>ROUND(I199*H199,2)</f>
        <v>0</v>
      </c>
      <c r="BL199" s="15" t="s">
        <v>208</v>
      </c>
      <c r="BM199" s="155" t="s">
        <v>435</v>
      </c>
    </row>
    <row r="200" spans="1:47" s="2" customFormat="1" ht="29.25">
      <c r="A200" s="31"/>
      <c r="B200" s="32"/>
      <c r="C200" s="184"/>
      <c r="D200" s="201" t="s">
        <v>202</v>
      </c>
      <c r="E200" s="184"/>
      <c r="F200" s="202" t="s">
        <v>436</v>
      </c>
      <c r="G200" s="184"/>
      <c r="H200" s="184"/>
      <c r="I200" s="157"/>
      <c r="J200" s="184"/>
      <c r="K200" s="31"/>
      <c r="L200" s="32"/>
      <c r="M200" s="158"/>
      <c r="N200" s="159"/>
      <c r="O200" s="57"/>
      <c r="P200" s="57"/>
      <c r="Q200" s="57"/>
      <c r="R200" s="57"/>
      <c r="S200" s="57"/>
      <c r="T200" s="58"/>
      <c r="U200" s="31"/>
      <c r="V200" s="31"/>
      <c r="W200" s="31"/>
      <c r="X200" s="31"/>
      <c r="Y200" s="31"/>
      <c r="Z200" s="31"/>
      <c r="AA200" s="31"/>
      <c r="AB200" s="31"/>
      <c r="AC200" s="31"/>
      <c r="AD200" s="31"/>
      <c r="AE200" s="31"/>
      <c r="AT200" s="15" t="s">
        <v>202</v>
      </c>
      <c r="AU200" s="15" t="s">
        <v>96</v>
      </c>
    </row>
    <row r="201" spans="2:51" s="13" customFormat="1" ht="12">
      <c r="B201" s="160"/>
      <c r="C201" s="186"/>
      <c r="D201" s="201" t="s">
        <v>257</v>
      </c>
      <c r="E201" s="203" t="s">
        <v>1</v>
      </c>
      <c r="F201" s="204" t="s">
        <v>901</v>
      </c>
      <c r="G201" s="186"/>
      <c r="H201" s="205">
        <v>42.91</v>
      </c>
      <c r="I201" s="162"/>
      <c r="J201" s="186"/>
      <c r="L201" s="160"/>
      <c r="M201" s="163"/>
      <c r="N201" s="164"/>
      <c r="O201" s="164"/>
      <c r="P201" s="164"/>
      <c r="Q201" s="164"/>
      <c r="R201" s="164"/>
      <c r="S201" s="164"/>
      <c r="T201" s="165"/>
      <c r="AT201" s="161" t="s">
        <v>257</v>
      </c>
      <c r="AU201" s="161" t="s">
        <v>96</v>
      </c>
      <c r="AV201" s="13" t="s">
        <v>96</v>
      </c>
      <c r="AW201" s="13" t="s">
        <v>40</v>
      </c>
      <c r="AX201" s="13" t="s">
        <v>93</v>
      </c>
      <c r="AY201" s="161" t="s">
        <v>195</v>
      </c>
    </row>
    <row r="202" spans="1:65" s="2" customFormat="1" ht="24.2" customHeight="1">
      <c r="A202" s="31"/>
      <c r="B202" s="148"/>
      <c r="C202" s="196" t="s">
        <v>414</v>
      </c>
      <c r="D202" s="196" t="s">
        <v>196</v>
      </c>
      <c r="E202" s="197" t="s">
        <v>439</v>
      </c>
      <c r="F202" s="198" t="s">
        <v>440</v>
      </c>
      <c r="G202" s="199" t="s">
        <v>347</v>
      </c>
      <c r="H202" s="200">
        <v>39.515</v>
      </c>
      <c r="I202" s="149"/>
      <c r="J202" s="183">
        <f>ROUND(I202*H202,2)</f>
        <v>0</v>
      </c>
      <c r="K202" s="150"/>
      <c r="L202" s="32"/>
      <c r="M202" s="151" t="s">
        <v>1</v>
      </c>
      <c r="N202" s="152" t="s">
        <v>50</v>
      </c>
      <c r="O202" s="57"/>
      <c r="P202" s="153">
        <f>O202*H202</f>
        <v>0</v>
      </c>
      <c r="Q202" s="153">
        <v>0</v>
      </c>
      <c r="R202" s="153">
        <f>Q202*H202</f>
        <v>0</v>
      </c>
      <c r="S202" s="153">
        <v>0</v>
      </c>
      <c r="T202" s="154">
        <f>S202*H202</f>
        <v>0</v>
      </c>
      <c r="U202" s="31"/>
      <c r="V202" s="31"/>
      <c r="W202" s="31"/>
      <c r="X202" s="31"/>
      <c r="Y202" s="31"/>
      <c r="Z202" s="31"/>
      <c r="AA202" s="31"/>
      <c r="AB202" s="31"/>
      <c r="AC202" s="31"/>
      <c r="AD202" s="31"/>
      <c r="AE202" s="31"/>
      <c r="AR202" s="155" t="s">
        <v>208</v>
      </c>
      <c r="AT202" s="155" t="s">
        <v>196</v>
      </c>
      <c r="AU202" s="155" t="s">
        <v>96</v>
      </c>
      <c r="AY202" s="15" t="s">
        <v>195</v>
      </c>
      <c r="BE202" s="156">
        <f>IF(N202="základní",J202,0)</f>
        <v>0</v>
      </c>
      <c r="BF202" s="156">
        <f>IF(N202="snížená",J202,0)</f>
        <v>0</v>
      </c>
      <c r="BG202" s="156">
        <f>IF(N202="zákl. přenesená",J202,0)</f>
        <v>0</v>
      </c>
      <c r="BH202" s="156">
        <f>IF(N202="sníž. přenesená",J202,0)</f>
        <v>0</v>
      </c>
      <c r="BI202" s="156">
        <f>IF(N202="nulová",J202,0)</f>
        <v>0</v>
      </c>
      <c r="BJ202" s="15" t="s">
        <v>93</v>
      </c>
      <c r="BK202" s="156">
        <f>ROUND(I202*H202,2)</f>
        <v>0</v>
      </c>
      <c r="BL202" s="15" t="s">
        <v>208</v>
      </c>
      <c r="BM202" s="155" t="s">
        <v>441</v>
      </c>
    </row>
    <row r="203" spans="1:47" s="2" customFormat="1" ht="29.25">
      <c r="A203" s="31"/>
      <c r="B203" s="32"/>
      <c r="C203" s="184"/>
      <c r="D203" s="201" t="s">
        <v>202</v>
      </c>
      <c r="E203" s="184"/>
      <c r="F203" s="202" t="s">
        <v>442</v>
      </c>
      <c r="G203" s="184"/>
      <c r="H203" s="184"/>
      <c r="I203" s="157"/>
      <c r="J203" s="184"/>
      <c r="K203" s="31"/>
      <c r="L203" s="32"/>
      <c r="M203" s="158"/>
      <c r="N203" s="159"/>
      <c r="O203" s="57"/>
      <c r="P203" s="57"/>
      <c r="Q203" s="57"/>
      <c r="R203" s="57"/>
      <c r="S203" s="57"/>
      <c r="T203" s="58"/>
      <c r="U203" s="31"/>
      <c r="V203" s="31"/>
      <c r="W203" s="31"/>
      <c r="X203" s="31"/>
      <c r="Y203" s="31"/>
      <c r="Z203" s="31"/>
      <c r="AA203" s="31"/>
      <c r="AB203" s="31"/>
      <c r="AC203" s="31"/>
      <c r="AD203" s="31"/>
      <c r="AE203" s="31"/>
      <c r="AT203" s="15" t="s">
        <v>202</v>
      </c>
      <c r="AU203" s="15" t="s">
        <v>96</v>
      </c>
    </row>
    <row r="204" spans="2:51" s="13" customFormat="1" ht="12">
      <c r="B204" s="160"/>
      <c r="C204" s="186"/>
      <c r="D204" s="201" t="s">
        <v>257</v>
      </c>
      <c r="E204" s="203" t="s">
        <v>1</v>
      </c>
      <c r="F204" s="204" t="s">
        <v>902</v>
      </c>
      <c r="G204" s="186"/>
      <c r="H204" s="205">
        <v>51.4</v>
      </c>
      <c r="I204" s="162"/>
      <c r="J204" s="186"/>
      <c r="L204" s="160"/>
      <c r="M204" s="163"/>
      <c r="N204" s="164"/>
      <c r="O204" s="164"/>
      <c r="P204" s="164"/>
      <c r="Q204" s="164"/>
      <c r="R204" s="164"/>
      <c r="S204" s="164"/>
      <c r="T204" s="165"/>
      <c r="AT204" s="161" t="s">
        <v>257</v>
      </c>
      <c r="AU204" s="161" t="s">
        <v>96</v>
      </c>
      <c r="AV204" s="13" t="s">
        <v>96</v>
      </c>
      <c r="AW204" s="13" t="s">
        <v>40</v>
      </c>
      <c r="AX204" s="13" t="s">
        <v>85</v>
      </c>
      <c r="AY204" s="161" t="s">
        <v>195</v>
      </c>
    </row>
    <row r="205" spans="2:51" s="13" customFormat="1" ht="12">
      <c r="B205" s="160"/>
      <c r="C205" s="186"/>
      <c r="D205" s="201" t="s">
        <v>257</v>
      </c>
      <c r="E205" s="203" t="s">
        <v>1</v>
      </c>
      <c r="F205" s="204" t="s">
        <v>903</v>
      </c>
      <c r="G205" s="186"/>
      <c r="H205" s="205">
        <v>5.82</v>
      </c>
      <c r="I205" s="162"/>
      <c r="J205" s="186"/>
      <c r="L205" s="160"/>
      <c r="M205" s="163"/>
      <c r="N205" s="164"/>
      <c r="O205" s="164"/>
      <c r="P205" s="164"/>
      <c r="Q205" s="164"/>
      <c r="R205" s="164"/>
      <c r="S205" s="164"/>
      <c r="T205" s="165"/>
      <c r="AT205" s="161" t="s">
        <v>257</v>
      </c>
      <c r="AU205" s="161" t="s">
        <v>96</v>
      </c>
      <c r="AV205" s="13" t="s">
        <v>96</v>
      </c>
      <c r="AW205" s="13" t="s">
        <v>40</v>
      </c>
      <c r="AX205" s="13" t="s">
        <v>85</v>
      </c>
      <c r="AY205" s="161" t="s">
        <v>195</v>
      </c>
    </row>
    <row r="206" spans="2:51" s="13" customFormat="1" ht="12">
      <c r="B206" s="160"/>
      <c r="C206" s="186"/>
      <c r="D206" s="201" t="s">
        <v>257</v>
      </c>
      <c r="E206" s="203" t="s">
        <v>1</v>
      </c>
      <c r="F206" s="204" t="s">
        <v>904</v>
      </c>
      <c r="G206" s="186"/>
      <c r="H206" s="205">
        <v>-16.705</v>
      </c>
      <c r="I206" s="162"/>
      <c r="J206" s="186"/>
      <c r="L206" s="160"/>
      <c r="M206" s="163"/>
      <c r="N206" s="164"/>
      <c r="O206" s="164"/>
      <c r="P206" s="164"/>
      <c r="Q206" s="164"/>
      <c r="R206" s="164"/>
      <c r="S206" s="164"/>
      <c r="T206" s="165"/>
      <c r="AT206" s="161" t="s">
        <v>257</v>
      </c>
      <c r="AU206" s="161" t="s">
        <v>96</v>
      </c>
      <c r="AV206" s="13" t="s">
        <v>96</v>
      </c>
      <c r="AW206" s="13" t="s">
        <v>40</v>
      </c>
      <c r="AX206" s="13" t="s">
        <v>85</v>
      </c>
      <c r="AY206" s="161" t="s">
        <v>195</v>
      </c>
    </row>
    <row r="207" spans="2:51" s="13" customFormat="1" ht="12">
      <c r="B207" s="160"/>
      <c r="C207" s="186"/>
      <c r="D207" s="201" t="s">
        <v>257</v>
      </c>
      <c r="E207" s="203" t="s">
        <v>1</v>
      </c>
      <c r="F207" s="204" t="s">
        <v>905</v>
      </c>
      <c r="G207" s="186"/>
      <c r="H207" s="205">
        <v>-1</v>
      </c>
      <c r="I207" s="162"/>
      <c r="J207" s="186"/>
      <c r="L207" s="160"/>
      <c r="M207" s="163"/>
      <c r="N207" s="164"/>
      <c r="O207" s="164"/>
      <c r="P207" s="164"/>
      <c r="Q207" s="164"/>
      <c r="R207" s="164"/>
      <c r="S207" s="164"/>
      <c r="T207" s="165"/>
      <c r="AT207" s="161" t="s">
        <v>257</v>
      </c>
      <c r="AU207" s="161" t="s">
        <v>96</v>
      </c>
      <c r="AV207" s="13" t="s">
        <v>96</v>
      </c>
      <c r="AW207" s="13" t="s">
        <v>40</v>
      </c>
      <c r="AX207" s="13" t="s">
        <v>85</v>
      </c>
      <c r="AY207" s="161" t="s">
        <v>195</v>
      </c>
    </row>
    <row r="208" spans="1:65" s="2" customFormat="1" ht="33" customHeight="1">
      <c r="A208" s="31"/>
      <c r="B208" s="148"/>
      <c r="C208" s="196" t="s">
        <v>420</v>
      </c>
      <c r="D208" s="196" t="s">
        <v>196</v>
      </c>
      <c r="E208" s="197" t="s">
        <v>448</v>
      </c>
      <c r="F208" s="198" t="s">
        <v>449</v>
      </c>
      <c r="G208" s="199" t="s">
        <v>347</v>
      </c>
      <c r="H208" s="200">
        <v>11.771</v>
      </c>
      <c r="I208" s="149"/>
      <c r="J208" s="183">
        <f>ROUND(I208*H208,2)</f>
        <v>0</v>
      </c>
      <c r="K208" s="150"/>
      <c r="L208" s="32"/>
      <c r="M208" s="151" t="s">
        <v>1</v>
      </c>
      <c r="N208" s="152" t="s">
        <v>50</v>
      </c>
      <c r="O208" s="57"/>
      <c r="P208" s="153">
        <f>O208*H208</f>
        <v>0</v>
      </c>
      <c r="Q208" s="153">
        <v>0</v>
      </c>
      <c r="R208" s="153">
        <f>Q208*H208</f>
        <v>0</v>
      </c>
      <c r="S208" s="153">
        <v>0</v>
      </c>
      <c r="T208" s="154">
        <f>S208*H208</f>
        <v>0</v>
      </c>
      <c r="U208" s="31"/>
      <c r="V208" s="31"/>
      <c r="W208" s="31"/>
      <c r="X208" s="31"/>
      <c r="Y208" s="31"/>
      <c r="Z208" s="31"/>
      <c r="AA208" s="31"/>
      <c r="AB208" s="31"/>
      <c r="AC208" s="31"/>
      <c r="AD208" s="31"/>
      <c r="AE208" s="31"/>
      <c r="AR208" s="155" t="s">
        <v>208</v>
      </c>
      <c r="AT208" s="155" t="s">
        <v>196</v>
      </c>
      <c r="AU208" s="155" t="s">
        <v>96</v>
      </c>
      <c r="AY208" s="15" t="s">
        <v>195</v>
      </c>
      <c r="BE208" s="156">
        <f>IF(N208="základní",J208,0)</f>
        <v>0</v>
      </c>
      <c r="BF208" s="156">
        <f>IF(N208="snížená",J208,0)</f>
        <v>0</v>
      </c>
      <c r="BG208" s="156">
        <f>IF(N208="zákl. přenesená",J208,0)</f>
        <v>0</v>
      </c>
      <c r="BH208" s="156">
        <f>IF(N208="sníž. přenesená",J208,0)</f>
        <v>0</v>
      </c>
      <c r="BI208" s="156">
        <f>IF(N208="nulová",J208,0)</f>
        <v>0</v>
      </c>
      <c r="BJ208" s="15" t="s">
        <v>93</v>
      </c>
      <c r="BK208" s="156">
        <f>ROUND(I208*H208,2)</f>
        <v>0</v>
      </c>
      <c r="BL208" s="15" t="s">
        <v>208</v>
      </c>
      <c r="BM208" s="155" t="s">
        <v>450</v>
      </c>
    </row>
    <row r="209" spans="1:47" s="2" customFormat="1" ht="39">
      <c r="A209" s="31"/>
      <c r="B209" s="32"/>
      <c r="C209" s="184"/>
      <c r="D209" s="201" t="s">
        <v>202</v>
      </c>
      <c r="E209" s="184"/>
      <c r="F209" s="202" t="s">
        <v>451</v>
      </c>
      <c r="G209" s="184"/>
      <c r="H209" s="184"/>
      <c r="I209" s="157"/>
      <c r="J209" s="184"/>
      <c r="K209" s="31"/>
      <c r="L209" s="32"/>
      <c r="M209" s="158"/>
      <c r="N209" s="159"/>
      <c r="O209" s="57"/>
      <c r="P209" s="57"/>
      <c r="Q209" s="57"/>
      <c r="R209" s="57"/>
      <c r="S209" s="57"/>
      <c r="T209" s="58"/>
      <c r="U209" s="31"/>
      <c r="V209" s="31"/>
      <c r="W209" s="31"/>
      <c r="X209" s="31"/>
      <c r="Y209" s="31"/>
      <c r="Z209" s="31"/>
      <c r="AA209" s="31"/>
      <c r="AB209" s="31"/>
      <c r="AC209" s="31"/>
      <c r="AD209" s="31"/>
      <c r="AE209" s="31"/>
      <c r="AT209" s="15" t="s">
        <v>202</v>
      </c>
      <c r="AU209" s="15" t="s">
        <v>96</v>
      </c>
    </row>
    <row r="210" spans="2:51" s="13" customFormat="1" ht="12">
      <c r="B210" s="160"/>
      <c r="C210" s="186"/>
      <c r="D210" s="201" t="s">
        <v>257</v>
      </c>
      <c r="E210" s="203" t="s">
        <v>1</v>
      </c>
      <c r="F210" s="204" t="s">
        <v>906</v>
      </c>
      <c r="G210" s="186"/>
      <c r="H210" s="205">
        <v>-2.364</v>
      </c>
      <c r="I210" s="162"/>
      <c r="J210" s="186"/>
      <c r="L210" s="160"/>
      <c r="M210" s="163"/>
      <c r="N210" s="164"/>
      <c r="O210" s="164"/>
      <c r="P210" s="164"/>
      <c r="Q210" s="164"/>
      <c r="R210" s="164"/>
      <c r="S210" s="164"/>
      <c r="T210" s="165"/>
      <c r="AT210" s="161" t="s">
        <v>257</v>
      </c>
      <c r="AU210" s="161" t="s">
        <v>96</v>
      </c>
      <c r="AV210" s="13" t="s">
        <v>96</v>
      </c>
      <c r="AW210" s="13" t="s">
        <v>40</v>
      </c>
      <c r="AX210" s="13" t="s">
        <v>85</v>
      </c>
      <c r="AY210" s="161" t="s">
        <v>195</v>
      </c>
    </row>
    <row r="211" spans="2:51" s="13" customFormat="1" ht="12">
      <c r="B211" s="160"/>
      <c r="C211" s="186"/>
      <c r="D211" s="201" t="s">
        <v>257</v>
      </c>
      <c r="E211" s="203" t="s">
        <v>1</v>
      </c>
      <c r="F211" s="204" t="s">
        <v>907</v>
      </c>
      <c r="G211" s="186"/>
      <c r="H211" s="205">
        <v>14.135</v>
      </c>
      <c r="I211" s="162"/>
      <c r="J211" s="186"/>
      <c r="L211" s="160"/>
      <c r="M211" s="163"/>
      <c r="N211" s="164"/>
      <c r="O211" s="164"/>
      <c r="P211" s="164"/>
      <c r="Q211" s="164"/>
      <c r="R211" s="164"/>
      <c r="S211" s="164"/>
      <c r="T211" s="165"/>
      <c r="AT211" s="161" t="s">
        <v>257</v>
      </c>
      <c r="AU211" s="161" t="s">
        <v>96</v>
      </c>
      <c r="AV211" s="13" t="s">
        <v>96</v>
      </c>
      <c r="AW211" s="13" t="s">
        <v>40</v>
      </c>
      <c r="AX211" s="13" t="s">
        <v>85</v>
      </c>
      <c r="AY211" s="161" t="s">
        <v>195</v>
      </c>
    </row>
    <row r="212" spans="2:63" s="12" customFormat="1" ht="22.9" customHeight="1">
      <c r="B212" s="135"/>
      <c r="C212" s="192"/>
      <c r="D212" s="193" t="s">
        <v>84</v>
      </c>
      <c r="E212" s="195" t="s">
        <v>96</v>
      </c>
      <c r="F212" s="195" t="s">
        <v>454</v>
      </c>
      <c r="G212" s="192"/>
      <c r="H212" s="192"/>
      <c r="I212" s="138"/>
      <c r="J212" s="185">
        <f>BK212</f>
        <v>0</v>
      </c>
      <c r="L212" s="135"/>
      <c r="M212" s="140"/>
      <c r="N212" s="141"/>
      <c r="O212" s="141"/>
      <c r="P212" s="142">
        <f>SUM(P213:P215)</f>
        <v>0</v>
      </c>
      <c r="Q212" s="141"/>
      <c r="R212" s="142">
        <f>SUM(R213:R215)</f>
        <v>0</v>
      </c>
      <c r="S212" s="141"/>
      <c r="T212" s="143">
        <f>SUM(T213:T215)</f>
        <v>0</v>
      </c>
      <c r="AR212" s="136" t="s">
        <v>93</v>
      </c>
      <c r="AT212" s="144" t="s">
        <v>84</v>
      </c>
      <c r="AU212" s="144" t="s">
        <v>93</v>
      </c>
      <c r="AY212" s="136" t="s">
        <v>195</v>
      </c>
      <c r="BK212" s="145">
        <f>SUM(BK213:BK215)</f>
        <v>0</v>
      </c>
    </row>
    <row r="213" spans="1:65" s="2" customFormat="1" ht="16.5" customHeight="1">
      <c r="A213" s="31"/>
      <c r="B213" s="148"/>
      <c r="C213" s="196" t="s">
        <v>426</v>
      </c>
      <c r="D213" s="196" t="s">
        <v>196</v>
      </c>
      <c r="E213" s="197" t="s">
        <v>456</v>
      </c>
      <c r="F213" s="198" t="s">
        <v>457</v>
      </c>
      <c r="G213" s="199" t="s">
        <v>347</v>
      </c>
      <c r="H213" s="200">
        <v>0.2</v>
      </c>
      <c r="I213" s="149"/>
      <c r="J213" s="183">
        <f>ROUND(I213*H213,2)</f>
        <v>0</v>
      </c>
      <c r="K213" s="150"/>
      <c r="L213" s="32"/>
      <c r="M213" s="151" t="s">
        <v>1</v>
      </c>
      <c r="N213" s="152" t="s">
        <v>50</v>
      </c>
      <c r="O213" s="57"/>
      <c r="P213" s="153">
        <f>O213*H213</f>
        <v>0</v>
      </c>
      <c r="Q213" s="153">
        <v>0</v>
      </c>
      <c r="R213" s="153">
        <f>Q213*H213</f>
        <v>0</v>
      </c>
      <c r="S213" s="153">
        <v>0</v>
      </c>
      <c r="T213" s="154">
        <f>S213*H213</f>
        <v>0</v>
      </c>
      <c r="U213" s="31"/>
      <c r="V213" s="31"/>
      <c r="W213" s="31"/>
      <c r="X213" s="31"/>
      <c r="Y213" s="31"/>
      <c r="Z213" s="31"/>
      <c r="AA213" s="31"/>
      <c r="AB213" s="31"/>
      <c r="AC213" s="31"/>
      <c r="AD213" s="31"/>
      <c r="AE213" s="31"/>
      <c r="AR213" s="155" t="s">
        <v>208</v>
      </c>
      <c r="AT213" s="155" t="s">
        <v>196</v>
      </c>
      <c r="AU213" s="155" t="s">
        <v>96</v>
      </c>
      <c r="AY213" s="15" t="s">
        <v>195</v>
      </c>
      <c r="BE213" s="156">
        <f>IF(N213="základní",J213,0)</f>
        <v>0</v>
      </c>
      <c r="BF213" s="156">
        <f>IF(N213="snížená",J213,0)</f>
        <v>0</v>
      </c>
      <c r="BG213" s="156">
        <f>IF(N213="zákl. přenesená",J213,0)</f>
        <v>0</v>
      </c>
      <c r="BH213" s="156">
        <f>IF(N213="sníž. přenesená",J213,0)</f>
        <v>0</v>
      </c>
      <c r="BI213" s="156">
        <f>IF(N213="nulová",J213,0)</f>
        <v>0</v>
      </c>
      <c r="BJ213" s="15" t="s">
        <v>93</v>
      </c>
      <c r="BK213" s="156">
        <f>ROUND(I213*H213,2)</f>
        <v>0</v>
      </c>
      <c r="BL213" s="15" t="s">
        <v>208</v>
      </c>
      <c r="BM213" s="155" t="s">
        <v>458</v>
      </c>
    </row>
    <row r="214" spans="1:47" s="2" customFormat="1" ht="12">
      <c r="A214" s="31"/>
      <c r="B214" s="32"/>
      <c r="C214" s="184"/>
      <c r="D214" s="201" t="s">
        <v>202</v>
      </c>
      <c r="E214" s="184"/>
      <c r="F214" s="202" t="s">
        <v>459</v>
      </c>
      <c r="G214" s="184"/>
      <c r="H214" s="184"/>
      <c r="I214" s="157"/>
      <c r="J214" s="184"/>
      <c r="K214" s="31"/>
      <c r="L214" s="32"/>
      <c r="M214" s="158"/>
      <c r="N214" s="159"/>
      <c r="O214" s="57"/>
      <c r="P214" s="57"/>
      <c r="Q214" s="57"/>
      <c r="R214" s="57"/>
      <c r="S214" s="57"/>
      <c r="T214" s="58"/>
      <c r="U214" s="31"/>
      <c r="V214" s="31"/>
      <c r="W214" s="31"/>
      <c r="X214" s="31"/>
      <c r="Y214" s="31"/>
      <c r="Z214" s="31"/>
      <c r="AA214" s="31"/>
      <c r="AB214" s="31"/>
      <c r="AC214" s="31"/>
      <c r="AD214" s="31"/>
      <c r="AE214" s="31"/>
      <c r="AT214" s="15" t="s">
        <v>202</v>
      </c>
      <c r="AU214" s="15" t="s">
        <v>96</v>
      </c>
    </row>
    <row r="215" spans="2:51" s="13" customFormat="1" ht="12">
      <c r="B215" s="160"/>
      <c r="C215" s="186"/>
      <c r="D215" s="201" t="s">
        <v>257</v>
      </c>
      <c r="E215" s="203" t="s">
        <v>1</v>
      </c>
      <c r="F215" s="204" t="s">
        <v>908</v>
      </c>
      <c r="G215" s="186"/>
      <c r="H215" s="205">
        <v>0.2</v>
      </c>
      <c r="I215" s="162"/>
      <c r="J215" s="186"/>
      <c r="L215" s="160"/>
      <c r="M215" s="163"/>
      <c r="N215" s="164"/>
      <c r="O215" s="164"/>
      <c r="P215" s="164"/>
      <c r="Q215" s="164"/>
      <c r="R215" s="164"/>
      <c r="S215" s="164"/>
      <c r="T215" s="165"/>
      <c r="AT215" s="161" t="s">
        <v>257</v>
      </c>
      <c r="AU215" s="161" t="s">
        <v>96</v>
      </c>
      <c r="AV215" s="13" t="s">
        <v>96</v>
      </c>
      <c r="AW215" s="13" t="s">
        <v>40</v>
      </c>
      <c r="AX215" s="13" t="s">
        <v>93</v>
      </c>
      <c r="AY215" s="161" t="s">
        <v>195</v>
      </c>
    </row>
    <row r="216" spans="2:63" s="12" customFormat="1" ht="22.9" customHeight="1">
      <c r="B216" s="135"/>
      <c r="C216" s="192"/>
      <c r="D216" s="193" t="s">
        <v>84</v>
      </c>
      <c r="E216" s="195" t="s">
        <v>150</v>
      </c>
      <c r="F216" s="195" t="s">
        <v>461</v>
      </c>
      <c r="G216" s="192"/>
      <c r="H216" s="192"/>
      <c r="I216" s="138"/>
      <c r="J216" s="185">
        <f>BK216</f>
        <v>0</v>
      </c>
      <c r="L216" s="135"/>
      <c r="M216" s="140"/>
      <c r="N216" s="141"/>
      <c r="O216" s="141"/>
      <c r="P216" s="142">
        <f>SUM(P217:P219)</f>
        <v>0</v>
      </c>
      <c r="Q216" s="141"/>
      <c r="R216" s="142">
        <f>SUM(R217:R219)</f>
        <v>0</v>
      </c>
      <c r="S216" s="141"/>
      <c r="T216" s="143">
        <f>SUM(T217:T219)</f>
        <v>0</v>
      </c>
      <c r="AR216" s="136" t="s">
        <v>93</v>
      </c>
      <c r="AT216" s="144" t="s">
        <v>84</v>
      </c>
      <c r="AU216" s="144" t="s">
        <v>93</v>
      </c>
      <c r="AY216" s="136" t="s">
        <v>195</v>
      </c>
      <c r="BK216" s="145">
        <f>SUM(BK217:BK219)</f>
        <v>0</v>
      </c>
    </row>
    <row r="217" spans="1:65" s="2" customFormat="1" ht="21.75" customHeight="1">
      <c r="A217" s="31"/>
      <c r="B217" s="148"/>
      <c r="C217" s="196" t="s">
        <v>432</v>
      </c>
      <c r="D217" s="196" t="s">
        <v>196</v>
      </c>
      <c r="E217" s="197" t="s">
        <v>463</v>
      </c>
      <c r="F217" s="198" t="s">
        <v>464</v>
      </c>
      <c r="G217" s="199" t="s">
        <v>312</v>
      </c>
      <c r="H217" s="200">
        <v>25.7</v>
      </c>
      <c r="I217" s="149"/>
      <c r="J217" s="183">
        <f>ROUND(I217*H217,2)</f>
        <v>0</v>
      </c>
      <c r="K217" s="150"/>
      <c r="L217" s="32"/>
      <c r="M217" s="151" t="s">
        <v>1</v>
      </c>
      <c r="N217" s="152" t="s">
        <v>50</v>
      </c>
      <c r="O217" s="57"/>
      <c r="P217" s="153">
        <f>O217*H217</f>
        <v>0</v>
      </c>
      <c r="Q217" s="153">
        <v>0</v>
      </c>
      <c r="R217" s="153">
        <f>Q217*H217</f>
        <v>0</v>
      </c>
      <c r="S217" s="153">
        <v>0</v>
      </c>
      <c r="T217" s="154">
        <f>S217*H217</f>
        <v>0</v>
      </c>
      <c r="U217" s="31"/>
      <c r="V217" s="31"/>
      <c r="W217" s="31"/>
      <c r="X217" s="31"/>
      <c r="Y217" s="31"/>
      <c r="Z217" s="31"/>
      <c r="AA217" s="31"/>
      <c r="AB217" s="31"/>
      <c r="AC217" s="31"/>
      <c r="AD217" s="31"/>
      <c r="AE217" s="31"/>
      <c r="AR217" s="155" t="s">
        <v>208</v>
      </c>
      <c r="AT217" s="155" t="s">
        <v>196</v>
      </c>
      <c r="AU217" s="155" t="s">
        <v>96</v>
      </c>
      <c r="AY217" s="15" t="s">
        <v>195</v>
      </c>
      <c r="BE217" s="156">
        <f>IF(N217="základní",J217,0)</f>
        <v>0</v>
      </c>
      <c r="BF217" s="156">
        <f>IF(N217="snížená",J217,0)</f>
        <v>0</v>
      </c>
      <c r="BG217" s="156">
        <f>IF(N217="zákl. přenesená",J217,0)</f>
        <v>0</v>
      </c>
      <c r="BH217" s="156">
        <f>IF(N217="sníž. přenesená",J217,0)</f>
        <v>0</v>
      </c>
      <c r="BI217" s="156">
        <f>IF(N217="nulová",J217,0)</f>
        <v>0</v>
      </c>
      <c r="BJ217" s="15" t="s">
        <v>93</v>
      </c>
      <c r="BK217" s="156">
        <f>ROUND(I217*H217,2)</f>
        <v>0</v>
      </c>
      <c r="BL217" s="15" t="s">
        <v>208</v>
      </c>
      <c r="BM217" s="155" t="s">
        <v>465</v>
      </c>
    </row>
    <row r="218" spans="1:47" s="2" customFormat="1" ht="12">
      <c r="A218" s="31"/>
      <c r="B218" s="32"/>
      <c r="C218" s="184"/>
      <c r="D218" s="201" t="s">
        <v>202</v>
      </c>
      <c r="E218" s="184"/>
      <c r="F218" s="202" t="s">
        <v>466</v>
      </c>
      <c r="G218" s="184"/>
      <c r="H218" s="184"/>
      <c r="I218" s="157"/>
      <c r="J218" s="184"/>
      <c r="K218" s="31"/>
      <c r="L218" s="32"/>
      <c r="M218" s="158"/>
      <c r="N218" s="159"/>
      <c r="O218" s="57"/>
      <c r="P218" s="57"/>
      <c r="Q218" s="57"/>
      <c r="R218" s="57"/>
      <c r="S218" s="57"/>
      <c r="T218" s="58"/>
      <c r="U218" s="31"/>
      <c r="V218" s="31"/>
      <c r="W218" s="31"/>
      <c r="X218" s="31"/>
      <c r="Y218" s="31"/>
      <c r="Z218" s="31"/>
      <c r="AA218" s="31"/>
      <c r="AB218" s="31"/>
      <c r="AC218" s="31"/>
      <c r="AD218" s="31"/>
      <c r="AE218" s="31"/>
      <c r="AT218" s="15" t="s">
        <v>202</v>
      </c>
      <c r="AU218" s="15" t="s">
        <v>96</v>
      </c>
    </row>
    <row r="219" spans="2:51" s="13" customFormat="1" ht="12">
      <c r="B219" s="160"/>
      <c r="C219" s="186"/>
      <c r="D219" s="201" t="s">
        <v>257</v>
      </c>
      <c r="E219" s="203" t="s">
        <v>1</v>
      </c>
      <c r="F219" s="204" t="s">
        <v>909</v>
      </c>
      <c r="G219" s="186"/>
      <c r="H219" s="205">
        <v>25.7</v>
      </c>
      <c r="I219" s="162"/>
      <c r="J219" s="186"/>
      <c r="L219" s="160"/>
      <c r="M219" s="163"/>
      <c r="N219" s="164"/>
      <c r="O219" s="164"/>
      <c r="P219" s="164"/>
      <c r="Q219" s="164"/>
      <c r="R219" s="164"/>
      <c r="S219" s="164"/>
      <c r="T219" s="165"/>
      <c r="AT219" s="161" t="s">
        <v>257</v>
      </c>
      <c r="AU219" s="161" t="s">
        <v>96</v>
      </c>
      <c r="AV219" s="13" t="s">
        <v>96</v>
      </c>
      <c r="AW219" s="13" t="s">
        <v>40</v>
      </c>
      <c r="AX219" s="13" t="s">
        <v>93</v>
      </c>
      <c r="AY219" s="161" t="s">
        <v>195</v>
      </c>
    </row>
    <row r="220" spans="2:63" s="12" customFormat="1" ht="22.9" customHeight="1">
      <c r="B220" s="135"/>
      <c r="C220" s="192"/>
      <c r="D220" s="193" t="s">
        <v>84</v>
      </c>
      <c r="E220" s="195" t="s">
        <v>208</v>
      </c>
      <c r="F220" s="195" t="s">
        <v>468</v>
      </c>
      <c r="G220" s="192"/>
      <c r="H220" s="192"/>
      <c r="I220" s="138"/>
      <c r="J220" s="185">
        <f>BK220</f>
        <v>0</v>
      </c>
      <c r="L220" s="135"/>
      <c r="M220" s="140"/>
      <c r="N220" s="141"/>
      <c r="O220" s="141"/>
      <c r="P220" s="142">
        <f>SUM(P221:P229)</f>
        <v>0</v>
      </c>
      <c r="Q220" s="141"/>
      <c r="R220" s="142">
        <f>SUM(R221:R229)</f>
        <v>6.725236399999999</v>
      </c>
      <c r="S220" s="141"/>
      <c r="T220" s="143">
        <f>SUM(T221:T229)</f>
        <v>0</v>
      </c>
      <c r="AR220" s="136" t="s">
        <v>93</v>
      </c>
      <c r="AT220" s="144" t="s">
        <v>84</v>
      </c>
      <c r="AU220" s="144" t="s">
        <v>93</v>
      </c>
      <c r="AY220" s="136" t="s">
        <v>195</v>
      </c>
      <c r="BK220" s="145">
        <f>SUM(BK221:BK229)</f>
        <v>0</v>
      </c>
    </row>
    <row r="221" spans="1:65" s="2" customFormat="1" ht="16.5" customHeight="1">
      <c r="A221" s="31"/>
      <c r="B221" s="148"/>
      <c r="C221" s="196" t="s">
        <v>438</v>
      </c>
      <c r="D221" s="196" t="s">
        <v>196</v>
      </c>
      <c r="E221" s="197" t="s">
        <v>469</v>
      </c>
      <c r="F221" s="198" t="s">
        <v>470</v>
      </c>
      <c r="G221" s="199" t="s">
        <v>312</v>
      </c>
      <c r="H221" s="200">
        <v>25.7</v>
      </c>
      <c r="I221" s="149"/>
      <c r="J221" s="183">
        <f>ROUND(I221*H221,2)</f>
        <v>0</v>
      </c>
      <c r="K221" s="150"/>
      <c r="L221" s="32"/>
      <c r="M221" s="151" t="s">
        <v>1</v>
      </c>
      <c r="N221" s="152" t="s">
        <v>50</v>
      </c>
      <c r="O221" s="57"/>
      <c r="P221" s="153">
        <f>O221*H221</f>
        <v>0</v>
      </c>
      <c r="Q221" s="153">
        <v>0</v>
      </c>
      <c r="R221" s="153">
        <f>Q221*H221</f>
        <v>0</v>
      </c>
      <c r="S221" s="153">
        <v>0</v>
      </c>
      <c r="T221" s="154">
        <f>S221*H221</f>
        <v>0</v>
      </c>
      <c r="U221" s="31"/>
      <c r="V221" s="31"/>
      <c r="W221" s="31"/>
      <c r="X221" s="31"/>
      <c r="Y221" s="31"/>
      <c r="Z221" s="31"/>
      <c r="AA221" s="31"/>
      <c r="AB221" s="31"/>
      <c r="AC221" s="31"/>
      <c r="AD221" s="31"/>
      <c r="AE221" s="31"/>
      <c r="AR221" s="155" t="s">
        <v>208</v>
      </c>
      <c r="AT221" s="155" t="s">
        <v>196</v>
      </c>
      <c r="AU221" s="155" t="s">
        <v>96</v>
      </c>
      <c r="AY221" s="15" t="s">
        <v>195</v>
      </c>
      <c r="BE221" s="156">
        <f>IF(N221="základní",J221,0)</f>
        <v>0</v>
      </c>
      <c r="BF221" s="156">
        <f>IF(N221="snížená",J221,0)</f>
        <v>0</v>
      </c>
      <c r="BG221" s="156">
        <f>IF(N221="zákl. přenesená",J221,0)</f>
        <v>0</v>
      </c>
      <c r="BH221" s="156">
        <f>IF(N221="sníž. přenesená",J221,0)</f>
        <v>0</v>
      </c>
      <c r="BI221" s="156">
        <f>IF(N221="nulová",J221,0)</f>
        <v>0</v>
      </c>
      <c r="BJ221" s="15" t="s">
        <v>93</v>
      </c>
      <c r="BK221" s="156">
        <f>ROUND(I221*H221,2)</f>
        <v>0</v>
      </c>
      <c r="BL221" s="15" t="s">
        <v>208</v>
      </c>
      <c r="BM221" s="155" t="s">
        <v>471</v>
      </c>
    </row>
    <row r="222" spans="1:47" s="2" customFormat="1" ht="12">
      <c r="A222" s="31"/>
      <c r="B222" s="32"/>
      <c r="C222" s="184"/>
      <c r="D222" s="201" t="s">
        <v>202</v>
      </c>
      <c r="E222" s="184"/>
      <c r="F222" s="202" t="s">
        <v>472</v>
      </c>
      <c r="G222" s="184"/>
      <c r="H222" s="184"/>
      <c r="I222" s="157"/>
      <c r="J222" s="184"/>
      <c r="K222" s="31"/>
      <c r="L222" s="32"/>
      <c r="M222" s="158"/>
      <c r="N222" s="159"/>
      <c r="O222" s="57"/>
      <c r="P222" s="57"/>
      <c r="Q222" s="57"/>
      <c r="R222" s="57"/>
      <c r="S222" s="57"/>
      <c r="T222" s="58"/>
      <c r="U222" s="31"/>
      <c r="V222" s="31"/>
      <c r="W222" s="31"/>
      <c r="X222" s="31"/>
      <c r="Y222" s="31"/>
      <c r="Z222" s="31"/>
      <c r="AA222" s="31"/>
      <c r="AB222" s="31"/>
      <c r="AC222" s="31"/>
      <c r="AD222" s="31"/>
      <c r="AE222" s="31"/>
      <c r="AT222" s="15" t="s">
        <v>202</v>
      </c>
      <c r="AU222" s="15" t="s">
        <v>96</v>
      </c>
    </row>
    <row r="223" spans="2:51" s="13" customFormat="1" ht="12">
      <c r="B223" s="160"/>
      <c r="C223" s="186"/>
      <c r="D223" s="201" t="s">
        <v>257</v>
      </c>
      <c r="E223" s="203" t="s">
        <v>1</v>
      </c>
      <c r="F223" s="204" t="s">
        <v>909</v>
      </c>
      <c r="G223" s="186"/>
      <c r="H223" s="205">
        <v>25.7</v>
      </c>
      <c r="I223" s="162"/>
      <c r="J223" s="186"/>
      <c r="L223" s="160"/>
      <c r="M223" s="163"/>
      <c r="N223" s="164"/>
      <c r="O223" s="164"/>
      <c r="P223" s="164"/>
      <c r="Q223" s="164"/>
      <c r="R223" s="164"/>
      <c r="S223" s="164"/>
      <c r="T223" s="165"/>
      <c r="AT223" s="161" t="s">
        <v>257</v>
      </c>
      <c r="AU223" s="161" t="s">
        <v>96</v>
      </c>
      <c r="AV223" s="13" t="s">
        <v>96</v>
      </c>
      <c r="AW223" s="13" t="s">
        <v>40</v>
      </c>
      <c r="AX223" s="13" t="s">
        <v>93</v>
      </c>
      <c r="AY223" s="161" t="s">
        <v>195</v>
      </c>
    </row>
    <row r="224" spans="1:65" s="2" customFormat="1" ht="16.5" customHeight="1">
      <c r="A224" s="31"/>
      <c r="B224" s="148"/>
      <c r="C224" s="196" t="s">
        <v>447</v>
      </c>
      <c r="D224" s="196" t="s">
        <v>196</v>
      </c>
      <c r="E224" s="197" t="s">
        <v>474</v>
      </c>
      <c r="F224" s="198" t="s">
        <v>475</v>
      </c>
      <c r="G224" s="199" t="s">
        <v>347</v>
      </c>
      <c r="H224" s="200">
        <v>3.32</v>
      </c>
      <c r="I224" s="149"/>
      <c r="J224" s="183">
        <f>ROUND(I224*H224,2)</f>
        <v>0</v>
      </c>
      <c r="K224" s="150"/>
      <c r="L224" s="32"/>
      <c r="M224" s="151" t="s">
        <v>1</v>
      </c>
      <c r="N224" s="152" t="s">
        <v>50</v>
      </c>
      <c r="O224" s="57"/>
      <c r="P224" s="153">
        <f>O224*H224</f>
        <v>0</v>
      </c>
      <c r="Q224" s="153">
        <v>1.89077</v>
      </c>
      <c r="R224" s="153">
        <f>Q224*H224</f>
        <v>6.2773563999999995</v>
      </c>
      <c r="S224" s="153">
        <v>0</v>
      </c>
      <c r="T224" s="154">
        <f>S224*H224</f>
        <v>0</v>
      </c>
      <c r="U224" s="31"/>
      <c r="V224" s="31"/>
      <c r="W224" s="31"/>
      <c r="X224" s="31"/>
      <c r="Y224" s="31"/>
      <c r="Z224" s="31"/>
      <c r="AA224" s="31"/>
      <c r="AB224" s="31"/>
      <c r="AC224" s="31"/>
      <c r="AD224" s="31"/>
      <c r="AE224" s="31"/>
      <c r="AR224" s="155" t="s">
        <v>208</v>
      </c>
      <c r="AT224" s="155" t="s">
        <v>196</v>
      </c>
      <c r="AU224" s="155" t="s">
        <v>96</v>
      </c>
      <c r="AY224" s="15" t="s">
        <v>195</v>
      </c>
      <c r="BE224" s="156">
        <f>IF(N224="základní",J224,0)</f>
        <v>0</v>
      </c>
      <c r="BF224" s="156">
        <f>IF(N224="snížená",J224,0)</f>
        <v>0</v>
      </c>
      <c r="BG224" s="156">
        <f>IF(N224="zákl. přenesená",J224,0)</f>
        <v>0</v>
      </c>
      <c r="BH224" s="156">
        <f>IF(N224="sníž. přenesená",J224,0)</f>
        <v>0</v>
      </c>
      <c r="BI224" s="156">
        <f>IF(N224="nulová",J224,0)</f>
        <v>0</v>
      </c>
      <c r="BJ224" s="15" t="s">
        <v>93</v>
      </c>
      <c r="BK224" s="156">
        <f>ROUND(I224*H224,2)</f>
        <v>0</v>
      </c>
      <c r="BL224" s="15" t="s">
        <v>208</v>
      </c>
      <c r="BM224" s="155" t="s">
        <v>476</v>
      </c>
    </row>
    <row r="225" spans="1:47" s="2" customFormat="1" ht="19.5">
      <c r="A225" s="31"/>
      <c r="B225" s="32"/>
      <c r="C225" s="184"/>
      <c r="D225" s="201" t="s">
        <v>202</v>
      </c>
      <c r="E225" s="184"/>
      <c r="F225" s="202" t="s">
        <v>477</v>
      </c>
      <c r="G225" s="184"/>
      <c r="H225" s="184"/>
      <c r="I225" s="157"/>
      <c r="J225" s="184"/>
      <c r="K225" s="31"/>
      <c r="L225" s="32"/>
      <c r="M225" s="158"/>
      <c r="N225" s="159"/>
      <c r="O225" s="57"/>
      <c r="P225" s="57"/>
      <c r="Q225" s="57"/>
      <c r="R225" s="57"/>
      <c r="S225" s="57"/>
      <c r="T225" s="58"/>
      <c r="U225" s="31"/>
      <c r="V225" s="31"/>
      <c r="W225" s="31"/>
      <c r="X225" s="31"/>
      <c r="Y225" s="31"/>
      <c r="Z225" s="31"/>
      <c r="AA225" s="31"/>
      <c r="AB225" s="31"/>
      <c r="AC225" s="31"/>
      <c r="AD225" s="31"/>
      <c r="AE225" s="31"/>
      <c r="AT225" s="15" t="s">
        <v>202</v>
      </c>
      <c r="AU225" s="15" t="s">
        <v>96</v>
      </c>
    </row>
    <row r="226" spans="2:51" s="13" customFormat="1" ht="12">
      <c r="B226" s="160"/>
      <c r="C226" s="186"/>
      <c r="D226" s="201" t="s">
        <v>257</v>
      </c>
      <c r="E226" s="203" t="s">
        <v>1</v>
      </c>
      <c r="F226" s="204" t="s">
        <v>910</v>
      </c>
      <c r="G226" s="186"/>
      <c r="H226" s="205">
        <v>3.32</v>
      </c>
      <c r="I226" s="162"/>
      <c r="J226" s="186"/>
      <c r="L226" s="160"/>
      <c r="M226" s="163"/>
      <c r="N226" s="164"/>
      <c r="O226" s="164"/>
      <c r="P226" s="164"/>
      <c r="Q226" s="164"/>
      <c r="R226" s="164"/>
      <c r="S226" s="164"/>
      <c r="T226" s="165"/>
      <c r="AT226" s="161" t="s">
        <v>257</v>
      </c>
      <c r="AU226" s="161" t="s">
        <v>96</v>
      </c>
      <c r="AV226" s="13" t="s">
        <v>96</v>
      </c>
      <c r="AW226" s="13" t="s">
        <v>40</v>
      </c>
      <c r="AX226" s="13" t="s">
        <v>93</v>
      </c>
      <c r="AY226" s="161" t="s">
        <v>195</v>
      </c>
    </row>
    <row r="227" spans="1:65" s="2" customFormat="1" ht="21.75" customHeight="1">
      <c r="A227" s="31"/>
      <c r="B227" s="148"/>
      <c r="C227" s="196" t="s">
        <v>455</v>
      </c>
      <c r="D227" s="196" t="s">
        <v>196</v>
      </c>
      <c r="E227" s="197" t="s">
        <v>480</v>
      </c>
      <c r="F227" s="198" t="s">
        <v>481</v>
      </c>
      <c r="G227" s="199" t="s">
        <v>482</v>
      </c>
      <c r="H227" s="200">
        <v>2</v>
      </c>
      <c r="I227" s="149"/>
      <c r="J227" s="183">
        <f>ROUND(I227*H227,2)</f>
        <v>0</v>
      </c>
      <c r="K227" s="150"/>
      <c r="L227" s="32"/>
      <c r="M227" s="151" t="s">
        <v>1</v>
      </c>
      <c r="N227" s="152" t="s">
        <v>50</v>
      </c>
      <c r="O227" s="57"/>
      <c r="P227" s="153">
        <f>O227*H227</f>
        <v>0</v>
      </c>
      <c r="Q227" s="153">
        <v>0.22394</v>
      </c>
      <c r="R227" s="153">
        <f>Q227*H227</f>
        <v>0.44788</v>
      </c>
      <c r="S227" s="153">
        <v>0</v>
      </c>
      <c r="T227" s="154">
        <f>S227*H227</f>
        <v>0</v>
      </c>
      <c r="U227" s="31"/>
      <c r="V227" s="31"/>
      <c r="W227" s="31"/>
      <c r="X227" s="31"/>
      <c r="Y227" s="31"/>
      <c r="Z227" s="31"/>
      <c r="AA227" s="31"/>
      <c r="AB227" s="31"/>
      <c r="AC227" s="31"/>
      <c r="AD227" s="31"/>
      <c r="AE227" s="31"/>
      <c r="AR227" s="155" t="s">
        <v>208</v>
      </c>
      <c r="AT227" s="155" t="s">
        <v>196</v>
      </c>
      <c r="AU227" s="155" t="s">
        <v>96</v>
      </c>
      <c r="AY227" s="15" t="s">
        <v>195</v>
      </c>
      <c r="BE227" s="156">
        <f>IF(N227="základní",J227,0)</f>
        <v>0</v>
      </c>
      <c r="BF227" s="156">
        <f>IF(N227="snížená",J227,0)</f>
        <v>0</v>
      </c>
      <c r="BG227" s="156">
        <f>IF(N227="zákl. přenesená",J227,0)</f>
        <v>0</v>
      </c>
      <c r="BH227" s="156">
        <f>IF(N227="sníž. přenesená",J227,0)</f>
        <v>0</v>
      </c>
      <c r="BI227" s="156">
        <f>IF(N227="nulová",J227,0)</f>
        <v>0</v>
      </c>
      <c r="BJ227" s="15" t="s">
        <v>93</v>
      </c>
      <c r="BK227" s="156">
        <f>ROUND(I227*H227,2)</f>
        <v>0</v>
      </c>
      <c r="BL227" s="15" t="s">
        <v>208</v>
      </c>
      <c r="BM227" s="155" t="s">
        <v>483</v>
      </c>
    </row>
    <row r="228" spans="1:47" s="2" customFormat="1" ht="19.5">
      <c r="A228" s="31"/>
      <c r="B228" s="32"/>
      <c r="C228" s="184"/>
      <c r="D228" s="201" t="s">
        <v>202</v>
      </c>
      <c r="E228" s="184"/>
      <c r="F228" s="202" t="s">
        <v>484</v>
      </c>
      <c r="G228" s="184"/>
      <c r="H228" s="184"/>
      <c r="I228" s="157"/>
      <c r="J228" s="184"/>
      <c r="K228" s="31"/>
      <c r="L228" s="32"/>
      <c r="M228" s="158"/>
      <c r="N228" s="159"/>
      <c r="O228" s="57"/>
      <c r="P228" s="57"/>
      <c r="Q228" s="57"/>
      <c r="R228" s="57"/>
      <c r="S228" s="57"/>
      <c r="T228" s="58"/>
      <c r="U228" s="31"/>
      <c r="V228" s="31"/>
      <c r="W228" s="31"/>
      <c r="X228" s="31"/>
      <c r="Y228" s="31"/>
      <c r="Z228" s="31"/>
      <c r="AA228" s="31"/>
      <c r="AB228" s="31"/>
      <c r="AC228" s="31"/>
      <c r="AD228" s="31"/>
      <c r="AE228" s="31"/>
      <c r="AT228" s="15" t="s">
        <v>202</v>
      </c>
      <c r="AU228" s="15" t="s">
        <v>96</v>
      </c>
    </row>
    <row r="229" spans="2:51" s="13" customFormat="1" ht="12">
      <c r="B229" s="160"/>
      <c r="C229" s="186"/>
      <c r="D229" s="201" t="s">
        <v>257</v>
      </c>
      <c r="E229" s="203" t="s">
        <v>1</v>
      </c>
      <c r="F229" s="204" t="s">
        <v>96</v>
      </c>
      <c r="G229" s="186"/>
      <c r="H229" s="205">
        <v>2</v>
      </c>
      <c r="I229" s="162"/>
      <c r="J229" s="186"/>
      <c r="L229" s="160"/>
      <c r="M229" s="163"/>
      <c r="N229" s="164"/>
      <c r="O229" s="164"/>
      <c r="P229" s="164"/>
      <c r="Q229" s="164"/>
      <c r="R229" s="164"/>
      <c r="S229" s="164"/>
      <c r="T229" s="165"/>
      <c r="AT229" s="161" t="s">
        <v>257</v>
      </c>
      <c r="AU229" s="161" t="s">
        <v>96</v>
      </c>
      <c r="AV229" s="13" t="s">
        <v>96</v>
      </c>
      <c r="AW229" s="13" t="s">
        <v>40</v>
      </c>
      <c r="AX229" s="13" t="s">
        <v>93</v>
      </c>
      <c r="AY229" s="161" t="s">
        <v>195</v>
      </c>
    </row>
    <row r="230" spans="2:63" s="12" customFormat="1" ht="22.9" customHeight="1">
      <c r="B230" s="135"/>
      <c r="C230" s="192"/>
      <c r="D230" s="193" t="s">
        <v>84</v>
      </c>
      <c r="E230" s="195" t="s">
        <v>194</v>
      </c>
      <c r="F230" s="195" t="s">
        <v>485</v>
      </c>
      <c r="G230" s="192"/>
      <c r="H230" s="192"/>
      <c r="I230" s="138"/>
      <c r="J230" s="185">
        <f>BK230</f>
        <v>0</v>
      </c>
      <c r="L230" s="135"/>
      <c r="M230" s="140"/>
      <c r="N230" s="141"/>
      <c r="O230" s="141"/>
      <c r="P230" s="142">
        <f>SUM(P231:P254)</f>
        <v>0</v>
      </c>
      <c r="Q230" s="141"/>
      <c r="R230" s="142">
        <f>SUM(R231:R254)</f>
        <v>0.020290500000000003</v>
      </c>
      <c r="S230" s="141"/>
      <c r="T230" s="143">
        <f>SUM(T231:T254)</f>
        <v>0</v>
      </c>
      <c r="AR230" s="136" t="s">
        <v>93</v>
      </c>
      <c r="AT230" s="144" t="s">
        <v>84</v>
      </c>
      <c r="AU230" s="144" t="s">
        <v>93</v>
      </c>
      <c r="AY230" s="136" t="s">
        <v>195</v>
      </c>
      <c r="BK230" s="145">
        <f>SUM(BK231:BK254)</f>
        <v>0</v>
      </c>
    </row>
    <row r="231" spans="1:65" s="2" customFormat="1" ht="16.5" customHeight="1">
      <c r="A231" s="31"/>
      <c r="B231" s="148"/>
      <c r="C231" s="196" t="s">
        <v>462</v>
      </c>
      <c r="D231" s="196" t="s">
        <v>196</v>
      </c>
      <c r="E231" s="197" t="s">
        <v>487</v>
      </c>
      <c r="F231" s="198" t="s">
        <v>488</v>
      </c>
      <c r="G231" s="199" t="s">
        <v>296</v>
      </c>
      <c r="H231" s="200">
        <v>48.7</v>
      </c>
      <c r="I231" s="149"/>
      <c r="J231" s="183">
        <f>ROUND(I231*H231,2)</f>
        <v>0</v>
      </c>
      <c r="K231" s="150"/>
      <c r="L231" s="32"/>
      <c r="M231" s="151" t="s">
        <v>1</v>
      </c>
      <c r="N231" s="152" t="s">
        <v>50</v>
      </c>
      <c r="O231" s="57"/>
      <c r="P231" s="153">
        <f>O231*H231</f>
        <v>0</v>
      </c>
      <c r="Q231" s="153">
        <v>0</v>
      </c>
      <c r="R231" s="153">
        <f>Q231*H231</f>
        <v>0</v>
      </c>
      <c r="S231" s="153">
        <v>0</v>
      </c>
      <c r="T231" s="154">
        <f>S231*H231</f>
        <v>0</v>
      </c>
      <c r="U231" s="31"/>
      <c r="V231" s="31"/>
      <c r="W231" s="31"/>
      <c r="X231" s="31"/>
      <c r="Y231" s="31"/>
      <c r="Z231" s="31"/>
      <c r="AA231" s="31"/>
      <c r="AB231" s="31"/>
      <c r="AC231" s="31"/>
      <c r="AD231" s="31"/>
      <c r="AE231" s="31"/>
      <c r="AR231" s="155" t="s">
        <v>208</v>
      </c>
      <c r="AT231" s="155" t="s">
        <v>196</v>
      </c>
      <c r="AU231" s="155" t="s">
        <v>96</v>
      </c>
      <c r="AY231" s="15" t="s">
        <v>195</v>
      </c>
      <c r="BE231" s="156">
        <f>IF(N231="základní",J231,0)</f>
        <v>0</v>
      </c>
      <c r="BF231" s="156">
        <f>IF(N231="snížená",J231,0)</f>
        <v>0</v>
      </c>
      <c r="BG231" s="156">
        <f>IF(N231="zákl. přenesená",J231,0)</f>
        <v>0</v>
      </c>
      <c r="BH231" s="156">
        <f>IF(N231="sníž. přenesená",J231,0)</f>
        <v>0</v>
      </c>
      <c r="BI231" s="156">
        <f>IF(N231="nulová",J231,0)</f>
        <v>0</v>
      </c>
      <c r="BJ231" s="15" t="s">
        <v>93</v>
      </c>
      <c r="BK231" s="156">
        <f>ROUND(I231*H231,2)</f>
        <v>0</v>
      </c>
      <c r="BL231" s="15" t="s">
        <v>208</v>
      </c>
      <c r="BM231" s="155" t="s">
        <v>911</v>
      </c>
    </row>
    <row r="232" spans="1:47" s="2" customFormat="1" ht="19.5">
      <c r="A232" s="31"/>
      <c r="B232" s="32"/>
      <c r="C232" s="184"/>
      <c r="D232" s="201" t="s">
        <v>202</v>
      </c>
      <c r="E232" s="184"/>
      <c r="F232" s="202" t="s">
        <v>490</v>
      </c>
      <c r="G232" s="184"/>
      <c r="H232" s="184"/>
      <c r="I232" s="157"/>
      <c r="J232" s="184"/>
      <c r="K232" s="31"/>
      <c r="L232" s="32"/>
      <c r="M232" s="158"/>
      <c r="N232" s="159"/>
      <c r="O232" s="57"/>
      <c r="P232" s="57"/>
      <c r="Q232" s="57"/>
      <c r="R232" s="57"/>
      <c r="S232" s="57"/>
      <c r="T232" s="58"/>
      <c r="U232" s="31"/>
      <c r="V232" s="31"/>
      <c r="W232" s="31"/>
      <c r="X232" s="31"/>
      <c r="Y232" s="31"/>
      <c r="Z232" s="31"/>
      <c r="AA232" s="31"/>
      <c r="AB232" s="31"/>
      <c r="AC232" s="31"/>
      <c r="AD232" s="31"/>
      <c r="AE232" s="31"/>
      <c r="AT232" s="15" t="s">
        <v>202</v>
      </c>
      <c r="AU232" s="15" t="s">
        <v>96</v>
      </c>
    </row>
    <row r="233" spans="2:51" s="13" customFormat="1" ht="12">
      <c r="B233" s="160"/>
      <c r="C233" s="186"/>
      <c r="D233" s="201" t="s">
        <v>257</v>
      </c>
      <c r="E233" s="203" t="s">
        <v>1</v>
      </c>
      <c r="F233" s="204" t="s">
        <v>912</v>
      </c>
      <c r="G233" s="186"/>
      <c r="H233" s="205">
        <v>48.7</v>
      </c>
      <c r="I233" s="162"/>
      <c r="J233" s="186"/>
      <c r="L233" s="160"/>
      <c r="M233" s="163"/>
      <c r="N233" s="164"/>
      <c r="O233" s="164"/>
      <c r="P233" s="164"/>
      <c r="Q233" s="164"/>
      <c r="R233" s="164"/>
      <c r="S233" s="164"/>
      <c r="T233" s="165"/>
      <c r="AT233" s="161" t="s">
        <v>257</v>
      </c>
      <c r="AU233" s="161" t="s">
        <v>96</v>
      </c>
      <c r="AV233" s="13" t="s">
        <v>96</v>
      </c>
      <c r="AW233" s="13" t="s">
        <v>40</v>
      </c>
      <c r="AX233" s="13" t="s">
        <v>93</v>
      </c>
      <c r="AY233" s="161" t="s">
        <v>195</v>
      </c>
    </row>
    <row r="234" spans="1:65" s="2" customFormat="1" ht="24.2" customHeight="1">
      <c r="A234" s="31"/>
      <c r="B234" s="148"/>
      <c r="C234" s="196" t="s">
        <v>339</v>
      </c>
      <c r="D234" s="196" t="s">
        <v>196</v>
      </c>
      <c r="E234" s="197" t="s">
        <v>493</v>
      </c>
      <c r="F234" s="198" t="s">
        <v>494</v>
      </c>
      <c r="G234" s="199" t="s">
        <v>296</v>
      </c>
      <c r="H234" s="200">
        <v>4.05</v>
      </c>
      <c r="I234" s="149"/>
      <c r="J234" s="183">
        <f>ROUND(I234*H234,2)</f>
        <v>0</v>
      </c>
      <c r="K234" s="150"/>
      <c r="L234" s="32"/>
      <c r="M234" s="151" t="s">
        <v>1</v>
      </c>
      <c r="N234" s="152" t="s">
        <v>50</v>
      </c>
      <c r="O234" s="57"/>
      <c r="P234" s="153">
        <f>O234*H234</f>
        <v>0</v>
      </c>
      <c r="Q234" s="153">
        <v>0</v>
      </c>
      <c r="R234" s="153">
        <f>Q234*H234</f>
        <v>0</v>
      </c>
      <c r="S234" s="153">
        <v>0</v>
      </c>
      <c r="T234" s="154">
        <f>S234*H234</f>
        <v>0</v>
      </c>
      <c r="U234" s="31"/>
      <c r="V234" s="31"/>
      <c r="W234" s="31"/>
      <c r="X234" s="31"/>
      <c r="Y234" s="31"/>
      <c r="Z234" s="31"/>
      <c r="AA234" s="31"/>
      <c r="AB234" s="31"/>
      <c r="AC234" s="31"/>
      <c r="AD234" s="31"/>
      <c r="AE234" s="31"/>
      <c r="AR234" s="155" t="s">
        <v>208</v>
      </c>
      <c r="AT234" s="155" t="s">
        <v>196</v>
      </c>
      <c r="AU234" s="155" t="s">
        <v>96</v>
      </c>
      <c r="AY234" s="15" t="s">
        <v>195</v>
      </c>
      <c r="BE234" s="156">
        <f>IF(N234="základní",J234,0)</f>
        <v>0</v>
      </c>
      <c r="BF234" s="156">
        <f>IF(N234="snížená",J234,0)</f>
        <v>0</v>
      </c>
      <c r="BG234" s="156">
        <f>IF(N234="zákl. přenesená",J234,0)</f>
        <v>0</v>
      </c>
      <c r="BH234" s="156">
        <f>IF(N234="sníž. přenesená",J234,0)</f>
        <v>0</v>
      </c>
      <c r="BI234" s="156">
        <f>IF(N234="nulová",J234,0)</f>
        <v>0</v>
      </c>
      <c r="BJ234" s="15" t="s">
        <v>93</v>
      </c>
      <c r="BK234" s="156">
        <f>ROUND(I234*H234,2)</f>
        <v>0</v>
      </c>
      <c r="BL234" s="15" t="s">
        <v>208</v>
      </c>
      <c r="BM234" s="155" t="s">
        <v>495</v>
      </c>
    </row>
    <row r="235" spans="1:47" s="2" customFormat="1" ht="29.25">
      <c r="A235" s="31"/>
      <c r="B235" s="32"/>
      <c r="C235" s="184"/>
      <c r="D235" s="201" t="s">
        <v>202</v>
      </c>
      <c r="E235" s="184"/>
      <c r="F235" s="202" t="s">
        <v>496</v>
      </c>
      <c r="G235" s="184"/>
      <c r="H235" s="184"/>
      <c r="I235" s="157"/>
      <c r="J235" s="184"/>
      <c r="K235" s="31"/>
      <c r="L235" s="32"/>
      <c r="M235" s="158"/>
      <c r="N235" s="159"/>
      <c r="O235" s="57"/>
      <c r="P235" s="57"/>
      <c r="Q235" s="57"/>
      <c r="R235" s="57"/>
      <c r="S235" s="57"/>
      <c r="T235" s="58"/>
      <c r="U235" s="31"/>
      <c r="V235" s="31"/>
      <c r="W235" s="31"/>
      <c r="X235" s="31"/>
      <c r="Y235" s="31"/>
      <c r="Z235" s="31"/>
      <c r="AA235" s="31"/>
      <c r="AB235" s="31"/>
      <c r="AC235" s="31"/>
      <c r="AD235" s="31"/>
      <c r="AE235" s="31"/>
      <c r="AT235" s="15" t="s">
        <v>202</v>
      </c>
      <c r="AU235" s="15" t="s">
        <v>96</v>
      </c>
    </row>
    <row r="236" spans="2:51" s="13" customFormat="1" ht="12">
      <c r="B236" s="160"/>
      <c r="C236" s="186"/>
      <c r="D236" s="201" t="s">
        <v>257</v>
      </c>
      <c r="E236" s="203" t="s">
        <v>1</v>
      </c>
      <c r="F236" s="204" t="s">
        <v>884</v>
      </c>
      <c r="G236" s="186"/>
      <c r="H236" s="205">
        <v>4.05</v>
      </c>
      <c r="I236" s="162"/>
      <c r="J236" s="186"/>
      <c r="L236" s="160"/>
      <c r="M236" s="163"/>
      <c r="N236" s="164"/>
      <c r="O236" s="164"/>
      <c r="P236" s="164"/>
      <c r="Q236" s="164"/>
      <c r="R236" s="164"/>
      <c r="S236" s="164"/>
      <c r="T236" s="165"/>
      <c r="AT236" s="161" t="s">
        <v>257</v>
      </c>
      <c r="AU236" s="161" t="s">
        <v>96</v>
      </c>
      <c r="AV236" s="13" t="s">
        <v>96</v>
      </c>
      <c r="AW236" s="13" t="s">
        <v>40</v>
      </c>
      <c r="AX236" s="13" t="s">
        <v>93</v>
      </c>
      <c r="AY236" s="161" t="s">
        <v>195</v>
      </c>
    </row>
    <row r="237" spans="1:65" s="2" customFormat="1" ht="24.2" customHeight="1">
      <c r="A237" s="31"/>
      <c r="B237" s="148"/>
      <c r="C237" s="196" t="s">
        <v>473</v>
      </c>
      <c r="D237" s="196" t="s">
        <v>196</v>
      </c>
      <c r="E237" s="197" t="s">
        <v>498</v>
      </c>
      <c r="F237" s="198" t="s">
        <v>499</v>
      </c>
      <c r="G237" s="199" t="s">
        <v>296</v>
      </c>
      <c r="H237" s="200">
        <v>2.7</v>
      </c>
      <c r="I237" s="149"/>
      <c r="J237" s="183">
        <f>ROUND(I237*H237,2)</f>
        <v>0</v>
      </c>
      <c r="K237" s="150"/>
      <c r="L237" s="32"/>
      <c r="M237" s="151" t="s">
        <v>1</v>
      </c>
      <c r="N237" s="152" t="s">
        <v>50</v>
      </c>
      <c r="O237" s="57"/>
      <c r="P237" s="153">
        <f>O237*H237</f>
        <v>0</v>
      </c>
      <c r="Q237" s="153">
        <v>0.00601</v>
      </c>
      <c r="R237" s="153">
        <f>Q237*H237</f>
        <v>0.016227000000000002</v>
      </c>
      <c r="S237" s="153">
        <v>0</v>
      </c>
      <c r="T237" s="154">
        <f>S237*H237</f>
        <v>0</v>
      </c>
      <c r="U237" s="31"/>
      <c r="V237" s="31"/>
      <c r="W237" s="31"/>
      <c r="X237" s="31"/>
      <c r="Y237" s="31"/>
      <c r="Z237" s="31"/>
      <c r="AA237" s="31"/>
      <c r="AB237" s="31"/>
      <c r="AC237" s="31"/>
      <c r="AD237" s="31"/>
      <c r="AE237" s="31"/>
      <c r="AR237" s="155" t="s">
        <v>208</v>
      </c>
      <c r="AT237" s="155" t="s">
        <v>196</v>
      </c>
      <c r="AU237" s="155" t="s">
        <v>96</v>
      </c>
      <c r="AY237" s="15" t="s">
        <v>195</v>
      </c>
      <c r="BE237" s="156">
        <f>IF(N237="základní",J237,0)</f>
        <v>0</v>
      </c>
      <c r="BF237" s="156">
        <f>IF(N237="snížená",J237,0)</f>
        <v>0</v>
      </c>
      <c r="BG237" s="156">
        <f>IF(N237="zákl. přenesená",J237,0)</f>
        <v>0</v>
      </c>
      <c r="BH237" s="156">
        <f>IF(N237="sníž. přenesená",J237,0)</f>
        <v>0</v>
      </c>
      <c r="BI237" s="156">
        <f>IF(N237="nulová",J237,0)</f>
        <v>0</v>
      </c>
      <c r="BJ237" s="15" t="s">
        <v>93</v>
      </c>
      <c r="BK237" s="156">
        <f>ROUND(I237*H237,2)</f>
        <v>0</v>
      </c>
      <c r="BL237" s="15" t="s">
        <v>208</v>
      </c>
      <c r="BM237" s="155" t="s">
        <v>500</v>
      </c>
    </row>
    <row r="238" spans="1:47" s="2" customFormat="1" ht="19.5">
      <c r="A238" s="31"/>
      <c r="B238" s="32"/>
      <c r="C238" s="184"/>
      <c r="D238" s="201" t="s">
        <v>202</v>
      </c>
      <c r="E238" s="184"/>
      <c r="F238" s="202" t="s">
        <v>501</v>
      </c>
      <c r="G238" s="184"/>
      <c r="H238" s="184"/>
      <c r="I238" s="157"/>
      <c r="J238" s="184"/>
      <c r="K238" s="31"/>
      <c r="L238" s="32"/>
      <c r="M238" s="158"/>
      <c r="N238" s="159"/>
      <c r="O238" s="57"/>
      <c r="P238" s="57"/>
      <c r="Q238" s="57"/>
      <c r="R238" s="57"/>
      <c r="S238" s="57"/>
      <c r="T238" s="58"/>
      <c r="U238" s="31"/>
      <c r="V238" s="31"/>
      <c r="W238" s="31"/>
      <c r="X238" s="31"/>
      <c r="Y238" s="31"/>
      <c r="Z238" s="31"/>
      <c r="AA238" s="31"/>
      <c r="AB238" s="31"/>
      <c r="AC238" s="31"/>
      <c r="AD238" s="31"/>
      <c r="AE238" s="31"/>
      <c r="AT238" s="15" t="s">
        <v>202</v>
      </c>
      <c r="AU238" s="15" t="s">
        <v>96</v>
      </c>
    </row>
    <row r="239" spans="2:51" s="13" customFormat="1" ht="12">
      <c r="B239" s="160"/>
      <c r="C239" s="186"/>
      <c r="D239" s="201" t="s">
        <v>257</v>
      </c>
      <c r="E239" s="203" t="s">
        <v>1</v>
      </c>
      <c r="F239" s="204" t="s">
        <v>913</v>
      </c>
      <c r="G239" s="186"/>
      <c r="H239" s="205">
        <v>2.7</v>
      </c>
      <c r="I239" s="162"/>
      <c r="J239" s="186"/>
      <c r="L239" s="160"/>
      <c r="M239" s="163"/>
      <c r="N239" s="164"/>
      <c r="O239" s="164"/>
      <c r="P239" s="164"/>
      <c r="Q239" s="164"/>
      <c r="R239" s="164"/>
      <c r="S239" s="164"/>
      <c r="T239" s="165"/>
      <c r="AT239" s="161" t="s">
        <v>257</v>
      </c>
      <c r="AU239" s="161" t="s">
        <v>96</v>
      </c>
      <c r="AV239" s="13" t="s">
        <v>96</v>
      </c>
      <c r="AW239" s="13" t="s">
        <v>40</v>
      </c>
      <c r="AX239" s="13" t="s">
        <v>93</v>
      </c>
      <c r="AY239" s="161" t="s">
        <v>195</v>
      </c>
    </row>
    <row r="240" spans="1:65" s="2" customFormat="1" ht="24.2" customHeight="1">
      <c r="A240" s="31"/>
      <c r="B240" s="148"/>
      <c r="C240" s="196" t="s">
        <v>479</v>
      </c>
      <c r="D240" s="196" t="s">
        <v>196</v>
      </c>
      <c r="E240" s="197" t="s">
        <v>503</v>
      </c>
      <c r="F240" s="198" t="s">
        <v>504</v>
      </c>
      <c r="G240" s="199" t="s">
        <v>296</v>
      </c>
      <c r="H240" s="200">
        <v>4.05</v>
      </c>
      <c r="I240" s="149"/>
      <c r="J240" s="183">
        <f>ROUND(I240*H240,2)</f>
        <v>0</v>
      </c>
      <c r="K240" s="150"/>
      <c r="L240" s="32"/>
      <c r="M240" s="151" t="s">
        <v>1</v>
      </c>
      <c r="N240" s="152" t="s">
        <v>50</v>
      </c>
      <c r="O240" s="57"/>
      <c r="P240" s="153">
        <f>O240*H240</f>
        <v>0</v>
      </c>
      <c r="Q240" s="153">
        <v>0.00071</v>
      </c>
      <c r="R240" s="153">
        <f>Q240*H240</f>
        <v>0.0028755</v>
      </c>
      <c r="S240" s="153">
        <v>0</v>
      </c>
      <c r="T240" s="154">
        <f>S240*H240</f>
        <v>0</v>
      </c>
      <c r="U240" s="31"/>
      <c r="V240" s="31"/>
      <c r="W240" s="31"/>
      <c r="X240" s="31"/>
      <c r="Y240" s="31"/>
      <c r="Z240" s="31"/>
      <c r="AA240" s="31"/>
      <c r="AB240" s="31"/>
      <c r="AC240" s="31"/>
      <c r="AD240" s="31"/>
      <c r="AE240" s="31"/>
      <c r="AR240" s="155" t="s">
        <v>208</v>
      </c>
      <c r="AT240" s="155" t="s">
        <v>196</v>
      </c>
      <c r="AU240" s="155" t="s">
        <v>96</v>
      </c>
      <c r="AY240" s="15" t="s">
        <v>195</v>
      </c>
      <c r="BE240" s="156">
        <f>IF(N240="základní",J240,0)</f>
        <v>0</v>
      </c>
      <c r="BF240" s="156">
        <f>IF(N240="snížená",J240,0)</f>
        <v>0</v>
      </c>
      <c r="BG240" s="156">
        <f>IF(N240="zákl. přenesená",J240,0)</f>
        <v>0</v>
      </c>
      <c r="BH240" s="156">
        <f>IF(N240="sníž. přenesená",J240,0)</f>
        <v>0</v>
      </c>
      <c r="BI240" s="156">
        <f>IF(N240="nulová",J240,0)</f>
        <v>0</v>
      </c>
      <c r="BJ240" s="15" t="s">
        <v>93</v>
      </c>
      <c r="BK240" s="156">
        <f>ROUND(I240*H240,2)</f>
        <v>0</v>
      </c>
      <c r="BL240" s="15" t="s">
        <v>208</v>
      </c>
      <c r="BM240" s="155" t="s">
        <v>505</v>
      </c>
    </row>
    <row r="241" spans="1:47" s="2" customFormat="1" ht="19.5">
      <c r="A241" s="31"/>
      <c r="B241" s="32"/>
      <c r="C241" s="184"/>
      <c r="D241" s="201" t="s">
        <v>202</v>
      </c>
      <c r="E241" s="184"/>
      <c r="F241" s="202" t="s">
        <v>506</v>
      </c>
      <c r="G241" s="184"/>
      <c r="H241" s="184"/>
      <c r="I241" s="157"/>
      <c r="J241" s="184"/>
      <c r="K241" s="31"/>
      <c r="L241" s="32"/>
      <c r="M241" s="158"/>
      <c r="N241" s="159"/>
      <c r="O241" s="57"/>
      <c r="P241" s="57"/>
      <c r="Q241" s="57"/>
      <c r="R241" s="57"/>
      <c r="S241" s="57"/>
      <c r="T241" s="58"/>
      <c r="U241" s="31"/>
      <c r="V241" s="31"/>
      <c r="W241" s="31"/>
      <c r="X241" s="31"/>
      <c r="Y241" s="31"/>
      <c r="Z241" s="31"/>
      <c r="AA241" s="31"/>
      <c r="AB241" s="31"/>
      <c r="AC241" s="31"/>
      <c r="AD241" s="31"/>
      <c r="AE241" s="31"/>
      <c r="AT241" s="15" t="s">
        <v>202</v>
      </c>
      <c r="AU241" s="15" t="s">
        <v>96</v>
      </c>
    </row>
    <row r="242" spans="2:51" s="13" customFormat="1" ht="12">
      <c r="B242" s="160"/>
      <c r="C242" s="186"/>
      <c r="D242" s="201" t="s">
        <v>257</v>
      </c>
      <c r="E242" s="203" t="s">
        <v>1</v>
      </c>
      <c r="F242" s="204" t="s">
        <v>884</v>
      </c>
      <c r="G242" s="186"/>
      <c r="H242" s="205">
        <v>4.05</v>
      </c>
      <c r="I242" s="162"/>
      <c r="J242" s="186"/>
      <c r="L242" s="160"/>
      <c r="M242" s="163"/>
      <c r="N242" s="164"/>
      <c r="O242" s="164"/>
      <c r="P242" s="164"/>
      <c r="Q242" s="164"/>
      <c r="R242" s="164"/>
      <c r="S242" s="164"/>
      <c r="T242" s="165"/>
      <c r="AT242" s="161" t="s">
        <v>257</v>
      </c>
      <c r="AU242" s="161" t="s">
        <v>96</v>
      </c>
      <c r="AV242" s="13" t="s">
        <v>96</v>
      </c>
      <c r="AW242" s="13" t="s">
        <v>40</v>
      </c>
      <c r="AX242" s="13" t="s">
        <v>85</v>
      </c>
      <c r="AY242" s="161" t="s">
        <v>195</v>
      </c>
    </row>
    <row r="243" spans="1:65" s="2" customFormat="1" ht="33" customHeight="1">
      <c r="A243" s="31"/>
      <c r="B243" s="148"/>
      <c r="C243" s="196" t="s">
        <v>486</v>
      </c>
      <c r="D243" s="196" t="s">
        <v>196</v>
      </c>
      <c r="E243" s="197" t="s">
        <v>508</v>
      </c>
      <c r="F243" s="198" t="s">
        <v>509</v>
      </c>
      <c r="G243" s="199" t="s">
        <v>296</v>
      </c>
      <c r="H243" s="200">
        <v>4.05</v>
      </c>
      <c r="I243" s="149"/>
      <c r="J243" s="183">
        <f>ROUND(I243*H243,2)</f>
        <v>0</v>
      </c>
      <c r="K243" s="150"/>
      <c r="L243" s="32"/>
      <c r="M243" s="151" t="s">
        <v>1</v>
      </c>
      <c r="N243" s="152" t="s">
        <v>50</v>
      </c>
      <c r="O243" s="57"/>
      <c r="P243" s="153">
        <f>O243*H243</f>
        <v>0</v>
      </c>
      <c r="Q243" s="153">
        <v>0</v>
      </c>
      <c r="R243" s="153">
        <f>Q243*H243</f>
        <v>0</v>
      </c>
      <c r="S243" s="153">
        <v>0</v>
      </c>
      <c r="T243" s="154">
        <f>S243*H243</f>
        <v>0</v>
      </c>
      <c r="U243" s="31"/>
      <c r="V243" s="31"/>
      <c r="W243" s="31"/>
      <c r="X243" s="31"/>
      <c r="Y243" s="31"/>
      <c r="Z243" s="31"/>
      <c r="AA243" s="31"/>
      <c r="AB243" s="31"/>
      <c r="AC243" s="31"/>
      <c r="AD243" s="31"/>
      <c r="AE243" s="31"/>
      <c r="AR243" s="155" t="s">
        <v>208</v>
      </c>
      <c r="AT243" s="155" t="s">
        <v>196</v>
      </c>
      <c r="AU243" s="155" t="s">
        <v>96</v>
      </c>
      <c r="AY243" s="15" t="s">
        <v>195</v>
      </c>
      <c r="BE243" s="156">
        <f>IF(N243="základní",J243,0)</f>
        <v>0</v>
      </c>
      <c r="BF243" s="156">
        <f>IF(N243="snížená",J243,0)</f>
        <v>0</v>
      </c>
      <c r="BG243" s="156">
        <f>IF(N243="zákl. přenesená",J243,0)</f>
        <v>0</v>
      </c>
      <c r="BH243" s="156">
        <f>IF(N243="sníž. přenesená",J243,0)</f>
        <v>0</v>
      </c>
      <c r="BI243" s="156">
        <f>IF(N243="nulová",J243,0)</f>
        <v>0</v>
      </c>
      <c r="BJ243" s="15" t="s">
        <v>93</v>
      </c>
      <c r="BK243" s="156">
        <f>ROUND(I243*H243,2)</f>
        <v>0</v>
      </c>
      <c r="BL243" s="15" t="s">
        <v>208</v>
      </c>
      <c r="BM243" s="155" t="s">
        <v>510</v>
      </c>
    </row>
    <row r="244" spans="1:47" s="2" customFormat="1" ht="29.25">
      <c r="A244" s="31"/>
      <c r="B244" s="32"/>
      <c r="C244" s="184"/>
      <c r="D244" s="201" t="s">
        <v>202</v>
      </c>
      <c r="E244" s="184"/>
      <c r="F244" s="202" t="s">
        <v>511</v>
      </c>
      <c r="G244" s="184"/>
      <c r="H244" s="184"/>
      <c r="I244" s="157"/>
      <c r="J244" s="184"/>
      <c r="K244" s="31"/>
      <c r="L244" s="32"/>
      <c r="M244" s="158"/>
      <c r="N244" s="159"/>
      <c r="O244" s="57"/>
      <c r="P244" s="57"/>
      <c r="Q244" s="57"/>
      <c r="R244" s="57"/>
      <c r="S244" s="57"/>
      <c r="T244" s="58"/>
      <c r="U244" s="31"/>
      <c r="V244" s="31"/>
      <c r="W244" s="31"/>
      <c r="X244" s="31"/>
      <c r="Y244" s="31"/>
      <c r="Z244" s="31"/>
      <c r="AA244" s="31"/>
      <c r="AB244" s="31"/>
      <c r="AC244" s="31"/>
      <c r="AD244" s="31"/>
      <c r="AE244" s="31"/>
      <c r="AT244" s="15" t="s">
        <v>202</v>
      </c>
      <c r="AU244" s="15" t="s">
        <v>96</v>
      </c>
    </row>
    <row r="245" spans="2:51" s="13" customFormat="1" ht="12">
      <c r="B245" s="160"/>
      <c r="C245" s="186"/>
      <c r="D245" s="201" t="s">
        <v>257</v>
      </c>
      <c r="E245" s="203" t="s">
        <v>1</v>
      </c>
      <c r="F245" s="204" t="s">
        <v>884</v>
      </c>
      <c r="G245" s="186"/>
      <c r="H245" s="205">
        <v>4.05</v>
      </c>
      <c r="I245" s="162"/>
      <c r="J245" s="186"/>
      <c r="L245" s="160"/>
      <c r="M245" s="163"/>
      <c r="N245" s="164"/>
      <c r="O245" s="164"/>
      <c r="P245" s="164"/>
      <c r="Q245" s="164"/>
      <c r="R245" s="164"/>
      <c r="S245" s="164"/>
      <c r="T245" s="165"/>
      <c r="AT245" s="161" t="s">
        <v>257</v>
      </c>
      <c r="AU245" s="161" t="s">
        <v>96</v>
      </c>
      <c r="AV245" s="13" t="s">
        <v>96</v>
      </c>
      <c r="AW245" s="13" t="s">
        <v>40</v>
      </c>
      <c r="AX245" s="13" t="s">
        <v>93</v>
      </c>
      <c r="AY245" s="161" t="s">
        <v>195</v>
      </c>
    </row>
    <row r="246" spans="1:65" s="2" customFormat="1" ht="24.2" customHeight="1">
      <c r="A246" s="31"/>
      <c r="B246" s="148"/>
      <c r="C246" s="196" t="s">
        <v>492</v>
      </c>
      <c r="D246" s="196" t="s">
        <v>196</v>
      </c>
      <c r="E246" s="197" t="s">
        <v>513</v>
      </c>
      <c r="F246" s="198" t="s">
        <v>514</v>
      </c>
      <c r="G246" s="199" t="s">
        <v>296</v>
      </c>
      <c r="H246" s="200">
        <v>4.05</v>
      </c>
      <c r="I246" s="149"/>
      <c r="J246" s="183">
        <f>ROUND(I246*H246,2)</f>
        <v>0</v>
      </c>
      <c r="K246" s="150"/>
      <c r="L246" s="32"/>
      <c r="M246" s="151" t="s">
        <v>1</v>
      </c>
      <c r="N246" s="152" t="s">
        <v>50</v>
      </c>
      <c r="O246" s="57"/>
      <c r="P246" s="153">
        <f>O246*H246</f>
        <v>0</v>
      </c>
      <c r="Q246" s="153">
        <v>0</v>
      </c>
      <c r="R246" s="153">
        <f>Q246*H246</f>
        <v>0</v>
      </c>
      <c r="S246" s="153">
        <v>0</v>
      </c>
      <c r="T246" s="154">
        <f>S246*H246</f>
        <v>0</v>
      </c>
      <c r="U246" s="31"/>
      <c r="V246" s="31"/>
      <c r="W246" s="31"/>
      <c r="X246" s="31"/>
      <c r="Y246" s="31"/>
      <c r="Z246" s="31"/>
      <c r="AA246" s="31"/>
      <c r="AB246" s="31"/>
      <c r="AC246" s="31"/>
      <c r="AD246" s="31"/>
      <c r="AE246" s="31"/>
      <c r="AR246" s="155" t="s">
        <v>208</v>
      </c>
      <c r="AT246" s="155" t="s">
        <v>196</v>
      </c>
      <c r="AU246" s="155" t="s">
        <v>96</v>
      </c>
      <c r="AY246" s="15" t="s">
        <v>195</v>
      </c>
      <c r="BE246" s="156">
        <f>IF(N246="základní",J246,0)</f>
        <v>0</v>
      </c>
      <c r="BF246" s="156">
        <f>IF(N246="snížená",J246,0)</f>
        <v>0</v>
      </c>
      <c r="BG246" s="156">
        <f>IF(N246="zákl. přenesená",J246,0)</f>
        <v>0</v>
      </c>
      <c r="BH246" s="156">
        <f>IF(N246="sníž. přenesená",J246,0)</f>
        <v>0</v>
      </c>
      <c r="BI246" s="156">
        <f>IF(N246="nulová",J246,0)</f>
        <v>0</v>
      </c>
      <c r="BJ246" s="15" t="s">
        <v>93</v>
      </c>
      <c r="BK246" s="156">
        <f>ROUND(I246*H246,2)</f>
        <v>0</v>
      </c>
      <c r="BL246" s="15" t="s">
        <v>208</v>
      </c>
      <c r="BM246" s="155" t="s">
        <v>515</v>
      </c>
    </row>
    <row r="247" spans="1:47" s="2" customFormat="1" ht="29.25">
      <c r="A247" s="31"/>
      <c r="B247" s="32"/>
      <c r="C247" s="184"/>
      <c r="D247" s="201" t="s">
        <v>202</v>
      </c>
      <c r="E247" s="184"/>
      <c r="F247" s="202" t="s">
        <v>516</v>
      </c>
      <c r="G247" s="184"/>
      <c r="H247" s="184"/>
      <c r="I247" s="157"/>
      <c r="J247" s="184"/>
      <c r="K247" s="31"/>
      <c r="L247" s="32"/>
      <c r="M247" s="158"/>
      <c r="N247" s="159"/>
      <c r="O247" s="57"/>
      <c r="P247" s="57"/>
      <c r="Q247" s="57"/>
      <c r="R247" s="57"/>
      <c r="S247" s="57"/>
      <c r="T247" s="58"/>
      <c r="U247" s="31"/>
      <c r="V247" s="31"/>
      <c r="W247" s="31"/>
      <c r="X247" s="31"/>
      <c r="Y247" s="31"/>
      <c r="Z247" s="31"/>
      <c r="AA247" s="31"/>
      <c r="AB247" s="31"/>
      <c r="AC247" s="31"/>
      <c r="AD247" s="31"/>
      <c r="AE247" s="31"/>
      <c r="AT247" s="15" t="s">
        <v>202</v>
      </c>
      <c r="AU247" s="15" t="s">
        <v>96</v>
      </c>
    </row>
    <row r="248" spans="2:51" s="13" customFormat="1" ht="12">
      <c r="B248" s="160"/>
      <c r="C248" s="186"/>
      <c r="D248" s="201" t="s">
        <v>257</v>
      </c>
      <c r="E248" s="203" t="s">
        <v>1</v>
      </c>
      <c r="F248" s="204" t="s">
        <v>884</v>
      </c>
      <c r="G248" s="186"/>
      <c r="H248" s="205">
        <v>4.05</v>
      </c>
      <c r="I248" s="162"/>
      <c r="J248" s="186"/>
      <c r="L248" s="160"/>
      <c r="M248" s="163"/>
      <c r="N248" s="164"/>
      <c r="O248" s="164"/>
      <c r="P248" s="164"/>
      <c r="Q248" s="164"/>
      <c r="R248" s="164"/>
      <c r="S248" s="164"/>
      <c r="T248" s="165"/>
      <c r="AT248" s="161" t="s">
        <v>257</v>
      </c>
      <c r="AU248" s="161" t="s">
        <v>96</v>
      </c>
      <c r="AV248" s="13" t="s">
        <v>96</v>
      </c>
      <c r="AW248" s="13" t="s">
        <v>40</v>
      </c>
      <c r="AX248" s="13" t="s">
        <v>93</v>
      </c>
      <c r="AY248" s="161" t="s">
        <v>195</v>
      </c>
    </row>
    <row r="249" spans="1:65" s="2" customFormat="1" ht="24.2" customHeight="1">
      <c r="A249" s="31"/>
      <c r="B249" s="148"/>
      <c r="C249" s="196" t="s">
        <v>497</v>
      </c>
      <c r="D249" s="196" t="s">
        <v>196</v>
      </c>
      <c r="E249" s="197" t="s">
        <v>518</v>
      </c>
      <c r="F249" s="198" t="s">
        <v>519</v>
      </c>
      <c r="G249" s="199" t="s">
        <v>312</v>
      </c>
      <c r="H249" s="200">
        <v>5.4</v>
      </c>
      <c r="I249" s="149"/>
      <c r="J249" s="183">
        <f>ROUND(I249*H249,2)</f>
        <v>0</v>
      </c>
      <c r="K249" s="150"/>
      <c r="L249" s="32"/>
      <c r="M249" s="151" t="s">
        <v>1</v>
      </c>
      <c r="N249" s="152" t="s">
        <v>50</v>
      </c>
      <c r="O249" s="57"/>
      <c r="P249" s="153">
        <f>O249*H249</f>
        <v>0</v>
      </c>
      <c r="Q249" s="153">
        <v>0.00022</v>
      </c>
      <c r="R249" s="153">
        <f>Q249*H249</f>
        <v>0.001188</v>
      </c>
      <c r="S249" s="153">
        <v>0</v>
      </c>
      <c r="T249" s="154">
        <f>S249*H249</f>
        <v>0</v>
      </c>
      <c r="U249" s="31"/>
      <c r="V249" s="31"/>
      <c r="W249" s="31"/>
      <c r="X249" s="31"/>
      <c r="Y249" s="31"/>
      <c r="Z249" s="31"/>
      <c r="AA249" s="31"/>
      <c r="AB249" s="31"/>
      <c r="AC249" s="31"/>
      <c r="AD249" s="31"/>
      <c r="AE249" s="31"/>
      <c r="AR249" s="155" t="s">
        <v>208</v>
      </c>
      <c r="AT249" s="155" t="s">
        <v>196</v>
      </c>
      <c r="AU249" s="155" t="s">
        <v>96</v>
      </c>
      <c r="AY249" s="15" t="s">
        <v>195</v>
      </c>
      <c r="BE249" s="156">
        <f>IF(N249="základní",J249,0)</f>
        <v>0</v>
      </c>
      <c r="BF249" s="156">
        <f>IF(N249="snížená",J249,0)</f>
        <v>0</v>
      </c>
      <c r="BG249" s="156">
        <f>IF(N249="zákl. přenesená",J249,0)</f>
        <v>0</v>
      </c>
      <c r="BH249" s="156">
        <f>IF(N249="sníž. přenesená",J249,0)</f>
        <v>0</v>
      </c>
      <c r="BI249" s="156">
        <f>IF(N249="nulová",J249,0)</f>
        <v>0</v>
      </c>
      <c r="BJ249" s="15" t="s">
        <v>93</v>
      </c>
      <c r="BK249" s="156">
        <f>ROUND(I249*H249,2)</f>
        <v>0</v>
      </c>
      <c r="BL249" s="15" t="s">
        <v>208</v>
      </c>
      <c r="BM249" s="155" t="s">
        <v>520</v>
      </c>
    </row>
    <row r="250" spans="1:47" s="2" customFormat="1" ht="29.25">
      <c r="A250" s="31"/>
      <c r="B250" s="32"/>
      <c r="C250" s="184"/>
      <c r="D250" s="201" t="s">
        <v>202</v>
      </c>
      <c r="E250" s="184"/>
      <c r="F250" s="202" t="s">
        <v>521</v>
      </c>
      <c r="G250" s="184"/>
      <c r="H250" s="184"/>
      <c r="I250" s="157"/>
      <c r="J250" s="184"/>
      <c r="K250" s="31"/>
      <c r="L250" s="32"/>
      <c r="M250" s="158"/>
      <c r="N250" s="159"/>
      <c r="O250" s="57"/>
      <c r="P250" s="57"/>
      <c r="Q250" s="57"/>
      <c r="R250" s="57"/>
      <c r="S250" s="57"/>
      <c r="T250" s="58"/>
      <c r="U250" s="31"/>
      <c r="V250" s="31"/>
      <c r="W250" s="31"/>
      <c r="X250" s="31"/>
      <c r="Y250" s="31"/>
      <c r="Z250" s="31"/>
      <c r="AA250" s="31"/>
      <c r="AB250" s="31"/>
      <c r="AC250" s="31"/>
      <c r="AD250" s="31"/>
      <c r="AE250" s="31"/>
      <c r="AT250" s="15" t="s">
        <v>202</v>
      </c>
      <c r="AU250" s="15" t="s">
        <v>96</v>
      </c>
    </row>
    <row r="251" spans="2:51" s="13" customFormat="1" ht="12">
      <c r="B251" s="160"/>
      <c r="C251" s="186"/>
      <c r="D251" s="201" t="s">
        <v>257</v>
      </c>
      <c r="E251" s="203" t="s">
        <v>1</v>
      </c>
      <c r="F251" s="204" t="s">
        <v>914</v>
      </c>
      <c r="G251" s="186"/>
      <c r="H251" s="205">
        <v>5.4</v>
      </c>
      <c r="I251" s="162"/>
      <c r="J251" s="186"/>
      <c r="L251" s="160"/>
      <c r="M251" s="163"/>
      <c r="N251" s="164"/>
      <c r="O251" s="164"/>
      <c r="P251" s="164"/>
      <c r="Q251" s="164"/>
      <c r="R251" s="164"/>
      <c r="S251" s="164"/>
      <c r="T251" s="165"/>
      <c r="AT251" s="161" t="s">
        <v>257</v>
      </c>
      <c r="AU251" s="161" t="s">
        <v>96</v>
      </c>
      <c r="AV251" s="13" t="s">
        <v>96</v>
      </c>
      <c r="AW251" s="13" t="s">
        <v>40</v>
      </c>
      <c r="AX251" s="13" t="s">
        <v>93</v>
      </c>
      <c r="AY251" s="161" t="s">
        <v>195</v>
      </c>
    </row>
    <row r="252" spans="1:65" s="2" customFormat="1" ht="24.2" customHeight="1">
      <c r="A252" s="31"/>
      <c r="B252" s="148"/>
      <c r="C252" s="196" t="s">
        <v>502</v>
      </c>
      <c r="D252" s="196" t="s">
        <v>196</v>
      </c>
      <c r="E252" s="197" t="s">
        <v>524</v>
      </c>
      <c r="F252" s="198" t="s">
        <v>525</v>
      </c>
      <c r="G252" s="199" t="s">
        <v>312</v>
      </c>
      <c r="H252" s="200">
        <v>5.4</v>
      </c>
      <c r="I252" s="149"/>
      <c r="J252" s="183">
        <f>ROUND(I252*H252,2)</f>
        <v>0</v>
      </c>
      <c r="K252" s="150"/>
      <c r="L252" s="32"/>
      <c r="M252" s="151" t="s">
        <v>1</v>
      </c>
      <c r="N252" s="152" t="s">
        <v>50</v>
      </c>
      <c r="O252" s="57"/>
      <c r="P252" s="153">
        <f>O252*H252</f>
        <v>0</v>
      </c>
      <c r="Q252" s="153">
        <v>0</v>
      </c>
      <c r="R252" s="153">
        <f>Q252*H252</f>
        <v>0</v>
      </c>
      <c r="S252" s="153">
        <v>0</v>
      </c>
      <c r="T252" s="154">
        <f>S252*H252</f>
        <v>0</v>
      </c>
      <c r="U252" s="31"/>
      <c r="V252" s="31"/>
      <c r="W252" s="31"/>
      <c r="X252" s="31"/>
      <c r="Y252" s="31"/>
      <c r="Z252" s="31"/>
      <c r="AA252" s="31"/>
      <c r="AB252" s="31"/>
      <c r="AC252" s="31"/>
      <c r="AD252" s="31"/>
      <c r="AE252" s="31"/>
      <c r="AR252" s="155" t="s">
        <v>208</v>
      </c>
      <c r="AT252" s="155" t="s">
        <v>196</v>
      </c>
      <c r="AU252" s="155" t="s">
        <v>96</v>
      </c>
      <c r="AY252" s="15" t="s">
        <v>195</v>
      </c>
      <c r="BE252" s="156">
        <f>IF(N252="základní",J252,0)</f>
        <v>0</v>
      </c>
      <c r="BF252" s="156">
        <f>IF(N252="snížená",J252,0)</f>
        <v>0</v>
      </c>
      <c r="BG252" s="156">
        <f>IF(N252="zákl. přenesená",J252,0)</f>
        <v>0</v>
      </c>
      <c r="BH252" s="156">
        <f>IF(N252="sníž. přenesená",J252,0)</f>
        <v>0</v>
      </c>
      <c r="BI252" s="156">
        <f>IF(N252="nulová",J252,0)</f>
        <v>0</v>
      </c>
      <c r="BJ252" s="15" t="s">
        <v>93</v>
      </c>
      <c r="BK252" s="156">
        <f>ROUND(I252*H252,2)</f>
        <v>0</v>
      </c>
      <c r="BL252" s="15" t="s">
        <v>208</v>
      </c>
      <c r="BM252" s="155" t="s">
        <v>526</v>
      </c>
    </row>
    <row r="253" spans="1:47" s="2" customFormat="1" ht="29.25">
      <c r="A253" s="31"/>
      <c r="B253" s="32"/>
      <c r="C253" s="184"/>
      <c r="D253" s="201" t="s">
        <v>202</v>
      </c>
      <c r="E253" s="184"/>
      <c r="F253" s="202" t="s">
        <v>527</v>
      </c>
      <c r="G253" s="184"/>
      <c r="H253" s="184"/>
      <c r="I253" s="157"/>
      <c r="J253" s="184"/>
      <c r="K253" s="31"/>
      <c r="L253" s="32"/>
      <c r="M253" s="158"/>
      <c r="N253" s="159"/>
      <c r="O253" s="57"/>
      <c r="P253" s="57"/>
      <c r="Q253" s="57"/>
      <c r="R253" s="57"/>
      <c r="S253" s="57"/>
      <c r="T253" s="58"/>
      <c r="U253" s="31"/>
      <c r="V253" s="31"/>
      <c r="W253" s="31"/>
      <c r="X253" s="31"/>
      <c r="Y253" s="31"/>
      <c r="Z253" s="31"/>
      <c r="AA253" s="31"/>
      <c r="AB253" s="31"/>
      <c r="AC253" s="31"/>
      <c r="AD253" s="31"/>
      <c r="AE253" s="31"/>
      <c r="AT253" s="15" t="s">
        <v>202</v>
      </c>
      <c r="AU253" s="15" t="s">
        <v>96</v>
      </c>
    </row>
    <row r="254" spans="2:51" s="13" customFormat="1" ht="12">
      <c r="B254" s="160"/>
      <c r="C254" s="186"/>
      <c r="D254" s="201" t="s">
        <v>257</v>
      </c>
      <c r="E254" s="203" t="s">
        <v>1</v>
      </c>
      <c r="F254" s="204" t="s">
        <v>914</v>
      </c>
      <c r="G254" s="186"/>
      <c r="H254" s="205">
        <v>5.4</v>
      </c>
      <c r="I254" s="162"/>
      <c r="J254" s="186"/>
      <c r="L254" s="160"/>
      <c r="M254" s="163"/>
      <c r="N254" s="164"/>
      <c r="O254" s="164"/>
      <c r="P254" s="164"/>
      <c r="Q254" s="164"/>
      <c r="R254" s="164"/>
      <c r="S254" s="164"/>
      <c r="T254" s="165"/>
      <c r="AT254" s="161" t="s">
        <v>257</v>
      </c>
      <c r="AU254" s="161" t="s">
        <v>96</v>
      </c>
      <c r="AV254" s="13" t="s">
        <v>96</v>
      </c>
      <c r="AW254" s="13" t="s">
        <v>40</v>
      </c>
      <c r="AX254" s="13" t="s">
        <v>93</v>
      </c>
      <c r="AY254" s="161" t="s">
        <v>195</v>
      </c>
    </row>
    <row r="255" spans="2:63" s="12" customFormat="1" ht="22.9" customHeight="1">
      <c r="B255" s="135"/>
      <c r="C255" s="192"/>
      <c r="D255" s="193" t="s">
        <v>84</v>
      </c>
      <c r="E255" s="195" t="s">
        <v>216</v>
      </c>
      <c r="F255" s="195" t="s">
        <v>528</v>
      </c>
      <c r="G255" s="192"/>
      <c r="H255" s="192"/>
      <c r="I255" s="138"/>
      <c r="J255" s="185">
        <f>BK255</f>
        <v>0</v>
      </c>
      <c r="L255" s="135"/>
      <c r="M255" s="140"/>
      <c r="N255" s="141"/>
      <c r="O255" s="141"/>
      <c r="P255" s="142">
        <f>SUM(P256:P258)</f>
        <v>0</v>
      </c>
      <c r="Q255" s="141"/>
      <c r="R255" s="142">
        <f>SUM(R256:R258)</f>
        <v>0.016</v>
      </c>
      <c r="S255" s="141"/>
      <c r="T255" s="143">
        <f>SUM(T256:T258)</f>
        <v>0</v>
      </c>
      <c r="AR255" s="136" t="s">
        <v>93</v>
      </c>
      <c r="AT255" s="144" t="s">
        <v>84</v>
      </c>
      <c r="AU255" s="144" t="s">
        <v>93</v>
      </c>
      <c r="AY255" s="136" t="s">
        <v>195</v>
      </c>
      <c r="BK255" s="145">
        <f>SUM(BK256:BK258)</f>
        <v>0</v>
      </c>
    </row>
    <row r="256" spans="1:65" s="2" customFormat="1" ht="16.5" customHeight="1">
      <c r="A256" s="31"/>
      <c r="B256" s="148"/>
      <c r="C256" s="196" t="s">
        <v>507</v>
      </c>
      <c r="D256" s="196" t="s">
        <v>196</v>
      </c>
      <c r="E256" s="197" t="s">
        <v>530</v>
      </c>
      <c r="F256" s="198" t="s">
        <v>531</v>
      </c>
      <c r="G256" s="199" t="s">
        <v>532</v>
      </c>
      <c r="H256" s="200">
        <v>2</v>
      </c>
      <c r="I256" s="149"/>
      <c r="J256" s="183">
        <f>ROUND(I256*H256,2)</f>
        <v>0</v>
      </c>
      <c r="K256" s="150"/>
      <c r="L256" s="32"/>
      <c r="M256" s="151" t="s">
        <v>1</v>
      </c>
      <c r="N256" s="152" t="s">
        <v>50</v>
      </c>
      <c r="O256" s="57"/>
      <c r="P256" s="153">
        <f>O256*H256</f>
        <v>0</v>
      </c>
      <c r="Q256" s="153">
        <v>0.008</v>
      </c>
      <c r="R256" s="153">
        <f>Q256*H256</f>
        <v>0.016</v>
      </c>
      <c r="S256" s="153">
        <v>0</v>
      </c>
      <c r="T256" s="154">
        <f>S256*H256</f>
        <v>0</v>
      </c>
      <c r="U256" s="31"/>
      <c r="V256" s="31"/>
      <c r="W256" s="31"/>
      <c r="X256" s="31"/>
      <c r="Y256" s="31"/>
      <c r="Z256" s="31"/>
      <c r="AA256" s="31"/>
      <c r="AB256" s="31"/>
      <c r="AC256" s="31"/>
      <c r="AD256" s="31"/>
      <c r="AE256" s="31"/>
      <c r="AR256" s="155" t="s">
        <v>208</v>
      </c>
      <c r="AT256" s="155" t="s">
        <v>196</v>
      </c>
      <c r="AU256" s="155" t="s">
        <v>96</v>
      </c>
      <c r="AY256" s="15" t="s">
        <v>195</v>
      </c>
      <c r="BE256" s="156">
        <f>IF(N256="základní",J256,0)</f>
        <v>0</v>
      </c>
      <c r="BF256" s="156">
        <f>IF(N256="snížená",J256,0)</f>
        <v>0</v>
      </c>
      <c r="BG256" s="156">
        <f>IF(N256="zákl. přenesená",J256,0)</f>
        <v>0</v>
      </c>
      <c r="BH256" s="156">
        <f>IF(N256="sníž. přenesená",J256,0)</f>
        <v>0</v>
      </c>
      <c r="BI256" s="156">
        <f>IF(N256="nulová",J256,0)</f>
        <v>0</v>
      </c>
      <c r="BJ256" s="15" t="s">
        <v>93</v>
      </c>
      <c r="BK256" s="156">
        <f>ROUND(I256*H256,2)</f>
        <v>0</v>
      </c>
      <c r="BL256" s="15" t="s">
        <v>208</v>
      </c>
      <c r="BM256" s="155" t="s">
        <v>533</v>
      </c>
    </row>
    <row r="257" spans="1:47" s="2" customFormat="1" ht="39">
      <c r="A257" s="31"/>
      <c r="B257" s="32"/>
      <c r="C257" s="184"/>
      <c r="D257" s="201" t="s">
        <v>202</v>
      </c>
      <c r="E257" s="184"/>
      <c r="F257" s="202" t="s">
        <v>534</v>
      </c>
      <c r="G257" s="184"/>
      <c r="H257" s="184"/>
      <c r="I257" s="157"/>
      <c r="J257" s="184"/>
      <c r="K257" s="31"/>
      <c r="L257" s="32"/>
      <c r="M257" s="158"/>
      <c r="N257" s="159"/>
      <c r="O257" s="57"/>
      <c r="P257" s="57"/>
      <c r="Q257" s="57"/>
      <c r="R257" s="57"/>
      <c r="S257" s="57"/>
      <c r="T257" s="58"/>
      <c r="U257" s="31"/>
      <c r="V257" s="31"/>
      <c r="W257" s="31"/>
      <c r="X257" s="31"/>
      <c r="Y257" s="31"/>
      <c r="Z257" s="31"/>
      <c r="AA257" s="31"/>
      <c r="AB257" s="31"/>
      <c r="AC257" s="31"/>
      <c r="AD257" s="31"/>
      <c r="AE257" s="31"/>
      <c r="AT257" s="15" t="s">
        <v>202</v>
      </c>
      <c r="AU257" s="15" t="s">
        <v>96</v>
      </c>
    </row>
    <row r="258" spans="2:51" s="13" customFormat="1" ht="12">
      <c r="B258" s="160"/>
      <c r="C258" s="186"/>
      <c r="D258" s="201" t="s">
        <v>257</v>
      </c>
      <c r="E258" s="203" t="s">
        <v>1</v>
      </c>
      <c r="F258" s="204" t="s">
        <v>96</v>
      </c>
      <c r="G258" s="186"/>
      <c r="H258" s="205">
        <v>2</v>
      </c>
      <c r="I258" s="162"/>
      <c r="J258" s="186"/>
      <c r="L258" s="160"/>
      <c r="M258" s="163"/>
      <c r="N258" s="164"/>
      <c r="O258" s="164"/>
      <c r="P258" s="164"/>
      <c r="Q258" s="164"/>
      <c r="R258" s="164"/>
      <c r="S258" s="164"/>
      <c r="T258" s="165"/>
      <c r="AT258" s="161" t="s">
        <v>257</v>
      </c>
      <c r="AU258" s="161" t="s">
        <v>96</v>
      </c>
      <c r="AV258" s="13" t="s">
        <v>96</v>
      </c>
      <c r="AW258" s="13" t="s">
        <v>40</v>
      </c>
      <c r="AX258" s="13" t="s">
        <v>93</v>
      </c>
      <c r="AY258" s="161" t="s">
        <v>195</v>
      </c>
    </row>
    <row r="259" spans="2:63" s="12" customFormat="1" ht="22.9" customHeight="1">
      <c r="B259" s="135"/>
      <c r="C259" s="192"/>
      <c r="D259" s="193" t="s">
        <v>84</v>
      </c>
      <c r="E259" s="195" t="s">
        <v>224</v>
      </c>
      <c r="F259" s="195" t="s">
        <v>535</v>
      </c>
      <c r="G259" s="192"/>
      <c r="H259" s="192"/>
      <c r="I259" s="138"/>
      <c r="J259" s="185">
        <f>BK259</f>
        <v>0</v>
      </c>
      <c r="L259" s="135"/>
      <c r="M259" s="140"/>
      <c r="N259" s="141"/>
      <c r="O259" s="141"/>
      <c r="P259" s="142">
        <f>SUM(P260:P340)</f>
        <v>0</v>
      </c>
      <c r="Q259" s="141"/>
      <c r="R259" s="142">
        <f>SUM(R260:R340)</f>
        <v>7.457800000000001</v>
      </c>
      <c r="S259" s="141"/>
      <c r="T259" s="143">
        <f>SUM(T260:T340)</f>
        <v>0</v>
      </c>
      <c r="AR259" s="136" t="s">
        <v>93</v>
      </c>
      <c r="AT259" s="144" t="s">
        <v>84</v>
      </c>
      <c r="AU259" s="144" t="s">
        <v>93</v>
      </c>
      <c r="AY259" s="136" t="s">
        <v>195</v>
      </c>
      <c r="BK259" s="145">
        <f>SUM(BK260:BK340)</f>
        <v>0</v>
      </c>
    </row>
    <row r="260" spans="1:65" s="2" customFormat="1" ht="16.5" customHeight="1">
      <c r="A260" s="31"/>
      <c r="B260" s="148"/>
      <c r="C260" s="206" t="s">
        <v>512</v>
      </c>
      <c r="D260" s="206" t="s">
        <v>327</v>
      </c>
      <c r="E260" s="207" t="s">
        <v>537</v>
      </c>
      <c r="F260" s="208" t="s">
        <v>538</v>
      </c>
      <c r="G260" s="209" t="s">
        <v>312</v>
      </c>
      <c r="H260" s="210">
        <v>25.7</v>
      </c>
      <c r="I260" s="170"/>
      <c r="J260" s="187">
        <f>ROUND(I260*H260,2)</f>
        <v>0</v>
      </c>
      <c r="K260" s="171"/>
      <c r="L260" s="172"/>
      <c r="M260" s="173" t="s">
        <v>1</v>
      </c>
      <c r="N260" s="174" t="s">
        <v>50</v>
      </c>
      <c r="O260" s="57"/>
      <c r="P260" s="153">
        <f>O260*H260</f>
        <v>0</v>
      </c>
      <c r="Q260" s="153">
        <v>0</v>
      </c>
      <c r="R260" s="153">
        <f>Q260*H260</f>
        <v>0</v>
      </c>
      <c r="S260" s="153">
        <v>0</v>
      </c>
      <c r="T260" s="154">
        <f>S260*H260</f>
        <v>0</v>
      </c>
      <c r="U260" s="31"/>
      <c r="V260" s="31"/>
      <c r="W260" s="31"/>
      <c r="X260" s="31"/>
      <c r="Y260" s="31"/>
      <c r="Z260" s="31"/>
      <c r="AA260" s="31"/>
      <c r="AB260" s="31"/>
      <c r="AC260" s="31"/>
      <c r="AD260" s="31"/>
      <c r="AE260" s="31"/>
      <c r="AR260" s="155" t="s">
        <v>539</v>
      </c>
      <c r="AT260" s="155" t="s">
        <v>327</v>
      </c>
      <c r="AU260" s="155" t="s">
        <v>96</v>
      </c>
      <c r="AY260" s="15" t="s">
        <v>195</v>
      </c>
      <c r="BE260" s="156">
        <f>IF(N260="základní",J260,0)</f>
        <v>0</v>
      </c>
      <c r="BF260" s="156">
        <f>IF(N260="snížená",J260,0)</f>
        <v>0</v>
      </c>
      <c r="BG260" s="156">
        <f>IF(N260="zákl. přenesená",J260,0)</f>
        <v>0</v>
      </c>
      <c r="BH260" s="156">
        <f>IF(N260="sníž. přenesená",J260,0)</f>
        <v>0</v>
      </c>
      <c r="BI260" s="156">
        <f>IF(N260="nulová",J260,0)</f>
        <v>0</v>
      </c>
      <c r="BJ260" s="15" t="s">
        <v>93</v>
      </c>
      <c r="BK260" s="156">
        <f>ROUND(I260*H260,2)</f>
        <v>0</v>
      </c>
      <c r="BL260" s="15" t="s">
        <v>539</v>
      </c>
      <c r="BM260" s="155" t="s">
        <v>540</v>
      </c>
    </row>
    <row r="261" spans="1:47" s="2" customFormat="1" ht="12">
      <c r="A261" s="31"/>
      <c r="B261" s="32"/>
      <c r="C261" s="184"/>
      <c r="D261" s="201" t="s">
        <v>202</v>
      </c>
      <c r="E261" s="184"/>
      <c r="F261" s="202" t="s">
        <v>538</v>
      </c>
      <c r="G261" s="184"/>
      <c r="H261" s="184"/>
      <c r="I261" s="157"/>
      <c r="J261" s="184"/>
      <c r="K261" s="31"/>
      <c r="L261" s="32"/>
      <c r="M261" s="158"/>
      <c r="N261" s="159"/>
      <c r="O261" s="57"/>
      <c r="P261" s="57"/>
      <c r="Q261" s="57"/>
      <c r="R261" s="57"/>
      <c r="S261" s="57"/>
      <c r="T261" s="58"/>
      <c r="U261" s="31"/>
      <c r="V261" s="31"/>
      <c r="W261" s="31"/>
      <c r="X261" s="31"/>
      <c r="Y261" s="31"/>
      <c r="Z261" s="31"/>
      <c r="AA261" s="31"/>
      <c r="AB261" s="31"/>
      <c r="AC261" s="31"/>
      <c r="AD261" s="31"/>
      <c r="AE261" s="31"/>
      <c r="AT261" s="15" t="s">
        <v>202</v>
      </c>
      <c r="AU261" s="15" t="s">
        <v>96</v>
      </c>
    </row>
    <row r="262" spans="2:51" s="13" customFormat="1" ht="12">
      <c r="B262" s="160"/>
      <c r="C262" s="186"/>
      <c r="D262" s="201" t="s">
        <v>257</v>
      </c>
      <c r="E262" s="203" t="s">
        <v>1</v>
      </c>
      <c r="F262" s="204" t="s">
        <v>909</v>
      </c>
      <c r="G262" s="186"/>
      <c r="H262" s="205">
        <v>25.7</v>
      </c>
      <c r="I262" s="162"/>
      <c r="J262" s="186"/>
      <c r="L262" s="160"/>
      <c r="M262" s="163"/>
      <c r="N262" s="164"/>
      <c r="O262" s="164"/>
      <c r="P262" s="164"/>
      <c r="Q262" s="164"/>
      <c r="R262" s="164"/>
      <c r="S262" s="164"/>
      <c r="T262" s="165"/>
      <c r="AT262" s="161" t="s">
        <v>257</v>
      </c>
      <c r="AU262" s="161" t="s">
        <v>96</v>
      </c>
      <c r="AV262" s="13" t="s">
        <v>96</v>
      </c>
      <c r="AW262" s="13" t="s">
        <v>40</v>
      </c>
      <c r="AX262" s="13" t="s">
        <v>93</v>
      </c>
      <c r="AY262" s="161" t="s">
        <v>195</v>
      </c>
    </row>
    <row r="263" spans="1:65" s="2" customFormat="1" ht="24.2" customHeight="1">
      <c r="A263" s="31"/>
      <c r="B263" s="148"/>
      <c r="C263" s="196" t="s">
        <v>517</v>
      </c>
      <c r="D263" s="196" t="s">
        <v>196</v>
      </c>
      <c r="E263" s="197" t="s">
        <v>542</v>
      </c>
      <c r="F263" s="198" t="s">
        <v>543</v>
      </c>
      <c r="G263" s="199" t="s">
        <v>312</v>
      </c>
      <c r="H263" s="200">
        <v>10</v>
      </c>
      <c r="I263" s="149"/>
      <c r="J263" s="183">
        <f>ROUND(I263*H263,2)</f>
        <v>0</v>
      </c>
      <c r="K263" s="150"/>
      <c r="L263" s="32"/>
      <c r="M263" s="151" t="s">
        <v>1</v>
      </c>
      <c r="N263" s="152" t="s">
        <v>50</v>
      </c>
      <c r="O263" s="57"/>
      <c r="P263" s="153">
        <f>O263*H263</f>
        <v>0</v>
      </c>
      <c r="Q263" s="153">
        <v>0</v>
      </c>
      <c r="R263" s="153">
        <f>Q263*H263</f>
        <v>0</v>
      </c>
      <c r="S263" s="153">
        <v>0</v>
      </c>
      <c r="T263" s="154">
        <f>S263*H263</f>
        <v>0</v>
      </c>
      <c r="U263" s="31"/>
      <c r="V263" s="31"/>
      <c r="W263" s="31"/>
      <c r="X263" s="31"/>
      <c r="Y263" s="31"/>
      <c r="Z263" s="31"/>
      <c r="AA263" s="31"/>
      <c r="AB263" s="31"/>
      <c r="AC263" s="31"/>
      <c r="AD263" s="31"/>
      <c r="AE263" s="31"/>
      <c r="AR263" s="155" t="s">
        <v>208</v>
      </c>
      <c r="AT263" s="155" t="s">
        <v>196</v>
      </c>
      <c r="AU263" s="155" t="s">
        <v>96</v>
      </c>
      <c r="AY263" s="15" t="s">
        <v>195</v>
      </c>
      <c r="BE263" s="156">
        <f>IF(N263="základní",J263,0)</f>
        <v>0</v>
      </c>
      <c r="BF263" s="156">
        <f>IF(N263="snížená",J263,0)</f>
        <v>0</v>
      </c>
      <c r="BG263" s="156">
        <f>IF(N263="zákl. přenesená",J263,0)</f>
        <v>0</v>
      </c>
      <c r="BH263" s="156">
        <f>IF(N263="sníž. přenesená",J263,0)</f>
        <v>0</v>
      </c>
      <c r="BI263" s="156">
        <f>IF(N263="nulová",J263,0)</f>
        <v>0</v>
      </c>
      <c r="BJ263" s="15" t="s">
        <v>93</v>
      </c>
      <c r="BK263" s="156">
        <f>ROUND(I263*H263,2)</f>
        <v>0</v>
      </c>
      <c r="BL263" s="15" t="s">
        <v>208</v>
      </c>
      <c r="BM263" s="155" t="s">
        <v>544</v>
      </c>
    </row>
    <row r="264" spans="1:47" s="2" customFormat="1" ht="19.5">
      <c r="A264" s="31"/>
      <c r="B264" s="32"/>
      <c r="C264" s="184"/>
      <c r="D264" s="201" t="s">
        <v>202</v>
      </c>
      <c r="E264" s="184"/>
      <c r="F264" s="202" t="s">
        <v>545</v>
      </c>
      <c r="G264" s="184"/>
      <c r="H264" s="184"/>
      <c r="I264" s="157"/>
      <c r="J264" s="184"/>
      <c r="K264" s="31"/>
      <c r="L264" s="32"/>
      <c r="M264" s="158"/>
      <c r="N264" s="159"/>
      <c r="O264" s="57"/>
      <c r="P264" s="57"/>
      <c r="Q264" s="57"/>
      <c r="R264" s="57"/>
      <c r="S264" s="57"/>
      <c r="T264" s="58"/>
      <c r="U264" s="31"/>
      <c r="V264" s="31"/>
      <c r="W264" s="31"/>
      <c r="X264" s="31"/>
      <c r="Y264" s="31"/>
      <c r="Z264" s="31"/>
      <c r="AA264" s="31"/>
      <c r="AB264" s="31"/>
      <c r="AC264" s="31"/>
      <c r="AD264" s="31"/>
      <c r="AE264" s="31"/>
      <c r="AT264" s="15" t="s">
        <v>202</v>
      </c>
      <c r="AU264" s="15" t="s">
        <v>96</v>
      </c>
    </row>
    <row r="265" spans="2:51" s="13" customFormat="1" ht="12">
      <c r="B265" s="160"/>
      <c r="C265" s="186"/>
      <c r="D265" s="201" t="s">
        <v>257</v>
      </c>
      <c r="E265" s="203" t="s">
        <v>1</v>
      </c>
      <c r="F265" s="204" t="s">
        <v>234</v>
      </c>
      <c r="G265" s="186"/>
      <c r="H265" s="205">
        <v>10</v>
      </c>
      <c r="I265" s="162"/>
      <c r="J265" s="186"/>
      <c r="L265" s="160"/>
      <c r="M265" s="163"/>
      <c r="N265" s="164"/>
      <c r="O265" s="164"/>
      <c r="P265" s="164"/>
      <c r="Q265" s="164"/>
      <c r="R265" s="164"/>
      <c r="S265" s="164"/>
      <c r="T265" s="165"/>
      <c r="AT265" s="161" t="s">
        <v>257</v>
      </c>
      <c r="AU265" s="161" t="s">
        <v>96</v>
      </c>
      <c r="AV265" s="13" t="s">
        <v>96</v>
      </c>
      <c r="AW265" s="13" t="s">
        <v>40</v>
      </c>
      <c r="AX265" s="13" t="s">
        <v>93</v>
      </c>
      <c r="AY265" s="161" t="s">
        <v>195</v>
      </c>
    </row>
    <row r="266" spans="1:65" s="2" customFormat="1" ht="37.9" customHeight="1">
      <c r="A266" s="31"/>
      <c r="B266" s="148"/>
      <c r="C266" s="206" t="s">
        <v>523</v>
      </c>
      <c r="D266" s="206" t="s">
        <v>327</v>
      </c>
      <c r="E266" s="207" t="s">
        <v>547</v>
      </c>
      <c r="F266" s="208" t="s">
        <v>548</v>
      </c>
      <c r="G266" s="209" t="s">
        <v>312</v>
      </c>
      <c r="H266" s="210">
        <v>10.3</v>
      </c>
      <c r="I266" s="170"/>
      <c r="J266" s="187">
        <f>ROUND(I266*H266,2)</f>
        <v>0</v>
      </c>
      <c r="K266" s="171"/>
      <c r="L266" s="172"/>
      <c r="M266" s="173" t="s">
        <v>1</v>
      </c>
      <c r="N266" s="174" t="s">
        <v>50</v>
      </c>
      <c r="O266" s="57"/>
      <c r="P266" s="153">
        <f>O266*H266</f>
        <v>0</v>
      </c>
      <c r="Q266" s="153">
        <v>0.00035</v>
      </c>
      <c r="R266" s="153">
        <f>Q266*H266</f>
        <v>0.003605</v>
      </c>
      <c r="S266" s="153">
        <v>0</v>
      </c>
      <c r="T266" s="154">
        <f>S266*H266</f>
        <v>0</v>
      </c>
      <c r="U266" s="31"/>
      <c r="V266" s="31"/>
      <c r="W266" s="31"/>
      <c r="X266" s="31"/>
      <c r="Y266" s="31"/>
      <c r="Z266" s="31"/>
      <c r="AA266" s="31"/>
      <c r="AB266" s="31"/>
      <c r="AC266" s="31"/>
      <c r="AD266" s="31"/>
      <c r="AE266" s="31"/>
      <c r="AR266" s="155" t="s">
        <v>224</v>
      </c>
      <c r="AT266" s="155" t="s">
        <v>327</v>
      </c>
      <c r="AU266" s="155" t="s">
        <v>96</v>
      </c>
      <c r="AY266" s="15" t="s">
        <v>195</v>
      </c>
      <c r="BE266" s="156">
        <f>IF(N266="základní",J266,0)</f>
        <v>0</v>
      </c>
      <c r="BF266" s="156">
        <f>IF(N266="snížená",J266,0)</f>
        <v>0</v>
      </c>
      <c r="BG266" s="156">
        <f>IF(N266="zákl. přenesená",J266,0)</f>
        <v>0</v>
      </c>
      <c r="BH266" s="156">
        <f>IF(N266="sníž. přenesená",J266,0)</f>
        <v>0</v>
      </c>
      <c r="BI266" s="156">
        <f>IF(N266="nulová",J266,0)</f>
        <v>0</v>
      </c>
      <c r="BJ266" s="15" t="s">
        <v>93</v>
      </c>
      <c r="BK266" s="156">
        <f>ROUND(I266*H266,2)</f>
        <v>0</v>
      </c>
      <c r="BL266" s="15" t="s">
        <v>208</v>
      </c>
      <c r="BM266" s="155" t="s">
        <v>549</v>
      </c>
    </row>
    <row r="267" spans="1:47" s="2" customFormat="1" ht="19.5">
      <c r="A267" s="31"/>
      <c r="B267" s="32"/>
      <c r="C267" s="184"/>
      <c r="D267" s="201" t="s">
        <v>202</v>
      </c>
      <c r="E267" s="184"/>
      <c r="F267" s="202" t="s">
        <v>548</v>
      </c>
      <c r="G267" s="184"/>
      <c r="H267" s="184"/>
      <c r="I267" s="157"/>
      <c r="J267" s="184"/>
      <c r="K267" s="31"/>
      <c r="L267" s="32"/>
      <c r="M267" s="158"/>
      <c r="N267" s="159"/>
      <c r="O267" s="57"/>
      <c r="P267" s="57"/>
      <c r="Q267" s="57"/>
      <c r="R267" s="57"/>
      <c r="S267" s="57"/>
      <c r="T267" s="58"/>
      <c r="U267" s="31"/>
      <c r="V267" s="31"/>
      <c r="W267" s="31"/>
      <c r="X267" s="31"/>
      <c r="Y267" s="31"/>
      <c r="Z267" s="31"/>
      <c r="AA267" s="31"/>
      <c r="AB267" s="31"/>
      <c r="AC267" s="31"/>
      <c r="AD267" s="31"/>
      <c r="AE267" s="31"/>
      <c r="AT267" s="15" t="s">
        <v>202</v>
      </c>
      <c r="AU267" s="15" t="s">
        <v>96</v>
      </c>
    </row>
    <row r="268" spans="2:51" s="13" customFormat="1" ht="12">
      <c r="B268" s="160"/>
      <c r="C268" s="186"/>
      <c r="D268" s="201" t="s">
        <v>257</v>
      </c>
      <c r="E268" s="203" t="s">
        <v>1</v>
      </c>
      <c r="F268" s="204" t="s">
        <v>234</v>
      </c>
      <c r="G268" s="186"/>
      <c r="H268" s="205">
        <v>10</v>
      </c>
      <c r="I268" s="162"/>
      <c r="J268" s="186"/>
      <c r="L268" s="160"/>
      <c r="M268" s="163"/>
      <c r="N268" s="164"/>
      <c r="O268" s="164"/>
      <c r="P268" s="164"/>
      <c r="Q268" s="164"/>
      <c r="R268" s="164"/>
      <c r="S268" s="164"/>
      <c r="T268" s="165"/>
      <c r="AT268" s="161" t="s">
        <v>257</v>
      </c>
      <c r="AU268" s="161" t="s">
        <v>96</v>
      </c>
      <c r="AV268" s="13" t="s">
        <v>96</v>
      </c>
      <c r="AW268" s="13" t="s">
        <v>40</v>
      </c>
      <c r="AX268" s="13" t="s">
        <v>93</v>
      </c>
      <c r="AY268" s="161" t="s">
        <v>195</v>
      </c>
    </row>
    <row r="269" spans="2:51" s="13" customFormat="1" ht="12">
      <c r="B269" s="160"/>
      <c r="C269" s="186"/>
      <c r="D269" s="201" t="s">
        <v>257</v>
      </c>
      <c r="E269" s="186"/>
      <c r="F269" s="204" t="s">
        <v>915</v>
      </c>
      <c r="G269" s="186"/>
      <c r="H269" s="205">
        <v>10.3</v>
      </c>
      <c r="I269" s="162"/>
      <c r="J269" s="186"/>
      <c r="L269" s="160"/>
      <c r="M269" s="163"/>
      <c r="N269" s="164"/>
      <c r="O269" s="164"/>
      <c r="P269" s="164"/>
      <c r="Q269" s="164"/>
      <c r="R269" s="164"/>
      <c r="S269" s="164"/>
      <c r="T269" s="165"/>
      <c r="AT269" s="161" t="s">
        <v>257</v>
      </c>
      <c r="AU269" s="161" t="s">
        <v>96</v>
      </c>
      <c r="AV269" s="13" t="s">
        <v>96</v>
      </c>
      <c r="AW269" s="13" t="s">
        <v>3</v>
      </c>
      <c r="AX269" s="13" t="s">
        <v>93</v>
      </c>
      <c r="AY269" s="161" t="s">
        <v>195</v>
      </c>
    </row>
    <row r="270" spans="1:65" s="2" customFormat="1" ht="33" customHeight="1">
      <c r="A270" s="31"/>
      <c r="B270" s="148"/>
      <c r="C270" s="196" t="s">
        <v>529</v>
      </c>
      <c r="D270" s="196" t="s">
        <v>196</v>
      </c>
      <c r="E270" s="197" t="s">
        <v>552</v>
      </c>
      <c r="F270" s="198" t="s">
        <v>553</v>
      </c>
      <c r="G270" s="199" t="s">
        <v>312</v>
      </c>
      <c r="H270" s="200">
        <v>25.7</v>
      </c>
      <c r="I270" s="149"/>
      <c r="J270" s="183">
        <f>ROUND(I270*H270,2)</f>
        <v>0</v>
      </c>
      <c r="K270" s="150"/>
      <c r="L270" s="32"/>
      <c r="M270" s="151" t="s">
        <v>1</v>
      </c>
      <c r="N270" s="152" t="s">
        <v>50</v>
      </c>
      <c r="O270" s="57"/>
      <c r="P270" s="153">
        <f>O270*H270</f>
        <v>0</v>
      </c>
      <c r="Q270" s="153">
        <v>2E-05</v>
      </c>
      <c r="R270" s="153">
        <f>Q270*H270</f>
        <v>0.000514</v>
      </c>
      <c r="S270" s="153">
        <v>0</v>
      </c>
      <c r="T270" s="154">
        <f>S270*H270</f>
        <v>0</v>
      </c>
      <c r="U270" s="31"/>
      <c r="V270" s="31"/>
      <c r="W270" s="31"/>
      <c r="X270" s="31"/>
      <c r="Y270" s="31"/>
      <c r="Z270" s="31"/>
      <c r="AA270" s="31"/>
      <c r="AB270" s="31"/>
      <c r="AC270" s="31"/>
      <c r="AD270" s="31"/>
      <c r="AE270" s="31"/>
      <c r="AR270" s="155" t="s">
        <v>208</v>
      </c>
      <c r="AT270" s="155" t="s">
        <v>196</v>
      </c>
      <c r="AU270" s="155" t="s">
        <v>96</v>
      </c>
      <c r="AY270" s="15" t="s">
        <v>195</v>
      </c>
      <c r="BE270" s="156">
        <f>IF(N270="základní",J270,0)</f>
        <v>0</v>
      </c>
      <c r="BF270" s="156">
        <f>IF(N270="snížená",J270,0)</f>
        <v>0</v>
      </c>
      <c r="BG270" s="156">
        <f>IF(N270="zákl. přenesená",J270,0)</f>
        <v>0</v>
      </c>
      <c r="BH270" s="156">
        <f>IF(N270="sníž. přenesená",J270,0)</f>
        <v>0</v>
      </c>
      <c r="BI270" s="156">
        <f>IF(N270="nulová",J270,0)</f>
        <v>0</v>
      </c>
      <c r="BJ270" s="15" t="s">
        <v>93</v>
      </c>
      <c r="BK270" s="156">
        <f>ROUND(I270*H270,2)</f>
        <v>0</v>
      </c>
      <c r="BL270" s="15" t="s">
        <v>208</v>
      </c>
      <c r="BM270" s="155" t="s">
        <v>554</v>
      </c>
    </row>
    <row r="271" spans="1:47" s="2" customFormat="1" ht="29.25">
      <c r="A271" s="31"/>
      <c r="B271" s="32"/>
      <c r="C271" s="184"/>
      <c r="D271" s="201" t="s">
        <v>202</v>
      </c>
      <c r="E271" s="184"/>
      <c r="F271" s="202" t="s">
        <v>555</v>
      </c>
      <c r="G271" s="184"/>
      <c r="H271" s="184"/>
      <c r="I271" s="157"/>
      <c r="J271" s="184"/>
      <c r="K271" s="31"/>
      <c r="L271" s="32"/>
      <c r="M271" s="158"/>
      <c r="N271" s="159"/>
      <c r="O271" s="57"/>
      <c r="P271" s="57"/>
      <c r="Q271" s="57"/>
      <c r="R271" s="57"/>
      <c r="S271" s="57"/>
      <c r="T271" s="58"/>
      <c r="U271" s="31"/>
      <c r="V271" s="31"/>
      <c r="W271" s="31"/>
      <c r="X271" s="31"/>
      <c r="Y271" s="31"/>
      <c r="Z271" s="31"/>
      <c r="AA271" s="31"/>
      <c r="AB271" s="31"/>
      <c r="AC271" s="31"/>
      <c r="AD271" s="31"/>
      <c r="AE271" s="31"/>
      <c r="AT271" s="15" t="s">
        <v>202</v>
      </c>
      <c r="AU271" s="15" t="s">
        <v>96</v>
      </c>
    </row>
    <row r="272" spans="2:51" s="13" customFormat="1" ht="12">
      <c r="B272" s="160"/>
      <c r="C272" s="186"/>
      <c r="D272" s="201" t="s">
        <v>257</v>
      </c>
      <c r="E272" s="203" t="s">
        <v>1</v>
      </c>
      <c r="F272" s="204" t="s">
        <v>909</v>
      </c>
      <c r="G272" s="186"/>
      <c r="H272" s="205">
        <v>25.7</v>
      </c>
      <c r="I272" s="162"/>
      <c r="J272" s="186"/>
      <c r="L272" s="160"/>
      <c r="M272" s="163"/>
      <c r="N272" s="164"/>
      <c r="O272" s="164"/>
      <c r="P272" s="164"/>
      <c r="Q272" s="164"/>
      <c r="R272" s="164"/>
      <c r="S272" s="164"/>
      <c r="T272" s="165"/>
      <c r="AT272" s="161" t="s">
        <v>257</v>
      </c>
      <c r="AU272" s="161" t="s">
        <v>96</v>
      </c>
      <c r="AV272" s="13" t="s">
        <v>96</v>
      </c>
      <c r="AW272" s="13" t="s">
        <v>40</v>
      </c>
      <c r="AX272" s="13" t="s">
        <v>93</v>
      </c>
      <c r="AY272" s="161" t="s">
        <v>195</v>
      </c>
    </row>
    <row r="273" spans="1:65" s="2" customFormat="1" ht="24.2" customHeight="1">
      <c r="A273" s="31"/>
      <c r="B273" s="148"/>
      <c r="C273" s="196" t="s">
        <v>536</v>
      </c>
      <c r="D273" s="196" t="s">
        <v>196</v>
      </c>
      <c r="E273" s="197" t="s">
        <v>916</v>
      </c>
      <c r="F273" s="198" t="s">
        <v>917</v>
      </c>
      <c r="G273" s="199" t="s">
        <v>482</v>
      </c>
      <c r="H273" s="200">
        <v>1</v>
      </c>
      <c r="I273" s="149"/>
      <c r="J273" s="183">
        <f>ROUND(I273*H273,2)</f>
        <v>0</v>
      </c>
      <c r="K273" s="150"/>
      <c r="L273" s="32"/>
      <c r="M273" s="151" t="s">
        <v>1</v>
      </c>
      <c r="N273" s="152" t="s">
        <v>50</v>
      </c>
      <c r="O273" s="57"/>
      <c r="P273" s="153">
        <f>O273*H273</f>
        <v>0</v>
      </c>
      <c r="Q273" s="153">
        <v>8E-05</v>
      </c>
      <c r="R273" s="153">
        <f>Q273*H273</f>
        <v>8E-05</v>
      </c>
      <c r="S273" s="153">
        <v>0</v>
      </c>
      <c r="T273" s="154">
        <f>S273*H273</f>
        <v>0</v>
      </c>
      <c r="U273" s="31"/>
      <c r="V273" s="31"/>
      <c r="W273" s="31"/>
      <c r="X273" s="31"/>
      <c r="Y273" s="31"/>
      <c r="Z273" s="31"/>
      <c r="AA273" s="31"/>
      <c r="AB273" s="31"/>
      <c r="AC273" s="31"/>
      <c r="AD273" s="31"/>
      <c r="AE273" s="31"/>
      <c r="AR273" s="155" t="s">
        <v>208</v>
      </c>
      <c r="AT273" s="155" t="s">
        <v>196</v>
      </c>
      <c r="AU273" s="155" t="s">
        <v>96</v>
      </c>
      <c r="AY273" s="15" t="s">
        <v>195</v>
      </c>
      <c r="BE273" s="156">
        <f>IF(N273="základní",J273,0)</f>
        <v>0</v>
      </c>
      <c r="BF273" s="156">
        <f>IF(N273="snížená",J273,0)</f>
        <v>0</v>
      </c>
      <c r="BG273" s="156">
        <f>IF(N273="zákl. přenesená",J273,0)</f>
        <v>0</v>
      </c>
      <c r="BH273" s="156">
        <f>IF(N273="sníž. přenesená",J273,0)</f>
        <v>0</v>
      </c>
      <c r="BI273" s="156">
        <f>IF(N273="nulová",J273,0)</f>
        <v>0</v>
      </c>
      <c r="BJ273" s="15" t="s">
        <v>93</v>
      </c>
      <c r="BK273" s="156">
        <f>ROUND(I273*H273,2)</f>
        <v>0</v>
      </c>
      <c r="BL273" s="15" t="s">
        <v>208</v>
      </c>
      <c r="BM273" s="155" t="s">
        <v>918</v>
      </c>
    </row>
    <row r="274" spans="1:47" s="2" customFormat="1" ht="19.5">
      <c r="A274" s="31"/>
      <c r="B274" s="32"/>
      <c r="C274" s="184"/>
      <c r="D274" s="201" t="s">
        <v>202</v>
      </c>
      <c r="E274" s="184"/>
      <c r="F274" s="202" t="s">
        <v>919</v>
      </c>
      <c r="G274" s="184"/>
      <c r="H274" s="184"/>
      <c r="I274" s="157"/>
      <c r="J274" s="184"/>
      <c r="K274" s="31"/>
      <c r="L274" s="32"/>
      <c r="M274" s="158"/>
      <c r="N274" s="159"/>
      <c r="O274" s="57"/>
      <c r="P274" s="57"/>
      <c r="Q274" s="57"/>
      <c r="R274" s="57"/>
      <c r="S274" s="57"/>
      <c r="T274" s="58"/>
      <c r="U274" s="31"/>
      <c r="V274" s="31"/>
      <c r="W274" s="31"/>
      <c r="X274" s="31"/>
      <c r="Y274" s="31"/>
      <c r="Z274" s="31"/>
      <c r="AA274" s="31"/>
      <c r="AB274" s="31"/>
      <c r="AC274" s="31"/>
      <c r="AD274" s="31"/>
      <c r="AE274" s="31"/>
      <c r="AT274" s="15" t="s">
        <v>202</v>
      </c>
      <c r="AU274" s="15" t="s">
        <v>96</v>
      </c>
    </row>
    <row r="275" spans="2:51" s="13" customFormat="1" ht="12">
      <c r="B275" s="160"/>
      <c r="C275" s="186"/>
      <c r="D275" s="201" t="s">
        <v>257</v>
      </c>
      <c r="E275" s="203" t="s">
        <v>1</v>
      </c>
      <c r="F275" s="204" t="s">
        <v>93</v>
      </c>
      <c r="G275" s="186"/>
      <c r="H275" s="205">
        <v>1</v>
      </c>
      <c r="I275" s="162"/>
      <c r="J275" s="186"/>
      <c r="L275" s="160"/>
      <c r="M275" s="163"/>
      <c r="N275" s="164"/>
      <c r="O275" s="164"/>
      <c r="P275" s="164"/>
      <c r="Q275" s="164"/>
      <c r="R275" s="164"/>
      <c r="S275" s="164"/>
      <c r="T275" s="165"/>
      <c r="AT275" s="161" t="s">
        <v>257</v>
      </c>
      <c r="AU275" s="161" t="s">
        <v>96</v>
      </c>
      <c r="AV275" s="13" t="s">
        <v>96</v>
      </c>
      <c r="AW275" s="13" t="s">
        <v>40</v>
      </c>
      <c r="AX275" s="13" t="s">
        <v>93</v>
      </c>
      <c r="AY275" s="161" t="s">
        <v>195</v>
      </c>
    </row>
    <row r="276" spans="1:65" s="2" customFormat="1" ht="16.5" customHeight="1">
      <c r="A276" s="31"/>
      <c r="B276" s="148"/>
      <c r="C276" s="206" t="s">
        <v>541</v>
      </c>
      <c r="D276" s="206" t="s">
        <v>327</v>
      </c>
      <c r="E276" s="207" t="s">
        <v>920</v>
      </c>
      <c r="F276" s="208" t="s">
        <v>921</v>
      </c>
      <c r="G276" s="209" t="s">
        <v>482</v>
      </c>
      <c r="H276" s="210">
        <v>1</v>
      </c>
      <c r="I276" s="170"/>
      <c r="J276" s="187">
        <f>ROUND(I276*H276,2)</f>
        <v>0</v>
      </c>
      <c r="K276" s="171"/>
      <c r="L276" s="172"/>
      <c r="M276" s="173" t="s">
        <v>1</v>
      </c>
      <c r="N276" s="174" t="s">
        <v>50</v>
      </c>
      <c r="O276" s="57"/>
      <c r="P276" s="153">
        <f>O276*H276</f>
        <v>0</v>
      </c>
      <c r="Q276" s="153">
        <v>0.0005</v>
      </c>
      <c r="R276" s="153">
        <f>Q276*H276</f>
        <v>0.0005</v>
      </c>
      <c r="S276" s="153">
        <v>0</v>
      </c>
      <c r="T276" s="154">
        <f>S276*H276</f>
        <v>0</v>
      </c>
      <c r="U276" s="31"/>
      <c r="V276" s="31"/>
      <c r="W276" s="31"/>
      <c r="X276" s="31"/>
      <c r="Y276" s="31"/>
      <c r="Z276" s="31"/>
      <c r="AA276" s="31"/>
      <c r="AB276" s="31"/>
      <c r="AC276" s="31"/>
      <c r="AD276" s="31"/>
      <c r="AE276" s="31"/>
      <c r="AR276" s="155" t="s">
        <v>224</v>
      </c>
      <c r="AT276" s="155" t="s">
        <v>327</v>
      </c>
      <c r="AU276" s="155" t="s">
        <v>96</v>
      </c>
      <c r="AY276" s="15" t="s">
        <v>195</v>
      </c>
      <c r="BE276" s="156">
        <f>IF(N276="základní",J276,0)</f>
        <v>0</v>
      </c>
      <c r="BF276" s="156">
        <f>IF(N276="snížená",J276,0)</f>
        <v>0</v>
      </c>
      <c r="BG276" s="156">
        <f>IF(N276="zákl. přenesená",J276,0)</f>
        <v>0</v>
      </c>
      <c r="BH276" s="156">
        <f>IF(N276="sníž. přenesená",J276,0)</f>
        <v>0</v>
      </c>
      <c r="BI276" s="156">
        <f>IF(N276="nulová",J276,0)</f>
        <v>0</v>
      </c>
      <c r="BJ276" s="15" t="s">
        <v>93</v>
      </c>
      <c r="BK276" s="156">
        <f>ROUND(I276*H276,2)</f>
        <v>0</v>
      </c>
      <c r="BL276" s="15" t="s">
        <v>208</v>
      </c>
      <c r="BM276" s="155" t="s">
        <v>922</v>
      </c>
    </row>
    <row r="277" spans="1:47" s="2" customFormat="1" ht="12">
      <c r="A277" s="31"/>
      <c r="B277" s="32"/>
      <c r="C277" s="184"/>
      <c r="D277" s="201" t="s">
        <v>202</v>
      </c>
      <c r="E277" s="184"/>
      <c r="F277" s="202" t="s">
        <v>921</v>
      </c>
      <c r="G277" s="184"/>
      <c r="H277" s="184"/>
      <c r="I277" s="157"/>
      <c r="J277" s="184"/>
      <c r="K277" s="31"/>
      <c r="L277" s="32"/>
      <c r="M277" s="158"/>
      <c r="N277" s="159"/>
      <c r="O277" s="57"/>
      <c r="P277" s="57"/>
      <c r="Q277" s="57"/>
      <c r="R277" s="57"/>
      <c r="S277" s="57"/>
      <c r="T277" s="58"/>
      <c r="U277" s="31"/>
      <c r="V277" s="31"/>
      <c r="W277" s="31"/>
      <c r="X277" s="31"/>
      <c r="Y277" s="31"/>
      <c r="Z277" s="31"/>
      <c r="AA277" s="31"/>
      <c r="AB277" s="31"/>
      <c r="AC277" s="31"/>
      <c r="AD277" s="31"/>
      <c r="AE277" s="31"/>
      <c r="AT277" s="15" t="s">
        <v>202</v>
      </c>
      <c r="AU277" s="15" t="s">
        <v>96</v>
      </c>
    </row>
    <row r="278" spans="2:51" s="13" customFormat="1" ht="12">
      <c r="B278" s="160"/>
      <c r="C278" s="186"/>
      <c r="D278" s="201" t="s">
        <v>257</v>
      </c>
      <c r="E278" s="203" t="s">
        <v>1</v>
      </c>
      <c r="F278" s="204" t="s">
        <v>93</v>
      </c>
      <c r="G278" s="186"/>
      <c r="H278" s="205">
        <v>1</v>
      </c>
      <c r="I278" s="162"/>
      <c r="J278" s="186"/>
      <c r="L278" s="160"/>
      <c r="M278" s="163"/>
      <c r="N278" s="164"/>
      <c r="O278" s="164"/>
      <c r="P278" s="164"/>
      <c r="Q278" s="164"/>
      <c r="R278" s="164"/>
      <c r="S278" s="164"/>
      <c r="T278" s="165"/>
      <c r="AT278" s="161" t="s">
        <v>257</v>
      </c>
      <c r="AU278" s="161" t="s">
        <v>96</v>
      </c>
      <c r="AV278" s="13" t="s">
        <v>96</v>
      </c>
      <c r="AW278" s="13" t="s">
        <v>40</v>
      </c>
      <c r="AX278" s="13" t="s">
        <v>93</v>
      </c>
      <c r="AY278" s="161" t="s">
        <v>195</v>
      </c>
    </row>
    <row r="279" spans="1:65" s="2" customFormat="1" ht="24.2" customHeight="1">
      <c r="A279" s="31"/>
      <c r="B279" s="148"/>
      <c r="C279" s="196" t="s">
        <v>546</v>
      </c>
      <c r="D279" s="196" t="s">
        <v>196</v>
      </c>
      <c r="E279" s="197" t="s">
        <v>557</v>
      </c>
      <c r="F279" s="198" t="s">
        <v>558</v>
      </c>
      <c r="G279" s="199" t="s">
        <v>482</v>
      </c>
      <c r="H279" s="200">
        <v>4</v>
      </c>
      <c r="I279" s="149"/>
      <c r="J279" s="183">
        <f>ROUND(I279*H279,2)</f>
        <v>0</v>
      </c>
      <c r="K279" s="150"/>
      <c r="L279" s="32"/>
      <c r="M279" s="151" t="s">
        <v>1</v>
      </c>
      <c r="N279" s="152" t="s">
        <v>50</v>
      </c>
      <c r="O279" s="57"/>
      <c r="P279" s="153">
        <f>O279*H279</f>
        <v>0</v>
      </c>
      <c r="Q279" s="153">
        <v>0.0001</v>
      </c>
      <c r="R279" s="153">
        <f>Q279*H279</f>
        <v>0.0004</v>
      </c>
      <c r="S279" s="153">
        <v>0</v>
      </c>
      <c r="T279" s="154">
        <f>S279*H279</f>
        <v>0</v>
      </c>
      <c r="U279" s="31"/>
      <c r="V279" s="31"/>
      <c r="W279" s="31"/>
      <c r="X279" s="31"/>
      <c r="Y279" s="31"/>
      <c r="Z279" s="31"/>
      <c r="AA279" s="31"/>
      <c r="AB279" s="31"/>
      <c r="AC279" s="31"/>
      <c r="AD279" s="31"/>
      <c r="AE279" s="31"/>
      <c r="AR279" s="155" t="s">
        <v>208</v>
      </c>
      <c r="AT279" s="155" t="s">
        <v>196</v>
      </c>
      <c r="AU279" s="155" t="s">
        <v>96</v>
      </c>
      <c r="AY279" s="15" t="s">
        <v>195</v>
      </c>
      <c r="BE279" s="156">
        <f>IF(N279="základní",J279,0)</f>
        <v>0</v>
      </c>
      <c r="BF279" s="156">
        <f>IF(N279="snížená",J279,0)</f>
        <v>0</v>
      </c>
      <c r="BG279" s="156">
        <f>IF(N279="zákl. přenesená",J279,0)</f>
        <v>0</v>
      </c>
      <c r="BH279" s="156">
        <f>IF(N279="sníž. přenesená",J279,0)</f>
        <v>0</v>
      </c>
      <c r="BI279" s="156">
        <f>IF(N279="nulová",J279,0)</f>
        <v>0</v>
      </c>
      <c r="BJ279" s="15" t="s">
        <v>93</v>
      </c>
      <c r="BK279" s="156">
        <f>ROUND(I279*H279,2)</f>
        <v>0</v>
      </c>
      <c r="BL279" s="15" t="s">
        <v>208</v>
      </c>
      <c r="BM279" s="155" t="s">
        <v>559</v>
      </c>
    </row>
    <row r="280" spans="1:47" s="2" customFormat="1" ht="19.5">
      <c r="A280" s="31"/>
      <c r="B280" s="32"/>
      <c r="C280" s="184"/>
      <c r="D280" s="201" t="s">
        <v>202</v>
      </c>
      <c r="E280" s="184"/>
      <c r="F280" s="202" t="s">
        <v>560</v>
      </c>
      <c r="G280" s="184"/>
      <c r="H280" s="184"/>
      <c r="I280" s="157"/>
      <c r="J280" s="184"/>
      <c r="K280" s="31"/>
      <c r="L280" s="32"/>
      <c r="M280" s="158"/>
      <c r="N280" s="159"/>
      <c r="O280" s="57"/>
      <c r="P280" s="57"/>
      <c r="Q280" s="57"/>
      <c r="R280" s="57"/>
      <c r="S280" s="57"/>
      <c r="T280" s="58"/>
      <c r="U280" s="31"/>
      <c r="V280" s="31"/>
      <c r="W280" s="31"/>
      <c r="X280" s="31"/>
      <c r="Y280" s="31"/>
      <c r="Z280" s="31"/>
      <c r="AA280" s="31"/>
      <c r="AB280" s="31"/>
      <c r="AC280" s="31"/>
      <c r="AD280" s="31"/>
      <c r="AE280" s="31"/>
      <c r="AT280" s="15" t="s">
        <v>202</v>
      </c>
      <c r="AU280" s="15" t="s">
        <v>96</v>
      </c>
    </row>
    <row r="281" spans="2:51" s="13" customFormat="1" ht="12">
      <c r="B281" s="160"/>
      <c r="C281" s="186"/>
      <c r="D281" s="201" t="s">
        <v>257</v>
      </c>
      <c r="E281" s="203" t="s">
        <v>1</v>
      </c>
      <c r="F281" s="204" t="s">
        <v>923</v>
      </c>
      <c r="G281" s="186"/>
      <c r="H281" s="205">
        <v>4</v>
      </c>
      <c r="I281" s="162"/>
      <c r="J281" s="186"/>
      <c r="L281" s="160"/>
      <c r="M281" s="163"/>
      <c r="N281" s="164"/>
      <c r="O281" s="164"/>
      <c r="P281" s="164"/>
      <c r="Q281" s="164"/>
      <c r="R281" s="164"/>
      <c r="S281" s="164"/>
      <c r="T281" s="165"/>
      <c r="AT281" s="161" t="s">
        <v>257</v>
      </c>
      <c r="AU281" s="161" t="s">
        <v>96</v>
      </c>
      <c r="AV281" s="13" t="s">
        <v>96</v>
      </c>
      <c r="AW281" s="13" t="s">
        <v>40</v>
      </c>
      <c r="AX281" s="13" t="s">
        <v>93</v>
      </c>
      <c r="AY281" s="161" t="s">
        <v>195</v>
      </c>
    </row>
    <row r="282" spans="1:65" s="2" customFormat="1" ht="62.65" customHeight="1">
      <c r="A282" s="31"/>
      <c r="B282" s="148"/>
      <c r="C282" s="206" t="s">
        <v>551</v>
      </c>
      <c r="D282" s="206" t="s">
        <v>327</v>
      </c>
      <c r="E282" s="207" t="s">
        <v>562</v>
      </c>
      <c r="F282" s="208" t="s">
        <v>563</v>
      </c>
      <c r="G282" s="209" t="s">
        <v>482</v>
      </c>
      <c r="H282" s="210">
        <v>1</v>
      </c>
      <c r="I282" s="170"/>
      <c r="J282" s="187">
        <f>ROUND(I282*H282,2)</f>
        <v>0</v>
      </c>
      <c r="K282" s="171"/>
      <c r="L282" s="172"/>
      <c r="M282" s="173" t="s">
        <v>1</v>
      </c>
      <c r="N282" s="174" t="s">
        <v>50</v>
      </c>
      <c r="O282" s="57"/>
      <c r="P282" s="153">
        <f>O282*H282</f>
        <v>0</v>
      </c>
      <c r="Q282" s="153">
        <v>0.01424</v>
      </c>
      <c r="R282" s="153">
        <f>Q282*H282</f>
        <v>0.01424</v>
      </c>
      <c r="S282" s="153">
        <v>0</v>
      </c>
      <c r="T282" s="154">
        <f>S282*H282</f>
        <v>0</v>
      </c>
      <c r="U282" s="31"/>
      <c r="V282" s="31"/>
      <c r="W282" s="31"/>
      <c r="X282" s="31"/>
      <c r="Y282" s="31"/>
      <c r="Z282" s="31"/>
      <c r="AA282" s="31"/>
      <c r="AB282" s="31"/>
      <c r="AC282" s="31"/>
      <c r="AD282" s="31"/>
      <c r="AE282" s="31"/>
      <c r="AR282" s="155" t="s">
        <v>224</v>
      </c>
      <c r="AT282" s="155" t="s">
        <v>327</v>
      </c>
      <c r="AU282" s="155" t="s">
        <v>96</v>
      </c>
      <c r="AY282" s="15" t="s">
        <v>195</v>
      </c>
      <c r="BE282" s="156">
        <f>IF(N282="základní",J282,0)</f>
        <v>0</v>
      </c>
      <c r="BF282" s="156">
        <f>IF(N282="snížená",J282,0)</f>
        <v>0</v>
      </c>
      <c r="BG282" s="156">
        <f>IF(N282="zákl. přenesená",J282,0)</f>
        <v>0</v>
      </c>
      <c r="BH282" s="156">
        <f>IF(N282="sníž. přenesená",J282,0)</f>
        <v>0</v>
      </c>
      <c r="BI282" s="156">
        <f>IF(N282="nulová",J282,0)</f>
        <v>0</v>
      </c>
      <c r="BJ282" s="15" t="s">
        <v>93</v>
      </c>
      <c r="BK282" s="156">
        <f>ROUND(I282*H282,2)</f>
        <v>0</v>
      </c>
      <c r="BL282" s="15" t="s">
        <v>208</v>
      </c>
      <c r="BM282" s="155" t="s">
        <v>924</v>
      </c>
    </row>
    <row r="283" spans="1:47" s="2" customFormat="1" ht="39">
      <c r="A283" s="31"/>
      <c r="B283" s="32"/>
      <c r="C283" s="184"/>
      <c r="D283" s="201" t="s">
        <v>202</v>
      </c>
      <c r="E283" s="184"/>
      <c r="F283" s="202" t="s">
        <v>563</v>
      </c>
      <c r="G283" s="184"/>
      <c r="H283" s="184"/>
      <c r="I283" s="157"/>
      <c r="J283" s="184"/>
      <c r="K283" s="31"/>
      <c r="L283" s="32"/>
      <c r="M283" s="158"/>
      <c r="N283" s="159"/>
      <c r="O283" s="57"/>
      <c r="P283" s="57"/>
      <c r="Q283" s="57"/>
      <c r="R283" s="57"/>
      <c r="S283" s="57"/>
      <c r="T283" s="58"/>
      <c r="U283" s="31"/>
      <c r="V283" s="31"/>
      <c r="W283" s="31"/>
      <c r="X283" s="31"/>
      <c r="Y283" s="31"/>
      <c r="Z283" s="31"/>
      <c r="AA283" s="31"/>
      <c r="AB283" s="31"/>
      <c r="AC283" s="31"/>
      <c r="AD283" s="31"/>
      <c r="AE283" s="31"/>
      <c r="AT283" s="15" t="s">
        <v>202</v>
      </c>
      <c r="AU283" s="15" t="s">
        <v>96</v>
      </c>
    </row>
    <row r="284" spans="2:51" s="13" customFormat="1" ht="12">
      <c r="B284" s="160"/>
      <c r="C284" s="186"/>
      <c r="D284" s="201" t="s">
        <v>257</v>
      </c>
      <c r="E284" s="203" t="s">
        <v>1</v>
      </c>
      <c r="F284" s="204" t="s">
        <v>93</v>
      </c>
      <c r="G284" s="186"/>
      <c r="H284" s="205">
        <v>1</v>
      </c>
      <c r="I284" s="162"/>
      <c r="J284" s="186"/>
      <c r="L284" s="160"/>
      <c r="M284" s="163"/>
      <c r="N284" s="164"/>
      <c r="O284" s="164"/>
      <c r="P284" s="164"/>
      <c r="Q284" s="164"/>
      <c r="R284" s="164"/>
      <c r="S284" s="164"/>
      <c r="T284" s="165"/>
      <c r="AT284" s="161" t="s">
        <v>257</v>
      </c>
      <c r="AU284" s="161" t="s">
        <v>96</v>
      </c>
      <c r="AV284" s="13" t="s">
        <v>96</v>
      </c>
      <c r="AW284" s="13" t="s">
        <v>40</v>
      </c>
      <c r="AX284" s="13" t="s">
        <v>93</v>
      </c>
      <c r="AY284" s="161" t="s">
        <v>195</v>
      </c>
    </row>
    <row r="285" spans="1:65" s="2" customFormat="1" ht="62.65" customHeight="1">
      <c r="A285" s="31"/>
      <c r="B285" s="148"/>
      <c r="C285" s="206" t="s">
        <v>556</v>
      </c>
      <c r="D285" s="206" t="s">
        <v>327</v>
      </c>
      <c r="E285" s="207" t="s">
        <v>566</v>
      </c>
      <c r="F285" s="208" t="s">
        <v>567</v>
      </c>
      <c r="G285" s="209" t="s">
        <v>482</v>
      </c>
      <c r="H285" s="210">
        <v>3</v>
      </c>
      <c r="I285" s="170"/>
      <c r="J285" s="187">
        <f>ROUND(I285*H285,2)</f>
        <v>0</v>
      </c>
      <c r="K285" s="171"/>
      <c r="L285" s="172"/>
      <c r="M285" s="173" t="s">
        <v>1</v>
      </c>
      <c r="N285" s="174" t="s">
        <v>50</v>
      </c>
      <c r="O285" s="57"/>
      <c r="P285" s="153">
        <f>O285*H285</f>
        <v>0</v>
      </c>
      <c r="Q285" s="153">
        <v>0.07725</v>
      </c>
      <c r="R285" s="153">
        <f>Q285*H285</f>
        <v>0.23175</v>
      </c>
      <c r="S285" s="153">
        <v>0</v>
      </c>
      <c r="T285" s="154">
        <f>S285*H285</f>
        <v>0</v>
      </c>
      <c r="U285" s="31"/>
      <c r="V285" s="31"/>
      <c r="W285" s="31"/>
      <c r="X285" s="31"/>
      <c r="Y285" s="31"/>
      <c r="Z285" s="31"/>
      <c r="AA285" s="31"/>
      <c r="AB285" s="31"/>
      <c r="AC285" s="31"/>
      <c r="AD285" s="31"/>
      <c r="AE285" s="31"/>
      <c r="AR285" s="155" t="s">
        <v>224</v>
      </c>
      <c r="AT285" s="155" t="s">
        <v>327</v>
      </c>
      <c r="AU285" s="155" t="s">
        <v>96</v>
      </c>
      <c r="AY285" s="15" t="s">
        <v>195</v>
      </c>
      <c r="BE285" s="156">
        <f>IF(N285="základní",J285,0)</f>
        <v>0</v>
      </c>
      <c r="BF285" s="156">
        <f>IF(N285="snížená",J285,0)</f>
        <v>0</v>
      </c>
      <c r="BG285" s="156">
        <f>IF(N285="zákl. přenesená",J285,0)</f>
        <v>0</v>
      </c>
      <c r="BH285" s="156">
        <f>IF(N285="sníž. přenesená",J285,0)</f>
        <v>0</v>
      </c>
      <c r="BI285" s="156">
        <f>IF(N285="nulová",J285,0)</f>
        <v>0</v>
      </c>
      <c r="BJ285" s="15" t="s">
        <v>93</v>
      </c>
      <c r="BK285" s="156">
        <f>ROUND(I285*H285,2)</f>
        <v>0</v>
      </c>
      <c r="BL285" s="15" t="s">
        <v>208</v>
      </c>
      <c r="BM285" s="155" t="s">
        <v>925</v>
      </c>
    </row>
    <row r="286" spans="1:47" s="2" customFormat="1" ht="39">
      <c r="A286" s="31"/>
      <c r="B286" s="32"/>
      <c r="C286" s="184"/>
      <c r="D286" s="201" t="s">
        <v>202</v>
      </c>
      <c r="E286" s="184"/>
      <c r="F286" s="202" t="s">
        <v>569</v>
      </c>
      <c r="G286" s="184"/>
      <c r="H286" s="184"/>
      <c r="I286" s="157"/>
      <c r="J286" s="184"/>
      <c r="K286" s="31"/>
      <c r="L286" s="32"/>
      <c r="M286" s="158"/>
      <c r="N286" s="159"/>
      <c r="O286" s="57"/>
      <c r="P286" s="57"/>
      <c r="Q286" s="57"/>
      <c r="R286" s="57"/>
      <c r="S286" s="57"/>
      <c r="T286" s="58"/>
      <c r="U286" s="31"/>
      <c r="V286" s="31"/>
      <c r="W286" s="31"/>
      <c r="X286" s="31"/>
      <c r="Y286" s="31"/>
      <c r="Z286" s="31"/>
      <c r="AA286" s="31"/>
      <c r="AB286" s="31"/>
      <c r="AC286" s="31"/>
      <c r="AD286" s="31"/>
      <c r="AE286" s="31"/>
      <c r="AT286" s="15" t="s">
        <v>202</v>
      </c>
      <c r="AU286" s="15" t="s">
        <v>96</v>
      </c>
    </row>
    <row r="287" spans="2:51" s="13" customFormat="1" ht="12">
      <c r="B287" s="160"/>
      <c r="C287" s="186"/>
      <c r="D287" s="201" t="s">
        <v>257</v>
      </c>
      <c r="E287" s="203" t="s">
        <v>1</v>
      </c>
      <c r="F287" s="204" t="s">
        <v>150</v>
      </c>
      <c r="G287" s="186"/>
      <c r="H287" s="205">
        <v>3</v>
      </c>
      <c r="I287" s="162"/>
      <c r="J287" s="186"/>
      <c r="L287" s="160"/>
      <c r="M287" s="163"/>
      <c r="N287" s="164"/>
      <c r="O287" s="164"/>
      <c r="P287" s="164"/>
      <c r="Q287" s="164"/>
      <c r="R287" s="164"/>
      <c r="S287" s="164"/>
      <c r="T287" s="165"/>
      <c r="AT287" s="161" t="s">
        <v>257</v>
      </c>
      <c r="AU287" s="161" t="s">
        <v>96</v>
      </c>
      <c r="AV287" s="13" t="s">
        <v>96</v>
      </c>
      <c r="AW287" s="13" t="s">
        <v>40</v>
      </c>
      <c r="AX287" s="13" t="s">
        <v>93</v>
      </c>
      <c r="AY287" s="161" t="s">
        <v>195</v>
      </c>
    </row>
    <row r="288" spans="1:65" s="2" customFormat="1" ht="62.65" customHeight="1">
      <c r="A288" s="31"/>
      <c r="B288" s="148"/>
      <c r="C288" s="206" t="s">
        <v>561</v>
      </c>
      <c r="D288" s="206" t="s">
        <v>327</v>
      </c>
      <c r="E288" s="207" t="s">
        <v>571</v>
      </c>
      <c r="F288" s="208" t="s">
        <v>572</v>
      </c>
      <c r="G288" s="209" t="s">
        <v>482</v>
      </c>
      <c r="H288" s="210">
        <v>1</v>
      </c>
      <c r="I288" s="170"/>
      <c r="J288" s="187">
        <f>ROUND(I288*H288,2)</f>
        <v>0</v>
      </c>
      <c r="K288" s="171"/>
      <c r="L288" s="172"/>
      <c r="M288" s="173" t="s">
        <v>1</v>
      </c>
      <c r="N288" s="174" t="s">
        <v>50</v>
      </c>
      <c r="O288" s="57"/>
      <c r="P288" s="153">
        <f>O288*H288</f>
        <v>0</v>
      </c>
      <c r="Q288" s="153">
        <v>0.03943</v>
      </c>
      <c r="R288" s="153">
        <f>Q288*H288</f>
        <v>0.03943</v>
      </c>
      <c r="S288" s="153">
        <v>0</v>
      </c>
      <c r="T288" s="154">
        <f>S288*H288</f>
        <v>0</v>
      </c>
      <c r="U288" s="31"/>
      <c r="V288" s="31"/>
      <c r="W288" s="31"/>
      <c r="X288" s="31"/>
      <c r="Y288" s="31"/>
      <c r="Z288" s="31"/>
      <c r="AA288" s="31"/>
      <c r="AB288" s="31"/>
      <c r="AC288" s="31"/>
      <c r="AD288" s="31"/>
      <c r="AE288" s="31"/>
      <c r="AR288" s="155" t="s">
        <v>224</v>
      </c>
      <c r="AT288" s="155" t="s">
        <v>327</v>
      </c>
      <c r="AU288" s="155" t="s">
        <v>96</v>
      </c>
      <c r="AY288" s="15" t="s">
        <v>195</v>
      </c>
      <c r="BE288" s="156">
        <f>IF(N288="základní",J288,0)</f>
        <v>0</v>
      </c>
      <c r="BF288" s="156">
        <f>IF(N288="snížená",J288,0)</f>
        <v>0</v>
      </c>
      <c r="BG288" s="156">
        <f>IF(N288="zákl. přenesená",J288,0)</f>
        <v>0</v>
      </c>
      <c r="BH288" s="156">
        <f>IF(N288="sníž. přenesená",J288,0)</f>
        <v>0</v>
      </c>
      <c r="BI288" s="156">
        <f>IF(N288="nulová",J288,0)</f>
        <v>0</v>
      </c>
      <c r="BJ288" s="15" t="s">
        <v>93</v>
      </c>
      <c r="BK288" s="156">
        <f>ROUND(I288*H288,2)</f>
        <v>0</v>
      </c>
      <c r="BL288" s="15" t="s">
        <v>208</v>
      </c>
      <c r="BM288" s="155" t="s">
        <v>926</v>
      </c>
    </row>
    <row r="289" spans="1:47" s="2" customFormat="1" ht="39">
      <c r="A289" s="31"/>
      <c r="B289" s="32"/>
      <c r="C289" s="184"/>
      <c r="D289" s="201" t="s">
        <v>202</v>
      </c>
      <c r="E289" s="184"/>
      <c r="F289" s="202" t="s">
        <v>572</v>
      </c>
      <c r="G289" s="184"/>
      <c r="H289" s="184"/>
      <c r="I289" s="157"/>
      <c r="J289" s="184"/>
      <c r="K289" s="31"/>
      <c r="L289" s="32"/>
      <c r="M289" s="158"/>
      <c r="N289" s="159"/>
      <c r="O289" s="57"/>
      <c r="P289" s="57"/>
      <c r="Q289" s="57"/>
      <c r="R289" s="57"/>
      <c r="S289" s="57"/>
      <c r="T289" s="58"/>
      <c r="U289" s="31"/>
      <c r="V289" s="31"/>
      <c r="W289" s="31"/>
      <c r="X289" s="31"/>
      <c r="Y289" s="31"/>
      <c r="Z289" s="31"/>
      <c r="AA289" s="31"/>
      <c r="AB289" s="31"/>
      <c r="AC289" s="31"/>
      <c r="AD289" s="31"/>
      <c r="AE289" s="31"/>
      <c r="AT289" s="15" t="s">
        <v>202</v>
      </c>
      <c r="AU289" s="15" t="s">
        <v>96</v>
      </c>
    </row>
    <row r="290" spans="2:51" s="13" customFormat="1" ht="12">
      <c r="B290" s="160"/>
      <c r="C290" s="186"/>
      <c r="D290" s="201" t="s">
        <v>257</v>
      </c>
      <c r="E290" s="203" t="s">
        <v>1</v>
      </c>
      <c r="F290" s="204" t="s">
        <v>93</v>
      </c>
      <c r="G290" s="186"/>
      <c r="H290" s="205">
        <v>1</v>
      </c>
      <c r="I290" s="162"/>
      <c r="J290" s="186"/>
      <c r="L290" s="160"/>
      <c r="M290" s="163"/>
      <c r="N290" s="164"/>
      <c r="O290" s="164"/>
      <c r="P290" s="164"/>
      <c r="Q290" s="164"/>
      <c r="R290" s="164"/>
      <c r="S290" s="164"/>
      <c r="T290" s="165"/>
      <c r="AT290" s="161" t="s">
        <v>257</v>
      </c>
      <c r="AU290" s="161" t="s">
        <v>96</v>
      </c>
      <c r="AV290" s="13" t="s">
        <v>96</v>
      </c>
      <c r="AW290" s="13" t="s">
        <v>40</v>
      </c>
      <c r="AX290" s="13" t="s">
        <v>93</v>
      </c>
      <c r="AY290" s="161" t="s">
        <v>195</v>
      </c>
    </row>
    <row r="291" spans="1:65" s="2" customFormat="1" ht="16.5" customHeight="1">
      <c r="A291" s="31"/>
      <c r="B291" s="148"/>
      <c r="C291" s="206" t="s">
        <v>565</v>
      </c>
      <c r="D291" s="206" t="s">
        <v>327</v>
      </c>
      <c r="E291" s="207" t="s">
        <v>574</v>
      </c>
      <c r="F291" s="208" t="s">
        <v>575</v>
      </c>
      <c r="G291" s="209" t="s">
        <v>482</v>
      </c>
      <c r="H291" s="210">
        <v>4</v>
      </c>
      <c r="I291" s="170"/>
      <c r="J291" s="187">
        <f>ROUND(I291*H291,2)</f>
        <v>0</v>
      </c>
      <c r="K291" s="171"/>
      <c r="L291" s="172"/>
      <c r="M291" s="173" t="s">
        <v>1</v>
      </c>
      <c r="N291" s="174" t="s">
        <v>50</v>
      </c>
      <c r="O291" s="57"/>
      <c r="P291" s="153">
        <f>O291*H291</f>
        <v>0</v>
      </c>
      <c r="Q291" s="153">
        <v>0.0007</v>
      </c>
      <c r="R291" s="153">
        <f>Q291*H291</f>
        <v>0.0028</v>
      </c>
      <c r="S291" s="153">
        <v>0</v>
      </c>
      <c r="T291" s="154">
        <f>S291*H291</f>
        <v>0</v>
      </c>
      <c r="U291" s="31"/>
      <c r="V291" s="31"/>
      <c r="W291" s="31"/>
      <c r="X291" s="31"/>
      <c r="Y291" s="31"/>
      <c r="Z291" s="31"/>
      <c r="AA291" s="31"/>
      <c r="AB291" s="31"/>
      <c r="AC291" s="31"/>
      <c r="AD291" s="31"/>
      <c r="AE291" s="31"/>
      <c r="AR291" s="155" t="s">
        <v>224</v>
      </c>
      <c r="AT291" s="155" t="s">
        <v>327</v>
      </c>
      <c r="AU291" s="155" t="s">
        <v>96</v>
      </c>
      <c r="AY291" s="15" t="s">
        <v>195</v>
      </c>
      <c r="BE291" s="156">
        <f>IF(N291="základní",J291,0)</f>
        <v>0</v>
      </c>
      <c r="BF291" s="156">
        <f>IF(N291="snížená",J291,0)</f>
        <v>0</v>
      </c>
      <c r="BG291" s="156">
        <f>IF(N291="zákl. přenesená",J291,0)</f>
        <v>0</v>
      </c>
      <c r="BH291" s="156">
        <f>IF(N291="sníž. přenesená",J291,0)</f>
        <v>0</v>
      </c>
      <c r="BI291" s="156">
        <f>IF(N291="nulová",J291,0)</f>
        <v>0</v>
      </c>
      <c r="BJ291" s="15" t="s">
        <v>93</v>
      </c>
      <c r="BK291" s="156">
        <f>ROUND(I291*H291,2)</f>
        <v>0</v>
      </c>
      <c r="BL291" s="15" t="s">
        <v>208</v>
      </c>
      <c r="BM291" s="155" t="s">
        <v>576</v>
      </c>
    </row>
    <row r="292" spans="1:47" s="2" customFormat="1" ht="12">
      <c r="A292" s="31"/>
      <c r="B292" s="32"/>
      <c r="C292" s="184"/>
      <c r="D292" s="201" t="s">
        <v>202</v>
      </c>
      <c r="E292" s="184"/>
      <c r="F292" s="202" t="s">
        <v>575</v>
      </c>
      <c r="G292" s="184"/>
      <c r="H292" s="184"/>
      <c r="I292" s="157"/>
      <c r="J292" s="184"/>
      <c r="K292" s="31"/>
      <c r="L292" s="32"/>
      <c r="M292" s="158"/>
      <c r="N292" s="159"/>
      <c r="O292" s="57"/>
      <c r="P292" s="57"/>
      <c r="Q292" s="57"/>
      <c r="R292" s="57"/>
      <c r="S292" s="57"/>
      <c r="T292" s="58"/>
      <c r="U292" s="31"/>
      <c r="V292" s="31"/>
      <c r="W292" s="31"/>
      <c r="X292" s="31"/>
      <c r="Y292" s="31"/>
      <c r="Z292" s="31"/>
      <c r="AA292" s="31"/>
      <c r="AB292" s="31"/>
      <c r="AC292" s="31"/>
      <c r="AD292" s="31"/>
      <c r="AE292" s="31"/>
      <c r="AT292" s="15" t="s">
        <v>202</v>
      </c>
      <c r="AU292" s="15" t="s">
        <v>96</v>
      </c>
    </row>
    <row r="293" spans="1:65" s="2" customFormat="1" ht="33" customHeight="1">
      <c r="A293" s="31"/>
      <c r="B293" s="148"/>
      <c r="C293" s="196" t="s">
        <v>570</v>
      </c>
      <c r="D293" s="196" t="s">
        <v>196</v>
      </c>
      <c r="E293" s="197" t="s">
        <v>578</v>
      </c>
      <c r="F293" s="198" t="s">
        <v>579</v>
      </c>
      <c r="G293" s="199" t="s">
        <v>482</v>
      </c>
      <c r="H293" s="200">
        <v>2</v>
      </c>
      <c r="I293" s="149"/>
      <c r="J293" s="183">
        <f>ROUND(I293*H293,2)</f>
        <v>0</v>
      </c>
      <c r="K293" s="150"/>
      <c r="L293" s="32"/>
      <c r="M293" s="151" t="s">
        <v>1</v>
      </c>
      <c r="N293" s="152" t="s">
        <v>50</v>
      </c>
      <c r="O293" s="57"/>
      <c r="P293" s="153">
        <f>O293*H293</f>
        <v>0</v>
      </c>
      <c r="Q293" s="153">
        <v>2E-05</v>
      </c>
      <c r="R293" s="153">
        <f>Q293*H293</f>
        <v>4E-05</v>
      </c>
      <c r="S293" s="153">
        <v>0</v>
      </c>
      <c r="T293" s="154">
        <f>S293*H293</f>
        <v>0</v>
      </c>
      <c r="U293" s="31"/>
      <c r="V293" s="31"/>
      <c r="W293" s="31"/>
      <c r="X293" s="31"/>
      <c r="Y293" s="31"/>
      <c r="Z293" s="31"/>
      <c r="AA293" s="31"/>
      <c r="AB293" s="31"/>
      <c r="AC293" s="31"/>
      <c r="AD293" s="31"/>
      <c r="AE293" s="31"/>
      <c r="AR293" s="155" t="s">
        <v>208</v>
      </c>
      <c r="AT293" s="155" t="s">
        <v>196</v>
      </c>
      <c r="AU293" s="155" t="s">
        <v>96</v>
      </c>
      <c r="AY293" s="15" t="s">
        <v>195</v>
      </c>
      <c r="BE293" s="156">
        <f>IF(N293="základní",J293,0)</f>
        <v>0</v>
      </c>
      <c r="BF293" s="156">
        <f>IF(N293="snížená",J293,0)</f>
        <v>0</v>
      </c>
      <c r="BG293" s="156">
        <f>IF(N293="zákl. přenesená",J293,0)</f>
        <v>0</v>
      </c>
      <c r="BH293" s="156">
        <f>IF(N293="sníž. přenesená",J293,0)</f>
        <v>0</v>
      </c>
      <c r="BI293" s="156">
        <f>IF(N293="nulová",J293,0)</f>
        <v>0</v>
      </c>
      <c r="BJ293" s="15" t="s">
        <v>93</v>
      </c>
      <c r="BK293" s="156">
        <f>ROUND(I293*H293,2)</f>
        <v>0</v>
      </c>
      <c r="BL293" s="15" t="s">
        <v>208</v>
      </c>
      <c r="BM293" s="155" t="s">
        <v>580</v>
      </c>
    </row>
    <row r="294" spans="1:47" s="2" customFormat="1" ht="19.5">
      <c r="A294" s="31"/>
      <c r="B294" s="32"/>
      <c r="C294" s="184"/>
      <c r="D294" s="201" t="s">
        <v>202</v>
      </c>
      <c r="E294" s="184"/>
      <c r="F294" s="202" t="s">
        <v>581</v>
      </c>
      <c r="G294" s="184"/>
      <c r="H294" s="184"/>
      <c r="I294" s="157"/>
      <c r="J294" s="184"/>
      <c r="K294" s="31"/>
      <c r="L294" s="32"/>
      <c r="M294" s="158"/>
      <c r="N294" s="159"/>
      <c r="O294" s="57"/>
      <c r="P294" s="57"/>
      <c r="Q294" s="57"/>
      <c r="R294" s="57"/>
      <c r="S294" s="57"/>
      <c r="T294" s="58"/>
      <c r="U294" s="31"/>
      <c r="V294" s="31"/>
      <c r="W294" s="31"/>
      <c r="X294" s="31"/>
      <c r="Y294" s="31"/>
      <c r="Z294" s="31"/>
      <c r="AA294" s="31"/>
      <c r="AB294" s="31"/>
      <c r="AC294" s="31"/>
      <c r="AD294" s="31"/>
      <c r="AE294" s="31"/>
      <c r="AT294" s="15" t="s">
        <v>202</v>
      </c>
      <c r="AU294" s="15" t="s">
        <v>96</v>
      </c>
    </row>
    <row r="295" spans="2:51" s="13" customFormat="1" ht="12">
      <c r="B295" s="160"/>
      <c r="C295" s="186"/>
      <c r="D295" s="201" t="s">
        <v>257</v>
      </c>
      <c r="E295" s="203" t="s">
        <v>1</v>
      </c>
      <c r="F295" s="204" t="s">
        <v>96</v>
      </c>
      <c r="G295" s="186"/>
      <c r="H295" s="205">
        <v>2</v>
      </c>
      <c r="I295" s="162"/>
      <c r="J295" s="186"/>
      <c r="L295" s="160"/>
      <c r="M295" s="163"/>
      <c r="N295" s="164"/>
      <c r="O295" s="164"/>
      <c r="P295" s="164"/>
      <c r="Q295" s="164"/>
      <c r="R295" s="164"/>
      <c r="S295" s="164"/>
      <c r="T295" s="165"/>
      <c r="AT295" s="161" t="s">
        <v>257</v>
      </c>
      <c r="AU295" s="161" t="s">
        <v>96</v>
      </c>
      <c r="AV295" s="13" t="s">
        <v>96</v>
      </c>
      <c r="AW295" s="13" t="s">
        <v>40</v>
      </c>
      <c r="AX295" s="13" t="s">
        <v>93</v>
      </c>
      <c r="AY295" s="161" t="s">
        <v>195</v>
      </c>
    </row>
    <row r="296" spans="1:65" s="2" customFormat="1" ht="16.5" customHeight="1">
      <c r="A296" s="31"/>
      <c r="B296" s="148"/>
      <c r="C296" s="206" t="s">
        <v>315</v>
      </c>
      <c r="D296" s="206" t="s">
        <v>327</v>
      </c>
      <c r="E296" s="207" t="s">
        <v>583</v>
      </c>
      <c r="F296" s="208" t="s">
        <v>584</v>
      </c>
      <c r="G296" s="209" t="s">
        <v>482</v>
      </c>
      <c r="H296" s="210">
        <v>2</v>
      </c>
      <c r="I296" s="170"/>
      <c r="J296" s="187">
        <f>ROUND(I296*H296,2)</f>
        <v>0</v>
      </c>
      <c r="K296" s="171"/>
      <c r="L296" s="172"/>
      <c r="M296" s="173" t="s">
        <v>1</v>
      </c>
      <c r="N296" s="174" t="s">
        <v>50</v>
      </c>
      <c r="O296" s="57"/>
      <c r="P296" s="153">
        <f>O296*H296</f>
        <v>0</v>
      </c>
      <c r="Q296" s="153">
        <v>0.0071</v>
      </c>
      <c r="R296" s="153">
        <f>Q296*H296</f>
        <v>0.0142</v>
      </c>
      <c r="S296" s="153">
        <v>0</v>
      </c>
      <c r="T296" s="154">
        <f>S296*H296</f>
        <v>0</v>
      </c>
      <c r="U296" s="31"/>
      <c r="V296" s="31"/>
      <c r="W296" s="31"/>
      <c r="X296" s="31"/>
      <c r="Y296" s="31"/>
      <c r="Z296" s="31"/>
      <c r="AA296" s="31"/>
      <c r="AB296" s="31"/>
      <c r="AC296" s="31"/>
      <c r="AD296" s="31"/>
      <c r="AE296" s="31"/>
      <c r="AR296" s="155" t="s">
        <v>224</v>
      </c>
      <c r="AT296" s="155" t="s">
        <v>327</v>
      </c>
      <c r="AU296" s="155" t="s">
        <v>96</v>
      </c>
      <c r="AY296" s="15" t="s">
        <v>195</v>
      </c>
      <c r="BE296" s="156">
        <f>IF(N296="základní",J296,0)</f>
        <v>0</v>
      </c>
      <c r="BF296" s="156">
        <f>IF(N296="snížená",J296,0)</f>
        <v>0</v>
      </c>
      <c r="BG296" s="156">
        <f>IF(N296="zákl. přenesená",J296,0)</f>
        <v>0</v>
      </c>
      <c r="BH296" s="156">
        <f>IF(N296="sníž. přenesená",J296,0)</f>
        <v>0</v>
      </c>
      <c r="BI296" s="156">
        <f>IF(N296="nulová",J296,0)</f>
        <v>0</v>
      </c>
      <c r="BJ296" s="15" t="s">
        <v>93</v>
      </c>
      <c r="BK296" s="156">
        <f>ROUND(I296*H296,2)</f>
        <v>0</v>
      </c>
      <c r="BL296" s="15" t="s">
        <v>208</v>
      </c>
      <c r="BM296" s="155" t="s">
        <v>585</v>
      </c>
    </row>
    <row r="297" spans="1:47" s="2" customFormat="1" ht="12">
      <c r="A297" s="31"/>
      <c r="B297" s="32"/>
      <c r="C297" s="184"/>
      <c r="D297" s="201" t="s">
        <v>202</v>
      </c>
      <c r="E297" s="184"/>
      <c r="F297" s="202" t="s">
        <v>584</v>
      </c>
      <c r="G297" s="184"/>
      <c r="H297" s="184"/>
      <c r="I297" s="157"/>
      <c r="J297" s="184"/>
      <c r="K297" s="31"/>
      <c r="L297" s="32"/>
      <c r="M297" s="158"/>
      <c r="N297" s="159"/>
      <c r="O297" s="57"/>
      <c r="P297" s="57"/>
      <c r="Q297" s="57"/>
      <c r="R297" s="57"/>
      <c r="S297" s="57"/>
      <c r="T297" s="58"/>
      <c r="U297" s="31"/>
      <c r="V297" s="31"/>
      <c r="W297" s="31"/>
      <c r="X297" s="31"/>
      <c r="Y297" s="31"/>
      <c r="Z297" s="31"/>
      <c r="AA297" s="31"/>
      <c r="AB297" s="31"/>
      <c r="AC297" s="31"/>
      <c r="AD297" s="31"/>
      <c r="AE297" s="31"/>
      <c r="AT297" s="15" t="s">
        <v>202</v>
      </c>
      <c r="AU297" s="15" t="s">
        <v>96</v>
      </c>
    </row>
    <row r="298" spans="2:51" s="13" customFormat="1" ht="12">
      <c r="B298" s="160"/>
      <c r="C298" s="186"/>
      <c r="D298" s="201" t="s">
        <v>257</v>
      </c>
      <c r="E298" s="203" t="s">
        <v>1</v>
      </c>
      <c r="F298" s="204" t="s">
        <v>96</v>
      </c>
      <c r="G298" s="186"/>
      <c r="H298" s="205">
        <v>2</v>
      </c>
      <c r="I298" s="162"/>
      <c r="J298" s="186"/>
      <c r="L298" s="160"/>
      <c r="M298" s="163"/>
      <c r="N298" s="164"/>
      <c r="O298" s="164"/>
      <c r="P298" s="164"/>
      <c r="Q298" s="164"/>
      <c r="R298" s="164"/>
      <c r="S298" s="164"/>
      <c r="T298" s="165"/>
      <c r="AT298" s="161" t="s">
        <v>257</v>
      </c>
      <c r="AU298" s="161" t="s">
        <v>96</v>
      </c>
      <c r="AV298" s="13" t="s">
        <v>96</v>
      </c>
      <c r="AW298" s="13" t="s">
        <v>40</v>
      </c>
      <c r="AX298" s="13" t="s">
        <v>93</v>
      </c>
      <c r="AY298" s="161" t="s">
        <v>195</v>
      </c>
    </row>
    <row r="299" spans="1:65" s="2" customFormat="1" ht="24.2" customHeight="1">
      <c r="A299" s="31"/>
      <c r="B299" s="148"/>
      <c r="C299" s="206" t="s">
        <v>577</v>
      </c>
      <c r="D299" s="206" t="s">
        <v>327</v>
      </c>
      <c r="E299" s="207" t="s">
        <v>591</v>
      </c>
      <c r="F299" s="208" t="s">
        <v>592</v>
      </c>
      <c r="G299" s="209" t="s">
        <v>482</v>
      </c>
      <c r="H299" s="210">
        <v>1</v>
      </c>
      <c r="I299" s="170"/>
      <c r="J299" s="187">
        <f>ROUND(I299*H299,2)</f>
        <v>0</v>
      </c>
      <c r="K299" s="171"/>
      <c r="L299" s="172"/>
      <c r="M299" s="173" t="s">
        <v>1</v>
      </c>
      <c r="N299" s="174" t="s">
        <v>50</v>
      </c>
      <c r="O299" s="57"/>
      <c r="P299" s="153">
        <f>O299*H299</f>
        <v>0</v>
      </c>
      <c r="Q299" s="153">
        <v>0.068</v>
      </c>
      <c r="R299" s="153">
        <f>Q299*H299</f>
        <v>0.068</v>
      </c>
      <c r="S299" s="153">
        <v>0</v>
      </c>
      <c r="T299" s="154">
        <f>S299*H299</f>
        <v>0</v>
      </c>
      <c r="U299" s="31"/>
      <c r="V299" s="31"/>
      <c r="W299" s="31"/>
      <c r="X299" s="31"/>
      <c r="Y299" s="31"/>
      <c r="Z299" s="31"/>
      <c r="AA299" s="31"/>
      <c r="AB299" s="31"/>
      <c r="AC299" s="31"/>
      <c r="AD299" s="31"/>
      <c r="AE299" s="31"/>
      <c r="AR299" s="155" t="s">
        <v>224</v>
      </c>
      <c r="AT299" s="155" t="s">
        <v>327</v>
      </c>
      <c r="AU299" s="155" t="s">
        <v>96</v>
      </c>
      <c r="AY299" s="15" t="s">
        <v>195</v>
      </c>
      <c r="BE299" s="156">
        <f>IF(N299="základní",J299,0)</f>
        <v>0</v>
      </c>
      <c r="BF299" s="156">
        <f>IF(N299="snížená",J299,0)</f>
        <v>0</v>
      </c>
      <c r="BG299" s="156">
        <f>IF(N299="zákl. přenesená",J299,0)</f>
        <v>0</v>
      </c>
      <c r="BH299" s="156">
        <f>IF(N299="sníž. přenesená",J299,0)</f>
        <v>0</v>
      </c>
      <c r="BI299" s="156">
        <f>IF(N299="nulová",J299,0)</f>
        <v>0</v>
      </c>
      <c r="BJ299" s="15" t="s">
        <v>93</v>
      </c>
      <c r="BK299" s="156">
        <f>ROUND(I299*H299,2)</f>
        <v>0</v>
      </c>
      <c r="BL299" s="15" t="s">
        <v>208</v>
      </c>
      <c r="BM299" s="155" t="s">
        <v>593</v>
      </c>
    </row>
    <row r="300" spans="1:47" s="2" customFormat="1" ht="12">
      <c r="A300" s="31"/>
      <c r="B300" s="32"/>
      <c r="C300" s="184"/>
      <c r="D300" s="201" t="s">
        <v>202</v>
      </c>
      <c r="E300" s="184"/>
      <c r="F300" s="202" t="s">
        <v>592</v>
      </c>
      <c r="G300" s="184"/>
      <c r="H300" s="184"/>
      <c r="I300" s="157"/>
      <c r="J300" s="184"/>
      <c r="K300" s="31"/>
      <c r="L300" s="32"/>
      <c r="M300" s="158"/>
      <c r="N300" s="159"/>
      <c r="O300" s="57"/>
      <c r="P300" s="57"/>
      <c r="Q300" s="57"/>
      <c r="R300" s="57"/>
      <c r="S300" s="57"/>
      <c r="T300" s="58"/>
      <c r="U300" s="31"/>
      <c r="V300" s="31"/>
      <c r="W300" s="31"/>
      <c r="X300" s="31"/>
      <c r="Y300" s="31"/>
      <c r="Z300" s="31"/>
      <c r="AA300" s="31"/>
      <c r="AB300" s="31"/>
      <c r="AC300" s="31"/>
      <c r="AD300" s="31"/>
      <c r="AE300" s="31"/>
      <c r="AT300" s="15" t="s">
        <v>202</v>
      </c>
      <c r="AU300" s="15" t="s">
        <v>96</v>
      </c>
    </row>
    <row r="301" spans="2:51" s="13" customFormat="1" ht="12">
      <c r="B301" s="160"/>
      <c r="C301" s="186"/>
      <c r="D301" s="201" t="s">
        <v>257</v>
      </c>
      <c r="E301" s="203" t="s">
        <v>1</v>
      </c>
      <c r="F301" s="204" t="s">
        <v>93</v>
      </c>
      <c r="G301" s="186"/>
      <c r="H301" s="205">
        <v>1</v>
      </c>
      <c r="I301" s="162"/>
      <c r="J301" s="186"/>
      <c r="L301" s="160"/>
      <c r="M301" s="163"/>
      <c r="N301" s="164"/>
      <c r="O301" s="164"/>
      <c r="P301" s="164"/>
      <c r="Q301" s="164"/>
      <c r="R301" s="164"/>
      <c r="S301" s="164"/>
      <c r="T301" s="165"/>
      <c r="AT301" s="161" t="s">
        <v>257</v>
      </c>
      <c r="AU301" s="161" t="s">
        <v>96</v>
      </c>
      <c r="AV301" s="13" t="s">
        <v>96</v>
      </c>
      <c r="AW301" s="13" t="s">
        <v>40</v>
      </c>
      <c r="AX301" s="13" t="s">
        <v>93</v>
      </c>
      <c r="AY301" s="161" t="s">
        <v>195</v>
      </c>
    </row>
    <row r="302" spans="1:65" s="2" customFormat="1" ht="24.2" customHeight="1">
      <c r="A302" s="31"/>
      <c r="B302" s="148"/>
      <c r="C302" s="206" t="s">
        <v>582</v>
      </c>
      <c r="D302" s="206" t="s">
        <v>327</v>
      </c>
      <c r="E302" s="207" t="s">
        <v>595</v>
      </c>
      <c r="F302" s="208" t="s">
        <v>596</v>
      </c>
      <c r="G302" s="209" t="s">
        <v>482</v>
      </c>
      <c r="H302" s="210">
        <v>1</v>
      </c>
      <c r="I302" s="170"/>
      <c r="J302" s="187">
        <f>ROUND(I302*H302,2)</f>
        <v>0</v>
      </c>
      <c r="K302" s="171"/>
      <c r="L302" s="172"/>
      <c r="M302" s="173" t="s">
        <v>1</v>
      </c>
      <c r="N302" s="174" t="s">
        <v>50</v>
      </c>
      <c r="O302" s="57"/>
      <c r="P302" s="153">
        <f>O302*H302</f>
        <v>0</v>
      </c>
      <c r="Q302" s="153">
        <v>0.021</v>
      </c>
      <c r="R302" s="153">
        <f>Q302*H302</f>
        <v>0.021</v>
      </c>
      <c r="S302" s="153">
        <v>0</v>
      </c>
      <c r="T302" s="154">
        <f>S302*H302</f>
        <v>0</v>
      </c>
      <c r="U302" s="31"/>
      <c r="V302" s="31"/>
      <c r="W302" s="31"/>
      <c r="X302" s="31"/>
      <c r="Y302" s="31"/>
      <c r="Z302" s="31"/>
      <c r="AA302" s="31"/>
      <c r="AB302" s="31"/>
      <c r="AC302" s="31"/>
      <c r="AD302" s="31"/>
      <c r="AE302" s="31"/>
      <c r="AR302" s="155" t="s">
        <v>224</v>
      </c>
      <c r="AT302" s="155" t="s">
        <v>327</v>
      </c>
      <c r="AU302" s="155" t="s">
        <v>96</v>
      </c>
      <c r="AY302" s="15" t="s">
        <v>195</v>
      </c>
      <c r="BE302" s="156">
        <f>IF(N302="základní",J302,0)</f>
        <v>0</v>
      </c>
      <c r="BF302" s="156">
        <f>IF(N302="snížená",J302,0)</f>
        <v>0</v>
      </c>
      <c r="BG302" s="156">
        <f>IF(N302="zákl. přenesená",J302,0)</f>
        <v>0</v>
      </c>
      <c r="BH302" s="156">
        <f>IF(N302="sníž. přenesená",J302,0)</f>
        <v>0</v>
      </c>
      <c r="BI302" s="156">
        <f>IF(N302="nulová",J302,0)</f>
        <v>0</v>
      </c>
      <c r="BJ302" s="15" t="s">
        <v>93</v>
      </c>
      <c r="BK302" s="156">
        <f>ROUND(I302*H302,2)</f>
        <v>0</v>
      </c>
      <c r="BL302" s="15" t="s">
        <v>208</v>
      </c>
      <c r="BM302" s="155" t="s">
        <v>597</v>
      </c>
    </row>
    <row r="303" spans="1:47" s="2" customFormat="1" ht="19.5">
      <c r="A303" s="31"/>
      <c r="B303" s="32"/>
      <c r="C303" s="184"/>
      <c r="D303" s="201" t="s">
        <v>202</v>
      </c>
      <c r="E303" s="184"/>
      <c r="F303" s="202" t="s">
        <v>598</v>
      </c>
      <c r="G303" s="184"/>
      <c r="H303" s="184"/>
      <c r="I303" s="157"/>
      <c r="J303" s="184"/>
      <c r="K303" s="31"/>
      <c r="L303" s="32"/>
      <c r="M303" s="158"/>
      <c r="N303" s="159"/>
      <c r="O303" s="57"/>
      <c r="P303" s="57"/>
      <c r="Q303" s="57"/>
      <c r="R303" s="57"/>
      <c r="S303" s="57"/>
      <c r="T303" s="58"/>
      <c r="U303" s="31"/>
      <c r="V303" s="31"/>
      <c r="W303" s="31"/>
      <c r="X303" s="31"/>
      <c r="Y303" s="31"/>
      <c r="Z303" s="31"/>
      <c r="AA303" s="31"/>
      <c r="AB303" s="31"/>
      <c r="AC303" s="31"/>
      <c r="AD303" s="31"/>
      <c r="AE303" s="31"/>
      <c r="AT303" s="15" t="s">
        <v>202</v>
      </c>
      <c r="AU303" s="15" t="s">
        <v>96</v>
      </c>
    </row>
    <row r="304" spans="2:51" s="13" customFormat="1" ht="12">
      <c r="B304" s="160"/>
      <c r="C304" s="186"/>
      <c r="D304" s="201" t="s">
        <v>257</v>
      </c>
      <c r="E304" s="203" t="s">
        <v>1</v>
      </c>
      <c r="F304" s="204" t="s">
        <v>93</v>
      </c>
      <c r="G304" s="186"/>
      <c r="H304" s="205">
        <v>1</v>
      </c>
      <c r="I304" s="162"/>
      <c r="J304" s="186"/>
      <c r="L304" s="160"/>
      <c r="M304" s="163"/>
      <c r="N304" s="164"/>
      <c r="O304" s="164"/>
      <c r="P304" s="164"/>
      <c r="Q304" s="164"/>
      <c r="R304" s="164"/>
      <c r="S304" s="164"/>
      <c r="T304" s="165"/>
      <c r="AT304" s="161" t="s">
        <v>257</v>
      </c>
      <c r="AU304" s="161" t="s">
        <v>96</v>
      </c>
      <c r="AV304" s="13" t="s">
        <v>96</v>
      </c>
      <c r="AW304" s="13" t="s">
        <v>40</v>
      </c>
      <c r="AX304" s="13" t="s">
        <v>93</v>
      </c>
      <c r="AY304" s="161" t="s">
        <v>195</v>
      </c>
    </row>
    <row r="305" spans="1:65" s="2" customFormat="1" ht="24.2" customHeight="1">
      <c r="A305" s="31"/>
      <c r="B305" s="148"/>
      <c r="C305" s="206" t="s">
        <v>586</v>
      </c>
      <c r="D305" s="206" t="s">
        <v>327</v>
      </c>
      <c r="E305" s="207" t="s">
        <v>604</v>
      </c>
      <c r="F305" s="208" t="s">
        <v>605</v>
      </c>
      <c r="G305" s="209" t="s">
        <v>482</v>
      </c>
      <c r="H305" s="210">
        <v>4</v>
      </c>
      <c r="I305" s="170"/>
      <c r="J305" s="187">
        <f>ROUND(I305*H305,2)</f>
        <v>0</v>
      </c>
      <c r="K305" s="171"/>
      <c r="L305" s="172"/>
      <c r="M305" s="173" t="s">
        <v>1</v>
      </c>
      <c r="N305" s="174" t="s">
        <v>50</v>
      </c>
      <c r="O305" s="57"/>
      <c r="P305" s="153">
        <f>O305*H305</f>
        <v>0</v>
      </c>
      <c r="Q305" s="153">
        <v>0.002</v>
      </c>
      <c r="R305" s="153">
        <f>Q305*H305</f>
        <v>0.008</v>
      </c>
      <c r="S305" s="153">
        <v>0</v>
      </c>
      <c r="T305" s="154">
        <f>S305*H305</f>
        <v>0</v>
      </c>
      <c r="U305" s="31"/>
      <c r="V305" s="31"/>
      <c r="W305" s="31"/>
      <c r="X305" s="31"/>
      <c r="Y305" s="31"/>
      <c r="Z305" s="31"/>
      <c r="AA305" s="31"/>
      <c r="AB305" s="31"/>
      <c r="AC305" s="31"/>
      <c r="AD305" s="31"/>
      <c r="AE305" s="31"/>
      <c r="AR305" s="155" t="s">
        <v>224</v>
      </c>
      <c r="AT305" s="155" t="s">
        <v>327</v>
      </c>
      <c r="AU305" s="155" t="s">
        <v>96</v>
      </c>
      <c r="AY305" s="15" t="s">
        <v>195</v>
      </c>
      <c r="BE305" s="156">
        <f>IF(N305="základní",J305,0)</f>
        <v>0</v>
      </c>
      <c r="BF305" s="156">
        <f>IF(N305="snížená",J305,0)</f>
        <v>0</v>
      </c>
      <c r="BG305" s="156">
        <f>IF(N305="zákl. přenesená",J305,0)</f>
        <v>0</v>
      </c>
      <c r="BH305" s="156">
        <f>IF(N305="sníž. přenesená",J305,0)</f>
        <v>0</v>
      </c>
      <c r="BI305" s="156">
        <f>IF(N305="nulová",J305,0)</f>
        <v>0</v>
      </c>
      <c r="BJ305" s="15" t="s">
        <v>93</v>
      </c>
      <c r="BK305" s="156">
        <f>ROUND(I305*H305,2)</f>
        <v>0</v>
      </c>
      <c r="BL305" s="15" t="s">
        <v>208</v>
      </c>
      <c r="BM305" s="155" t="s">
        <v>606</v>
      </c>
    </row>
    <row r="306" spans="1:47" s="2" customFormat="1" ht="12">
      <c r="A306" s="31"/>
      <c r="B306" s="32"/>
      <c r="C306" s="184"/>
      <c r="D306" s="201" t="s">
        <v>202</v>
      </c>
      <c r="E306" s="184"/>
      <c r="F306" s="202" t="s">
        <v>605</v>
      </c>
      <c r="G306" s="184"/>
      <c r="H306" s="184"/>
      <c r="I306" s="157"/>
      <c r="J306" s="184"/>
      <c r="K306" s="31"/>
      <c r="L306" s="32"/>
      <c r="M306" s="158"/>
      <c r="N306" s="159"/>
      <c r="O306" s="57"/>
      <c r="P306" s="57"/>
      <c r="Q306" s="57"/>
      <c r="R306" s="57"/>
      <c r="S306" s="57"/>
      <c r="T306" s="58"/>
      <c r="U306" s="31"/>
      <c r="V306" s="31"/>
      <c r="W306" s="31"/>
      <c r="X306" s="31"/>
      <c r="Y306" s="31"/>
      <c r="Z306" s="31"/>
      <c r="AA306" s="31"/>
      <c r="AB306" s="31"/>
      <c r="AC306" s="31"/>
      <c r="AD306" s="31"/>
      <c r="AE306" s="31"/>
      <c r="AT306" s="15" t="s">
        <v>202</v>
      </c>
      <c r="AU306" s="15" t="s">
        <v>96</v>
      </c>
    </row>
    <row r="307" spans="2:51" s="13" customFormat="1" ht="12">
      <c r="B307" s="160"/>
      <c r="C307" s="186"/>
      <c r="D307" s="201" t="s">
        <v>257</v>
      </c>
      <c r="E307" s="203" t="s">
        <v>1</v>
      </c>
      <c r="F307" s="204" t="s">
        <v>208</v>
      </c>
      <c r="G307" s="186"/>
      <c r="H307" s="205">
        <v>4</v>
      </c>
      <c r="I307" s="162"/>
      <c r="J307" s="186"/>
      <c r="L307" s="160"/>
      <c r="M307" s="163"/>
      <c r="N307" s="164"/>
      <c r="O307" s="164"/>
      <c r="P307" s="164"/>
      <c r="Q307" s="164"/>
      <c r="R307" s="164"/>
      <c r="S307" s="164"/>
      <c r="T307" s="165"/>
      <c r="AT307" s="161" t="s">
        <v>257</v>
      </c>
      <c r="AU307" s="161" t="s">
        <v>96</v>
      </c>
      <c r="AV307" s="13" t="s">
        <v>96</v>
      </c>
      <c r="AW307" s="13" t="s">
        <v>40</v>
      </c>
      <c r="AX307" s="13" t="s">
        <v>93</v>
      </c>
      <c r="AY307" s="161" t="s">
        <v>195</v>
      </c>
    </row>
    <row r="308" spans="1:65" s="2" customFormat="1" ht="24.2" customHeight="1">
      <c r="A308" s="31"/>
      <c r="B308" s="148"/>
      <c r="C308" s="196" t="s">
        <v>590</v>
      </c>
      <c r="D308" s="196" t="s">
        <v>196</v>
      </c>
      <c r="E308" s="197" t="s">
        <v>608</v>
      </c>
      <c r="F308" s="198" t="s">
        <v>609</v>
      </c>
      <c r="G308" s="199" t="s">
        <v>482</v>
      </c>
      <c r="H308" s="200">
        <v>2</v>
      </c>
      <c r="I308" s="149"/>
      <c r="J308" s="183">
        <f>ROUND(I308*H308,2)</f>
        <v>0</v>
      </c>
      <c r="K308" s="150"/>
      <c r="L308" s="32"/>
      <c r="M308" s="151" t="s">
        <v>1</v>
      </c>
      <c r="N308" s="152" t="s">
        <v>50</v>
      </c>
      <c r="O308" s="57"/>
      <c r="P308" s="153">
        <f>O308*H308</f>
        <v>0</v>
      </c>
      <c r="Q308" s="153">
        <v>0.01019</v>
      </c>
      <c r="R308" s="153">
        <f>Q308*H308</f>
        <v>0.02038</v>
      </c>
      <c r="S308" s="153">
        <v>0</v>
      </c>
      <c r="T308" s="154">
        <f>S308*H308</f>
        <v>0</v>
      </c>
      <c r="U308" s="31"/>
      <c r="V308" s="31"/>
      <c r="W308" s="31"/>
      <c r="X308" s="31"/>
      <c r="Y308" s="31"/>
      <c r="Z308" s="31"/>
      <c r="AA308" s="31"/>
      <c r="AB308" s="31"/>
      <c r="AC308" s="31"/>
      <c r="AD308" s="31"/>
      <c r="AE308" s="31"/>
      <c r="AR308" s="155" t="s">
        <v>208</v>
      </c>
      <c r="AT308" s="155" t="s">
        <v>196</v>
      </c>
      <c r="AU308" s="155" t="s">
        <v>96</v>
      </c>
      <c r="AY308" s="15" t="s">
        <v>195</v>
      </c>
      <c r="BE308" s="156">
        <f>IF(N308="základní",J308,0)</f>
        <v>0</v>
      </c>
      <c r="BF308" s="156">
        <f>IF(N308="snížená",J308,0)</f>
        <v>0</v>
      </c>
      <c r="BG308" s="156">
        <f>IF(N308="zákl. přenesená",J308,0)</f>
        <v>0</v>
      </c>
      <c r="BH308" s="156">
        <f>IF(N308="sníž. přenesená",J308,0)</f>
        <v>0</v>
      </c>
      <c r="BI308" s="156">
        <f>IF(N308="nulová",J308,0)</f>
        <v>0</v>
      </c>
      <c r="BJ308" s="15" t="s">
        <v>93</v>
      </c>
      <c r="BK308" s="156">
        <f>ROUND(I308*H308,2)</f>
        <v>0</v>
      </c>
      <c r="BL308" s="15" t="s">
        <v>208</v>
      </c>
      <c r="BM308" s="155" t="s">
        <v>610</v>
      </c>
    </row>
    <row r="309" spans="1:47" s="2" customFormat="1" ht="12">
      <c r="A309" s="31"/>
      <c r="B309" s="32"/>
      <c r="C309" s="184"/>
      <c r="D309" s="201" t="s">
        <v>202</v>
      </c>
      <c r="E309" s="184"/>
      <c r="F309" s="202" t="s">
        <v>609</v>
      </c>
      <c r="G309" s="184"/>
      <c r="H309" s="184"/>
      <c r="I309" s="157"/>
      <c r="J309" s="184"/>
      <c r="K309" s="31"/>
      <c r="L309" s="32"/>
      <c r="M309" s="158"/>
      <c r="N309" s="159"/>
      <c r="O309" s="57"/>
      <c r="P309" s="57"/>
      <c r="Q309" s="57"/>
      <c r="R309" s="57"/>
      <c r="S309" s="57"/>
      <c r="T309" s="58"/>
      <c r="U309" s="31"/>
      <c r="V309" s="31"/>
      <c r="W309" s="31"/>
      <c r="X309" s="31"/>
      <c r="Y309" s="31"/>
      <c r="Z309" s="31"/>
      <c r="AA309" s="31"/>
      <c r="AB309" s="31"/>
      <c r="AC309" s="31"/>
      <c r="AD309" s="31"/>
      <c r="AE309" s="31"/>
      <c r="AT309" s="15" t="s">
        <v>202</v>
      </c>
      <c r="AU309" s="15" t="s">
        <v>96</v>
      </c>
    </row>
    <row r="310" spans="2:51" s="13" customFormat="1" ht="12">
      <c r="B310" s="160"/>
      <c r="C310" s="186"/>
      <c r="D310" s="201" t="s">
        <v>257</v>
      </c>
      <c r="E310" s="203" t="s">
        <v>1</v>
      </c>
      <c r="F310" s="204" t="s">
        <v>96</v>
      </c>
      <c r="G310" s="186"/>
      <c r="H310" s="205">
        <v>2</v>
      </c>
      <c r="I310" s="162"/>
      <c r="J310" s="186"/>
      <c r="L310" s="160"/>
      <c r="M310" s="163"/>
      <c r="N310" s="164"/>
      <c r="O310" s="164"/>
      <c r="P310" s="164"/>
      <c r="Q310" s="164"/>
      <c r="R310" s="164"/>
      <c r="S310" s="164"/>
      <c r="T310" s="165"/>
      <c r="AT310" s="161" t="s">
        <v>257</v>
      </c>
      <c r="AU310" s="161" t="s">
        <v>96</v>
      </c>
      <c r="AV310" s="13" t="s">
        <v>96</v>
      </c>
      <c r="AW310" s="13" t="s">
        <v>40</v>
      </c>
      <c r="AX310" s="13" t="s">
        <v>93</v>
      </c>
      <c r="AY310" s="161" t="s">
        <v>195</v>
      </c>
    </row>
    <row r="311" spans="1:65" s="2" customFormat="1" ht="16.5" customHeight="1">
      <c r="A311" s="31"/>
      <c r="B311" s="148"/>
      <c r="C311" s="206" t="s">
        <v>594</v>
      </c>
      <c r="D311" s="206" t="s">
        <v>327</v>
      </c>
      <c r="E311" s="207" t="s">
        <v>616</v>
      </c>
      <c r="F311" s="208" t="s">
        <v>617</v>
      </c>
      <c r="G311" s="209" t="s">
        <v>482</v>
      </c>
      <c r="H311" s="210">
        <v>1</v>
      </c>
      <c r="I311" s="170"/>
      <c r="J311" s="187">
        <f>ROUND(I311*H311,2)</f>
        <v>0</v>
      </c>
      <c r="K311" s="171"/>
      <c r="L311" s="172"/>
      <c r="M311" s="173" t="s">
        <v>1</v>
      </c>
      <c r="N311" s="174" t="s">
        <v>50</v>
      </c>
      <c r="O311" s="57"/>
      <c r="P311" s="153">
        <f>O311*H311</f>
        <v>0</v>
      </c>
      <c r="Q311" s="153">
        <v>0.526</v>
      </c>
      <c r="R311" s="153">
        <f>Q311*H311</f>
        <v>0.526</v>
      </c>
      <c r="S311" s="153">
        <v>0</v>
      </c>
      <c r="T311" s="154">
        <f>S311*H311</f>
        <v>0</v>
      </c>
      <c r="U311" s="31"/>
      <c r="V311" s="31"/>
      <c r="W311" s="31"/>
      <c r="X311" s="31"/>
      <c r="Y311" s="31"/>
      <c r="Z311" s="31"/>
      <c r="AA311" s="31"/>
      <c r="AB311" s="31"/>
      <c r="AC311" s="31"/>
      <c r="AD311" s="31"/>
      <c r="AE311" s="31"/>
      <c r="AR311" s="155" t="s">
        <v>224</v>
      </c>
      <c r="AT311" s="155" t="s">
        <v>327</v>
      </c>
      <c r="AU311" s="155" t="s">
        <v>96</v>
      </c>
      <c r="AY311" s="15" t="s">
        <v>195</v>
      </c>
      <c r="BE311" s="156">
        <f>IF(N311="základní",J311,0)</f>
        <v>0</v>
      </c>
      <c r="BF311" s="156">
        <f>IF(N311="snížená",J311,0)</f>
        <v>0</v>
      </c>
      <c r="BG311" s="156">
        <f>IF(N311="zákl. přenesená",J311,0)</f>
        <v>0</v>
      </c>
      <c r="BH311" s="156">
        <f>IF(N311="sníž. přenesená",J311,0)</f>
        <v>0</v>
      </c>
      <c r="BI311" s="156">
        <f>IF(N311="nulová",J311,0)</f>
        <v>0</v>
      </c>
      <c r="BJ311" s="15" t="s">
        <v>93</v>
      </c>
      <c r="BK311" s="156">
        <f>ROUND(I311*H311,2)</f>
        <v>0</v>
      </c>
      <c r="BL311" s="15" t="s">
        <v>208</v>
      </c>
      <c r="BM311" s="155" t="s">
        <v>618</v>
      </c>
    </row>
    <row r="312" spans="1:47" s="2" customFormat="1" ht="12">
      <c r="A312" s="31"/>
      <c r="B312" s="32"/>
      <c r="C312" s="184"/>
      <c r="D312" s="201" t="s">
        <v>202</v>
      </c>
      <c r="E312" s="184"/>
      <c r="F312" s="202" t="s">
        <v>617</v>
      </c>
      <c r="G312" s="184"/>
      <c r="H312" s="184"/>
      <c r="I312" s="157"/>
      <c r="J312" s="184"/>
      <c r="K312" s="31"/>
      <c r="L312" s="32"/>
      <c r="M312" s="158"/>
      <c r="N312" s="159"/>
      <c r="O312" s="57"/>
      <c r="P312" s="57"/>
      <c r="Q312" s="57"/>
      <c r="R312" s="57"/>
      <c r="S312" s="57"/>
      <c r="T312" s="58"/>
      <c r="U312" s="31"/>
      <c r="V312" s="31"/>
      <c r="W312" s="31"/>
      <c r="X312" s="31"/>
      <c r="Y312" s="31"/>
      <c r="Z312" s="31"/>
      <c r="AA312" s="31"/>
      <c r="AB312" s="31"/>
      <c r="AC312" s="31"/>
      <c r="AD312" s="31"/>
      <c r="AE312" s="31"/>
      <c r="AT312" s="15" t="s">
        <v>202</v>
      </c>
      <c r="AU312" s="15" t="s">
        <v>96</v>
      </c>
    </row>
    <row r="313" spans="2:51" s="13" customFormat="1" ht="12">
      <c r="B313" s="160"/>
      <c r="C313" s="186"/>
      <c r="D313" s="201" t="s">
        <v>257</v>
      </c>
      <c r="E313" s="203" t="s">
        <v>1</v>
      </c>
      <c r="F313" s="204" t="s">
        <v>93</v>
      </c>
      <c r="G313" s="186"/>
      <c r="H313" s="205">
        <v>1</v>
      </c>
      <c r="I313" s="162"/>
      <c r="J313" s="186"/>
      <c r="L313" s="160"/>
      <c r="M313" s="163"/>
      <c r="N313" s="164"/>
      <c r="O313" s="164"/>
      <c r="P313" s="164"/>
      <c r="Q313" s="164"/>
      <c r="R313" s="164"/>
      <c r="S313" s="164"/>
      <c r="T313" s="165"/>
      <c r="AT313" s="161" t="s">
        <v>257</v>
      </c>
      <c r="AU313" s="161" t="s">
        <v>96</v>
      </c>
      <c r="AV313" s="13" t="s">
        <v>96</v>
      </c>
      <c r="AW313" s="13" t="s">
        <v>40</v>
      </c>
      <c r="AX313" s="13" t="s">
        <v>93</v>
      </c>
      <c r="AY313" s="161" t="s">
        <v>195</v>
      </c>
    </row>
    <row r="314" spans="1:65" s="2" customFormat="1" ht="16.5" customHeight="1">
      <c r="A314" s="31"/>
      <c r="B314" s="148"/>
      <c r="C314" s="206" t="s">
        <v>599</v>
      </c>
      <c r="D314" s="206" t="s">
        <v>327</v>
      </c>
      <c r="E314" s="207" t="s">
        <v>620</v>
      </c>
      <c r="F314" s="208" t="s">
        <v>621</v>
      </c>
      <c r="G314" s="209" t="s">
        <v>482</v>
      </c>
      <c r="H314" s="210">
        <v>1</v>
      </c>
      <c r="I314" s="170"/>
      <c r="J314" s="187">
        <f>ROUND(I314*H314,2)</f>
        <v>0</v>
      </c>
      <c r="K314" s="171"/>
      <c r="L314" s="172"/>
      <c r="M314" s="173" t="s">
        <v>1</v>
      </c>
      <c r="N314" s="174" t="s">
        <v>50</v>
      </c>
      <c r="O314" s="57"/>
      <c r="P314" s="153">
        <f>O314*H314</f>
        <v>0</v>
      </c>
      <c r="Q314" s="153">
        <v>0.262</v>
      </c>
      <c r="R314" s="153">
        <f>Q314*H314</f>
        <v>0.262</v>
      </c>
      <c r="S314" s="153">
        <v>0</v>
      </c>
      <c r="T314" s="154">
        <f>S314*H314</f>
        <v>0</v>
      </c>
      <c r="U314" s="31"/>
      <c r="V314" s="31"/>
      <c r="W314" s="31"/>
      <c r="X314" s="31"/>
      <c r="Y314" s="31"/>
      <c r="Z314" s="31"/>
      <c r="AA314" s="31"/>
      <c r="AB314" s="31"/>
      <c r="AC314" s="31"/>
      <c r="AD314" s="31"/>
      <c r="AE314" s="31"/>
      <c r="AR314" s="155" t="s">
        <v>224</v>
      </c>
      <c r="AT314" s="155" t="s">
        <v>327</v>
      </c>
      <c r="AU314" s="155" t="s">
        <v>96</v>
      </c>
      <c r="AY314" s="15" t="s">
        <v>195</v>
      </c>
      <c r="BE314" s="156">
        <f>IF(N314="základní",J314,0)</f>
        <v>0</v>
      </c>
      <c r="BF314" s="156">
        <f>IF(N314="snížená",J314,0)</f>
        <v>0</v>
      </c>
      <c r="BG314" s="156">
        <f>IF(N314="zákl. přenesená",J314,0)</f>
        <v>0</v>
      </c>
      <c r="BH314" s="156">
        <f>IF(N314="sníž. přenesená",J314,0)</f>
        <v>0</v>
      </c>
      <c r="BI314" s="156">
        <f>IF(N314="nulová",J314,0)</f>
        <v>0</v>
      </c>
      <c r="BJ314" s="15" t="s">
        <v>93</v>
      </c>
      <c r="BK314" s="156">
        <f>ROUND(I314*H314,2)</f>
        <v>0</v>
      </c>
      <c r="BL314" s="15" t="s">
        <v>208</v>
      </c>
      <c r="BM314" s="155" t="s">
        <v>622</v>
      </c>
    </row>
    <row r="315" spans="1:47" s="2" customFormat="1" ht="12">
      <c r="A315" s="31"/>
      <c r="B315" s="32"/>
      <c r="C315" s="184"/>
      <c r="D315" s="201" t="s">
        <v>202</v>
      </c>
      <c r="E315" s="184"/>
      <c r="F315" s="202" t="s">
        <v>621</v>
      </c>
      <c r="G315" s="184"/>
      <c r="H315" s="184"/>
      <c r="I315" s="157"/>
      <c r="J315" s="184"/>
      <c r="K315" s="31"/>
      <c r="L315" s="32"/>
      <c r="M315" s="158"/>
      <c r="N315" s="159"/>
      <c r="O315" s="57"/>
      <c r="P315" s="57"/>
      <c r="Q315" s="57"/>
      <c r="R315" s="57"/>
      <c r="S315" s="57"/>
      <c r="T315" s="58"/>
      <c r="U315" s="31"/>
      <c r="V315" s="31"/>
      <c r="W315" s="31"/>
      <c r="X315" s="31"/>
      <c r="Y315" s="31"/>
      <c r="Z315" s="31"/>
      <c r="AA315" s="31"/>
      <c r="AB315" s="31"/>
      <c r="AC315" s="31"/>
      <c r="AD315" s="31"/>
      <c r="AE315" s="31"/>
      <c r="AT315" s="15" t="s">
        <v>202</v>
      </c>
      <c r="AU315" s="15" t="s">
        <v>96</v>
      </c>
    </row>
    <row r="316" spans="2:51" s="13" customFormat="1" ht="12">
      <c r="B316" s="160"/>
      <c r="C316" s="186"/>
      <c r="D316" s="201" t="s">
        <v>257</v>
      </c>
      <c r="E316" s="203" t="s">
        <v>1</v>
      </c>
      <c r="F316" s="204" t="s">
        <v>93</v>
      </c>
      <c r="G316" s="186"/>
      <c r="H316" s="205">
        <v>1</v>
      </c>
      <c r="I316" s="162"/>
      <c r="J316" s="186"/>
      <c r="L316" s="160"/>
      <c r="M316" s="163"/>
      <c r="N316" s="164"/>
      <c r="O316" s="164"/>
      <c r="P316" s="164"/>
      <c r="Q316" s="164"/>
      <c r="R316" s="164"/>
      <c r="S316" s="164"/>
      <c r="T316" s="165"/>
      <c r="AT316" s="161" t="s">
        <v>257</v>
      </c>
      <c r="AU316" s="161" t="s">
        <v>96</v>
      </c>
      <c r="AV316" s="13" t="s">
        <v>96</v>
      </c>
      <c r="AW316" s="13" t="s">
        <v>40</v>
      </c>
      <c r="AX316" s="13" t="s">
        <v>93</v>
      </c>
      <c r="AY316" s="161" t="s">
        <v>195</v>
      </c>
    </row>
    <row r="317" spans="1:65" s="2" customFormat="1" ht="24.2" customHeight="1">
      <c r="A317" s="31"/>
      <c r="B317" s="148"/>
      <c r="C317" s="196" t="s">
        <v>603</v>
      </c>
      <c r="D317" s="196" t="s">
        <v>196</v>
      </c>
      <c r="E317" s="197" t="s">
        <v>624</v>
      </c>
      <c r="F317" s="198" t="s">
        <v>625</v>
      </c>
      <c r="G317" s="199" t="s">
        <v>482</v>
      </c>
      <c r="H317" s="200">
        <v>2</v>
      </c>
      <c r="I317" s="149"/>
      <c r="J317" s="183">
        <f>ROUND(I317*H317,2)</f>
        <v>0</v>
      </c>
      <c r="K317" s="150"/>
      <c r="L317" s="32"/>
      <c r="M317" s="151" t="s">
        <v>1</v>
      </c>
      <c r="N317" s="152" t="s">
        <v>50</v>
      </c>
      <c r="O317" s="57"/>
      <c r="P317" s="153">
        <f>O317*H317</f>
        <v>0</v>
      </c>
      <c r="Q317" s="153">
        <v>0.01248</v>
      </c>
      <c r="R317" s="153">
        <f>Q317*H317</f>
        <v>0.02496</v>
      </c>
      <c r="S317" s="153">
        <v>0</v>
      </c>
      <c r="T317" s="154">
        <f>S317*H317</f>
        <v>0</v>
      </c>
      <c r="U317" s="31"/>
      <c r="V317" s="31"/>
      <c r="W317" s="31"/>
      <c r="X317" s="31"/>
      <c r="Y317" s="31"/>
      <c r="Z317" s="31"/>
      <c r="AA317" s="31"/>
      <c r="AB317" s="31"/>
      <c r="AC317" s="31"/>
      <c r="AD317" s="31"/>
      <c r="AE317" s="31"/>
      <c r="AR317" s="155" t="s">
        <v>208</v>
      </c>
      <c r="AT317" s="155" t="s">
        <v>196</v>
      </c>
      <c r="AU317" s="155" t="s">
        <v>96</v>
      </c>
      <c r="AY317" s="15" t="s">
        <v>195</v>
      </c>
      <c r="BE317" s="156">
        <f>IF(N317="základní",J317,0)</f>
        <v>0</v>
      </c>
      <c r="BF317" s="156">
        <f>IF(N317="snížená",J317,0)</f>
        <v>0</v>
      </c>
      <c r="BG317" s="156">
        <f>IF(N317="zákl. přenesená",J317,0)</f>
        <v>0</v>
      </c>
      <c r="BH317" s="156">
        <f>IF(N317="sníž. přenesená",J317,0)</f>
        <v>0</v>
      </c>
      <c r="BI317" s="156">
        <f>IF(N317="nulová",J317,0)</f>
        <v>0</v>
      </c>
      <c r="BJ317" s="15" t="s">
        <v>93</v>
      </c>
      <c r="BK317" s="156">
        <f>ROUND(I317*H317,2)</f>
        <v>0</v>
      </c>
      <c r="BL317" s="15" t="s">
        <v>208</v>
      </c>
      <c r="BM317" s="155" t="s">
        <v>626</v>
      </c>
    </row>
    <row r="318" spans="1:47" s="2" customFormat="1" ht="12">
      <c r="A318" s="31"/>
      <c r="B318" s="32"/>
      <c r="C318" s="184"/>
      <c r="D318" s="201" t="s">
        <v>202</v>
      </c>
      <c r="E318" s="184"/>
      <c r="F318" s="202" t="s">
        <v>625</v>
      </c>
      <c r="G318" s="184"/>
      <c r="H318" s="184"/>
      <c r="I318" s="157"/>
      <c r="J318" s="184"/>
      <c r="K318" s="31"/>
      <c r="L318" s="32"/>
      <c r="M318" s="158"/>
      <c r="N318" s="159"/>
      <c r="O318" s="57"/>
      <c r="P318" s="57"/>
      <c r="Q318" s="57"/>
      <c r="R318" s="57"/>
      <c r="S318" s="57"/>
      <c r="T318" s="58"/>
      <c r="U318" s="31"/>
      <c r="V318" s="31"/>
      <c r="W318" s="31"/>
      <c r="X318" s="31"/>
      <c r="Y318" s="31"/>
      <c r="Z318" s="31"/>
      <c r="AA318" s="31"/>
      <c r="AB318" s="31"/>
      <c r="AC318" s="31"/>
      <c r="AD318" s="31"/>
      <c r="AE318" s="31"/>
      <c r="AT318" s="15" t="s">
        <v>202</v>
      </c>
      <c r="AU318" s="15" t="s">
        <v>96</v>
      </c>
    </row>
    <row r="319" spans="2:51" s="13" customFormat="1" ht="12">
      <c r="B319" s="160"/>
      <c r="C319" s="186"/>
      <c r="D319" s="201" t="s">
        <v>257</v>
      </c>
      <c r="E319" s="203" t="s">
        <v>1</v>
      </c>
      <c r="F319" s="204" t="s">
        <v>96</v>
      </c>
      <c r="G319" s="186"/>
      <c r="H319" s="205">
        <v>2</v>
      </c>
      <c r="I319" s="162"/>
      <c r="J319" s="186"/>
      <c r="L319" s="160"/>
      <c r="M319" s="163"/>
      <c r="N319" s="164"/>
      <c r="O319" s="164"/>
      <c r="P319" s="164"/>
      <c r="Q319" s="164"/>
      <c r="R319" s="164"/>
      <c r="S319" s="164"/>
      <c r="T319" s="165"/>
      <c r="AT319" s="161" t="s">
        <v>257</v>
      </c>
      <c r="AU319" s="161" t="s">
        <v>96</v>
      </c>
      <c r="AV319" s="13" t="s">
        <v>96</v>
      </c>
      <c r="AW319" s="13" t="s">
        <v>40</v>
      </c>
      <c r="AX319" s="13" t="s">
        <v>93</v>
      </c>
      <c r="AY319" s="161" t="s">
        <v>195</v>
      </c>
    </row>
    <row r="320" spans="1:65" s="2" customFormat="1" ht="24.2" customHeight="1">
      <c r="A320" s="31"/>
      <c r="B320" s="148"/>
      <c r="C320" s="206" t="s">
        <v>607</v>
      </c>
      <c r="D320" s="206" t="s">
        <v>327</v>
      </c>
      <c r="E320" s="207" t="s">
        <v>628</v>
      </c>
      <c r="F320" s="208" t="s">
        <v>629</v>
      </c>
      <c r="G320" s="209" t="s">
        <v>482</v>
      </c>
      <c r="H320" s="210">
        <v>2</v>
      </c>
      <c r="I320" s="170"/>
      <c r="J320" s="187">
        <f>ROUND(I320*H320,2)</f>
        <v>0</v>
      </c>
      <c r="K320" s="171"/>
      <c r="L320" s="172"/>
      <c r="M320" s="173" t="s">
        <v>1</v>
      </c>
      <c r="N320" s="174" t="s">
        <v>50</v>
      </c>
      <c r="O320" s="57"/>
      <c r="P320" s="153">
        <f>O320*H320</f>
        <v>0</v>
      </c>
      <c r="Q320" s="153">
        <v>0.57</v>
      </c>
      <c r="R320" s="153">
        <f>Q320*H320</f>
        <v>1.14</v>
      </c>
      <c r="S320" s="153">
        <v>0</v>
      </c>
      <c r="T320" s="154">
        <f>S320*H320</f>
        <v>0</v>
      </c>
      <c r="U320" s="31"/>
      <c r="V320" s="31"/>
      <c r="W320" s="31"/>
      <c r="X320" s="31"/>
      <c r="Y320" s="31"/>
      <c r="Z320" s="31"/>
      <c r="AA320" s="31"/>
      <c r="AB320" s="31"/>
      <c r="AC320" s="31"/>
      <c r="AD320" s="31"/>
      <c r="AE320" s="31"/>
      <c r="AR320" s="155" t="s">
        <v>224</v>
      </c>
      <c r="AT320" s="155" t="s">
        <v>327</v>
      </c>
      <c r="AU320" s="155" t="s">
        <v>96</v>
      </c>
      <c r="AY320" s="15" t="s">
        <v>195</v>
      </c>
      <c r="BE320" s="156">
        <f>IF(N320="základní",J320,0)</f>
        <v>0</v>
      </c>
      <c r="BF320" s="156">
        <f>IF(N320="snížená",J320,0)</f>
        <v>0</v>
      </c>
      <c r="BG320" s="156">
        <f>IF(N320="zákl. přenesená",J320,0)</f>
        <v>0</v>
      </c>
      <c r="BH320" s="156">
        <f>IF(N320="sníž. přenesená",J320,0)</f>
        <v>0</v>
      </c>
      <c r="BI320" s="156">
        <f>IF(N320="nulová",J320,0)</f>
        <v>0</v>
      </c>
      <c r="BJ320" s="15" t="s">
        <v>93</v>
      </c>
      <c r="BK320" s="156">
        <f>ROUND(I320*H320,2)</f>
        <v>0</v>
      </c>
      <c r="BL320" s="15" t="s">
        <v>208</v>
      </c>
      <c r="BM320" s="155" t="s">
        <v>630</v>
      </c>
    </row>
    <row r="321" spans="1:47" s="2" customFormat="1" ht="19.5">
      <c r="A321" s="31"/>
      <c r="B321" s="32"/>
      <c r="C321" s="184"/>
      <c r="D321" s="201" t="s">
        <v>202</v>
      </c>
      <c r="E321" s="184"/>
      <c r="F321" s="202" t="s">
        <v>629</v>
      </c>
      <c r="G321" s="184"/>
      <c r="H321" s="184"/>
      <c r="I321" s="157"/>
      <c r="J321" s="184"/>
      <c r="K321" s="31"/>
      <c r="L321" s="32"/>
      <c r="M321" s="158"/>
      <c r="N321" s="159"/>
      <c r="O321" s="57"/>
      <c r="P321" s="57"/>
      <c r="Q321" s="57"/>
      <c r="R321" s="57"/>
      <c r="S321" s="57"/>
      <c r="T321" s="58"/>
      <c r="U321" s="31"/>
      <c r="V321" s="31"/>
      <c r="W321" s="31"/>
      <c r="X321" s="31"/>
      <c r="Y321" s="31"/>
      <c r="Z321" s="31"/>
      <c r="AA321" s="31"/>
      <c r="AB321" s="31"/>
      <c r="AC321" s="31"/>
      <c r="AD321" s="31"/>
      <c r="AE321" s="31"/>
      <c r="AT321" s="15" t="s">
        <v>202</v>
      </c>
      <c r="AU321" s="15" t="s">
        <v>96</v>
      </c>
    </row>
    <row r="322" spans="2:51" s="13" customFormat="1" ht="12">
      <c r="B322" s="160"/>
      <c r="C322" s="186"/>
      <c r="D322" s="201" t="s">
        <v>257</v>
      </c>
      <c r="E322" s="203" t="s">
        <v>1</v>
      </c>
      <c r="F322" s="204" t="s">
        <v>96</v>
      </c>
      <c r="G322" s="186"/>
      <c r="H322" s="205">
        <v>2</v>
      </c>
      <c r="I322" s="162"/>
      <c r="J322" s="186"/>
      <c r="L322" s="160"/>
      <c r="M322" s="163"/>
      <c r="N322" s="164"/>
      <c r="O322" s="164"/>
      <c r="P322" s="164"/>
      <c r="Q322" s="164"/>
      <c r="R322" s="164"/>
      <c r="S322" s="164"/>
      <c r="T322" s="165"/>
      <c r="AT322" s="161" t="s">
        <v>257</v>
      </c>
      <c r="AU322" s="161" t="s">
        <v>96</v>
      </c>
      <c r="AV322" s="13" t="s">
        <v>96</v>
      </c>
      <c r="AW322" s="13" t="s">
        <v>40</v>
      </c>
      <c r="AX322" s="13" t="s">
        <v>93</v>
      </c>
      <c r="AY322" s="161" t="s">
        <v>195</v>
      </c>
    </row>
    <row r="323" spans="1:65" s="2" customFormat="1" ht="24.2" customHeight="1">
      <c r="A323" s="31"/>
      <c r="B323" s="148"/>
      <c r="C323" s="196" t="s">
        <v>611</v>
      </c>
      <c r="D323" s="196" t="s">
        <v>196</v>
      </c>
      <c r="E323" s="197" t="s">
        <v>632</v>
      </c>
      <c r="F323" s="198" t="s">
        <v>633</v>
      </c>
      <c r="G323" s="199" t="s">
        <v>482</v>
      </c>
      <c r="H323" s="200">
        <v>2</v>
      </c>
      <c r="I323" s="149"/>
      <c r="J323" s="183">
        <f>ROUND(I323*H323,2)</f>
        <v>0</v>
      </c>
      <c r="K323" s="150"/>
      <c r="L323" s="32"/>
      <c r="M323" s="151" t="s">
        <v>1</v>
      </c>
      <c r="N323" s="152" t="s">
        <v>50</v>
      </c>
      <c r="O323" s="57"/>
      <c r="P323" s="153">
        <f>O323*H323</f>
        <v>0</v>
      </c>
      <c r="Q323" s="153">
        <v>0.02854</v>
      </c>
      <c r="R323" s="153">
        <f>Q323*H323</f>
        <v>0.05708</v>
      </c>
      <c r="S323" s="153">
        <v>0</v>
      </c>
      <c r="T323" s="154">
        <f>S323*H323</f>
        <v>0</v>
      </c>
      <c r="U323" s="31"/>
      <c r="V323" s="31"/>
      <c r="W323" s="31"/>
      <c r="X323" s="31"/>
      <c r="Y323" s="31"/>
      <c r="Z323" s="31"/>
      <c r="AA323" s="31"/>
      <c r="AB323" s="31"/>
      <c r="AC323" s="31"/>
      <c r="AD323" s="31"/>
      <c r="AE323" s="31"/>
      <c r="AR323" s="155" t="s">
        <v>208</v>
      </c>
      <c r="AT323" s="155" t="s">
        <v>196</v>
      </c>
      <c r="AU323" s="155" t="s">
        <v>96</v>
      </c>
      <c r="AY323" s="15" t="s">
        <v>195</v>
      </c>
      <c r="BE323" s="156">
        <f>IF(N323="základní",J323,0)</f>
        <v>0</v>
      </c>
      <c r="BF323" s="156">
        <f>IF(N323="snížená",J323,0)</f>
        <v>0</v>
      </c>
      <c r="BG323" s="156">
        <f>IF(N323="zákl. přenesená",J323,0)</f>
        <v>0</v>
      </c>
      <c r="BH323" s="156">
        <f>IF(N323="sníž. přenesená",J323,0)</f>
        <v>0</v>
      </c>
      <c r="BI323" s="156">
        <f>IF(N323="nulová",J323,0)</f>
        <v>0</v>
      </c>
      <c r="BJ323" s="15" t="s">
        <v>93</v>
      </c>
      <c r="BK323" s="156">
        <f>ROUND(I323*H323,2)</f>
        <v>0</v>
      </c>
      <c r="BL323" s="15" t="s">
        <v>208</v>
      </c>
      <c r="BM323" s="155" t="s">
        <v>634</v>
      </c>
    </row>
    <row r="324" spans="1:47" s="2" customFormat="1" ht="19.5">
      <c r="A324" s="31"/>
      <c r="B324" s="32"/>
      <c r="C324" s="184"/>
      <c r="D324" s="201" t="s">
        <v>202</v>
      </c>
      <c r="E324" s="184"/>
      <c r="F324" s="202" t="s">
        <v>633</v>
      </c>
      <c r="G324" s="184"/>
      <c r="H324" s="184"/>
      <c r="I324" s="157"/>
      <c r="J324" s="184"/>
      <c r="K324" s="31"/>
      <c r="L324" s="32"/>
      <c r="M324" s="158"/>
      <c r="N324" s="159"/>
      <c r="O324" s="57"/>
      <c r="P324" s="57"/>
      <c r="Q324" s="57"/>
      <c r="R324" s="57"/>
      <c r="S324" s="57"/>
      <c r="T324" s="58"/>
      <c r="U324" s="31"/>
      <c r="V324" s="31"/>
      <c r="W324" s="31"/>
      <c r="X324" s="31"/>
      <c r="Y324" s="31"/>
      <c r="Z324" s="31"/>
      <c r="AA324" s="31"/>
      <c r="AB324" s="31"/>
      <c r="AC324" s="31"/>
      <c r="AD324" s="31"/>
      <c r="AE324" s="31"/>
      <c r="AT324" s="15" t="s">
        <v>202</v>
      </c>
      <c r="AU324" s="15" t="s">
        <v>96</v>
      </c>
    </row>
    <row r="325" spans="2:51" s="13" customFormat="1" ht="12">
      <c r="B325" s="160"/>
      <c r="C325" s="186"/>
      <c r="D325" s="201" t="s">
        <v>257</v>
      </c>
      <c r="E325" s="203" t="s">
        <v>1</v>
      </c>
      <c r="F325" s="204" t="s">
        <v>96</v>
      </c>
      <c r="G325" s="186"/>
      <c r="H325" s="205">
        <v>2</v>
      </c>
      <c r="I325" s="162"/>
      <c r="J325" s="186"/>
      <c r="L325" s="160"/>
      <c r="M325" s="163"/>
      <c r="N325" s="164"/>
      <c r="O325" s="164"/>
      <c r="P325" s="164"/>
      <c r="Q325" s="164"/>
      <c r="R325" s="164"/>
      <c r="S325" s="164"/>
      <c r="T325" s="165"/>
      <c r="AT325" s="161" t="s">
        <v>257</v>
      </c>
      <c r="AU325" s="161" t="s">
        <v>96</v>
      </c>
      <c r="AV325" s="13" t="s">
        <v>96</v>
      </c>
      <c r="AW325" s="13" t="s">
        <v>40</v>
      </c>
      <c r="AX325" s="13" t="s">
        <v>93</v>
      </c>
      <c r="AY325" s="161" t="s">
        <v>195</v>
      </c>
    </row>
    <row r="326" spans="1:65" s="2" customFormat="1" ht="16.5" customHeight="1">
      <c r="A326" s="31"/>
      <c r="B326" s="148"/>
      <c r="C326" s="206" t="s">
        <v>615</v>
      </c>
      <c r="D326" s="206" t="s">
        <v>327</v>
      </c>
      <c r="E326" s="207" t="s">
        <v>636</v>
      </c>
      <c r="F326" s="208" t="s">
        <v>637</v>
      </c>
      <c r="G326" s="209" t="s">
        <v>482</v>
      </c>
      <c r="H326" s="210">
        <v>2</v>
      </c>
      <c r="I326" s="170"/>
      <c r="J326" s="187">
        <f>ROUND(I326*H326,2)</f>
        <v>0</v>
      </c>
      <c r="K326" s="171"/>
      <c r="L326" s="172"/>
      <c r="M326" s="173" t="s">
        <v>1</v>
      </c>
      <c r="N326" s="174" t="s">
        <v>50</v>
      </c>
      <c r="O326" s="57"/>
      <c r="P326" s="153">
        <f>O326*H326</f>
        <v>0</v>
      </c>
      <c r="Q326" s="153">
        <v>1.817</v>
      </c>
      <c r="R326" s="153">
        <f>Q326*H326</f>
        <v>3.634</v>
      </c>
      <c r="S326" s="153">
        <v>0</v>
      </c>
      <c r="T326" s="154">
        <f>S326*H326</f>
        <v>0</v>
      </c>
      <c r="U326" s="31"/>
      <c r="V326" s="31"/>
      <c r="W326" s="31"/>
      <c r="X326" s="31"/>
      <c r="Y326" s="31"/>
      <c r="Z326" s="31"/>
      <c r="AA326" s="31"/>
      <c r="AB326" s="31"/>
      <c r="AC326" s="31"/>
      <c r="AD326" s="31"/>
      <c r="AE326" s="31"/>
      <c r="AR326" s="155" t="s">
        <v>224</v>
      </c>
      <c r="AT326" s="155" t="s">
        <v>327</v>
      </c>
      <c r="AU326" s="155" t="s">
        <v>96</v>
      </c>
      <c r="AY326" s="15" t="s">
        <v>195</v>
      </c>
      <c r="BE326" s="156">
        <f>IF(N326="základní",J326,0)</f>
        <v>0</v>
      </c>
      <c r="BF326" s="156">
        <f>IF(N326="snížená",J326,0)</f>
        <v>0</v>
      </c>
      <c r="BG326" s="156">
        <f>IF(N326="zákl. přenesená",J326,0)</f>
        <v>0</v>
      </c>
      <c r="BH326" s="156">
        <f>IF(N326="sníž. přenesená",J326,0)</f>
        <v>0</v>
      </c>
      <c r="BI326" s="156">
        <f>IF(N326="nulová",J326,0)</f>
        <v>0</v>
      </c>
      <c r="BJ326" s="15" t="s">
        <v>93</v>
      </c>
      <c r="BK326" s="156">
        <f>ROUND(I326*H326,2)</f>
        <v>0</v>
      </c>
      <c r="BL326" s="15" t="s">
        <v>208</v>
      </c>
      <c r="BM326" s="155" t="s">
        <v>638</v>
      </c>
    </row>
    <row r="327" spans="1:47" s="2" customFormat="1" ht="12">
      <c r="A327" s="31"/>
      <c r="B327" s="32"/>
      <c r="C327" s="184"/>
      <c r="D327" s="201" t="s">
        <v>202</v>
      </c>
      <c r="E327" s="184"/>
      <c r="F327" s="202" t="s">
        <v>639</v>
      </c>
      <c r="G327" s="184"/>
      <c r="H327" s="184"/>
      <c r="I327" s="157"/>
      <c r="J327" s="184"/>
      <c r="K327" s="31"/>
      <c r="L327" s="32"/>
      <c r="M327" s="158"/>
      <c r="N327" s="159"/>
      <c r="O327" s="57"/>
      <c r="P327" s="57"/>
      <c r="Q327" s="57"/>
      <c r="R327" s="57"/>
      <c r="S327" s="57"/>
      <c r="T327" s="58"/>
      <c r="U327" s="31"/>
      <c r="V327" s="31"/>
      <c r="W327" s="31"/>
      <c r="X327" s="31"/>
      <c r="Y327" s="31"/>
      <c r="Z327" s="31"/>
      <c r="AA327" s="31"/>
      <c r="AB327" s="31"/>
      <c r="AC327" s="31"/>
      <c r="AD327" s="31"/>
      <c r="AE327" s="31"/>
      <c r="AT327" s="15" t="s">
        <v>202</v>
      </c>
      <c r="AU327" s="15" t="s">
        <v>96</v>
      </c>
    </row>
    <row r="328" spans="2:51" s="13" customFormat="1" ht="12">
      <c r="B328" s="160"/>
      <c r="C328" s="186"/>
      <c r="D328" s="201" t="s">
        <v>257</v>
      </c>
      <c r="E328" s="203" t="s">
        <v>1</v>
      </c>
      <c r="F328" s="204" t="s">
        <v>96</v>
      </c>
      <c r="G328" s="186"/>
      <c r="H328" s="205">
        <v>2</v>
      </c>
      <c r="I328" s="162"/>
      <c r="J328" s="186"/>
      <c r="L328" s="160"/>
      <c r="M328" s="163"/>
      <c r="N328" s="164"/>
      <c r="O328" s="164"/>
      <c r="P328" s="164"/>
      <c r="Q328" s="164"/>
      <c r="R328" s="164"/>
      <c r="S328" s="164"/>
      <c r="T328" s="165"/>
      <c r="AT328" s="161" t="s">
        <v>257</v>
      </c>
      <c r="AU328" s="161" t="s">
        <v>96</v>
      </c>
      <c r="AV328" s="13" t="s">
        <v>96</v>
      </c>
      <c r="AW328" s="13" t="s">
        <v>40</v>
      </c>
      <c r="AX328" s="13" t="s">
        <v>93</v>
      </c>
      <c r="AY328" s="161" t="s">
        <v>195</v>
      </c>
    </row>
    <row r="329" spans="1:65" s="2" customFormat="1" ht="24.2" customHeight="1">
      <c r="A329" s="31"/>
      <c r="B329" s="148"/>
      <c r="C329" s="206" t="s">
        <v>619</v>
      </c>
      <c r="D329" s="206" t="s">
        <v>327</v>
      </c>
      <c r="E329" s="207" t="s">
        <v>665</v>
      </c>
      <c r="F329" s="208" t="s">
        <v>666</v>
      </c>
      <c r="G329" s="209" t="s">
        <v>482</v>
      </c>
      <c r="H329" s="210">
        <v>2</v>
      </c>
      <c r="I329" s="170"/>
      <c r="J329" s="187">
        <f>ROUND(I329*H329,2)</f>
        <v>0</v>
      </c>
      <c r="K329" s="171"/>
      <c r="L329" s="172"/>
      <c r="M329" s="173" t="s">
        <v>1</v>
      </c>
      <c r="N329" s="174" t="s">
        <v>50</v>
      </c>
      <c r="O329" s="57"/>
      <c r="P329" s="153">
        <f>O329*H329</f>
        <v>0</v>
      </c>
      <c r="Q329" s="153">
        <v>0.0546</v>
      </c>
      <c r="R329" s="153">
        <f>Q329*H329</f>
        <v>0.1092</v>
      </c>
      <c r="S329" s="153">
        <v>0</v>
      </c>
      <c r="T329" s="154">
        <f>S329*H329</f>
        <v>0</v>
      </c>
      <c r="U329" s="31"/>
      <c r="V329" s="31"/>
      <c r="W329" s="31"/>
      <c r="X329" s="31"/>
      <c r="Y329" s="31"/>
      <c r="Z329" s="31"/>
      <c r="AA329" s="31"/>
      <c r="AB329" s="31"/>
      <c r="AC329" s="31"/>
      <c r="AD329" s="31"/>
      <c r="AE329" s="31"/>
      <c r="AR329" s="155" t="s">
        <v>224</v>
      </c>
      <c r="AT329" s="155" t="s">
        <v>327</v>
      </c>
      <c r="AU329" s="155" t="s">
        <v>96</v>
      </c>
      <c r="AY329" s="15" t="s">
        <v>195</v>
      </c>
      <c r="BE329" s="156">
        <f>IF(N329="základní",J329,0)</f>
        <v>0</v>
      </c>
      <c r="BF329" s="156">
        <f>IF(N329="snížená",J329,0)</f>
        <v>0</v>
      </c>
      <c r="BG329" s="156">
        <f>IF(N329="zákl. přenesená",J329,0)</f>
        <v>0</v>
      </c>
      <c r="BH329" s="156">
        <f>IF(N329="sníž. přenesená",J329,0)</f>
        <v>0</v>
      </c>
      <c r="BI329" s="156">
        <f>IF(N329="nulová",J329,0)</f>
        <v>0</v>
      </c>
      <c r="BJ329" s="15" t="s">
        <v>93</v>
      </c>
      <c r="BK329" s="156">
        <f>ROUND(I329*H329,2)</f>
        <v>0</v>
      </c>
      <c r="BL329" s="15" t="s">
        <v>208</v>
      </c>
      <c r="BM329" s="155" t="s">
        <v>667</v>
      </c>
    </row>
    <row r="330" spans="1:47" s="2" customFormat="1" ht="19.5">
      <c r="A330" s="31"/>
      <c r="B330" s="32"/>
      <c r="C330" s="184"/>
      <c r="D330" s="201" t="s">
        <v>202</v>
      </c>
      <c r="E330" s="184"/>
      <c r="F330" s="202" t="s">
        <v>666</v>
      </c>
      <c r="G330" s="184"/>
      <c r="H330" s="184"/>
      <c r="I330" s="157"/>
      <c r="J330" s="184"/>
      <c r="K330" s="31"/>
      <c r="L330" s="32"/>
      <c r="M330" s="158"/>
      <c r="N330" s="159"/>
      <c r="O330" s="57"/>
      <c r="P330" s="57"/>
      <c r="Q330" s="57"/>
      <c r="R330" s="57"/>
      <c r="S330" s="57"/>
      <c r="T330" s="58"/>
      <c r="U330" s="31"/>
      <c r="V330" s="31"/>
      <c r="W330" s="31"/>
      <c r="X330" s="31"/>
      <c r="Y330" s="31"/>
      <c r="Z330" s="31"/>
      <c r="AA330" s="31"/>
      <c r="AB330" s="31"/>
      <c r="AC330" s="31"/>
      <c r="AD330" s="31"/>
      <c r="AE330" s="31"/>
      <c r="AT330" s="15" t="s">
        <v>202</v>
      </c>
      <c r="AU330" s="15" t="s">
        <v>96</v>
      </c>
    </row>
    <row r="331" spans="2:51" s="13" customFormat="1" ht="12">
      <c r="B331" s="160"/>
      <c r="C331" s="186"/>
      <c r="D331" s="201" t="s">
        <v>257</v>
      </c>
      <c r="E331" s="203" t="s">
        <v>1</v>
      </c>
      <c r="F331" s="204" t="s">
        <v>96</v>
      </c>
      <c r="G331" s="186"/>
      <c r="H331" s="205">
        <v>2</v>
      </c>
      <c r="I331" s="162"/>
      <c r="J331" s="186"/>
      <c r="L331" s="160"/>
      <c r="M331" s="163"/>
      <c r="N331" s="164"/>
      <c r="O331" s="164"/>
      <c r="P331" s="164"/>
      <c r="Q331" s="164"/>
      <c r="R331" s="164"/>
      <c r="S331" s="164"/>
      <c r="T331" s="165"/>
      <c r="AT331" s="161" t="s">
        <v>257</v>
      </c>
      <c r="AU331" s="161" t="s">
        <v>96</v>
      </c>
      <c r="AV331" s="13" t="s">
        <v>96</v>
      </c>
      <c r="AW331" s="13" t="s">
        <v>40</v>
      </c>
      <c r="AX331" s="13" t="s">
        <v>93</v>
      </c>
      <c r="AY331" s="161" t="s">
        <v>195</v>
      </c>
    </row>
    <row r="332" spans="1:65" s="2" customFormat="1" ht="24.2" customHeight="1">
      <c r="A332" s="31"/>
      <c r="B332" s="148"/>
      <c r="C332" s="196" t="s">
        <v>623</v>
      </c>
      <c r="D332" s="196" t="s">
        <v>196</v>
      </c>
      <c r="E332" s="197" t="s">
        <v>669</v>
      </c>
      <c r="F332" s="198" t="s">
        <v>670</v>
      </c>
      <c r="G332" s="199" t="s">
        <v>482</v>
      </c>
      <c r="H332" s="200">
        <v>2</v>
      </c>
      <c r="I332" s="149"/>
      <c r="J332" s="183">
        <f>ROUND(I332*H332,2)</f>
        <v>0</v>
      </c>
      <c r="K332" s="150"/>
      <c r="L332" s="32"/>
      <c r="M332" s="151" t="s">
        <v>1</v>
      </c>
      <c r="N332" s="152" t="s">
        <v>50</v>
      </c>
      <c r="O332" s="57"/>
      <c r="P332" s="153">
        <f>O332*H332</f>
        <v>0</v>
      </c>
      <c r="Q332" s="153">
        <v>0.21734</v>
      </c>
      <c r="R332" s="153">
        <f>Q332*H332</f>
        <v>0.43468</v>
      </c>
      <c r="S332" s="153">
        <v>0</v>
      </c>
      <c r="T332" s="154">
        <f>S332*H332</f>
        <v>0</v>
      </c>
      <c r="U332" s="31"/>
      <c r="V332" s="31"/>
      <c r="W332" s="31"/>
      <c r="X332" s="31"/>
      <c r="Y332" s="31"/>
      <c r="Z332" s="31"/>
      <c r="AA332" s="31"/>
      <c r="AB332" s="31"/>
      <c r="AC332" s="31"/>
      <c r="AD332" s="31"/>
      <c r="AE332" s="31"/>
      <c r="AR332" s="155" t="s">
        <v>208</v>
      </c>
      <c r="AT332" s="155" t="s">
        <v>196</v>
      </c>
      <c r="AU332" s="155" t="s">
        <v>96</v>
      </c>
      <c r="AY332" s="15" t="s">
        <v>195</v>
      </c>
      <c r="BE332" s="156">
        <f>IF(N332="základní",J332,0)</f>
        <v>0</v>
      </c>
      <c r="BF332" s="156">
        <f>IF(N332="snížená",J332,0)</f>
        <v>0</v>
      </c>
      <c r="BG332" s="156">
        <f>IF(N332="zákl. přenesená",J332,0)</f>
        <v>0</v>
      </c>
      <c r="BH332" s="156">
        <f>IF(N332="sníž. přenesená",J332,0)</f>
        <v>0</v>
      </c>
      <c r="BI332" s="156">
        <f>IF(N332="nulová",J332,0)</f>
        <v>0</v>
      </c>
      <c r="BJ332" s="15" t="s">
        <v>93</v>
      </c>
      <c r="BK332" s="156">
        <f>ROUND(I332*H332,2)</f>
        <v>0</v>
      </c>
      <c r="BL332" s="15" t="s">
        <v>208</v>
      </c>
      <c r="BM332" s="155" t="s">
        <v>671</v>
      </c>
    </row>
    <row r="333" spans="1:47" s="2" customFormat="1" ht="19.5">
      <c r="A333" s="31"/>
      <c r="B333" s="32"/>
      <c r="C333" s="184"/>
      <c r="D333" s="201" t="s">
        <v>202</v>
      </c>
      <c r="E333" s="184"/>
      <c r="F333" s="202" t="s">
        <v>672</v>
      </c>
      <c r="G333" s="184"/>
      <c r="H333" s="184"/>
      <c r="I333" s="157"/>
      <c r="J333" s="184"/>
      <c r="K333" s="31"/>
      <c r="L333" s="32"/>
      <c r="M333" s="158"/>
      <c r="N333" s="159"/>
      <c r="O333" s="57"/>
      <c r="P333" s="57"/>
      <c r="Q333" s="57"/>
      <c r="R333" s="57"/>
      <c r="S333" s="57"/>
      <c r="T333" s="58"/>
      <c r="U333" s="31"/>
      <c r="V333" s="31"/>
      <c r="W333" s="31"/>
      <c r="X333" s="31"/>
      <c r="Y333" s="31"/>
      <c r="Z333" s="31"/>
      <c r="AA333" s="31"/>
      <c r="AB333" s="31"/>
      <c r="AC333" s="31"/>
      <c r="AD333" s="31"/>
      <c r="AE333" s="31"/>
      <c r="AT333" s="15" t="s">
        <v>202</v>
      </c>
      <c r="AU333" s="15" t="s">
        <v>96</v>
      </c>
    </row>
    <row r="334" spans="2:51" s="13" customFormat="1" ht="12">
      <c r="B334" s="160"/>
      <c r="C334" s="186"/>
      <c r="D334" s="201" t="s">
        <v>257</v>
      </c>
      <c r="E334" s="203" t="s">
        <v>1</v>
      </c>
      <c r="F334" s="204" t="s">
        <v>96</v>
      </c>
      <c r="G334" s="186"/>
      <c r="H334" s="205">
        <v>2</v>
      </c>
      <c r="I334" s="162"/>
      <c r="J334" s="186"/>
      <c r="L334" s="160"/>
      <c r="M334" s="163"/>
      <c r="N334" s="164"/>
      <c r="O334" s="164"/>
      <c r="P334" s="164"/>
      <c r="Q334" s="164"/>
      <c r="R334" s="164"/>
      <c r="S334" s="164"/>
      <c r="T334" s="165"/>
      <c r="AT334" s="161" t="s">
        <v>257</v>
      </c>
      <c r="AU334" s="161" t="s">
        <v>96</v>
      </c>
      <c r="AV334" s="13" t="s">
        <v>96</v>
      </c>
      <c r="AW334" s="13" t="s">
        <v>40</v>
      </c>
      <c r="AX334" s="13" t="s">
        <v>93</v>
      </c>
      <c r="AY334" s="161" t="s">
        <v>195</v>
      </c>
    </row>
    <row r="335" spans="1:65" s="2" customFormat="1" ht="24.2" customHeight="1">
      <c r="A335" s="31"/>
      <c r="B335" s="148"/>
      <c r="C335" s="196" t="s">
        <v>627</v>
      </c>
      <c r="D335" s="196" t="s">
        <v>196</v>
      </c>
      <c r="E335" s="197" t="s">
        <v>674</v>
      </c>
      <c r="F335" s="198" t="s">
        <v>675</v>
      </c>
      <c r="G335" s="199" t="s">
        <v>482</v>
      </c>
      <c r="H335" s="200">
        <v>2</v>
      </c>
      <c r="I335" s="149"/>
      <c r="J335" s="183">
        <f>ROUND(I335*H335,2)</f>
        <v>0</v>
      </c>
      <c r="K335" s="150"/>
      <c r="L335" s="32"/>
      <c r="M335" s="151" t="s">
        <v>1</v>
      </c>
      <c r="N335" s="152" t="s">
        <v>50</v>
      </c>
      <c r="O335" s="57"/>
      <c r="P335" s="153">
        <f>O335*H335</f>
        <v>0</v>
      </c>
      <c r="Q335" s="153">
        <v>0.4208</v>
      </c>
      <c r="R335" s="153">
        <f>Q335*H335</f>
        <v>0.8416</v>
      </c>
      <c r="S335" s="153">
        <v>0</v>
      </c>
      <c r="T335" s="154">
        <f>S335*H335</f>
        <v>0</v>
      </c>
      <c r="U335" s="31"/>
      <c r="V335" s="31"/>
      <c r="W335" s="31"/>
      <c r="X335" s="31"/>
      <c r="Y335" s="31"/>
      <c r="Z335" s="31"/>
      <c r="AA335" s="31"/>
      <c r="AB335" s="31"/>
      <c r="AC335" s="31"/>
      <c r="AD335" s="31"/>
      <c r="AE335" s="31"/>
      <c r="AR335" s="155" t="s">
        <v>208</v>
      </c>
      <c r="AT335" s="155" t="s">
        <v>196</v>
      </c>
      <c r="AU335" s="155" t="s">
        <v>96</v>
      </c>
      <c r="AY335" s="15" t="s">
        <v>195</v>
      </c>
      <c r="BE335" s="156">
        <f>IF(N335="základní",J335,0)</f>
        <v>0</v>
      </c>
      <c r="BF335" s="156">
        <f>IF(N335="snížená",J335,0)</f>
        <v>0</v>
      </c>
      <c r="BG335" s="156">
        <f>IF(N335="zákl. přenesená",J335,0)</f>
        <v>0</v>
      </c>
      <c r="BH335" s="156">
        <f>IF(N335="sníž. přenesená",J335,0)</f>
        <v>0</v>
      </c>
      <c r="BI335" s="156">
        <f>IF(N335="nulová",J335,0)</f>
        <v>0</v>
      </c>
      <c r="BJ335" s="15" t="s">
        <v>93</v>
      </c>
      <c r="BK335" s="156">
        <f>ROUND(I335*H335,2)</f>
        <v>0</v>
      </c>
      <c r="BL335" s="15" t="s">
        <v>208</v>
      </c>
      <c r="BM335" s="155" t="s">
        <v>676</v>
      </c>
    </row>
    <row r="336" spans="1:47" s="2" customFormat="1" ht="19.5">
      <c r="A336" s="31"/>
      <c r="B336" s="32"/>
      <c r="C336" s="184"/>
      <c r="D336" s="201" t="s">
        <v>202</v>
      </c>
      <c r="E336" s="184"/>
      <c r="F336" s="202" t="s">
        <v>677</v>
      </c>
      <c r="G336" s="184"/>
      <c r="H336" s="184"/>
      <c r="I336" s="157"/>
      <c r="J336" s="184"/>
      <c r="K336" s="31"/>
      <c r="L336" s="32"/>
      <c r="M336" s="158"/>
      <c r="N336" s="159"/>
      <c r="O336" s="57"/>
      <c r="P336" s="57"/>
      <c r="Q336" s="57"/>
      <c r="R336" s="57"/>
      <c r="S336" s="57"/>
      <c r="T336" s="58"/>
      <c r="U336" s="31"/>
      <c r="V336" s="31"/>
      <c r="W336" s="31"/>
      <c r="X336" s="31"/>
      <c r="Y336" s="31"/>
      <c r="Z336" s="31"/>
      <c r="AA336" s="31"/>
      <c r="AB336" s="31"/>
      <c r="AC336" s="31"/>
      <c r="AD336" s="31"/>
      <c r="AE336" s="31"/>
      <c r="AT336" s="15" t="s">
        <v>202</v>
      </c>
      <c r="AU336" s="15" t="s">
        <v>96</v>
      </c>
    </row>
    <row r="337" spans="2:51" s="13" customFormat="1" ht="12">
      <c r="B337" s="160"/>
      <c r="C337" s="186"/>
      <c r="D337" s="201" t="s">
        <v>257</v>
      </c>
      <c r="E337" s="203" t="s">
        <v>1</v>
      </c>
      <c r="F337" s="204" t="s">
        <v>96</v>
      </c>
      <c r="G337" s="186"/>
      <c r="H337" s="205">
        <v>2</v>
      </c>
      <c r="I337" s="162"/>
      <c r="J337" s="186"/>
      <c r="L337" s="160"/>
      <c r="M337" s="163"/>
      <c r="N337" s="164"/>
      <c r="O337" s="164"/>
      <c r="P337" s="164"/>
      <c r="Q337" s="164"/>
      <c r="R337" s="164"/>
      <c r="S337" s="164"/>
      <c r="T337" s="165"/>
      <c r="AT337" s="161" t="s">
        <v>257</v>
      </c>
      <c r="AU337" s="161" t="s">
        <v>96</v>
      </c>
      <c r="AV337" s="13" t="s">
        <v>96</v>
      </c>
      <c r="AW337" s="13" t="s">
        <v>40</v>
      </c>
      <c r="AX337" s="13" t="s">
        <v>93</v>
      </c>
      <c r="AY337" s="161" t="s">
        <v>195</v>
      </c>
    </row>
    <row r="338" spans="1:65" s="2" customFormat="1" ht="21.75" customHeight="1">
      <c r="A338" s="31"/>
      <c r="B338" s="148"/>
      <c r="C338" s="196" t="s">
        <v>631</v>
      </c>
      <c r="D338" s="196" t="s">
        <v>196</v>
      </c>
      <c r="E338" s="197" t="s">
        <v>679</v>
      </c>
      <c r="F338" s="198" t="s">
        <v>680</v>
      </c>
      <c r="G338" s="199" t="s">
        <v>312</v>
      </c>
      <c r="H338" s="200">
        <v>25.7</v>
      </c>
      <c r="I338" s="149"/>
      <c r="J338" s="183">
        <f>ROUND(I338*H338,2)</f>
        <v>0</v>
      </c>
      <c r="K338" s="150"/>
      <c r="L338" s="32"/>
      <c r="M338" s="151" t="s">
        <v>1</v>
      </c>
      <c r="N338" s="152" t="s">
        <v>50</v>
      </c>
      <c r="O338" s="57"/>
      <c r="P338" s="153">
        <f>O338*H338</f>
        <v>0</v>
      </c>
      <c r="Q338" s="153">
        <v>0.00013</v>
      </c>
      <c r="R338" s="153">
        <f>Q338*H338</f>
        <v>0.003341</v>
      </c>
      <c r="S338" s="153">
        <v>0</v>
      </c>
      <c r="T338" s="154">
        <f>S338*H338</f>
        <v>0</v>
      </c>
      <c r="U338" s="31"/>
      <c r="V338" s="31"/>
      <c r="W338" s="31"/>
      <c r="X338" s="31"/>
      <c r="Y338" s="31"/>
      <c r="Z338" s="31"/>
      <c r="AA338" s="31"/>
      <c r="AB338" s="31"/>
      <c r="AC338" s="31"/>
      <c r="AD338" s="31"/>
      <c r="AE338" s="31"/>
      <c r="AR338" s="155" t="s">
        <v>208</v>
      </c>
      <c r="AT338" s="155" t="s">
        <v>196</v>
      </c>
      <c r="AU338" s="155" t="s">
        <v>96</v>
      </c>
      <c r="AY338" s="15" t="s">
        <v>195</v>
      </c>
      <c r="BE338" s="156">
        <f>IF(N338="základní",J338,0)</f>
        <v>0</v>
      </c>
      <c r="BF338" s="156">
        <f>IF(N338="snížená",J338,0)</f>
        <v>0</v>
      </c>
      <c r="BG338" s="156">
        <f>IF(N338="zákl. přenesená",J338,0)</f>
        <v>0</v>
      </c>
      <c r="BH338" s="156">
        <f>IF(N338="sníž. přenesená",J338,0)</f>
        <v>0</v>
      </c>
      <c r="BI338" s="156">
        <f>IF(N338="nulová",J338,0)</f>
        <v>0</v>
      </c>
      <c r="BJ338" s="15" t="s">
        <v>93</v>
      </c>
      <c r="BK338" s="156">
        <f>ROUND(I338*H338,2)</f>
        <v>0</v>
      </c>
      <c r="BL338" s="15" t="s">
        <v>208</v>
      </c>
      <c r="BM338" s="155" t="s">
        <v>681</v>
      </c>
    </row>
    <row r="339" spans="1:47" s="2" customFormat="1" ht="12">
      <c r="A339" s="31"/>
      <c r="B339" s="32"/>
      <c r="C339" s="184"/>
      <c r="D339" s="201" t="s">
        <v>202</v>
      </c>
      <c r="E339" s="184"/>
      <c r="F339" s="202" t="s">
        <v>682</v>
      </c>
      <c r="G339" s="184"/>
      <c r="H339" s="184"/>
      <c r="I339" s="157"/>
      <c r="J339" s="184"/>
      <c r="K339" s="31"/>
      <c r="L339" s="32"/>
      <c r="M339" s="158"/>
      <c r="N339" s="159"/>
      <c r="O339" s="57"/>
      <c r="P339" s="57"/>
      <c r="Q339" s="57"/>
      <c r="R339" s="57"/>
      <c r="S339" s="57"/>
      <c r="T339" s="58"/>
      <c r="U339" s="31"/>
      <c r="V339" s="31"/>
      <c r="W339" s="31"/>
      <c r="X339" s="31"/>
      <c r="Y339" s="31"/>
      <c r="Z339" s="31"/>
      <c r="AA339" s="31"/>
      <c r="AB339" s="31"/>
      <c r="AC339" s="31"/>
      <c r="AD339" s="31"/>
      <c r="AE339" s="31"/>
      <c r="AT339" s="15" t="s">
        <v>202</v>
      </c>
      <c r="AU339" s="15" t="s">
        <v>96</v>
      </c>
    </row>
    <row r="340" spans="2:51" s="13" customFormat="1" ht="12">
      <c r="B340" s="160"/>
      <c r="C340" s="186"/>
      <c r="D340" s="201" t="s">
        <v>257</v>
      </c>
      <c r="E340" s="203" t="s">
        <v>1</v>
      </c>
      <c r="F340" s="204" t="s">
        <v>909</v>
      </c>
      <c r="G340" s="186"/>
      <c r="H340" s="205">
        <v>25.7</v>
      </c>
      <c r="I340" s="162"/>
      <c r="J340" s="186"/>
      <c r="L340" s="160"/>
      <c r="M340" s="163"/>
      <c r="N340" s="164"/>
      <c r="O340" s="164"/>
      <c r="P340" s="164"/>
      <c r="Q340" s="164"/>
      <c r="R340" s="164"/>
      <c r="S340" s="164"/>
      <c r="T340" s="165"/>
      <c r="AT340" s="161" t="s">
        <v>257</v>
      </c>
      <c r="AU340" s="161" t="s">
        <v>96</v>
      </c>
      <c r="AV340" s="13" t="s">
        <v>96</v>
      </c>
      <c r="AW340" s="13" t="s">
        <v>40</v>
      </c>
      <c r="AX340" s="13" t="s">
        <v>93</v>
      </c>
      <c r="AY340" s="161" t="s">
        <v>195</v>
      </c>
    </row>
    <row r="341" spans="2:63" s="12" customFormat="1" ht="22.9" customHeight="1">
      <c r="B341" s="135"/>
      <c r="C341" s="192"/>
      <c r="D341" s="193" t="s">
        <v>84</v>
      </c>
      <c r="E341" s="195" t="s">
        <v>229</v>
      </c>
      <c r="F341" s="195" t="s">
        <v>683</v>
      </c>
      <c r="G341" s="192"/>
      <c r="H341" s="192"/>
      <c r="I341" s="138"/>
      <c r="J341" s="185">
        <f>BK341</f>
        <v>0</v>
      </c>
      <c r="L341" s="135"/>
      <c r="M341" s="140"/>
      <c r="N341" s="141"/>
      <c r="O341" s="141"/>
      <c r="P341" s="142">
        <f>P342+SUM(P343:P354)</f>
        <v>0</v>
      </c>
      <c r="Q341" s="141"/>
      <c r="R341" s="142">
        <f>R342+SUM(R343:R354)</f>
        <v>0.0051400000000000005</v>
      </c>
      <c r="S341" s="141"/>
      <c r="T341" s="143">
        <f>T342+SUM(T343:T354)</f>
        <v>0.081</v>
      </c>
      <c r="AR341" s="136" t="s">
        <v>93</v>
      </c>
      <c r="AT341" s="144" t="s">
        <v>84</v>
      </c>
      <c r="AU341" s="144" t="s">
        <v>93</v>
      </c>
      <c r="AY341" s="136" t="s">
        <v>195</v>
      </c>
      <c r="BK341" s="145">
        <f>BK342+SUM(BK343:BK354)</f>
        <v>0</v>
      </c>
    </row>
    <row r="342" spans="1:65" s="2" customFormat="1" ht="24.2" customHeight="1">
      <c r="A342" s="31"/>
      <c r="B342" s="148"/>
      <c r="C342" s="196" t="s">
        <v>635</v>
      </c>
      <c r="D342" s="196" t="s">
        <v>196</v>
      </c>
      <c r="E342" s="197" t="s">
        <v>685</v>
      </c>
      <c r="F342" s="198" t="s">
        <v>686</v>
      </c>
      <c r="G342" s="199" t="s">
        <v>312</v>
      </c>
      <c r="H342" s="200">
        <v>51.4</v>
      </c>
      <c r="I342" s="149"/>
      <c r="J342" s="183">
        <f>ROUND(I342*H342,2)</f>
        <v>0</v>
      </c>
      <c r="K342" s="150"/>
      <c r="L342" s="32"/>
      <c r="M342" s="151" t="s">
        <v>1</v>
      </c>
      <c r="N342" s="152" t="s">
        <v>50</v>
      </c>
      <c r="O342" s="57"/>
      <c r="P342" s="153">
        <f>O342*H342</f>
        <v>0</v>
      </c>
      <c r="Q342" s="153">
        <v>0.0001</v>
      </c>
      <c r="R342" s="153">
        <f>Q342*H342</f>
        <v>0.0051400000000000005</v>
      </c>
      <c r="S342" s="153">
        <v>0</v>
      </c>
      <c r="T342" s="154">
        <f>S342*H342</f>
        <v>0</v>
      </c>
      <c r="U342" s="31"/>
      <c r="V342" s="31"/>
      <c r="W342" s="31"/>
      <c r="X342" s="31"/>
      <c r="Y342" s="31"/>
      <c r="Z342" s="31"/>
      <c r="AA342" s="31"/>
      <c r="AB342" s="31"/>
      <c r="AC342" s="31"/>
      <c r="AD342" s="31"/>
      <c r="AE342" s="31"/>
      <c r="AR342" s="155" t="s">
        <v>208</v>
      </c>
      <c r="AT342" s="155" t="s">
        <v>196</v>
      </c>
      <c r="AU342" s="155" t="s">
        <v>96</v>
      </c>
      <c r="AY342" s="15" t="s">
        <v>195</v>
      </c>
      <c r="BE342" s="156">
        <f>IF(N342="základní",J342,0)</f>
        <v>0</v>
      </c>
      <c r="BF342" s="156">
        <f>IF(N342="snížená",J342,0)</f>
        <v>0</v>
      </c>
      <c r="BG342" s="156">
        <f>IF(N342="zákl. přenesená",J342,0)</f>
        <v>0</v>
      </c>
      <c r="BH342" s="156">
        <f>IF(N342="sníž. přenesená",J342,0)</f>
        <v>0</v>
      </c>
      <c r="BI342" s="156">
        <f>IF(N342="nulová",J342,0)</f>
        <v>0</v>
      </c>
      <c r="BJ342" s="15" t="s">
        <v>93</v>
      </c>
      <c r="BK342" s="156">
        <f>ROUND(I342*H342,2)</f>
        <v>0</v>
      </c>
      <c r="BL342" s="15" t="s">
        <v>208</v>
      </c>
      <c r="BM342" s="155" t="s">
        <v>687</v>
      </c>
    </row>
    <row r="343" spans="1:47" s="2" customFormat="1" ht="19.5">
      <c r="A343" s="31"/>
      <c r="B343" s="32"/>
      <c r="C343" s="184"/>
      <c r="D343" s="201" t="s">
        <v>202</v>
      </c>
      <c r="E343" s="184"/>
      <c r="F343" s="202" t="s">
        <v>688</v>
      </c>
      <c r="G343" s="184"/>
      <c r="H343" s="184"/>
      <c r="I343" s="157"/>
      <c r="J343" s="184"/>
      <c r="K343" s="31"/>
      <c r="L343" s="32"/>
      <c r="M343" s="158"/>
      <c r="N343" s="159"/>
      <c r="O343" s="57"/>
      <c r="P343" s="57"/>
      <c r="Q343" s="57"/>
      <c r="R343" s="57"/>
      <c r="S343" s="57"/>
      <c r="T343" s="58"/>
      <c r="U343" s="31"/>
      <c r="V343" s="31"/>
      <c r="W343" s="31"/>
      <c r="X343" s="31"/>
      <c r="Y343" s="31"/>
      <c r="Z343" s="31"/>
      <c r="AA343" s="31"/>
      <c r="AB343" s="31"/>
      <c r="AC343" s="31"/>
      <c r="AD343" s="31"/>
      <c r="AE343" s="31"/>
      <c r="AT343" s="15" t="s">
        <v>202</v>
      </c>
      <c r="AU343" s="15" t="s">
        <v>96</v>
      </c>
    </row>
    <row r="344" spans="2:51" s="13" customFormat="1" ht="12">
      <c r="B344" s="160"/>
      <c r="C344" s="186"/>
      <c r="D344" s="201" t="s">
        <v>257</v>
      </c>
      <c r="E344" s="203" t="s">
        <v>1</v>
      </c>
      <c r="F344" s="204" t="s">
        <v>927</v>
      </c>
      <c r="G344" s="186"/>
      <c r="H344" s="205">
        <v>51.4</v>
      </c>
      <c r="I344" s="162"/>
      <c r="J344" s="186"/>
      <c r="L344" s="160"/>
      <c r="M344" s="163"/>
      <c r="N344" s="164"/>
      <c r="O344" s="164"/>
      <c r="P344" s="164"/>
      <c r="Q344" s="164"/>
      <c r="R344" s="164"/>
      <c r="S344" s="164"/>
      <c r="T344" s="165"/>
      <c r="AT344" s="161" t="s">
        <v>257</v>
      </c>
      <c r="AU344" s="161" t="s">
        <v>96</v>
      </c>
      <c r="AV344" s="13" t="s">
        <v>96</v>
      </c>
      <c r="AW344" s="13" t="s">
        <v>40</v>
      </c>
      <c r="AX344" s="13" t="s">
        <v>93</v>
      </c>
      <c r="AY344" s="161" t="s">
        <v>195</v>
      </c>
    </row>
    <row r="345" spans="1:65" s="2" customFormat="1" ht="24.2" customHeight="1">
      <c r="A345" s="31"/>
      <c r="B345" s="148"/>
      <c r="C345" s="196" t="s">
        <v>640</v>
      </c>
      <c r="D345" s="196" t="s">
        <v>196</v>
      </c>
      <c r="E345" s="197" t="s">
        <v>691</v>
      </c>
      <c r="F345" s="198" t="s">
        <v>692</v>
      </c>
      <c r="G345" s="199" t="s">
        <v>312</v>
      </c>
      <c r="H345" s="200">
        <v>51.4</v>
      </c>
      <c r="I345" s="149"/>
      <c r="J345" s="183">
        <f>ROUND(I345*H345,2)</f>
        <v>0</v>
      </c>
      <c r="K345" s="150"/>
      <c r="L345" s="32"/>
      <c r="M345" s="151" t="s">
        <v>1</v>
      </c>
      <c r="N345" s="152" t="s">
        <v>50</v>
      </c>
      <c r="O345" s="57"/>
      <c r="P345" s="153">
        <f>O345*H345</f>
        <v>0</v>
      </c>
      <c r="Q345" s="153">
        <v>0</v>
      </c>
      <c r="R345" s="153">
        <f>Q345*H345</f>
        <v>0</v>
      </c>
      <c r="S345" s="153">
        <v>0</v>
      </c>
      <c r="T345" s="154">
        <f>S345*H345</f>
        <v>0</v>
      </c>
      <c r="U345" s="31"/>
      <c r="V345" s="31"/>
      <c r="W345" s="31"/>
      <c r="X345" s="31"/>
      <c r="Y345" s="31"/>
      <c r="Z345" s="31"/>
      <c r="AA345" s="31"/>
      <c r="AB345" s="31"/>
      <c r="AC345" s="31"/>
      <c r="AD345" s="31"/>
      <c r="AE345" s="31"/>
      <c r="AR345" s="155" t="s">
        <v>208</v>
      </c>
      <c r="AT345" s="155" t="s">
        <v>196</v>
      </c>
      <c r="AU345" s="155" t="s">
        <v>96</v>
      </c>
      <c r="AY345" s="15" t="s">
        <v>195</v>
      </c>
      <c r="BE345" s="156">
        <f>IF(N345="základní",J345,0)</f>
        <v>0</v>
      </c>
      <c r="BF345" s="156">
        <f>IF(N345="snížená",J345,0)</f>
        <v>0</v>
      </c>
      <c r="BG345" s="156">
        <f>IF(N345="zákl. přenesená",J345,0)</f>
        <v>0</v>
      </c>
      <c r="BH345" s="156">
        <f>IF(N345="sníž. přenesená",J345,0)</f>
        <v>0</v>
      </c>
      <c r="BI345" s="156">
        <f>IF(N345="nulová",J345,0)</f>
        <v>0</v>
      </c>
      <c r="BJ345" s="15" t="s">
        <v>93</v>
      </c>
      <c r="BK345" s="156">
        <f>ROUND(I345*H345,2)</f>
        <v>0</v>
      </c>
      <c r="BL345" s="15" t="s">
        <v>208</v>
      </c>
      <c r="BM345" s="155" t="s">
        <v>693</v>
      </c>
    </row>
    <row r="346" spans="1:47" s="2" customFormat="1" ht="19.5">
      <c r="A346" s="31"/>
      <c r="B346" s="32"/>
      <c r="C346" s="184"/>
      <c r="D346" s="201" t="s">
        <v>202</v>
      </c>
      <c r="E346" s="184"/>
      <c r="F346" s="202" t="s">
        <v>694</v>
      </c>
      <c r="G346" s="184"/>
      <c r="H346" s="184"/>
      <c r="I346" s="157"/>
      <c r="J346" s="184"/>
      <c r="K346" s="31"/>
      <c r="L346" s="32"/>
      <c r="M346" s="158"/>
      <c r="N346" s="159"/>
      <c r="O346" s="57"/>
      <c r="P346" s="57"/>
      <c r="Q346" s="57"/>
      <c r="R346" s="57"/>
      <c r="S346" s="57"/>
      <c r="T346" s="58"/>
      <c r="U346" s="31"/>
      <c r="V346" s="31"/>
      <c r="W346" s="31"/>
      <c r="X346" s="31"/>
      <c r="Y346" s="31"/>
      <c r="Z346" s="31"/>
      <c r="AA346" s="31"/>
      <c r="AB346" s="31"/>
      <c r="AC346" s="31"/>
      <c r="AD346" s="31"/>
      <c r="AE346" s="31"/>
      <c r="AT346" s="15" t="s">
        <v>202</v>
      </c>
      <c r="AU346" s="15" t="s">
        <v>96</v>
      </c>
    </row>
    <row r="347" spans="2:51" s="13" customFormat="1" ht="12">
      <c r="B347" s="160"/>
      <c r="C347" s="186"/>
      <c r="D347" s="201" t="s">
        <v>257</v>
      </c>
      <c r="E347" s="203" t="s">
        <v>1</v>
      </c>
      <c r="F347" s="204" t="s">
        <v>927</v>
      </c>
      <c r="G347" s="186"/>
      <c r="H347" s="205">
        <v>51.4</v>
      </c>
      <c r="I347" s="162"/>
      <c r="J347" s="186"/>
      <c r="L347" s="160"/>
      <c r="M347" s="163"/>
      <c r="N347" s="164"/>
      <c r="O347" s="164"/>
      <c r="P347" s="164"/>
      <c r="Q347" s="164"/>
      <c r="R347" s="164"/>
      <c r="S347" s="164"/>
      <c r="T347" s="165"/>
      <c r="AT347" s="161" t="s">
        <v>257</v>
      </c>
      <c r="AU347" s="161" t="s">
        <v>96</v>
      </c>
      <c r="AV347" s="13" t="s">
        <v>96</v>
      </c>
      <c r="AW347" s="13" t="s">
        <v>40</v>
      </c>
      <c r="AX347" s="13" t="s">
        <v>93</v>
      </c>
      <c r="AY347" s="161" t="s">
        <v>195</v>
      </c>
    </row>
    <row r="348" spans="1:65" s="2" customFormat="1" ht="16.5" customHeight="1">
      <c r="A348" s="31"/>
      <c r="B348" s="148"/>
      <c r="C348" s="196" t="s">
        <v>645</v>
      </c>
      <c r="D348" s="196" t="s">
        <v>196</v>
      </c>
      <c r="E348" s="197" t="s">
        <v>696</v>
      </c>
      <c r="F348" s="198" t="s">
        <v>697</v>
      </c>
      <c r="G348" s="199" t="s">
        <v>312</v>
      </c>
      <c r="H348" s="200">
        <v>5.4</v>
      </c>
      <c r="I348" s="149"/>
      <c r="J348" s="183">
        <f>ROUND(I348*H348,2)</f>
        <v>0</v>
      </c>
      <c r="K348" s="150"/>
      <c r="L348" s="32"/>
      <c r="M348" s="151" t="s">
        <v>1</v>
      </c>
      <c r="N348" s="152" t="s">
        <v>50</v>
      </c>
      <c r="O348" s="57"/>
      <c r="P348" s="153">
        <f>O348*H348</f>
        <v>0</v>
      </c>
      <c r="Q348" s="153">
        <v>0</v>
      </c>
      <c r="R348" s="153">
        <f>Q348*H348</f>
        <v>0</v>
      </c>
      <c r="S348" s="153">
        <v>0</v>
      </c>
      <c r="T348" s="154">
        <f>S348*H348</f>
        <v>0</v>
      </c>
      <c r="U348" s="31"/>
      <c r="V348" s="31"/>
      <c r="W348" s="31"/>
      <c r="X348" s="31"/>
      <c r="Y348" s="31"/>
      <c r="Z348" s="31"/>
      <c r="AA348" s="31"/>
      <c r="AB348" s="31"/>
      <c r="AC348" s="31"/>
      <c r="AD348" s="31"/>
      <c r="AE348" s="31"/>
      <c r="AR348" s="155" t="s">
        <v>208</v>
      </c>
      <c r="AT348" s="155" t="s">
        <v>196</v>
      </c>
      <c r="AU348" s="155" t="s">
        <v>96</v>
      </c>
      <c r="AY348" s="15" t="s">
        <v>195</v>
      </c>
      <c r="BE348" s="156">
        <f>IF(N348="základní",J348,0)</f>
        <v>0</v>
      </c>
      <c r="BF348" s="156">
        <f>IF(N348="snížená",J348,0)</f>
        <v>0</v>
      </c>
      <c r="BG348" s="156">
        <f>IF(N348="zákl. přenesená",J348,0)</f>
        <v>0</v>
      </c>
      <c r="BH348" s="156">
        <f>IF(N348="sníž. přenesená",J348,0)</f>
        <v>0</v>
      </c>
      <c r="BI348" s="156">
        <f>IF(N348="nulová",J348,0)</f>
        <v>0</v>
      </c>
      <c r="BJ348" s="15" t="s">
        <v>93</v>
      </c>
      <c r="BK348" s="156">
        <f>ROUND(I348*H348,2)</f>
        <v>0</v>
      </c>
      <c r="BL348" s="15" t="s">
        <v>208</v>
      </c>
      <c r="BM348" s="155" t="s">
        <v>698</v>
      </c>
    </row>
    <row r="349" spans="1:47" s="2" customFormat="1" ht="19.5">
      <c r="A349" s="31"/>
      <c r="B349" s="32"/>
      <c r="C349" s="184"/>
      <c r="D349" s="201" t="s">
        <v>202</v>
      </c>
      <c r="E349" s="184"/>
      <c r="F349" s="202" t="s">
        <v>699</v>
      </c>
      <c r="G349" s="184"/>
      <c r="H349" s="184"/>
      <c r="I349" s="157"/>
      <c r="J349" s="184"/>
      <c r="K349" s="31"/>
      <c r="L349" s="32"/>
      <c r="M349" s="158"/>
      <c r="N349" s="159"/>
      <c r="O349" s="57"/>
      <c r="P349" s="57"/>
      <c r="Q349" s="57"/>
      <c r="R349" s="57"/>
      <c r="S349" s="57"/>
      <c r="T349" s="58"/>
      <c r="U349" s="31"/>
      <c r="V349" s="31"/>
      <c r="W349" s="31"/>
      <c r="X349" s="31"/>
      <c r="Y349" s="31"/>
      <c r="Z349" s="31"/>
      <c r="AA349" s="31"/>
      <c r="AB349" s="31"/>
      <c r="AC349" s="31"/>
      <c r="AD349" s="31"/>
      <c r="AE349" s="31"/>
      <c r="AT349" s="15" t="s">
        <v>202</v>
      </c>
      <c r="AU349" s="15" t="s">
        <v>96</v>
      </c>
    </row>
    <row r="350" spans="2:51" s="13" customFormat="1" ht="12">
      <c r="B350" s="160"/>
      <c r="C350" s="186"/>
      <c r="D350" s="201" t="s">
        <v>257</v>
      </c>
      <c r="E350" s="203" t="s">
        <v>1</v>
      </c>
      <c r="F350" s="204" t="s">
        <v>914</v>
      </c>
      <c r="G350" s="186"/>
      <c r="H350" s="205">
        <v>5.4</v>
      </c>
      <c r="I350" s="162"/>
      <c r="J350" s="186"/>
      <c r="L350" s="160"/>
      <c r="M350" s="163"/>
      <c r="N350" s="164"/>
      <c r="O350" s="164"/>
      <c r="P350" s="164"/>
      <c r="Q350" s="164"/>
      <c r="R350" s="164"/>
      <c r="S350" s="164"/>
      <c r="T350" s="165"/>
      <c r="AT350" s="161" t="s">
        <v>257</v>
      </c>
      <c r="AU350" s="161" t="s">
        <v>96</v>
      </c>
      <c r="AV350" s="13" t="s">
        <v>96</v>
      </c>
      <c r="AW350" s="13" t="s">
        <v>40</v>
      </c>
      <c r="AX350" s="13" t="s">
        <v>93</v>
      </c>
      <c r="AY350" s="161" t="s">
        <v>195</v>
      </c>
    </row>
    <row r="351" spans="1:65" s="2" customFormat="1" ht="16.5" customHeight="1">
      <c r="A351" s="31"/>
      <c r="B351" s="148"/>
      <c r="C351" s="196" t="s">
        <v>650</v>
      </c>
      <c r="D351" s="196" t="s">
        <v>196</v>
      </c>
      <c r="E351" s="197" t="s">
        <v>701</v>
      </c>
      <c r="F351" s="198" t="s">
        <v>702</v>
      </c>
      <c r="G351" s="199" t="s">
        <v>296</v>
      </c>
      <c r="H351" s="200">
        <v>8.1</v>
      </c>
      <c r="I351" s="149"/>
      <c r="J351" s="183">
        <f>ROUND(I351*H351,2)</f>
        <v>0</v>
      </c>
      <c r="K351" s="150"/>
      <c r="L351" s="32"/>
      <c r="M351" s="151" t="s">
        <v>1</v>
      </c>
      <c r="N351" s="152" t="s">
        <v>50</v>
      </c>
      <c r="O351" s="57"/>
      <c r="P351" s="153">
        <f>O351*H351</f>
        <v>0</v>
      </c>
      <c r="Q351" s="153">
        <v>0</v>
      </c>
      <c r="R351" s="153">
        <f>Q351*H351</f>
        <v>0</v>
      </c>
      <c r="S351" s="153">
        <v>0.01</v>
      </c>
      <c r="T351" s="154">
        <f>S351*H351</f>
        <v>0.081</v>
      </c>
      <c r="U351" s="31"/>
      <c r="V351" s="31"/>
      <c r="W351" s="31"/>
      <c r="X351" s="31"/>
      <c r="Y351" s="31"/>
      <c r="Z351" s="31"/>
      <c r="AA351" s="31"/>
      <c r="AB351" s="31"/>
      <c r="AC351" s="31"/>
      <c r="AD351" s="31"/>
      <c r="AE351" s="31"/>
      <c r="AR351" s="155" t="s">
        <v>208</v>
      </c>
      <c r="AT351" s="155" t="s">
        <v>196</v>
      </c>
      <c r="AU351" s="155" t="s">
        <v>96</v>
      </c>
      <c r="AY351" s="15" t="s">
        <v>195</v>
      </c>
      <c r="BE351" s="156">
        <f>IF(N351="základní",J351,0)</f>
        <v>0</v>
      </c>
      <c r="BF351" s="156">
        <f>IF(N351="snížená",J351,0)</f>
        <v>0</v>
      </c>
      <c r="BG351" s="156">
        <f>IF(N351="zákl. přenesená",J351,0)</f>
        <v>0</v>
      </c>
      <c r="BH351" s="156">
        <f>IF(N351="sníž. přenesená",J351,0)</f>
        <v>0</v>
      </c>
      <c r="BI351" s="156">
        <f>IF(N351="nulová",J351,0)</f>
        <v>0</v>
      </c>
      <c r="BJ351" s="15" t="s">
        <v>93</v>
      </c>
      <c r="BK351" s="156">
        <f>ROUND(I351*H351,2)</f>
        <v>0</v>
      </c>
      <c r="BL351" s="15" t="s">
        <v>208</v>
      </c>
      <c r="BM351" s="155" t="s">
        <v>703</v>
      </c>
    </row>
    <row r="352" spans="1:47" s="2" customFormat="1" ht="19.5">
      <c r="A352" s="31"/>
      <c r="B352" s="32"/>
      <c r="C352" s="184"/>
      <c r="D352" s="201" t="s">
        <v>202</v>
      </c>
      <c r="E352" s="184"/>
      <c r="F352" s="202" t="s">
        <v>704</v>
      </c>
      <c r="G352" s="184"/>
      <c r="H352" s="184"/>
      <c r="I352" s="157"/>
      <c r="J352" s="184"/>
      <c r="K352" s="31"/>
      <c r="L352" s="32"/>
      <c r="M352" s="158"/>
      <c r="N352" s="159"/>
      <c r="O352" s="57"/>
      <c r="P352" s="57"/>
      <c r="Q352" s="57"/>
      <c r="R352" s="57"/>
      <c r="S352" s="57"/>
      <c r="T352" s="58"/>
      <c r="U352" s="31"/>
      <c r="V352" s="31"/>
      <c r="W352" s="31"/>
      <c r="X352" s="31"/>
      <c r="Y352" s="31"/>
      <c r="Z352" s="31"/>
      <c r="AA352" s="31"/>
      <c r="AB352" s="31"/>
      <c r="AC352" s="31"/>
      <c r="AD352" s="31"/>
      <c r="AE352" s="31"/>
      <c r="AT352" s="15" t="s">
        <v>202</v>
      </c>
      <c r="AU352" s="15" t="s">
        <v>96</v>
      </c>
    </row>
    <row r="353" spans="2:51" s="13" customFormat="1" ht="12">
      <c r="B353" s="160"/>
      <c r="C353" s="186"/>
      <c r="D353" s="201" t="s">
        <v>257</v>
      </c>
      <c r="E353" s="203" t="s">
        <v>1</v>
      </c>
      <c r="F353" s="204" t="s">
        <v>928</v>
      </c>
      <c r="G353" s="186"/>
      <c r="H353" s="205">
        <v>8.1</v>
      </c>
      <c r="I353" s="162"/>
      <c r="J353" s="186"/>
      <c r="L353" s="160"/>
      <c r="M353" s="163"/>
      <c r="N353" s="164"/>
      <c r="O353" s="164"/>
      <c r="P353" s="164"/>
      <c r="Q353" s="164"/>
      <c r="R353" s="164"/>
      <c r="S353" s="164"/>
      <c r="T353" s="165"/>
      <c r="AT353" s="161" t="s">
        <v>257</v>
      </c>
      <c r="AU353" s="161" t="s">
        <v>96</v>
      </c>
      <c r="AV353" s="13" t="s">
        <v>96</v>
      </c>
      <c r="AW353" s="13" t="s">
        <v>40</v>
      </c>
      <c r="AX353" s="13" t="s">
        <v>93</v>
      </c>
      <c r="AY353" s="161" t="s">
        <v>195</v>
      </c>
    </row>
    <row r="354" spans="2:63" s="12" customFormat="1" ht="20.85" customHeight="1">
      <c r="B354" s="135"/>
      <c r="C354" s="192"/>
      <c r="D354" s="193" t="s">
        <v>84</v>
      </c>
      <c r="E354" s="195" t="s">
        <v>706</v>
      </c>
      <c r="F354" s="195" t="s">
        <v>707</v>
      </c>
      <c r="G354" s="192"/>
      <c r="H354" s="192"/>
      <c r="I354" s="138"/>
      <c r="J354" s="185">
        <f>BK354</f>
        <v>0</v>
      </c>
      <c r="L354" s="135"/>
      <c r="M354" s="140"/>
      <c r="N354" s="141"/>
      <c r="O354" s="141"/>
      <c r="P354" s="142">
        <f>SUM(P355:P378)</f>
        <v>0</v>
      </c>
      <c r="Q354" s="141"/>
      <c r="R354" s="142">
        <f>SUM(R355:R378)</f>
        <v>0</v>
      </c>
      <c r="S354" s="141"/>
      <c r="T354" s="143">
        <f>SUM(T355:T378)</f>
        <v>0</v>
      </c>
      <c r="AR354" s="136" t="s">
        <v>93</v>
      </c>
      <c r="AT354" s="144" t="s">
        <v>84</v>
      </c>
      <c r="AU354" s="144" t="s">
        <v>96</v>
      </c>
      <c r="AY354" s="136" t="s">
        <v>195</v>
      </c>
      <c r="BK354" s="145">
        <f>SUM(BK355:BK378)</f>
        <v>0</v>
      </c>
    </row>
    <row r="355" spans="1:65" s="2" customFormat="1" ht="21.75" customHeight="1">
      <c r="A355" s="31"/>
      <c r="B355" s="148"/>
      <c r="C355" s="196" t="s">
        <v>655</v>
      </c>
      <c r="D355" s="196" t="s">
        <v>196</v>
      </c>
      <c r="E355" s="197" t="s">
        <v>709</v>
      </c>
      <c r="F355" s="198" t="s">
        <v>710</v>
      </c>
      <c r="G355" s="199" t="s">
        <v>312</v>
      </c>
      <c r="H355" s="200">
        <v>5.4</v>
      </c>
      <c r="I355" s="149"/>
      <c r="J355" s="183">
        <f>ROUND(I355*H355,2)</f>
        <v>0</v>
      </c>
      <c r="K355" s="150"/>
      <c r="L355" s="32"/>
      <c r="M355" s="151" t="s">
        <v>1</v>
      </c>
      <c r="N355" s="152" t="s">
        <v>50</v>
      </c>
      <c r="O355" s="57"/>
      <c r="P355" s="153">
        <f>O355*H355</f>
        <v>0</v>
      </c>
      <c r="Q355" s="153">
        <v>0</v>
      </c>
      <c r="R355" s="153">
        <f>Q355*H355</f>
        <v>0</v>
      </c>
      <c r="S355" s="153">
        <v>0</v>
      </c>
      <c r="T355" s="154">
        <f>S355*H355</f>
        <v>0</v>
      </c>
      <c r="U355" s="31"/>
      <c r="V355" s="31"/>
      <c r="W355" s="31"/>
      <c r="X355" s="31"/>
      <c r="Y355" s="31"/>
      <c r="Z355" s="31"/>
      <c r="AA355" s="31"/>
      <c r="AB355" s="31"/>
      <c r="AC355" s="31"/>
      <c r="AD355" s="31"/>
      <c r="AE355" s="31"/>
      <c r="AR355" s="155" t="s">
        <v>208</v>
      </c>
      <c r="AT355" s="155" t="s">
        <v>196</v>
      </c>
      <c r="AU355" s="155" t="s">
        <v>150</v>
      </c>
      <c r="AY355" s="15" t="s">
        <v>195</v>
      </c>
      <c r="BE355" s="156">
        <f>IF(N355="základní",J355,0)</f>
        <v>0</v>
      </c>
      <c r="BF355" s="156">
        <f>IF(N355="snížená",J355,0)</f>
        <v>0</v>
      </c>
      <c r="BG355" s="156">
        <f>IF(N355="zákl. přenesená",J355,0)</f>
        <v>0</v>
      </c>
      <c r="BH355" s="156">
        <f>IF(N355="sníž. přenesená",J355,0)</f>
        <v>0</v>
      </c>
      <c r="BI355" s="156">
        <f>IF(N355="nulová",J355,0)</f>
        <v>0</v>
      </c>
      <c r="BJ355" s="15" t="s">
        <v>93</v>
      </c>
      <c r="BK355" s="156">
        <f>ROUND(I355*H355,2)</f>
        <v>0</v>
      </c>
      <c r="BL355" s="15" t="s">
        <v>208</v>
      </c>
      <c r="BM355" s="155" t="s">
        <v>711</v>
      </c>
    </row>
    <row r="356" spans="1:47" s="2" customFormat="1" ht="19.5">
      <c r="A356" s="31"/>
      <c r="B356" s="32"/>
      <c r="C356" s="184"/>
      <c r="D356" s="201" t="s">
        <v>202</v>
      </c>
      <c r="E356" s="184"/>
      <c r="F356" s="202" t="s">
        <v>712</v>
      </c>
      <c r="G356" s="184"/>
      <c r="H356" s="184"/>
      <c r="I356" s="157"/>
      <c r="J356" s="184"/>
      <c r="K356" s="31"/>
      <c r="L356" s="32"/>
      <c r="M356" s="158"/>
      <c r="N356" s="159"/>
      <c r="O356" s="57"/>
      <c r="P356" s="57"/>
      <c r="Q356" s="57"/>
      <c r="R356" s="57"/>
      <c r="S356" s="57"/>
      <c r="T356" s="58"/>
      <c r="U356" s="31"/>
      <c r="V356" s="31"/>
      <c r="W356" s="31"/>
      <c r="X356" s="31"/>
      <c r="Y356" s="31"/>
      <c r="Z356" s="31"/>
      <c r="AA356" s="31"/>
      <c r="AB356" s="31"/>
      <c r="AC356" s="31"/>
      <c r="AD356" s="31"/>
      <c r="AE356" s="31"/>
      <c r="AT356" s="15" t="s">
        <v>202</v>
      </c>
      <c r="AU356" s="15" t="s">
        <v>150</v>
      </c>
    </row>
    <row r="357" spans="2:51" s="13" customFormat="1" ht="12">
      <c r="B357" s="160"/>
      <c r="C357" s="186"/>
      <c r="D357" s="201" t="s">
        <v>257</v>
      </c>
      <c r="E357" s="203" t="s">
        <v>1</v>
      </c>
      <c r="F357" s="204" t="s">
        <v>914</v>
      </c>
      <c r="G357" s="186"/>
      <c r="H357" s="205">
        <v>5.4</v>
      </c>
      <c r="I357" s="162"/>
      <c r="J357" s="186"/>
      <c r="L357" s="160"/>
      <c r="M357" s="163"/>
      <c r="N357" s="164"/>
      <c r="O357" s="164"/>
      <c r="P357" s="164"/>
      <c r="Q357" s="164"/>
      <c r="R357" s="164"/>
      <c r="S357" s="164"/>
      <c r="T357" s="165"/>
      <c r="AT357" s="161" t="s">
        <v>257</v>
      </c>
      <c r="AU357" s="161" t="s">
        <v>150</v>
      </c>
      <c r="AV357" s="13" t="s">
        <v>96</v>
      </c>
      <c r="AW357" s="13" t="s">
        <v>40</v>
      </c>
      <c r="AX357" s="13" t="s">
        <v>93</v>
      </c>
      <c r="AY357" s="161" t="s">
        <v>195</v>
      </c>
    </row>
    <row r="358" spans="1:65" s="2" customFormat="1" ht="24.2" customHeight="1">
      <c r="A358" s="31"/>
      <c r="B358" s="148"/>
      <c r="C358" s="196" t="s">
        <v>660</v>
      </c>
      <c r="D358" s="196" t="s">
        <v>196</v>
      </c>
      <c r="E358" s="197" t="s">
        <v>714</v>
      </c>
      <c r="F358" s="198" t="s">
        <v>715</v>
      </c>
      <c r="G358" s="199" t="s">
        <v>330</v>
      </c>
      <c r="H358" s="200">
        <v>16.635</v>
      </c>
      <c r="I358" s="149"/>
      <c r="J358" s="183">
        <f>ROUND(I358*H358,2)</f>
        <v>0</v>
      </c>
      <c r="K358" s="150"/>
      <c r="L358" s="32"/>
      <c r="M358" s="151" t="s">
        <v>1</v>
      </c>
      <c r="N358" s="152" t="s">
        <v>50</v>
      </c>
      <c r="O358" s="57"/>
      <c r="P358" s="153">
        <f>O358*H358</f>
        <v>0</v>
      </c>
      <c r="Q358" s="153">
        <v>0</v>
      </c>
      <c r="R358" s="153">
        <f>Q358*H358</f>
        <v>0</v>
      </c>
      <c r="S358" s="153">
        <v>0</v>
      </c>
      <c r="T358" s="154">
        <f>S358*H358</f>
        <v>0</v>
      </c>
      <c r="U358" s="31"/>
      <c r="V358" s="31"/>
      <c r="W358" s="31"/>
      <c r="X358" s="31"/>
      <c r="Y358" s="31"/>
      <c r="Z358" s="31"/>
      <c r="AA358" s="31"/>
      <c r="AB358" s="31"/>
      <c r="AC358" s="31"/>
      <c r="AD358" s="31"/>
      <c r="AE358" s="31"/>
      <c r="AR358" s="155" t="s">
        <v>208</v>
      </c>
      <c r="AT358" s="155" t="s">
        <v>196</v>
      </c>
      <c r="AU358" s="155" t="s">
        <v>150</v>
      </c>
      <c r="AY358" s="15" t="s">
        <v>195</v>
      </c>
      <c r="BE358" s="156">
        <f>IF(N358="základní",J358,0)</f>
        <v>0</v>
      </c>
      <c r="BF358" s="156">
        <f>IF(N358="snížená",J358,0)</f>
        <v>0</v>
      </c>
      <c r="BG358" s="156">
        <f>IF(N358="zákl. přenesená",J358,0)</f>
        <v>0</v>
      </c>
      <c r="BH358" s="156">
        <f>IF(N358="sníž. přenesená",J358,0)</f>
        <v>0</v>
      </c>
      <c r="BI358" s="156">
        <f>IF(N358="nulová",J358,0)</f>
        <v>0</v>
      </c>
      <c r="BJ358" s="15" t="s">
        <v>93</v>
      </c>
      <c r="BK358" s="156">
        <f>ROUND(I358*H358,2)</f>
        <v>0</v>
      </c>
      <c r="BL358" s="15" t="s">
        <v>208</v>
      </c>
      <c r="BM358" s="155" t="s">
        <v>716</v>
      </c>
    </row>
    <row r="359" spans="1:47" s="2" customFormat="1" ht="19.5">
      <c r="A359" s="31"/>
      <c r="B359" s="32"/>
      <c r="C359" s="184"/>
      <c r="D359" s="201" t="s">
        <v>202</v>
      </c>
      <c r="E359" s="184"/>
      <c r="F359" s="202" t="s">
        <v>717</v>
      </c>
      <c r="G359" s="184"/>
      <c r="H359" s="184"/>
      <c r="I359" s="157"/>
      <c r="J359" s="184"/>
      <c r="K359" s="31"/>
      <c r="L359" s="32"/>
      <c r="M359" s="158"/>
      <c r="N359" s="159"/>
      <c r="O359" s="57"/>
      <c r="P359" s="57"/>
      <c r="Q359" s="57"/>
      <c r="R359" s="57"/>
      <c r="S359" s="57"/>
      <c r="T359" s="58"/>
      <c r="U359" s="31"/>
      <c r="V359" s="31"/>
      <c r="W359" s="31"/>
      <c r="X359" s="31"/>
      <c r="Y359" s="31"/>
      <c r="Z359" s="31"/>
      <c r="AA359" s="31"/>
      <c r="AB359" s="31"/>
      <c r="AC359" s="31"/>
      <c r="AD359" s="31"/>
      <c r="AE359" s="31"/>
      <c r="AT359" s="15" t="s">
        <v>202</v>
      </c>
      <c r="AU359" s="15" t="s">
        <v>150</v>
      </c>
    </row>
    <row r="360" spans="2:51" s="13" customFormat="1" ht="12">
      <c r="B360" s="160"/>
      <c r="C360" s="186"/>
      <c r="D360" s="201" t="s">
        <v>257</v>
      </c>
      <c r="E360" s="203" t="s">
        <v>1</v>
      </c>
      <c r="F360" s="204" t="s">
        <v>929</v>
      </c>
      <c r="G360" s="186"/>
      <c r="H360" s="205">
        <v>1.215</v>
      </c>
      <c r="I360" s="162"/>
      <c r="J360" s="186"/>
      <c r="L360" s="160"/>
      <c r="M360" s="163"/>
      <c r="N360" s="164"/>
      <c r="O360" s="164"/>
      <c r="P360" s="164"/>
      <c r="Q360" s="164"/>
      <c r="R360" s="164"/>
      <c r="S360" s="164"/>
      <c r="T360" s="165"/>
      <c r="AT360" s="161" t="s">
        <v>257</v>
      </c>
      <c r="AU360" s="161" t="s">
        <v>150</v>
      </c>
      <c r="AV360" s="13" t="s">
        <v>96</v>
      </c>
      <c r="AW360" s="13" t="s">
        <v>40</v>
      </c>
      <c r="AX360" s="13" t="s">
        <v>85</v>
      </c>
      <c r="AY360" s="161" t="s">
        <v>195</v>
      </c>
    </row>
    <row r="361" spans="2:51" s="13" customFormat="1" ht="12">
      <c r="B361" s="160"/>
      <c r="C361" s="186"/>
      <c r="D361" s="201" t="s">
        <v>257</v>
      </c>
      <c r="E361" s="203" t="s">
        <v>1</v>
      </c>
      <c r="F361" s="204" t="s">
        <v>930</v>
      </c>
      <c r="G361" s="186"/>
      <c r="H361" s="205">
        <v>15.42</v>
      </c>
      <c r="I361" s="162"/>
      <c r="J361" s="186"/>
      <c r="L361" s="160"/>
      <c r="M361" s="163"/>
      <c r="N361" s="164"/>
      <c r="O361" s="164"/>
      <c r="P361" s="164"/>
      <c r="Q361" s="164"/>
      <c r="R361" s="164"/>
      <c r="S361" s="164"/>
      <c r="T361" s="165"/>
      <c r="AT361" s="161" t="s">
        <v>257</v>
      </c>
      <c r="AU361" s="161" t="s">
        <v>150</v>
      </c>
      <c r="AV361" s="13" t="s">
        <v>96</v>
      </c>
      <c r="AW361" s="13" t="s">
        <v>40</v>
      </c>
      <c r="AX361" s="13" t="s">
        <v>85</v>
      </c>
      <c r="AY361" s="161" t="s">
        <v>195</v>
      </c>
    </row>
    <row r="362" spans="1:65" s="2" customFormat="1" ht="24.2" customHeight="1">
      <c r="A362" s="31"/>
      <c r="B362" s="148"/>
      <c r="C362" s="196" t="s">
        <v>664</v>
      </c>
      <c r="D362" s="196" t="s">
        <v>196</v>
      </c>
      <c r="E362" s="197" t="s">
        <v>721</v>
      </c>
      <c r="F362" s="198" t="s">
        <v>722</v>
      </c>
      <c r="G362" s="199" t="s">
        <v>330</v>
      </c>
      <c r="H362" s="200">
        <v>282.795</v>
      </c>
      <c r="I362" s="149"/>
      <c r="J362" s="183">
        <f>ROUND(I362*H362,2)</f>
        <v>0</v>
      </c>
      <c r="K362" s="150"/>
      <c r="L362" s="32"/>
      <c r="M362" s="151" t="s">
        <v>1</v>
      </c>
      <c r="N362" s="152" t="s">
        <v>50</v>
      </c>
      <c r="O362" s="57"/>
      <c r="P362" s="153">
        <f>O362*H362</f>
        <v>0</v>
      </c>
      <c r="Q362" s="153">
        <v>0</v>
      </c>
      <c r="R362" s="153">
        <f>Q362*H362</f>
        <v>0</v>
      </c>
      <c r="S362" s="153">
        <v>0</v>
      </c>
      <c r="T362" s="154">
        <f>S362*H362</f>
        <v>0</v>
      </c>
      <c r="U362" s="31"/>
      <c r="V362" s="31"/>
      <c r="W362" s="31"/>
      <c r="X362" s="31"/>
      <c r="Y362" s="31"/>
      <c r="Z362" s="31"/>
      <c r="AA362" s="31"/>
      <c r="AB362" s="31"/>
      <c r="AC362" s="31"/>
      <c r="AD362" s="31"/>
      <c r="AE362" s="31"/>
      <c r="AR362" s="155" t="s">
        <v>208</v>
      </c>
      <c r="AT362" s="155" t="s">
        <v>196</v>
      </c>
      <c r="AU362" s="155" t="s">
        <v>150</v>
      </c>
      <c r="AY362" s="15" t="s">
        <v>195</v>
      </c>
      <c r="BE362" s="156">
        <f>IF(N362="základní",J362,0)</f>
        <v>0</v>
      </c>
      <c r="BF362" s="156">
        <f>IF(N362="snížená",J362,0)</f>
        <v>0</v>
      </c>
      <c r="BG362" s="156">
        <f>IF(N362="zákl. přenesená",J362,0)</f>
        <v>0</v>
      </c>
      <c r="BH362" s="156">
        <f>IF(N362="sníž. přenesená",J362,0)</f>
        <v>0</v>
      </c>
      <c r="BI362" s="156">
        <f>IF(N362="nulová",J362,0)</f>
        <v>0</v>
      </c>
      <c r="BJ362" s="15" t="s">
        <v>93</v>
      </c>
      <c r="BK362" s="156">
        <f>ROUND(I362*H362,2)</f>
        <v>0</v>
      </c>
      <c r="BL362" s="15" t="s">
        <v>208</v>
      </c>
      <c r="BM362" s="155" t="s">
        <v>723</v>
      </c>
    </row>
    <row r="363" spans="1:47" s="2" customFormat="1" ht="19.5">
      <c r="A363" s="31"/>
      <c r="B363" s="32"/>
      <c r="C363" s="184"/>
      <c r="D363" s="201" t="s">
        <v>202</v>
      </c>
      <c r="E363" s="184"/>
      <c r="F363" s="202" t="s">
        <v>722</v>
      </c>
      <c r="G363" s="184"/>
      <c r="H363" s="184"/>
      <c r="I363" s="157"/>
      <c r="J363" s="184"/>
      <c r="K363" s="31"/>
      <c r="L363" s="32"/>
      <c r="M363" s="158"/>
      <c r="N363" s="159"/>
      <c r="O363" s="57"/>
      <c r="P363" s="57"/>
      <c r="Q363" s="57"/>
      <c r="R363" s="57"/>
      <c r="S363" s="57"/>
      <c r="T363" s="58"/>
      <c r="U363" s="31"/>
      <c r="V363" s="31"/>
      <c r="W363" s="31"/>
      <c r="X363" s="31"/>
      <c r="Y363" s="31"/>
      <c r="Z363" s="31"/>
      <c r="AA363" s="31"/>
      <c r="AB363" s="31"/>
      <c r="AC363" s="31"/>
      <c r="AD363" s="31"/>
      <c r="AE363" s="31"/>
      <c r="AT363" s="15" t="s">
        <v>202</v>
      </c>
      <c r="AU363" s="15" t="s">
        <v>150</v>
      </c>
    </row>
    <row r="364" spans="2:51" s="13" customFormat="1" ht="12">
      <c r="B364" s="160"/>
      <c r="C364" s="186"/>
      <c r="D364" s="201" t="s">
        <v>257</v>
      </c>
      <c r="E364" s="203" t="s">
        <v>1</v>
      </c>
      <c r="F364" s="204" t="s">
        <v>931</v>
      </c>
      <c r="G364" s="186"/>
      <c r="H364" s="205">
        <v>282.795</v>
      </c>
      <c r="I364" s="162"/>
      <c r="J364" s="186"/>
      <c r="L364" s="160"/>
      <c r="M364" s="163"/>
      <c r="N364" s="164"/>
      <c r="O364" s="164"/>
      <c r="P364" s="164"/>
      <c r="Q364" s="164"/>
      <c r="R364" s="164"/>
      <c r="S364" s="164"/>
      <c r="T364" s="165"/>
      <c r="AT364" s="161" t="s">
        <v>257</v>
      </c>
      <c r="AU364" s="161" t="s">
        <v>150</v>
      </c>
      <c r="AV364" s="13" t="s">
        <v>96</v>
      </c>
      <c r="AW364" s="13" t="s">
        <v>40</v>
      </c>
      <c r="AX364" s="13" t="s">
        <v>85</v>
      </c>
      <c r="AY364" s="161" t="s">
        <v>195</v>
      </c>
    </row>
    <row r="365" spans="1:65" s="2" customFormat="1" ht="24.2" customHeight="1">
      <c r="A365" s="31"/>
      <c r="B365" s="148"/>
      <c r="C365" s="196" t="s">
        <v>668</v>
      </c>
      <c r="D365" s="196" t="s">
        <v>196</v>
      </c>
      <c r="E365" s="197" t="s">
        <v>726</v>
      </c>
      <c r="F365" s="198" t="s">
        <v>727</v>
      </c>
      <c r="G365" s="199" t="s">
        <v>330</v>
      </c>
      <c r="H365" s="200">
        <v>16.635</v>
      </c>
      <c r="I365" s="149"/>
      <c r="J365" s="183">
        <f>ROUND(I365*H365,2)</f>
        <v>0</v>
      </c>
      <c r="K365" s="150"/>
      <c r="L365" s="32"/>
      <c r="M365" s="151" t="s">
        <v>1</v>
      </c>
      <c r="N365" s="152" t="s">
        <v>50</v>
      </c>
      <c r="O365" s="57"/>
      <c r="P365" s="153">
        <f>O365*H365</f>
        <v>0</v>
      </c>
      <c r="Q365" s="153">
        <v>0</v>
      </c>
      <c r="R365" s="153">
        <f>Q365*H365</f>
        <v>0</v>
      </c>
      <c r="S365" s="153">
        <v>0</v>
      </c>
      <c r="T365" s="154">
        <f>S365*H365</f>
        <v>0</v>
      </c>
      <c r="U365" s="31"/>
      <c r="V365" s="31"/>
      <c r="W365" s="31"/>
      <c r="X365" s="31"/>
      <c r="Y365" s="31"/>
      <c r="Z365" s="31"/>
      <c r="AA365" s="31"/>
      <c r="AB365" s="31"/>
      <c r="AC365" s="31"/>
      <c r="AD365" s="31"/>
      <c r="AE365" s="31"/>
      <c r="AR365" s="155" t="s">
        <v>208</v>
      </c>
      <c r="AT365" s="155" t="s">
        <v>196</v>
      </c>
      <c r="AU365" s="155" t="s">
        <v>150</v>
      </c>
      <c r="AY365" s="15" t="s">
        <v>195</v>
      </c>
      <c r="BE365" s="156">
        <f>IF(N365="základní",J365,0)</f>
        <v>0</v>
      </c>
      <c r="BF365" s="156">
        <f>IF(N365="snížená",J365,0)</f>
        <v>0</v>
      </c>
      <c r="BG365" s="156">
        <f>IF(N365="zákl. přenesená",J365,0)</f>
        <v>0</v>
      </c>
      <c r="BH365" s="156">
        <f>IF(N365="sníž. přenesená",J365,0)</f>
        <v>0</v>
      </c>
      <c r="BI365" s="156">
        <f>IF(N365="nulová",J365,0)</f>
        <v>0</v>
      </c>
      <c r="BJ365" s="15" t="s">
        <v>93</v>
      </c>
      <c r="BK365" s="156">
        <f>ROUND(I365*H365,2)</f>
        <v>0</v>
      </c>
      <c r="BL365" s="15" t="s">
        <v>208</v>
      </c>
      <c r="BM365" s="155" t="s">
        <v>728</v>
      </c>
    </row>
    <row r="366" spans="1:47" s="2" customFormat="1" ht="19.5">
      <c r="A366" s="31"/>
      <c r="B366" s="32"/>
      <c r="C366" s="184"/>
      <c r="D366" s="201" t="s">
        <v>202</v>
      </c>
      <c r="E366" s="184"/>
      <c r="F366" s="202" t="s">
        <v>729</v>
      </c>
      <c r="G366" s="184"/>
      <c r="H366" s="184"/>
      <c r="I366" s="157"/>
      <c r="J366" s="184"/>
      <c r="K366" s="31"/>
      <c r="L366" s="32"/>
      <c r="M366" s="158"/>
      <c r="N366" s="159"/>
      <c r="O366" s="57"/>
      <c r="P366" s="57"/>
      <c r="Q366" s="57"/>
      <c r="R366" s="57"/>
      <c r="S366" s="57"/>
      <c r="T366" s="58"/>
      <c r="U366" s="31"/>
      <c r="V366" s="31"/>
      <c r="W366" s="31"/>
      <c r="X366" s="31"/>
      <c r="Y366" s="31"/>
      <c r="Z366" s="31"/>
      <c r="AA366" s="31"/>
      <c r="AB366" s="31"/>
      <c r="AC366" s="31"/>
      <c r="AD366" s="31"/>
      <c r="AE366" s="31"/>
      <c r="AT366" s="15" t="s">
        <v>202</v>
      </c>
      <c r="AU366" s="15" t="s">
        <v>150</v>
      </c>
    </row>
    <row r="367" spans="2:51" s="13" customFormat="1" ht="12">
      <c r="B367" s="160"/>
      <c r="C367" s="186"/>
      <c r="D367" s="201" t="s">
        <v>257</v>
      </c>
      <c r="E367" s="203" t="s">
        <v>1</v>
      </c>
      <c r="F367" s="204" t="s">
        <v>929</v>
      </c>
      <c r="G367" s="186"/>
      <c r="H367" s="205">
        <v>1.215</v>
      </c>
      <c r="I367" s="162"/>
      <c r="J367" s="186"/>
      <c r="L367" s="160"/>
      <c r="M367" s="163"/>
      <c r="N367" s="164"/>
      <c r="O367" s="164"/>
      <c r="P367" s="164"/>
      <c r="Q367" s="164"/>
      <c r="R367" s="164"/>
      <c r="S367" s="164"/>
      <c r="T367" s="165"/>
      <c r="AT367" s="161" t="s">
        <v>257</v>
      </c>
      <c r="AU367" s="161" t="s">
        <v>150</v>
      </c>
      <c r="AV367" s="13" t="s">
        <v>96</v>
      </c>
      <c r="AW367" s="13" t="s">
        <v>40</v>
      </c>
      <c r="AX367" s="13" t="s">
        <v>85</v>
      </c>
      <c r="AY367" s="161" t="s">
        <v>195</v>
      </c>
    </row>
    <row r="368" spans="2:51" s="13" customFormat="1" ht="12">
      <c r="B368" s="160"/>
      <c r="C368" s="186"/>
      <c r="D368" s="201" t="s">
        <v>257</v>
      </c>
      <c r="E368" s="203" t="s">
        <v>1</v>
      </c>
      <c r="F368" s="204" t="s">
        <v>930</v>
      </c>
      <c r="G368" s="186"/>
      <c r="H368" s="205">
        <v>15.42</v>
      </c>
      <c r="I368" s="162"/>
      <c r="J368" s="186"/>
      <c r="L368" s="160"/>
      <c r="M368" s="163"/>
      <c r="N368" s="164"/>
      <c r="O368" s="164"/>
      <c r="P368" s="164"/>
      <c r="Q368" s="164"/>
      <c r="R368" s="164"/>
      <c r="S368" s="164"/>
      <c r="T368" s="165"/>
      <c r="AT368" s="161" t="s">
        <v>257</v>
      </c>
      <c r="AU368" s="161" t="s">
        <v>150</v>
      </c>
      <c r="AV368" s="13" t="s">
        <v>96</v>
      </c>
      <c r="AW368" s="13" t="s">
        <v>40</v>
      </c>
      <c r="AX368" s="13" t="s">
        <v>85</v>
      </c>
      <c r="AY368" s="161" t="s">
        <v>195</v>
      </c>
    </row>
    <row r="369" spans="1:65" s="2" customFormat="1" ht="33" customHeight="1">
      <c r="A369" s="31"/>
      <c r="B369" s="148"/>
      <c r="C369" s="196" t="s">
        <v>673</v>
      </c>
      <c r="D369" s="196" t="s">
        <v>196</v>
      </c>
      <c r="E369" s="197" t="s">
        <v>731</v>
      </c>
      <c r="F369" s="198" t="s">
        <v>732</v>
      </c>
      <c r="G369" s="199" t="s">
        <v>330</v>
      </c>
      <c r="H369" s="200">
        <v>16.635</v>
      </c>
      <c r="I369" s="149"/>
      <c r="J369" s="183">
        <f>ROUND(I369*H369,2)</f>
        <v>0</v>
      </c>
      <c r="K369" s="150"/>
      <c r="L369" s="32"/>
      <c r="M369" s="151" t="s">
        <v>1</v>
      </c>
      <c r="N369" s="152" t="s">
        <v>50</v>
      </c>
      <c r="O369" s="57"/>
      <c r="P369" s="153">
        <f>O369*H369</f>
        <v>0</v>
      </c>
      <c r="Q369" s="153">
        <v>0</v>
      </c>
      <c r="R369" s="153">
        <f>Q369*H369</f>
        <v>0</v>
      </c>
      <c r="S369" s="153">
        <v>0</v>
      </c>
      <c r="T369" s="154">
        <f>S369*H369</f>
        <v>0</v>
      </c>
      <c r="U369" s="31"/>
      <c r="V369" s="31"/>
      <c r="W369" s="31"/>
      <c r="X369" s="31"/>
      <c r="Y369" s="31"/>
      <c r="Z369" s="31"/>
      <c r="AA369" s="31"/>
      <c r="AB369" s="31"/>
      <c r="AC369" s="31"/>
      <c r="AD369" s="31"/>
      <c r="AE369" s="31"/>
      <c r="AR369" s="155" t="s">
        <v>208</v>
      </c>
      <c r="AT369" s="155" t="s">
        <v>196</v>
      </c>
      <c r="AU369" s="155" t="s">
        <v>150</v>
      </c>
      <c r="AY369" s="15" t="s">
        <v>195</v>
      </c>
      <c r="BE369" s="156">
        <f>IF(N369="základní",J369,0)</f>
        <v>0</v>
      </c>
      <c r="BF369" s="156">
        <f>IF(N369="snížená",J369,0)</f>
        <v>0</v>
      </c>
      <c r="BG369" s="156">
        <f>IF(N369="zákl. přenesená",J369,0)</f>
        <v>0</v>
      </c>
      <c r="BH369" s="156">
        <f>IF(N369="sníž. přenesená",J369,0)</f>
        <v>0</v>
      </c>
      <c r="BI369" s="156">
        <f>IF(N369="nulová",J369,0)</f>
        <v>0</v>
      </c>
      <c r="BJ369" s="15" t="s">
        <v>93</v>
      </c>
      <c r="BK369" s="156">
        <f>ROUND(I369*H369,2)</f>
        <v>0</v>
      </c>
      <c r="BL369" s="15" t="s">
        <v>208</v>
      </c>
      <c r="BM369" s="155" t="s">
        <v>733</v>
      </c>
    </row>
    <row r="370" spans="1:47" s="2" customFormat="1" ht="29.25">
      <c r="A370" s="31"/>
      <c r="B370" s="32"/>
      <c r="C370" s="184"/>
      <c r="D370" s="201" t="s">
        <v>202</v>
      </c>
      <c r="E370" s="184"/>
      <c r="F370" s="202" t="s">
        <v>734</v>
      </c>
      <c r="G370" s="184"/>
      <c r="H370" s="184"/>
      <c r="I370" s="157"/>
      <c r="J370" s="184"/>
      <c r="K370" s="31"/>
      <c r="L370" s="32"/>
      <c r="M370" s="158"/>
      <c r="N370" s="159"/>
      <c r="O370" s="57"/>
      <c r="P370" s="57"/>
      <c r="Q370" s="57"/>
      <c r="R370" s="57"/>
      <c r="S370" s="57"/>
      <c r="T370" s="58"/>
      <c r="U370" s="31"/>
      <c r="V370" s="31"/>
      <c r="W370" s="31"/>
      <c r="X370" s="31"/>
      <c r="Y370" s="31"/>
      <c r="Z370" s="31"/>
      <c r="AA370" s="31"/>
      <c r="AB370" s="31"/>
      <c r="AC370" s="31"/>
      <c r="AD370" s="31"/>
      <c r="AE370" s="31"/>
      <c r="AT370" s="15" t="s">
        <v>202</v>
      </c>
      <c r="AU370" s="15" t="s">
        <v>150</v>
      </c>
    </row>
    <row r="371" spans="2:51" s="13" customFormat="1" ht="12">
      <c r="B371" s="160"/>
      <c r="C371" s="186"/>
      <c r="D371" s="201" t="s">
        <v>257</v>
      </c>
      <c r="E371" s="203" t="s">
        <v>1</v>
      </c>
      <c r="F371" s="204" t="s">
        <v>929</v>
      </c>
      <c r="G371" s="186"/>
      <c r="H371" s="205">
        <v>1.215</v>
      </c>
      <c r="I371" s="162"/>
      <c r="J371" s="186"/>
      <c r="L371" s="160"/>
      <c r="M371" s="163"/>
      <c r="N371" s="164"/>
      <c r="O371" s="164"/>
      <c r="P371" s="164"/>
      <c r="Q371" s="164"/>
      <c r="R371" s="164"/>
      <c r="S371" s="164"/>
      <c r="T371" s="165"/>
      <c r="AT371" s="161" t="s">
        <v>257</v>
      </c>
      <c r="AU371" s="161" t="s">
        <v>150</v>
      </c>
      <c r="AV371" s="13" t="s">
        <v>96</v>
      </c>
      <c r="AW371" s="13" t="s">
        <v>40</v>
      </c>
      <c r="AX371" s="13" t="s">
        <v>85</v>
      </c>
      <c r="AY371" s="161" t="s">
        <v>195</v>
      </c>
    </row>
    <row r="372" spans="2:51" s="13" customFormat="1" ht="12">
      <c r="B372" s="160"/>
      <c r="C372" s="186"/>
      <c r="D372" s="201" t="s">
        <v>257</v>
      </c>
      <c r="E372" s="203" t="s">
        <v>1</v>
      </c>
      <c r="F372" s="204" t="s">
        <v>930</v>
      </c>
      <c r="G372" s="186"/>
      <c r="H372" s="205">
        <v>15.42</v>
      </c>
      <c r="I372" s="162"/>
      <c r="J372" s="186"/>
      <c r="L372" s="160"/>
      <c r="M372" s="163"/>
      <c r="N372" s="164"/>
      <c r="O372" s="164"/>
      <c r="P372" s="164"/>
      <c r="Q372" s="164"/>
      <c r="R372" s="164"/>
      <c r="S372" s="164"/>
      <c r="T372" s="165"/>
      <c r="AT372" s="161" t="s">
        <v>257</v>
      </c>
      <c r="AU372" s="161" t="s">
        <v>150</v>
      </c>
      <c r="AV372" s="13" t="s">
        <v>96</v>
      </c>
      <c r="AW372" s="13" t="s">
        <v>40</v>
      </c>
      <c r="AX372" s="13" t="s">
        <v>85</v>
      </c>
      <c r="AY372" s="161" t="s">
        <v>195</v>
      </c>
    </row>
    <row r="373" spans="1:65" s="2" customFormat="1" ht="24.2" customHeight="1">
      <c r="A373" s="31"/>
      <c r="B373" s="148"/>
      <c r="C373" s="196" t="s">
        <v>678</v>
      </c>
      <c r="D373" s="196" t="s">
        <v>196</v>
      </c>
      <c r="E373" s="197" t="s">
        <v>736</v>
      </c>
      <c r="F373" s="198" t="s">
        <v>737</v>
      </c>
      <c r="G373" s="199" t="s">
        <v>330</v>
      </c>
      <c r="H373" s="200">
        <v>6</v>
      </c>
      <c r="I373" s="149"/>
      <c r="J373" s="183">
        <f>ROUND(I373*H373,2)</f>
        <v>0</v>
      </c>
      <c r="K373" s="150"/>
      <c r="L373" s="32"/>
      <c r="M373" s="151" t="s">
        <v>1</v>
      </c>
      <c r="N373" s="152" t="s">
        <v>50</v>
      </c>
      <c r="O373" s="57"/>
      <c r="P373" s="153">
        <f>O373*H373</f>
        <v>0</v>
      </c>
      <c r="Q373" s="153">
        <v>0</v>
      </c>
      <c r="R373" s="153">
        <f>Q373*H373</f>
        <v>0</v>
      </c>
      <c r="S373" s="153">
        <v>0</v>
      </c>
      <c r="T373" s="154">
        <f>S373*H373</f>
        <v>0</v>
      </c>
      <c r="U373" s="31"/>
      <c r="V373" s="31"/>
      <c r="W373" s="31"/>
      <c r="X373" s="31"/>
      <c r="Y373" s="31"/>
      <c r="Z373" s="31"/>
      <c r="AA373" s="31"/>
      <c r="AB373" s="31"/>
      <c r="AC373" s="31"/>
      <c r="AD373" s="31"/>
      <c r="AE373" s="31"/>
      <c r="AR373" s="155" t="s">
        <v>208</v>
      </c>
      <c r="AT373" s="155" t="s">
        <v>196</v>
      </c>
      <c r="AU373" s="155" t="s">
        <v>150</v>
      </c>
      <c r="AY373" s="15" t="s">
        <v>195</v>
      </c>
      <c r="BE373" s="156">
        <f>IF(N373="základní",J373,0)</f>
        <v>0</v>
      </c>
      <c r="BF373" s="156">
        <f>IF(N373="snížená",J373,0)</f>
        <v>0</v>
      </c>
      <c r="BG373" s="156">
        <f>IF(N373="zákl. přenesená",J373,0)</f>
        <v>0</v>
      </c>
      <c r="BH373" s="156">
        <f>IF(N373="sníž. přenesená",J373,0)</f>
        <v>0</v>
      </c>
      <c r="BI373" s="156">
        <f>IF(N373="nulová",J373,0)</f>
        <v>0</v>
      </c>
      <c r="BJ373" s="15" t="s">
        <v>93</v>
      </c>
      <c r="BK373" s="156">
        <f>ROUND(I373*H373,2)</f>
        <v>0</v>
      </c>
      <c r="BL373" s="15" t="s">
        <v>208</v>
      </c>
      <c r="BM373" s="155" t="s">
        <v>738</v>
      </c>
    </row>
    <row r="374" spans="1:47" s="2" customFormat="1" ht="29.25">
      <c r="A374" s="31"/>
      <c r="B374" s="32"/>
      <c r="C374" s="184"/>
      <c r="D374" s="201" t="s">
        <v>202</v>
      </c>
      <c r="E374" s="184"/>
      <c r="F374" s="202" t="s">
        <v>739</v>
      </c>
      <c r="G374" s="184"/>
      <c r="H374" s="184"/>
      <c r="I374" s="157"/>
      <c r="J374" s="184"/>
      <c r="K374" s="31"/>
      <c r="L374" s="32"/>
      <c r="M374" s="158"/>
      <c r="N374" s="159"/>
      <c r="O374" s="57"/>
      <c r="P374" s="57"/>
      <c r="Q374" s="57"/>
      <c r="R374" s="57"/>
      <c r="S374" s="57"/>
      <c r="T374" s="58"/>
      <c r="U374" s="31"/>
      <c r="V374" s="31"/>
      <c r="W374" s="31"/>
      <c r="X374" s="31"/>
      <c r="Y374" s="31"/>
      <c r="Z374" s="31"/>
      <c r="AA374" s="31"/>
      <c r="AB374" s="31"/>
      <c r="AC374" s="31"/>
      <c r="AD374" s="31"/>
      <c r="AE374" s="31"/>
      <c r="AT374" s="15" t="s">
        <v>202</v>
      </c>
      <c r="AU374" s="15" t="s">
        <v>150</v>
      </c>
    </row>
    <row r="375" spans="2:51" s="13" customFormat="1" ht="12">
      <c r="B375" s="160"/>
      <c r="C375" s="186"/>
      <c r="D375" s="201" t="s">
        <v>257</v>
      </c>
      <c r="E375" s="203" t="s">
        <v>1</v>
      </c>
      <c r="F375" s="204" t="s">
        <v>932</v>
      </c>
      <c r="G375" s="186"/>
      <c r="H375" s="205">
        <v>6</v>
      </c>
      <c r="I375" s="162"/>
      <c r="J375" s="186"/>
      <c r="L375" s="160"/>
      <c r="M375" s="163"/>
      <c r="N375" s="164"/>
      <c r="O375" s="164"/>
      <c r="P375" s="164"/>
      <c r="Q375" s="164"/>
      <c r="R375" s="164"/>
      <c r="S375" s="164"/>
      <c r="T375" s="165"/>
      <c r="AT375" s="161" t="s">
        <v>257</v>
      </c>
      <c r="AU375" s="161" t="s">
        <v>150</v>
      </c>
      <c r="AV375" s="13" t="s">
        <v>96</v>
      </c>
      <c r="AW375" s="13" t="s">
        <v>40</v>
      </c>
      <c r="AX375" s="13" t="s">
        <v>93</v>
      </c>
      <c r="AY375" s="161" t="s">
        <v>195</v>
      </c>
    </row>
    <row r="376" spans="1:65" s="2" customFormat="1" ht="24.2" customHeight="1">
      <c r="A376" s="31"/>
      <c r="B376" s="148"/>
      <c r="C376" s="196" t="s">
        <v>684</v>
      </c>
      <c r="D376" s="196" t="s">
        <v>196</v>
      </c>
      <c r="E376" s="197" t="s">
        <v>742</v>
      </c>
      <c r="F376" s="198" t="s">
        <v>743</v>
      </c>
      <c r="G376" s="199" t="s">
        <v>330</v>
      </c>
      <c r="H376" s="200">
        <v>1.3</v>
      </c>
      <c r="I376" s="149"/>
      <c r="J376" s="183">
        <f>ROUND(I376*H376,2)</f>
        <v>0</v>
      </c>
      <c r="K376" s="150"/>
      <c r="L376" s="32"/>
      <c r="M376" s="151" t="s">
        <v>1</v>
      </c>
      <c r="N376" s="152" t="s">
        <v>50</v>
      </c>
      <c r="O376" s="57"/>
      <c r="P376" s="153">
        <f>O376*H376</f>
        <v>0</v>
      </c>
      <c r="Q376" s="153">
        <v>0</v>
      </c>
      <c r="R376" s="153">
        <f>Q376*H376</f>
        <v>0</v>
      </c>
      <c r="S376" s="153">
        <v>0</v>
      </c>
      <c r="T376" s="154">
        <f>S376*H376</f>
        <v>0</v>
      </c>
      <c r="U376" s="31"/>
      <c r="V376" s="31"/>
      <c r="W376" s="31"/>
      <c r="X376" s="31"/>
      <c r="Y376" s="31"/>
      <c r="Z376" s="31"/>
      <c r="AA376" s="31"/>
      <c r="AB376" s="31"/>
      <c r="AC376" s="31"/>
      <c r="AD376" s="31"/>
      <c r="AE376" s="31"/>
      <c r="AR376" s="155" t="s">
        <v>208</v>
      </c>
      <c r="AT376" s="155" t="s">
        <v>196</v>
      </c>
      <c r="AU376" s="155" t="s">
        <v>150</v>
      </c>
      <c r="AY376" s="15" t="s">
        <v>195</v>
      </c>
      <c r="BE376" s="156">
        <f>IF(N376="základní",J376,0)</f>
        <v>0</v>
      </c>
      <c r="BF376" s="156">
        <f>IF(N376="snížená",J376,0)</f>
        <v>0</v>
      </c>
      <c r="BG376" s="156">
        <f>IF(N376="zákl. přenesená",J376,0)</f>
        <v>0</v>
      </c>
      <c r="BH376" s="156">
        <f>IF(N376="sníž. přenesená",J376,0)</f>
        <v>0</v>
      </c>
      <c r="BI376" s="156">
        <f>IF(N376="nulová",J376,0)</f>
        <v>0</v>
      </c>
      <c r="BJ376" s="15" t="s">
        <v>93</v>
      </c>
      <c r="BK376" s="156">
        <f>ROUND(I376*H376,2)</f>
        <v>0</v>
      </c>
      <c r="BL376" s="15" t="s">
        <v>208</v>
      </c>
      <c r="BM376" s="155" t="s">
        <v>744</v>
      </c>
    </row>
    <row r="377" spans="1:47" s="2" customFormat="1" ht="29.25">
      <c r="A377" s="31"/>
      <c r="B377" s="32"/>
      <c r="C377" s="184"/>
      <c r="D377" s="201" t="s">
        <v>202</v>
      </c>
      <c r="E377" s="184"/>
      <c r="F377" s="202" t="s">
        <v>745</v>
      </c>
      <c r="G377" s="184"/>
      <c r="H377" s="184"/>
      <c r="I377" s="157"/>
      <c r="J377" s="184"/>
      <c r="K377" s="31"/>
      <c r="L377" s="32"/>
      <c r="M377" s="158"/>
      <c r="N377" s="159"/>
      <c r="O377" s="57"/>
      <c r="P377" s="57"/>
      <c r="Q377" s="57"/>
      <c r="R377" s="57"/>
      <c r="S377" s="57"/>
      <c r="T377" s="58"/>
      <c r="U377" s="31"/>
      <c r="V377" s="31"/>
      <c r="W377" s="31"/>
      <c r="X377" s="31"/>
      <c r="Y377" s="31"/>
      <c r="Z377" s="31"/>
      <c r="AA377" s="31"/>
      <c r="AB377" s="31"/>
      <c r="AC377" s="31"/>
      <c r="AD377" s="31"/>
      <c r="AE377" s="31"/>
      <c r="AT377" s="15" t="s">
        <v>202</v>
      </c>
      <c r="AU377" s="15" t="s">
        <v>150</v>
      </c>
    </row>
    <row r="378" spans="2:51" s="13" customFormat="1" ht="12">
      <c r="B378" s="160"/>
      <c r="C378" s="186"/>
      <c r="D378" s="201" t="s">
        <v>257</v>
      </c>
      <c r="E378" s="203" t="s">
        <v>1</v>
      </c>
      <c r="F378" s="204" t="s">
        <v>933</v>
      </c>
      <c r="G378" s="186"/>
      <c r="H378" s="205">
        <v>1.3</v>
      </c>
      <c r="I378" s="162"/>
      <c r="J378" s="186"/>
      <c r="L378" s="160"/>
      <c r="M378" s="163"/>
      <c r="N378" s="164"/>
      <c r="O378" s="164"/>
      <c r="P378" s="164"/>
      <c r="Q378" s="164"/>
      <c r="R378" s="164"/>
      <c r="S378" s="164"/>
      <c r="T378" s="165"/>
      <c r="AT378" s="161" t="s">
        <v>257</v>
      </c>
      <c r="AU378" s="161" t="s">
        <v>150</v>
      </c>
      <c r="AV378" s="13" t="s">
        <v>96</v>
      </c>
      <c r="AW378" s="13" t="s">
        <v>40</v>
      </c>
      <c r="AX378" s="13" t="s">
        <v>93</v>
      </c>
      <c r="AY378" s="161" t="s">
        <v>195</v>
      </c>
    </row>
    <row r="379" spans="2:63" s="12" customFormat="1" ht="22.9" customHeight="1">
      <c r="B379" s="135"/>
      <c r="C379" s="192"/>
      <c r="D379" s="193" t="s">
        <v>84</v>
      </c>
      <c r="E379" s="195" t="s">
        <v>746</v>
      </c>
      <c r="F379" s="195" t="s">
        <v>747</v>
      </c>
      <c r="G379" s="192"/>
      <c r="H379" s="192"/>
      <c r="I379" s="138"/>
      <c r="J379" s="185">
        <f>BK379</f>
        <v>0</v>
      </c>
      <c r="L379" s="135"/>
      <c r="M379" s="140"/>
      <c r="N379" s="141"/>
      <c r="O379" s="141"/>
      <c r="P379" s="142">
        <f>SUM(P380:P385)</f>
        <v>0</v>
      </c>
      <c r="Q379" s="141"/>
      <c r="R379" s="142">
        <f>SUM(R380:R385)</f>
        <v>0</v>
      </c>
      <c r="S379" s="141"/>
      <c r="T379" s="143">
        <f>SUM(T380:T385)</f>
        <v>0</v>
      </c>
      <c r="AR379" s="136" t="s">
        <v>93</v>
      </c>
      <c r="AT379" s="144" t="s">
        <v>84</v>
      </c>
      <c r="AU379" s="144" t="s">
        <v>93</v>
      </c>
      <c r="AY379" s="136" t="s">
        <v>195</v>
      </c>
      <c r="BK379" s="145">
        <f>SUM(BK380:BK385)</f>
        <v>0</v>
      </c>
    </row>
    <row r="380" spans="1:65" s="2" customFormat="1" ht="33" customHeight="1">
      <c r="A380" s="31"/>
      <c r="B380" s="148"/>
      <c r="C380" s="196" t="s">
        <v>690</v>
      </c>
      <c r="D380" s="196" t="s">
        <v>196</v>
      </c>
      <c r="E380" s="197" t="s">
        <v>749</v>
      </c>
      <c r="F380" s="198" t="s">
        <v>750</v>
      </c>
      <c r="G380" s="199" t="s">
        <v>330</v>
      </c>
      <c r="H380" s="200">
        <v>1.215</v>
      </c>
      <c r="I380" s="149"/>
      <c r="J380" s="183">
        <f>ROUND(I380*H380,2)</f>
        <v>0</v>
      </c>
      <c r="K380" s="150"/>
      <c r="L380" s="32"/>
      <c r="M380" s="151" t="s">
        <v>1</v>
      </c>
      <c r="N380" s="152" t="s">
        <v>50</v>
      </c>
      <c r="O380" s="57"/>
      <c r="P380" s="153">
        <f>O380*H380</f>
        <v>0</v>
      </c>
      <c r="Q380" s="153">
        <v>0</v>
      </c>
      <c r="R380" s="153">
        <f>Q380*H380</f>
        <v>0</v>
      </c>
      <c r="S380" s="153">
        <v>0</v>
      </c>
      <c r="T380" s="154">
        <f>S380*H380</f>
        <v>0</v>
      </c>
      <c r="U380" s="31"/>
      <c r="V380" s="31"/>
      <c r="W380" s="31"/>
      <c r="X380" s="31"/>
      <c r="Y380" s="31"/>
      <c r="Z380" s="31"/>
      <c r="AA380" s="31"/>
      <c r="AB380" s="31"/>
      <c r="AC380" s="31"/>
      <c r="AD380" s="31"/>
      <c r="AE380" s="31"/>
      <c r="AR380" s="155" t="s">
        <v>208</v>
      </c>
      <c r="AT380" s="155" t="s">
        <v>196</v>
      </c>
      <c r="AU380" s="155" t="s">
        <v>96</v>
      </c>
      <c r="AY380" s="15" t="s">
        <v>195</v>
      </c>
      <c r="BE380" s="156">
        <f>IF(N380="základní",J380,0)</f>
        <v>0</v>
      </c>
      <c r="BF380" s="156">
        <f>IF(N380="snížená",J380,0)</f>
        <v>0</v>
      </c>
      <c r="BG380" s="156">
        <f>IF(N380="zákl. přenesená",J380,0)</f>
        <v>0</v>
      </c>
      <c r="BH380" s="156">
        <f>IF(N380="sníž. přenesená",J380,0)</f>
        <v>0</v>
      </c>
      <c r="BI380" s="156">
        <f>IF(N380="nulová",J380,0)</f>
        <v>0</v>
      </c>
      <c r="BJ380" s="15" t="s">
        <v>93</v>
      </c>
      <c r="BK380" s="156">
        <f>ROUND(I380*H380,2)</f>
        <v>0</v>
      </c>
      <c r="BL380" s="15" t="s">
        <v>208</v>
      </c>
      <c r="BM380" s="155" t="s">
        <v>751</v>
      </c>
    </row>
    <row r="381" spans="1:47" s="2" customFormat="1" ht="29.25">
      <c r="A381" s="31"/>
      <c r="B381" s="32"/>
      <c r="C381" s="184"/>
      <c r="D381" s="201" t="s">
        <v>202</v>
      </c>
      <c r="E381" s="184"/>
      <c r="F381" s="202" t="s">
        <v>752</v>
      </c>
      <c r="G381" s="184"/>
      <c r="H381" s="184"/>
      <c r="I381" s="157"/>
      <c r="J381" s="184"/>
      <c r="K381" s="31"/>
      <c r="L381" s="32"/>
      <c r="M381" s="158"/>
      <c r="N381" s="159"/>
      <c r="O381" s="57"/>
      <c r="P381" s="57"/>
      <c r="Q381" s="57"/>
      <c r="R381" s="57"/>
      <c r="S381" s="57"/>
      <c r="T381" s="58"/>
      <c r="U381" s="31"/>
      <c r="V381" s="31"/>
      <c r="W381" s="31"/>
      <c r="X381" s="31"/>
      <c r="Y381" s="31"/>
      <c r="Z381" s="31"/>
      <c r="AA381" s="31"/>
      <c r="AB381" s="31"/>
      <c r="AC381" s="31"/>
      <c r="AD381" s="31"/>
      <c r="AE381" s="31"/>
      <c r="AT381" s="15" t="s">
        <v>202</v>
      </c>
      <c r="AU381" s="15" t="s">
        <v>96</v>
      </c>
    </row>
    <row r="382" spans="2:51" s="13" customFormat="1" ht="12">
      <c r="B382" s="160"/>
      <c r="C382" s="186"/>
      <c r="D382" s="201" t="s">
        <v>257</v>
      </c>
      <c r="E382" s="203" t="s">
        <v>1</v>
      </c>
      <c r="F382" s="204" t="s">
        <v>929</v>
      </c>
      <c r="G382" s="186"/>
      <c r="H382" s="205">
        <v>1.215</v>
      </c>
      <c r="I382" s="162"/>
      <c r="J382" s="186"/>
      <c r="L382" s="160"/>
      <c r="M382" s="163"/>
      <c r="N382" s="164"/>
      <c r="O382" s="164"/>
      <c r="P382" s="164"/>
      <c r="Q382" s="164"/>
      <c r="R382" s="164"/>
      <c r="S382" s="164"/>
      <c r="T382" s="165"/>
      <c r="AT382" s="161" t="s">
        <v>257</v>
      </c>
      <c r="AU382" s="161" t="s">
        <v>96</v>
      </c>
      <c r="AV382" s="13" t="s">
        <v>96</v>
      </c>
      <c r="AW382" s="13" t="s">
        <v>40</v>
      </c>
      <c r="AX382" s="13" t="s">
        <v>93</v>
      </c>
      <c r="AY382" s="161" t="s">
        <v>195</v>
      </c>
    </row>
    <row r="383" spans="1:65" s="2" customFormat="1" ht="44.25" customHeight="1">
      <c r="A383" s="31"/>
      <c r="B383" s="148"/>
      <c r="C383" s="196" t="s">
        <v>695</v>
      </c>
      <c r="D383" s="196" t="s">
        <v>196</v>
      </c>
      <c r="E383" s="197" t="s">
        <v>754</v>
      </c>
      <c r="F383" s="198" t="s">
        <v>755</v>
      </c>
      <c r="G383" s="199" t="s">
        <v>330</v>
      </c>
      <c r="H383" s="200">
        <v>15.42</v>
      </c>
      <c r="I383" s="149"/>
      <c r="J383" s="183">
        <f>ROUND(I383*H383,2)</f>
        <v>0</v>
      </c>
      <c r="K383" s="150"/>
      <c r="L383" s="32"/>
      <c r="M383" s="151" t="s">
        <v>1</v>
      </c>
      <c r="N383" s="152" t="s">
        <v>50</v>
      </c>
      <c r="O383" s="57"/>
      <c r="P383" s="153">
        <f>O383*H383</f>
        <v>0</v>
      </c>
      <c r="Q383" s="153">
        <v>0</v>
      </c>
      <c r="R383" s="153">
        <f>Q383*H383</f>
        <v>0</v>
      </c>
      <c r="S383" s="153">
        <v>0</v>
      </c>
      <c r="T383" s="154">
        <f>S383*H383</f>
        <v>0</v>
      </c>
      <c r="U383" s="31"/>
      <c r="V383" s="31"/>
      <c r="W383" s="31"/>
      <c r="X383" s="31"/>
      <c r="Y383" s="31"/>
      <c r="Z383" s="31"/>
      <c r="AA383" s="31"/>
      <c r="AB383" s="31"/>
      <c r="AC383" s="31"/>
      <c r="AD383" s="31"/>
      <c r="AE383" s="31"/>
      <c r="AR383" s="155" t="s">
        <v>208</v>
      </c>
      <c r="AT383" s="155" t="s">
        <v>196</v>
      </c>
      <c r="AU383" s="155" t="s">
        <v>96</v>
      </c>
      <c r="AY383" s="15" t="s">
        <v>195</v>
      </c>
      <c r="BE383" s="156">
        <f>IF(N383="základní",J383,0)</f>
        <v>0</v>
      </c>
      <c r="BF383" s="156">
        <f>IF(N383="snížená",J383,0)</f>
        <v>0</v>
      </c>
      <c r="BG383" s="156">
        <f>IF(N383="zákl. přenesená",J383,0)</f>
        <v>0</v>
      </c>
      <c r="BH383" s="156">
        <f>IF(N383="sníž. přenesená",J383,0)</f>
        <v>0</v>
      </c>
      <c r="BI383" s="156">
        <f>IF(N383="nulová",J383,0)</f>
        <v>0</v>
      </c>
      <c r="BJ383" s="15" t="s">
        <v>93</v>
      </c>
      <c r="BK383" s="156">
        <f>ROUND(I383*H383,2)</f>
        <v>0</v>
      </c>
      <c r="BL383" s="15" t="s">
        <v>208</v>
      </c>
      <c r="BM383" s="155" t="s">
        <v>756</v>
      </c>
    </row>
    <row r="384" spans="1:47" s="2" customFormat="1" ht="29.25">
      <c r="A384" s="31"/>
      <c r="B384" s="32"/>
      <c r="C384" s="184"/>
      <c r="D384" s="201" t="s">
        <v>202</v>
      </c>
      <c r="E384" s="184"/>
      <c r="F384" s="202" t="s">
        <v>755</v>
      </c>
      <c r="G384" s="184"/>
      <c r="H384" s="184"/>
      <c r="I384" s="157"/>
      <c r="J384" s="184"/>
      <c r="K384" s="31"/>
      <c r="L384" s="32"/>
      <c r="M384" s="158"/>
      <c r="N384" s="159"/>
      <c r="O384" s="57"/>
      <c r="P384" s="57"/>
      <c r="Q384" s="57"/>
      <c r="R384" s="57"/>
      <c r="S384" s="57"/>
      <c r="T384" s="58"/>
      <c r="U384" s="31"/>
      <c r="V384" s="31"/>
      <c r="W384" s="31"/>
      <c r="X384" s="31"/>
      <c r="Y384" s="31"/>
      <c r="Z384" s="31"/>
      <c r="AA384" s="31"/>
      <c r="AB384" s="31"/>
      <c r="AC384" s="31"/>
      <c r="AD384" s="31"/>
      <c r="AE384" s="31"/>
      <c r="AT384" s="15" t="s">
        <v>202</v>
      </c>
      <c r="AU384" s="15" t="s">
        <v>96</v>
      </c>
    </row>
    <row r="385" spans="2:51" s="13" customFormat="1" ht="12">
      <c r="B385" s="160"/>
      <c r="C385" s="186"/>
      <c r="D385" s="201" t="s">
        <v>257</v>
      </c>
      <c r="E385" s="203" t="s">
        <v>1</v>
      </c>
      <c r="F385" s="204" t="s">
        <v>930</v>
      </c>
      <c r="G385" s="186"/>
      <c r="H385" s="205">
        <v>15.42</v>
      </c>
      <c r="I385" s="162"/>
      <c r="J385" s="186"/>
      <c r="L385" s="160"/>
      <c r="M385" s="163"/>
      <c r="N385" s="164"/>
      <c r="O385" s="164"/>
      <c r="P385" s="164"/>
      <c r="Q385" s="164"/>
      <c r="R385" s="164"/>
      <c r="S385" s="164"/>
      <c r="T385" s="165"/>
      <c r="AT385" s="161" t="s">
        <v>257</v>
      </c>
      <c r="AU385" s="161" t="s">
        <v>96</v>
      </c>
      <c r="AV385" s="13" t="s">
        <v>96</v>
      </c>
      <c r="AW385" s="13" t="s">
        <v>40</v>
      </c>
      <c r="AX385" s="13" t="s">
        <v>93</v>
      </c>
      <c r="AY385" s="161" t="s">
        <v>195</v>
      </c>
    </row>
    <row r="386" spans="2:63" s="12" customFormat="1" ht="25.9" customHeight="1">
      <c r="B386" s="135"/>
      <c r="C386" s="192"/>
      <c r="D386" s="193" t="s">
        <v>84</v>
      </c>
      <c r="E386" s="194" t="s">
        <v>757</v>
      </c>
      <c r="F386" s="194" t="s">
        <v>758</v>
      </c>
      <c r="G386" s="192"/>
      <c r="H386" s="192"/>
      <c r="I386" s="138"/>
      <c r="J386" s="188">
        <f>BK386</f>
        <v>0</v>
      </c>
      <c r="L386" s="135"/>
      <c r="M386" s="140"/>
      <c r="N386" s="141"/>
      <c r="O386" s="141"/>
      <c r="P386" s="142">
        <f>P387</f>
        <v>0</v>
      </c>
      <c r="Q386" s="141"/>
      <c r="R386" s="142">
        <f>R387</f>
        <v>0</v>
      </c>
      <c r="S386" s="141"/>
      <c r="T386" s="143">
        <f>T387</f>
        <v>0</v>
      </c>
      <c r="AR386" s="136" t="s">
        <v>96</v>
      </c>
      <c r="AT386" s="144" t="s">
        <v>84</v>
      </c>
      <c r="AU386" s="144" t="s">
        <v>85</v>
      </c>
      <c r="AY386" s="136" t="s">
        <v>195</v>
      </c>
      <c r="BK386" s="145">
        <f>BK387</f>
        <v>0</v>
      </c>
    </row>
    <row r="387" spans="2:63" s="12" customFormat="1" ht="22.9" customHeight="1">
      <c r="B387" s="135"/>
      <c r="C387" s="192"/>
      <c r="D387" s="193" t="s">
        <v>84</v>
      </c>
      <c r="E387" s="195" t="s">
        <v>759</v>
      </c>
      <c r="F387" s="195" t="s">
        <v>760</v>
      </c>
      <c r="G387" s="192"/>
      <c r="H387" s="192"/>
      <c r="I387" s="138"/>
      <c r="J387" s="185">
        <f>BK387</f>
        <v>0</v>
      </c>
      <c r="L387" s="135"/>
      <c r="M387" s="140"/>
      <c r="N387" s="141"/>
      <c r="O387" s="141"/>
      <c r="P387" s="142">
        <f>SUM(P388:P390)</f>
        <v>0</v>
      </c>
      <c r="Q387" s="141"/>
      <c r="R387" s="142">
        <f>SUM(R388:R390)</f>
        <v>0</v>
      </c>
      <c r="S387" s="141"/>
      <c r="T387" s="143">
        <f>SUM(T388:T390)</f>
        <v>0</v>
      </c>
      <c r="AR387" s="136" t="s">
        <v>96</v>
      </c>
      <c r="AT387" s="144" t="s">
        <v>84</v>
      </c>
      <c r="AU387" s="144" t="s">
        <v>93</v>
      </c>
      <c r="AY387" s="136" t="s">
        <v>195</v>
      </c>
      <c r="BK387" s="145">
        <f>SUM(BK388:BK390)</f>
        <v>0</v>
      </c>
    </row>
    <row r="388" spans="1:65" s="2" customFormat="1" ht="24.2" customHeight="1">
      <c r="A388" s="31"/>
      <c r="B388" s="148"/>
      <c r="C388" s="196" t="s">
        <v>700</v>
      </c>
      <c r="D388" s="196" t="s">
        <v>196</v>
      </c>
      <c r="E388" s="197" t="s">
        <v>762</v>
      </c>
      <c r="F388" s="198" t="s">
        <v>763</v>
      </c>
      <c r="G388" s="199" t="s">
        <v>312</v>
      </c>
      <c r="H388" s="200">
        <v>25.7</v>
      </c>
      <c r="I388" s="149"/>
      <c r="J388" s="183">
        <f>ROUND(I388*H388,2)</f>
        <v>0</v>
      </c>
      <c r="K388" s="150"/>
      <c r="L388" s="32"/>
      <c r="M388" s="151" t="s">
        <v>1</v>
      </c>
      <c r="N388" s="152" t="s">
        <v>50</v>
      </c>
      <c r="O388" s="57"/>
      <c r="P388" s="153">
        <f>O388*H388</f>
        <v>0</v>
      </c>
      <c r="Q388" s="153">
        <v>0</v>
      </c>
      <c r="R388" s="153">
        <f>Q388*H388</f>
        <v>0</v>
      </c>
      <c r="S388" s="153">
        <v>0</v>
      </c>
      <c r="T388" s="154">
        <f>S388*H388</f>
        <v>0</v>
      </c>
      <c r="U388" s="31"/>
      <c r="V388" s="31"/>
      <c r="W388" s="31"/>
      <c r="X388" s="31"/>
      <c r="Y388" s="31"/>
      <c r="Z388" s="31"/>
      <c r="AA388" s="31"/>
      <c r="AB388" s="31"/>
      <c r="AC388" s="31"/>
      <c r="AD388" s="31"/>
      <c r="AE388" s="31"/>
      <c r="AR388" s="155" t="s">
        <v>269</v>
      </c>
      <c r="AT388" s="155" t="s">
        <v>196</v>
      </c>
      <c r="AU388" s="155" t="s">
        <v>96</v>
      </c>
      <c r="AY388" s="15" t="s">
        <v>195</v>
      </c>
      <c r="BE388" s="156">
        <f>IF(N388="základní",J388,0)</f>
        <v>0</v>
      </c>
      <c r="BF388" s="156">
        <f>IF(N388="snížená",J388,0)</f>
        <v>0</v>
      </c>
      <c r="BG388" s="156">
        <f>IF(N388="zákl. přenesená",J388,0)</f>
        <v>0</v>
      </c>
      <c r="BH388" s="156">
        <f>IF(N388="sníž. přenesená",J388,0)</f>
        <v>0</v>
      </c>
      <c r="BI388" s="156">
        <f>IF(N388="nulová",J388,0)</f>
        <v>0</v>
      </c>
      <c r="BJ388" s="15" t="s">
        <v>93</v>
      </c>
      <c r="BK388" s="156">
        <f>ROUND(I388*H388,2)</f>
        <v>0</v>
      </c>
      <c r="BL388" s="15" t="s">
        <v>269</v>
      </c>
      <c r="BM388" s="155" t="s">
        <v>764</v>
      </c>
    </row>
    <row r="389" spans="1:47" s="2" customFormat="1" ht="19.5">
      <c r="A389" s="31"/>
      <c r="B389" s="32"/>
      <c r="C389" s="184"/>
      <c r="D389" s="201" t="s">
        <v>202</v>
      </c>
      <c r="E389" s="184"/>
      <c r="F389" s="202" t="s">
        <v>763</v>
      </c>
      <c r="G389" s="184"/>
      <c r="H389" s="184"/>
      <c r="I389" s="157"/>
      <c r="J389" s="184"/>
      <c r="K389" s="31"/>
      <c r="L389" s="32"/>
      <c r="M389" s="158"/>
      <c r="N389" s="159"/>
      <c r="O389" s="57"/>
      <c r="P389" s="57"/>
      <c r="Q389" s="57"/>
      <c r="R389" s="57"/>
      <c r="S389" s="57"/>
      <c r="T389" s="58"/>
      <c r="U389" s="31"/>
      <c r="V389" s="31"/>
      <c r="W389" s="31"/>
      <c r="X389" s="31"/>
      <c r="Y389" s="31"/>
      <c r="Z389" s="31"/>
      <c r="AA389" s="31"/>
      <c r="AB389" s="31"/>
      <c r="AC389" s="31"/>
      <c r="AD389" s="31"/>
      <c r="AE389" s="31"/>
      <c r="AT389" s="15" t="s">
        <v>202</v>
      </c>
      <c r="AU389" s="15" t="s">
        <v>96</v>
      </c>
    </row>
    <row r="390" spans="2:51" s="13" customFormat="1" ht="12">
      <c r="B390" s="160"/>
      <c r="C390" s="186"/>
      <c r="D390" s="201" t="s">
        <v>257</v>
      </c>
      <c r="E390" s="203" t="s">
        <v>1</v>
      </c>
      <c r="F390" s="204" t="s">
        <v>909</v>
      </c>
      <c r="G390" s="186"/>
      <c r="H390" s="205">
        <v>25.7</v>
      </c>
      <c r="I390" s="162"/>
      <c r="J390" s="186"/>
      <c r="L390" s="160"/>
      <c r="M390" s="163"/>
      <c r="N390" s="164"/>
      <c r="O390" s="164"/>
      <c r="P390" s="164"/>
      <c r="Q390" s="164"/>
      <c r="R390" s="164"/>
      <c r="S390" s="164"/>
      <c r="T390" s="165"/>
      <c r="AT390" s="161" t="s">
        <v>257</v>
      </c>
      <c r="AU390" s="161" t="s">
        <v>96</v>
      </c>
      <c r="AV390" s="13" t="s">
        <v>96</v>
      </c>
      <c r="AW390" s="13" t="s">
        <v>40</v>
      </c>
      <c r="AX390" s="13" t="s">
        <v>93</v>
      </c>
      <c r="AY390" s="161" t="s">
        <v>195</v>
      </c>
    </row>
    <row r="391" spans="2:63" s="12" customFormat="1" ht="25.9" customHeight="1">
      <c r="B391" s="135"/>
      <c r="C391" s="192"/>
      <c r="D391" s="193" t="s">
        <v>84</v>
      </c>
      <c r="E391" s="194" t="s">
        <v>327</v>
      </c>
      <c r="F391" s="194" t="s">
        <v>765</v>
      </c>
      <c r="G391" s="192"/>
      <c r="H391" s="192"/>
      <c r="I391" s="138"/>
      <c r="J391" s="188">
        <f>BK391</f>
        <v>0</v>
      </c>
      <c r="L391" s="135"/>
      <c r="M391" s="140"/>
      <c r="N391" s="141"/>
      <c r="O391" s="141"/>
      <c r="P391" s="142">
        <f>P392+P396</f>
        <v>0</v>
      </c>
      <c r="Q391" s="141"/>
      <c r="R391" s="142">
        <f>R392+R396</f>
        <v>0.00021</v>
      </c>
      <c r="S391" s="141"/>
      <c r="T391" s="143">
        <f>T392+T396</f>
        <v>0</v>
      </c>
      <c r="AR391" s="136" t="s">
        <v>150</v>
      </c>
      <c r="AT391" s="144" t="s">
        <v>84</v>
      </c>
      <c r="AU391" s="144" t="s">
        <v>85</v>
      </c>
      <c r="AY391" s="136" t="s">
        <v>195</v>
      </c>
      <c r="BK391" s="145">
        <f>BK392+BK396</f>
        <v>0</v>
      </c>
    </row>
    <row r="392" spans="2:63" s="12" customFormat="1" ht="22.9" customHeight="1">
      <c r="B392" s="135"/>
      <c r="C392" s="192"/>
      <c r="D392" s="193" t="s">
        <v>84</v>
      </c>
      <c r="E392" s="195" t="s">
        <v>766</v>
      </c>
      <c r="F392" s="195" t="s">
        <v>767</v>
      </c>
      <c r="G392" s="192"/>
      <c r="H392" s="192"/>
      <c r="I392" s="138"/>
      <c r="J392" s="185">
        <f>BK392</f>
        <v>0</v>
      </c>
      <c r="L392" s="135"/>
      <c r="M392" s="140"/>
      <c r="N392" s="141"/>
      <c r="O392" s="141"/>
      <c r="P392" s="142">
        <f>SUM(P393:P395)</f>
        <v>0</v>
      </c>
      <c r="Q392" s="141"/>
      <c r="R392" s="142">
        <f>SUM(R393:R395)</f>
        <v>0.00021</v>
      </c>
      <c r="S392" s="141"/>
      <c r="T392" s="143">
        <f>SUM(T393:T395)</f>
        <v>0</v>
      </c>
      <c r="AR392" s="136" t="s">
        <v>150</v>
      </c>
      <c r="AT392" s="144" t="s">
        <v>84</v>
      </c>
      <c r="AU392" s="144" t="s">
        <v>93</v>
      </c>
      <c r="AY392" s="136" t="s">
        <v>195</v>
      </c>
      <c r="BK392" s="145">
        <f>SUM(BK393:BK395)</f>
        <v>0</v>
      </c>
    </row>
    <row r="393" spans="1:65" s="2" customFormat="1" ht="33" customHeight="1">
      <c r="A393" s="31"/>
      <c r="B393" s="148"/>
      <c r="C393" s="196" t="s">
        <v>708</v>
      </c>
      <c r="D393" s="196" t="s">
        <v>196</v>
      </c>
      <c r="E393" s="197" t="s">
        <v>769</v>
      </c>
      <c r="F393" s="198" t="s">
        <v>770</v>
      </c>
      <c r="G393" s="199" t="s">
        <v>658</v>
      </c>
      <c r="H393" s="200">
        <v>1</v>
      </c>
      <c r="I393" s="149"/>
      <c r="J393" s="183">
        <f>ROUND(I393*H393,2)</f>
        <v>0</v>
      </c>
      <c r="K393" s="150"/>
      <c r="L393" s="32"/>
      <c r="M393" s="151" t="s">
        <v>1</v>
      </c>
      <c r="N393" s="152" t="s">
        <v>50</v>
      </c>
      <c r="O393" s="57"/>
      <c r="P393" s="153">
        <f>O393*H393</f>
        <v>0</v>
      </c>
      <c r="Q393" s="153">
        <v>0.00021</v>
      </c>
      <c r="R393" s="153">
        <f>Q393*H393</f>
        <v>0.00021</v>
      </c>
      <c r="S393" s="153">
        <v>0</v>
      </c>
      <c r="T393" s="154">
        <f>S393*H393</f>
        <v>0</v>
      </c>
      <c r="U393" s="31"/>
      <c r="V393" s="31"/>
      <c r="W393" s="31"/>
      <c r="X393" s="31"/>
      <c r="Y393" s="31"/>
      <c r="Z393" s="31"/>
      <c r="AA393" s="31"/>
      <c r="AB393" s="31"/>
      <c r="AC393" s="31"/>
      <c r="AD393" s="31"/>
      <c r="AE393" s="31"/>
      <c r="AR393" s="155" t="s">
        <v>631</v>
      </c>
      <c r="AT393" s="155" t="s">
        <v>196</v>
      </c>
      <c r="AU393" s="155" t="s">
        <v>96</v>
      </c>
      <c r="AY393" s="15" t="s">
        <v>195</v>
      </c>
      <c r="BE393" s="156">
        <f>IF(N393="základní",J393,0)</f>
        <v>0</v>
      </c>
      <c r="BF393" s="156">
        <f>IF(N393="snížená",J393,0)</f>
        <v>0</v>
      </c>
      <c r="BG393" s="156">
        <f>IF(N393="zákl. přenesená",J393,0)</f>
        <v>0</v>
      </c>
      <c r="BH393" s="156">
        <f>IF(N393="sníž. přenesená",J393,0)</f>
        <v>0</v>
      </c>
      <c r="BI393" s="156">
        <f>IF(N393="nulová",J393,0)</f>
        <v>0</v>
      </c>
      <c r="BJ393" s="15" t="s">
        <v>93</v>
      </c>
      <c r="BK393" s="156">
        <f>ROUND(I393*H393,2)</f>
        <v>0</v>
      </c>
      <c r="BL393" s="15" t="s">
        <v>631</v>
      </c>
      <c r="BM393" s="155" t="s">
        <v>771</v>
      </c>
    </row>
    <row r="394" spans="1:47" s="2" customFormat="1" ht="19.5">
      <c r="A394" s="31"/>
      <c r="B394" s="32"/>
      <c r="C394" s="184"/>
      <c r="D394" s="201" t="s">
        <v>202</v>
      </c>
      <c r="E394" s="184"/>
      <c r="F394" s="202" t="s">
        <v>770</v>
      </c>
      <c r="G394" s="184"/>
      <c r="H394" s="184"/>
      <c r="I394" s="157"/>
      <c r="J394" s="184"/>
      <c r="K394" s="31"/>
      <c r="L394" s="32"/>
      <c r="M394" s="158"/>
      <c r="N394" s="159"/>
      <c r="O394" s="57"/>
      <c r="P394" s="57"/>
      <c r="Q394" s="57"/>
      <c r="R394" s="57"/>
      <c r="S394" s="57"/>
      <c r="T394" s="58"/>
      <c r="U394" s="31"/>
      <c r="V394" s="31"/>
      <c r="W394" s="31"/>
      <c r="X394" s="31"/>
      <c r="Y394" s="31"/>
      <c r="Z394" s="31"/>
      <c r="AA394" s="31"/>
      <c r="AB394" s="31"/>
      <c r="AC394" s="31"/>
      <c r="AD394" s="31"/>
      <c r="AE394" s="31"/>
      <c r="AT394" s="15" t="s">
        <v>202</v>
      </c>
      <c r="AU394" s="15" t="s">
        <v>96</v>
      </c>
    </row>
    <row r="395" spans="2:51" s="13" customFormat="1" ht="12">
      <c r="B395" s="160"/>
      <c r="C395" s="186"/>
      <c r="D395" s="201" t="s">
        <v>257</v>
      </c>
      <c r="E395" s="203" t="s">
        <v>1</v>
      </c>
      <c r="F395" s="204" t="s">
        <v>93</v>
      </c>
      <c r="G395" s="186"/>
      <c r="H395" s="205">
        <v>1</v>
      </c>
      <c r="I395" s="162"/>
      <c r="J395" s="186"/>
      <c r="L395" s="160"/>
      <c r="M395" s="163"/>
      <c r="N395" s="164"/>
      <c r="O395" s="164"/>
      <c r="P395" s="164"/>
      <c r="Q395" s="164"/>
      <c r="R395" s="164"/>
      <c r="S395" s="164"/>
      <c r="T395" s="165"/>
      <c r="AT395" s="161" t="s">
        <v>257</v>
      </c>
      <c r="AU395" s="161" t="s">
        <v>96</v>
      </c>
      <c r="AV395" s="13" t="s">
        <v>96</v>
      </c>
      <c r="AW395" s="13" t="s">
        <v>40</v>
      </c>
      <c r="AX395" s="13" t="s">
        <v>93</v>
      </c>
      <c r="AY395" s="161" t="s">
        <v>195</v>
      </c>
    </row>
    <row r="396" spans="2:63" s="12" customFormat="1" ht="22.9" customHeight="1">
      <c r="B396" s="135"/>
      <c r="C396" s="192"/>
      <c r="D396" s="193" t="s">
        <v>84</v>
      </c>
      <c r="E396" s="195" t="s">
        <v>772</v>
      </c>
      <c r="F396" s="195" t="s">
        <v>773</v>
      </c>
      <c r="G396" s="192"/>
      <c r="H396" s="192"/>
      <c r="I396" s="138"/>
      <c r="J396" s="185">
        <f>BK396</f>
        <v>0</v>
      </c>
      <c r="L396" s="135"/>
      <c r="M396" s="140"/>
      <c r="N396" s="141"/>
      <c r="O396" s="141"/>
      <c r="P396" s="142">
        <f>SUM(P397:P400)</f>
        <v>0</v>
      </c>
      <c r="Q396" s="141"/>
      <c r="R396" s="142">
        <f>SUM(R397:R400)</f>
        <v>0</v>
      </c>
      <c r="S396" s="141"/>
      <c r="T396" s="143">
        <f>SUM(T397:T400)</f>
        <v>0</v>
      </c>
      <c r="AR396" s="136" t="s">
        <v>150</v>
      </c>
      <c r="AT396" s="144" t="s">
        <v>84</v>
      </c>
      <c r="AU396" s="144" t="s">
        <v>93</v>
      </c>
      <c r="AY396" s="136" t="s">
        <v>195</v>
      </c>
      <c r="BK396" s="145">
        <f>SUM(BK397:BK400)</f>
        <v>0</v>
      </c>
    </row>
    <row r="397" spans="1:65" s="2" customFormat="1" ht="24.2" customHeight="1">
      <c r="A397" s="31"/>
      <c r="B397" s="148"/>
      <c r="C397" s="196" t="s">
        <v>713</v>
      </c>
      <c r="D397" s="196" t="s">
        <v>196</v>
      </c>
      <c r="E397" s="197" t="s">
        <v>775</v>
      </c>
      <c r="F397" s="198" t="s">
        <v>776</v>
      </c>
      <c r="G397" s="199" t="s">
        <v>347</v>
      </c>
      <c r="H397" s="200">
        <v>44.725</v>
      </c>
      <c r="I397" s="149"/>
      <c r="J397" s="183">
        <f>ROUND(I397*H397,2)</f>
        <v>0</v>
      </c>
      <c r="K397" s="150"/>
      <c r="L397" s="32"/>
      <c r="M397" s="151" t="s">
        <v>1</v>
      </c>
      <c r="N397" s="152" t="s">
        <v>50</v>
      </c>
      <c r="O397" s="57"/>
      <c r="P397" s="153">
        <f>O397*H397</f>
        <v>0</v>
      </c>
      <c r="Q397" s="153">
        <v>0</v>
      </c>
      <c r="R397" s="153">
        <f>Q397*H397</f>
        <v>0</v>
      </c>
      <c r="S397" s="153">
        <v>0</v>
      </c>
      <c r="T397" s="154">
        <f>S397*H397</f>
        <v>0</v>
      </c>
      <c r="U397" s="31"/>
      <c r="V397" s="31"/>
      <c r="W397" s="31"/>
      <c r="X397" s="31"/>
      <c r="Y397" s="31"/>
      <c r="Z397" s="31"/>
      <c r="AA397" s="31"/>
      <c r="AB397" s="31"/>
      <c r="AC397" s="31"/>
      <c r="AD397" s="31"/>
      <c r="AE397" s="31"/>
      <c r="AR397" s="155" t="s">
        <v>631</v>
      </c>
      <c r="AT397" s="155" t="s">
        <v>196</v>
      </c>
      <c r="AU397" s="155" t="s">
        <v>96</v>
      </c>
      <c r="AY397" s="15" t="s">
        <v>195</v>
      </c>
      <c r="BE397" s="156">
        <f>IF(N397="základní",J397,0)</f>
        <v>0</v>
      </c>
      <c r="BF397" s="156">
        <f>IF(N397="snížená",J397,0)</f>
        <v>0</v>
      </c>
      <c r="BG397" s="156">
        <f>IF(N397="zákl. přenesená",J397,0)</f>
        <v>0</v>
      </c>
      <c r="BH397" s="156">
        <f>IF(N397="sníž. přenesená",J397,0)</f>
        <v>0</v>
      </c>
      <c r="BI397" s="156">
        <f>IF(N397="nulová",J397,0)</f>
        <v>0</v>
      </c>
      <c r="BJ397" s="15" t="s">
        <v>93</v>
      </c>
      <c r="BK397" s="156">
        <f>ROUND(I397*H397,2)</f>
        <v>0</v>
      </c>
      <c r="BL397" s="15" t="s">
        <v>631</v>
      </c>
      <c r="BM397" s="155" t="s">
        <v>934</v>
      </c>
    </row>
    <row r="398" spans="1:47" s="2" customFormat="1" ht="12">
      <c r="A398" s="31"/>
      <c r="B398" s="32"/>
      <c r="C398" s="184"/>
      <c r="D398" s="201" t="s">
        <v>202</v>
      </c>
      <c r="E398" s="184"/>
      <c r="F398" s="202" t="s">
        <v>778</v>
      </c>
      <c r="G398" s="184"/>
      <c r="H398" s="184"/>
      <c r="I398" s="157"/>
      <c r="J398" s="184"/>
      <c r="K398" s="31"/>
      <c r="L398" s="32"/>
      <c r="M398" s="158"/>
      <c r="N398" s="159"/>
      <c r="O398" s="57"/>
      <c r="P398" s="57"/>
      <c r="Q398" s="57"/>
      <c r="R398" s="57"/>
      <c r="S398" s="57"/>
      <c r="T398" s="58"/>
      <c r="U398" s="31"/>
      <c r="V398" s="31"/>
      <c r="W398" s="31"/>
      <c r="X398" s="31"/>
      <c r="Y398" s="31"/>
      <c r="Z398" s="31"/>
      <c r="AA398" s="31"/>
      <c r="AB398" s="31"/>
      <c r="AC398" s="31"/>
      <c r="AD398" s="31"/>
      <c r="AE398" s="31"/>
      <c r="AT398" s="15" t="s">
        <v>202</v>
      </c>
      <c r="AU398" s="15" t="s">
        <v>96</v>
      </c>
    </row>
    <row r="399" spans="2:51" s="13" customFormat="1" ht="22.5">
      <c r="B399" s="160"/>
      <c r="C399" s="186"/>
      <c r="D399" s="201" t="s">
        <v>257</v>
      </c>
      <c r="E399" s="203" t="s">
        <v>1</v>
      </c>
      <c r="F399" s="204" t="s">
        <v>935</v>
      </c>
      <c r="G399" s="186"/>
      <c r="H399" s="205">
        <v>52.15</v>
      </c>
      <c r="I399" s="162"/>
      <c r="J399" s="186"/>
      <c r="L399" s="160"/>
      <c r="M399" s="163"/>
      <c r="N399" s="164"/>
      <c r="O399" s="164"/>
      <c r="P399" s="164"/>
      <c r="Q399" s="164"/>
      <c r="R399" s="164"/>
      <c r="S399" s="164"/>
      <c r="T399" s="165"/>
      <c r="AT399" s="161" t="s">
        <v>257</v>
      </c>
      <c r="AU399" s="161" t="s">
        <v>96</v>
      </c>
      <c r="AV399" s="13" t="s">
        <v>96</v>
      </c>
      <c r="AW399" s="13" t="s">
        <v>40</v>
      </c>
      <c r="AX399" s="13" t="s">
        <v>85</v>
      </c>
      <c r="AY399" s="161" t="s">
        <v>195</v>
      </c>
    </row>
    <row r="400" spans="2:51" s="13" customFormat="1" ht="12">
      <c r="B400" s="160"/>
      <c r="C400" s="186"/>
      <c r="D400" s="201" t="s">
        <v>257</v>
      </c>
      <c r="E400" s="203" t="s">
        <v>1</v>
      </c>
      <c r="F400" s="204" t="s">
        <v>936</v>
      </c>
      <c r="G400" s="186"/>
      <c r="H400" s="205">
        <v>-7.425</v>
      </c>
      <c r="I400" s="162"/>
      <c r="J400" s="186"/>
      <c r="L400" s="160"/>
      <c r="M400" s="175"/>
      <c r="N400" s="176"/>
      <c r="O400" s="176"/>
      <c r="P400" s="176"/>
      <c r="Q400" s="176"/>
      <c r="R400" s="176"/>
      <c r="S400" s="176"/>
      <c r="T400" s="177"/>
      <c r="AT400" s="161" t="s">
        <v>257</v>
      </c>
      <c r="AU400" s="161" t="s">
        <v>96</v>
      </c>
      <c r="AV400" s="13" t="s">
        <v>96</v>
      </c>
      <c r="AW400" s="13" t="s">
        <v>40</v>
      </c>
      <c r="AX400" s="13" t="s">
        <v>85</v>
      </c>
      <c r="AY400" s="161" t="s">
        <v>195</v>
      </c>
    </row>
    <row r="401" spans="1:31" s="2" customFormat="1" ht="6.95" customHeight="1">
      <c r="A401" s="31"/>
      <c r="B401" s="46"/>
      <c r="C401" s="189"/>
      <c r="D401" s="189"/>
      <c r="E401" s="189"/>
      <c r="F401" s="189"/>
      <c r="G401" s="189"/>
      <c r="H401" s="189"/>
      <c r="I401" s="47"/>
      <c r="J401" s="189"/>
      <c r="K401" s="47"/>
      <c r="L401" s="32"/>
      <c r="M401" s="31"/>
      <c r="O401" s="31"/>
      <c r="P401" s="31"/>
      <c r="Q401" s="31"/>
      <c r="R401" s="31"/>
      <c r="S401" s="31"/>
      <c r="T401" s="31"/>
      <c r="U401" s="31"/>
      <c r="V401" s="31"/>
      <c r="W401" s="31"/>
      <c r="X401" s="31"/>
      <c r="Y401" s="31"/>
      <c r="Z401" s="31"/>
      <c r="AA401" s="31"/>
      <c r="AB401" s="31"/>
      <c r="AC401" s="31"/>
      <c r="AD401" s="31"/>
      <c r="AE401" s="31"/>
    </row>
    <row r="402" spans="3:8" ht="12">
      <c r="C402" s="190"/>
      <c r="D402" s="190"/>
      <c r="E402" s="190"/>
      <c r="F402" s="190"/>
      <c r="G402" s="190"/>
      <c r="H402" s="190"/>
    </row>
    <row r="403" spans="3:8" ht="12">
      <c r="C403" s="190"/>
      <c r="D403" s="190"/>
      <c r="E403" s="190"/>
      <c r="F403" s="190"/>
      <c r="G403" s="190"/>
      <c r="H403" s="190"/>
    </row>
  </sheetData>
  <sheetProtection sheet="1" objects="1" scenarios="1"/>
  <autoFilter ref="C130:K400"/>
  <mergeCells count="9">
    <mergeCell ref="E86:H86"/>
    <mergeCell ref="E121:H121"/>
    <mergeCell ref="E123:H123"/>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2"/>
  <sheetViews>
    <sheetView showGridLines="0" workbookViewId="0" topLeftCell="A4">
      <selection activeCell="E18" sqref="E18:H1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109</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937</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19</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ROUND(J129,2)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ROUND((SUM(BE129:BE350)),2)</f>
        <v>0</v>
      </c>
      <c r="G33" s="31"/>
      <c r="H33" s="31"/>
      <c r="I33" s="104">
        <v>0.21</v>
      </c>
      <c r="J33" s="103">
        <f>ROUND(((SUM(BE129:BE350))*I33),2)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ROUND((SUM(BF129:BF350)),2)</f>
        <v>0</v>
      </c>
      <c r="G34" s="31"/>
      <c r="H34" s="31"/>
      <c r="I34" s="104">
        <v>0.15</v>
      </c>
      <c r="J34" s="103">
        <f>ROUND(((SUM(BF129:BF350))*I34),2)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ROUND((SUM(BG129:BG350)),2)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ROUND((SUM(BH129:BH350)),2)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ROUND((SUM(BI129:BI350)),2)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2021_2.4 - IO 04 Stoka A3</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J129</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J130</f>
        <v>0</v>
      </c>
      <c r="L96" s="116"/>
    </row>
    <row r="97" spans="2:12" s="10" customFormat="1" ht="19.9" customHeight="1">
      <c r="B97" s="120"/>
      <c r="D97" s="121" t="s">
        <v>276</v>
      </c>
      <c r="E97" s="122"/>
      <c r="F97" s="122"/>
      <c r="G97" s="122"/>
      <c r="H97" s="122"/>
      <c r="I97" s="122"/>
      <c r="J97" s="123">
        <f>J131</f>
        <v>0</v>
      </c>
      <c r="L97" s="120"/>
    </row>
    <row r="98" spans="2:12" s="10" customFormat="1" ht="19.9" customHeight="1">
      <c r="B98" s="120"/>
      <c r="D98" s="121" t="s">
        <v>277</v>
      </c>
      <c r="E98" s="122"/>
      <c r="F98" s="122"/>
      <c r="G98" s="122"/>
      <c r="H98" s="122"/>
      <c r="I98" s="122"/>
      <c r="J98" s="123">
        <f>J211</f>
        <v>0</v>
      </c>
      <c r="L98" s="120"/>
    </row>
    <row r="99" spans="2:12" s="10" customFormat="1" ht="19.9" customHeight="1">
      <c r="B99" s="120"/>
      <c r="D99" s="121" t="s">
        <v>278</v>
      </c>
      <c r="E99" s="122"/>
      <c r="F99" s="122"/>
      <c r="G99" s="122"/>
      <c r="H99" s="122"/>
      <c r="I99" s="122"/>
      <c r="J99" s="123">
        <f>J215</f>
        <v>0</v>
      </c>
      <c r="L99" s="120"/>
    </row>
    <row r="100" spans="2:12" s="10" customFormat="1" ht="19.9" customHeight="1">
      <c r="B100" s="120"/>
      <c r="D100" s="121" t="s">
        <v>279</v>
      </c>
      <c r="E100" s="122"/>
      <c r="F100" s="122"/>
      <c r="G100" s="122"/>
      <c r="H100" s="122"/>
      <c r="I100" s="122"/>
      <c r="J100" s="123">
        <f>J219</f>
        <v>0</v>
      </c>
      <c r="L100" s="120"/>
    </row>
    <row r="101" spans="2:12" s="10" customFormat="1" ht="19.9" customHeight="1">
      <c r="B101" s="120"/>
      <c r="D101" s="121" t="s">
        <v>280</v>
      </c>
      <c r="E101" s="122"/>
      <c r="F101" s="122"/>
      <c r="G101" s="122"/>
      <c r="H101" s="122"/>
      <c r="I101" s="122"/>
      <c r="J101" s="123">
        <f>J226</f>
        <v>0</v>
      </c>
      <c r="L101" s="120"/>
    </row>
    <row r="102" spans="2:12" s="10" customFormat="1" ht="19.9" customHeight="1">
      <c r="B102" s="120"/>
      <c r="D102" s="121" t="s">
        <v>282</v>
      </c>
      <c r="E102" s="122"/>
      <c r="F102" s="122"/>
      <c r="G102" s="122"/>
      <c r="H102" s="122"/>
      <c r="I102" s="122"/>
      <c r="J102" s="123">
        <f>J251</f>
        <v>0</v>
      </c>
      <c r="L102" s="120"/>
    </row>
    <row r="103" spans="2:12" s="10" customFormat="1" ht="19.9" customHeight="1">
      <c r="B103" s="120"/>
      <c r="D103" s="121" t="s">
        <v>283</v>
      </c>
      <c r="E103" s="122"/>
      <c r="F103" s="122"/>
      <c r="G103" s="122"/>
      <c r="H103" s="122"/>
      <c r="I103" s="122"/>
      <c r="J103" s="123">
        <f>J297</f>
        <v>0</v>
      </c>
      <c r="L103" s="120"/>
    </row>
    <row r="104" spans="2:12" s="10" customFormat="1" ht="14.85" customHeight="1">
      <c r="B104" s="120"/>
      <c r="D104" s="121" t="s">
        <v>284</v>
      </c>
      <c r="E104" s="122"/>
      <c r="F104" s="122"/>
      <c r="G104" s="122"/>
      <c r="H104" s="122"/>
      <c r="I104" s="122"/>
      <c r="J104" s="123">
        <f>J310</f>
        <v>0</v>
      </c>
      <c r="L104" s="120"/>
    </row>
    <row r="105" spans="2:12" s="10" customFormat="1" ht="19.9" customHeight="1">
      <c r="B105" s="120"/>
      <c r="D105" s="121" t="s">
        <v>285</v>
      </c>
      <c r="E105" s="122"/>
      <c r="F105" s="122"/>
      <c r="G105" s="122"/>
      <c r="H105" s="122"/>
      <c r="I105" s="122"/>
      <c r="J105" s="123">
        <f>J333</f>
        <v>0</v>
      </c>
      <c r="L105" s="120"/>
    </row>
    <row r="106" spans="2:12" s="9" customFormat="1" ht="24.95" customHeight="1">
      <c r="B106" s="116"/>
      <c r="D106" s="117" t="s">
        <v>286</v>
      </c>
      <c r="E106" s="118"/>
      <c r="F106" s="118"/>
      <c r="G106" s="118"/>
      <c r="H106" s="118"/>
      <c r="I106" s="118"/>
      <c r="J106" s="119">
        <f>J340</f>
        <v>0</v>
      </c>
      <c r="L106" s="116"/>
    </row>
    <row r="107" spans="2:12" s="10" customFormat="1" ht="19.9" customHeight="1">
      <c r="B107" s="120"/>
      <c r="D107" s="121" t="s">
        <v>287</v>
      </c>
      <c r="E107" s="122"/>
      <c r="F107" s="122"/>
      <c r="G107" s="122"/>
      <c r="H107" s="122"/>
      <c r="I107" s="122"/>
      <c r="J107" s="123">
        <f>J341</f>
        <v>0</v>
      </c>
      <c r="L107" s="120"/>
    </row>
    <row r="108" spans="2:12" s="9" customFormat="1" ht="24.95" customHeight="1">
      <c r="B108" s="116"/>
      <c r="D108" s="117" t="s">
        <v>288</v>
      </c>
      <c r="E108" s="118"/>
      <c r="F108" s="118"/>
      <c r="G108" s="118"/>
      <c r="H108" s="118"/>
      <c r="I108" s="118"/>
      <c r="J108" s="119">
        <f>J345</f>
        <v>0</v>
      </c>
      <c r="L108" s="116"/>
    </row>
    <row r="109" spans="2:12" s="10" customFormat="1" ht="19.9" customHeight="1">
      <c r="B109" s="120"/>
      <c r="D109" s="121" t="s">
        <v>290</v>
      </c>
      <c r="E109" s="122"/>
      <c r="F109" s="122"/>
      <c r="G109" s="122"/>
      <c r="H109" s="122"/>
      <c r="I109" s="122"/>
      <c r="J109" s="123">
        <f>J346</f>
        <v>0</v>
      </c>
      <c r="L109" s="120"/>
    </row>
    <row r="110" spans="1:31" s="2" customFormat="1" ht="21.75" customHeight="1">
      <c r="A110" s="31"/>
      <c r="B110" s="32"/>
      <c r="C110" s="31"/>
      <c r="D110" s="31"/>
      <c r="E110" s="31"/>
      <c r="F110" s="31"/>
      <c r="G110" s="31"/>
      <c r="H110" s="31"/>
      <c r="I110" s="31"/>
      <c r="J110" s="31"/>
      <c r="K110" s="31"/>
      <c r="L110" s="41"/>
      <c r="S110" s="31"/>
      <c r="T110" s="31"/>
      <c r="U110" s="31"/>
      <c r="V110" s="31"/>
      <c r="W110" s="31"/>
      <c r="X110" s="31"/>
      <c r="Y110" s="31"/>
      <c r="Z110" s="31"/>
      <c r="AA110" s="31"/>
      <c r="AB110" s="31"/>
      <c r="AC110" s="31"/>
      <c r="AD110" s="31"/>
      <c r="AE110" s="31"/>
    </row>
    <row r="111" spans="1:31" s="2" customFormat="1" ht="6.95" customHeight="1">
      <c r="A111" s="31"/>
      <c r="B111" s="46"/>
      <c r="C111" s="47"/>
      <c r="D111" s="47"/>
      <c r="E111" s="47"/>
      <c r="F111" s="47"/>
      <c r="G111" s="47"/>
      <c r="H111" s="47"/>
      <c r="I111" s="47"/>
      <c r="J111" s="47"/>
      <c r="K111" s="47"/>
      <c r="L111" s="41"/>
      <c r="S111" s="31"/>
      <c r="T111" s="31"/>
      <c r="U111" s="31"/>
      <c r="V111" s="31"/>
      <c r="W111" s="31"/>
      <c r="X111" s="31"/>
      <c r="Y111" s="31"/>
      <c r="Z111" s="31"/>
      <c r="AA111" s="31"/>
      <c r="AB111" s="31"/>
      <c r="AC111" s="31"/>
      <c r="AD111" s="31"/>
      <c r="AE111" s="31"/>
    </row>
    <row r="115" spans="1:31" s="2" customFormat="1" ht="6.95" customHeight="1">
      <c r="A115" s="31"/>
      <c r="B115" s="48"/>
      <c r="C115" s="49"/>
      <c r="D115" s="49"/>
      <c r="E115" s="49"/>
      <c r="F115" s="49"/>
      <c r="G115" s="49"/>
      <c r="H115" s="49"/>
      <c r="I115" s="49"/>
      <c r="J115" s="49"/>
      <c r="K115" s="49"/>
      <c r="L115" s="41"/>
      <c r="S115" s="31"/>
      <c r="T115" s="31"/>
      <c r="U115" s="31"/>
      <c r="V115" s="31"/>
      <c r="W115" s="31"/>
      <c r="X115" s="31"/>
      <c r="Y115" s="31"/>
      <c r="Z115" s="31"/>
      <c r="AA115" s="31"/>
      <c r="AB115" s="31"/>
      <c r="AC115" s="31"/>
      <c r="AD115" s="31"/>
      <c r="AE115" s="31"/>
    </row>
    <row r="116" spans="1:31" s="2" customFormat="1" ht="24.95" customHeight="1">
      <c r="A116" s="31"/>
      <c r="B116" s="32"/>
      <c r="C116" s="19" t="s">
        <v>179</v>
      </c>
      <c r="D116" s="31"/>
      <c r="E116" s="31"/>
      <c r="F116" s="31"/>
      <c r="G116" s="31"/>
      <c r="H116" s="31"/>
      <c r="I116" s="31"/>
      <c r="J116" s="31"/>
      <c r="K116" s="31"/>
      <c r="L116" s="41"/>
      <c r="S116" s="31"/>
      <c r="T116" s="31"/>
      <c r="U116" s="31"/>
      <c r="V116" s="31"/>
      <c r="W116" s="31"/>
      <c r="X116" s="31"/>
      <c r="Y116" s="31"/>
      <c r="Z116" s="31"/>
      <c r="AA116" s="31"/>
      <c r="AB116" s="31"/>
      <c r="AC116" s="31"/>
      <c r="AD116" s="31"/>
      <c r="AE116" s="31"/>
    </row>
    <row r="117" spans="1:31" s="2" customFormat="1" ht="6.95" customHeight="1">
      <c r="A117" s="31"/>
      <c r="B117" s="32"/>
      <c r="C117" s="31"/>
      <c r="D117" s="31"/>
      <c r="E117" s="31"/>
      <c r="F117" s="31"/>
      <c r="G117" s="31"/>
      <c r="H117" s="31"/>
      <c r="I117" s="31"/>
      <c r="J117" s="31"/>
      <c r="K117" s="31"/>
      <c r="L117" s="41"/>
      <c r="S117" s="31"/>
      <c r="T117" s="31"/>
      <c r="U117" s="31"/>
      <c r="V117" s="31"/>
      <c r="W117" s="31"/>
      <c r="X117" s="31"/>
      <c r="Y117" s="31"/>
      <c r="Z117" s="31"/>
      <c r="AA117" s="31"/>
      <c r="AB117" s="31"/>
      <c r="AC117" s="31"/>
      <c r="AD117" s="31"/>
      <c r="AE117" s="31"/>
    </row>
    <row r="118" spans="1:31" s="2" customFormat="1" ht="12" customHeight="1">
      <c r="A118" s="31"/>
      <c r="B118" s="32"/>
      <c r="C118" s="25" t="s">
        <v>16</v>
      </c>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16.5" customHeight="1">
      <c r="A119" s="31"/>
      <c r="B119" s="32"/>
      <c r="C119" s="31"/>
      <c r="D119" s="31"/>
      <c r="E119" s="298" t="str">
        <f>E7</f>
        <v>Odkanalizování lokality sídliště Gigant</v>
      </c>
      <c r="F119" s="299"/>
      <c r="G119" s="299"/>
      <c r="H119" s="299"/>
      <c r="I119" s="31"/>
      <c r="J119" s="31"/>
      <c r="K119" s="31"/>
      <c r="L119" s="41"/>
      <c r="S119" s="31"/>
      <c r="T119" s="31"/>
      <c r="U119" s="31"/>
      <c r="V119" s="31"/>
      <c r="W119" s="31"/>
      <c r="X119" s="31"/>
      <c r="Y119" s="31"/>
      <c r="Z119" s="31"/>
      <c r="AA119" s="31"/>
      <c r="AB119" s="31"/>
      <c r="AC119" s="31"/>
      <c r="AD119" s="31"/>
      <c r="AE119" s="31"/>
    </row>
    <row r="120" spans="1:31" s="2" customFormat="1" ht="12" customHeight="1">
      <c r="A120" s="31"/>
      <c r="B120" s="32"/>
      <c r="C120" s="25" t="s">
        <v>162</v>
      </c>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2" customFormat="1" ht="16.5" customHeight="1">
      <c r="A121" s="31"/>
      <c r="B121" s="32"/>
      <c r="C121" s="31"/>
      <c r="D121" s="31"/>
      <c r="E121" s="294" t="str">
        <f>E9</f>
        <v>2021_2.4 - IO 04 Stoka A3</v>
      </c>
      <c r="F121" s="297"/>
      <c r="G121" s="297"/>
      <c r="H121" s="297"/>
      <c r="I121" s="31"/>
      <c r="J121" s="31"/>
      <c r="K121" s="31"/>
      <c r="L121" s="41"/>
      <c r="S121" s="31"/>
      <c r="T121" s="31"/>
      <c r="U121" s="31"/>
      <c r="V121" s="31"/>
      <c r="W121" s="31"/>
      <c r="X121" s="31"/>
      <c r="Y121" s="31"/>
      <c r="Z121" s="31"/>
      <c r="AA121" s="31"/>
      <c r="AB121" s="31"/>
      <c r="AC121" s="31"/>
      <c r="AD121" s="31"/>
      <c r="AE121" s="31"/>
    </row>
    <row r="122" spans="1:31" s="2" customFormat="1" ht="6.95" customHeight="1">
      <c r="A122" s="31"/>
      <c r="B122" s="32"/>
      <c r="C122" s="31"/>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2" customHeight="1">
      <c r="A123" s="31"/>
      <c r="B123" s="32"/>
      <c r="C123" s="25" t="s">
        <v>22</v>
      </c>
      <c r="D123" s="31"/>
      <c r="E123" s="31"/>
      <c r="F123" s="23" t="str">
        <f>F12</f>
        <v>Břilice - Gigant</v>
      </c>
      <c r="G123" s="31"/>
      <c r="H123" s="31"/>
      <c r="I123" s="25" t="s">
        <v>24</v>
      </c>
      <c r="J123" s="54" t="str">
        <f>IF(J12="","",J12)</f>
        <v>15. 3. 2021</v>
      </c>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25.7" customHeight="1">
      <c r="A125" s="31"/>
      <c r="B125" s="32"/>
      <c r="C125" s="25" t="s">
        <v>30</v>
      </c>
      <c r="D125" s="31"/>
      <c r="E125" s="31"/>
      <c r="F125" s="23" t="str">
        <f>E15</f>
        <v>Město Třeboň</v>
      </c>
      <c r="G125" s="31"/>
      <c r="H125" s="31"/>
      <c r="I125" s="25" t="s">
        <v>36</v>
      </c>
      <c r="J125" s="29" t="str">
        <f>E21</f>
        <v>Vodohospodářský rozvoj a výstavba a.s.</v>
      </c>
      <c r="K125" s="31"/>
      <c r="L125" s="41"/>
      <c r="S125" s="31"/>
      <c r="T125" s="31"/>
      <c r="U125" s="31"/>
      <c r="V125" s="31"/>
      <c r="W125" s="31"/>
      <c r="X125" s="31"/>
      <c r="Y125" s="31"/>
      <c r="Z125" s="31"/>
      <c r="AA125" s="31"/>
      <c r="AB125" s="31"/>
      <c r="AC125" s="31"/>
      <c r="AD125" s="31"/>
      <c r="AE125" s="31"/>
    </row>
    <row r="126" spans="1:31" s="2" customFormat="1" ht="15.2" customHeight="1">
      <c r="A126" s="31"/>
      <c r="B126" s="32"/>
      <c r="C126" s="25" t="s">
        <v>34</v>
      </c>
      <c r="D126" s="31"/>
      <c r="E126" s="31"/>
      <c r="F126" s="23" t="str">
        <f>IF(E18="","",E18)</f>
        <v>Vyplň údaj</v>
      </c>
      <c r="G126" s="31"/>
      <c r="H126" s="31"/>
      <c r="I126" s="25" t="s">
        <v>41</v>
      </c>
      <c r="J126" s="29" t="str">
        <f>E24</f>
        <v>Dvořák</v>
      </c>
      <c r="K126" s="31"/>
      <c r="L126" s="41"/>
      <c r="S126" s="31"/>
      <c r="T126" s="31"/>
      <c r="U126" s="31"/>
      <c r="V126" s="31"/>
      <c r="W126" s="31"/>
      <c r="X126" s="31"/>
      <c r="Y126" s="31"/>
      <c r="Z126" s="31"/>
      <c r="AA126" s="31"/>
      <c r="AB126" s="31"/>
      <c r="AC126" s="31"/>
      <c r="AD126" s="31"/>
      <c r="AE126" s="31"/>
    </row>
    <row r="127" spans="1:31" s="2" customFormat="1" ht="10.35" customHeight="1">
      <c r="A127" s="31"/>
      <c r="B127" s="32"/>
      <c r="C127" s="31"/>
      <c r="D127" s="31"/>
      <c r="E127" s="31"/>
      <c r="F127" s="31"/>
      <c r="G127" s="31"/>
      <c r="H127" s="31"/>
      <c r="I127" s="31"/>
      <c r="J127" s="31"/>
      <c r="K127" s="31"/>
      <c r="L127" s="41"/>
      <c r="S127" s="31"/>
      <c r="T127" s="31"/>
      <c r="U127" s="31"/>
      <c r="V127" s="31"/>
      <c r="W127" s="31"/>
      <c r="X127" s="31"/>
      <c r="Y127" s="31"/>
      <c r="Z127" s="31"/>
      <c r="AA127" s="31"/>
      <c r="AB127" s="31"/>
      <c r="AC127" s="31"/>
      <c r="AD127" s="31"/>
      <c r="AE127" s="31"/>
    </row>
    <row r="128" spans="1:31" s="11" customFormat="1" ht="29.25" customHeight="1">
      <c r="A128" s="124"/>
      <c r="B128" s="125"/>
      <c r="C128" s="126" t="s">
        <v>180</v>
      </c>
      <c r="D128" s="127" t="s">
        <v>70</v>
      </c>
      <c r="E128" s="127" t="s">
        <v>66</v>
      </c>
      <c r="F128" s="127" t="s">
        <v>67</v>
      </c>
      <c r="G128" s="127" t="s">
        <v>181</v>
      </c>
      <c r="H128" s="127" t="s">
        <v>182</v>
      </c>
      <c r="I128" s="127" t="s">
        <v>183</v>
      </c>
      <c r="J128" s="128" t="s">
        <v>170</v>
      </c>
      <c r="K128" s="129" t="s">
        <v>184</v>
      </c>
      <c r="L128" s="130"/>
      <c r="M128" s="61" t="s">
        <v>1</v>
      </c>
      <c r="N128" s="62" t="s">
        <v>49</v>
      </c>
      <c r="O128" s="62" t="s">
        <v>185</v>
      </c>
      <c r="P128" s="62" t="s">
        <v>186</v>
      </c>
      <c r="Q128" s="62" t="s">
        <v>187</v>
      </c>
      <c r="R128" s="62" t="s">
        <v>188</v>
      </c>
      <c r="S128" s="62" t="s">
        <v>189</v>
      </c>
      <c r="T128" s="63" t="s">
        <v>190</v>
      </c>
      <c r="U128" s="124"/>
      <c r="V128" s="124"/>
      <c r="W128" s="124"/>
      <c r="X128" s="124"/>
      <c r="Y128" s="124"/>
      <c r="Z128" s="124"/>
      <c r="AA128" s="124"/>
      <c r="AB128" s="124"/>
      <c r="AC128" s="124"/>
      <c r="AD128" s="124"/>
      <c r="AE128" s="124"/>
    </row>
    <row r="129" spans="1:63" s="2" customFormat="1" ht="22.9" customHeight="1">
      <c r="A129" s="31"/>
      <c r="B129" s="32"/>
      <c r="C129" s="191" t="s">
        <v>191</v>
      </c>
      <c r="D129" s="184"/>
      <c r="E129" s="184"/>
      <c r="F129" s="184"/>
      <c r="G129" s="184"/>
      <c r="H129" s="184"/>
      <c r="I129" s="31"/>
      <c r="J129" s="211">
        <f>BK129</f>
        <v>0</v>
      </c>
      <c r="K129" s="31"/>
      <c r="L129" s="32"/>
      <c r="M129" s="64"/>
      <c r="N129" s="55"/>
      <c r="O129" s="65"/>
      <c r="P129" s="132">
        <f>P130+P340+P345</f>
        <v>0</v>
      </c>
      <c r="Q129" s="65"/>
      <c r="R129" s="132">
        <f>R130+R340+R345</f>
        <v>24.575015999999998</v>
      </c>
      <c r="S129" s="65"/>
      <c r="T129" s="133">
        <f>T130+T340+T345</f>
        <v>12.759749999999999</v>
      </c>
      <c r="U129" s="31"/>
      <c r="V129" s="31"/>
      <c r="W129" s="31"/>
      <c r="X129" s="31"/>
      <c r="Y129" s="31"/>
      <c r="Z129" s="31"/>
      <c r="AA129" s="31"/>
      <c r="AB129" s="31"/>
      <c r="AC129" s="31"/>
      <c r="AD129" s="31"/>
      <c r="AE129" s="31"/>
      <c r="AT129" s="15" t="s">
        <v>84</v>
      </c>
      <c r="AU129" s="15" t="s">
        <v>172</v>
      </c>
      <c r="BK129" s="134">
        <f>BK130+BK340+BK345</f>
        <v>0</v>
      </c>
    </row>
    <row r="130" spans="2:63" s="12" customFormat="1" ht="25.9" customHeight="1">
      <c r="B130" s="135"/>
      <c r="C130" s="192"/>
      <c r="D130" s="193" t="s">
        <v>84</v>
      </c>
      <c r="E130" s="194" t="s">
        <v>291</v>
      </c>
      <c r="F130" s="194" t="s">
        <v>292</v>
      </c>
      <c r="G130" s="192"/>
      <c r="H130" s="192"/>
      <c r="I130" s="138"/>
      <c r="J130" s="188">
        <f>BK130</f>
        <v>0</v>
      </c>
      <c r="L130" s="135"/>
      <c r="M130" s="140"/>
      <c r="N130" s="141"/>
      <c r="O130" s="141"/>
      <c r="P130" s="142">
        <f>P131+P211+P215+P219+P226+P251+P297+P333</f>
        <v>0</v>
      </c>
      <c r="Q130" s="141"/>
      <c r="R130" s="142">
        <f>R131+R211+R215+R219+R226+R251+R297+R333</f>
        <v>24.575015999999998</v>
      </c>
      <c r="S130" s="141"/>
      <c r="T130" s="143">
        <f>T131+T211+T215+T219+T226+T251+T297+T333</f>
        <v>12.759749999999999</v>
      </c>
      <c r="AR130" s="136" t="s">
        <v>93</v>
      </c>
      <c r="AT130" s="144" t="s">
        <v>84</v>
      </c>
      <c r="AU130" s="144" t="s">
        <v>85</v>
      </c>
      <c r="AY130" s="136" t="s">
        <v>195</v>
      </c>
      <c r="BK130" s="145">
        <f>BK131+BK211+BK215+BK219+BK226+BK251+BK297+BK333</f>
        <v>0</v>
      </c>
    </row>
    <row r="131" spans="2:63" s="12" customFormat="1" ht="22.9" customHeight="1">
      <c r="B131" s="135"/>
      <c r="C131" s="192"/>
      <c r="D131" s="193" t="s">
        <v>84</v>
      </c>
      <c r="E131" s="195" t="s">
        <v>93</v>
      </c>
      <c r="F131" s="195" t="s">
        <v>293</v>
      </c>
      <c r="G131" s="192"/>
      <c r="H131" s="192"/>
      <c r="I131" s="138"/>
      <c r="J131" s="185">
        <f>BK131</f>
        <v>0</v>
      </c>
      <c r="L131" s="135"/>
      <c r="M131" s="140"/>
      <c r="N131" s="141"/>
      <c r="O131" s="141"/>
      <c r="P131" s="142">
        <f>SUM(P132:P210)</f>
        <v>0</v>
      </c>
      <c r="Q131" s="141"/>
      <c r="R131" s="142">
        <f>SUM(R132:R210)</f>
        <v>19.088496499999994</v>
      </c>
      <c r="S131" s="141"/>
      <c r="T131" s="143">
        <f>SUM(T132:T210)</f>
        <v>12.714749999999999</v>
      </c>
      <c r="AR131" s="136" t="s">
        <v>93</v>
      </c>
      <c r="AT131" s="144" t="s">
        <v>84</v>
      </c>
      <c r="AU131" s="144" t="s">
        <v>93</v>
      </c>
      <c r="AY131" s="136" t="s">
        <v>195</v>
      </c>
      <c r="BK131" s="145">
        <f>SUM(BK132:BK210)</f>
        <v>0</v>
      </c>
    </row>
    <row r="132" spans="1:65" s="2" customFormat="1" ht="24.2" customHeight="1">
      <c r="A132" s="31"/>
      <c r="B132" s="148"/>
      <c r="C132" s="196" t="s">
        <v>93</v>
      </c>
      <c r="D132" s="196" t="s">
        <v>196</v>
      </c>
      <c r="E132" s="197" t="s">
        <v>785</v>
      </c>
      <c r="F132" s="198" t="s">
        <v>786</v>
      </c>
      <c r="G132" s="199" t="s">
        <v>296</v>
      </c>
      <c r="H132" s="200">
        <v>20.25</v>
      </c>
      <c r="I132" s="149"/>
      <c r="J132" s="183">
        <f>ROUND(I132*H132,2)</f>
        <v>0</v>
      </c>
      <c r="K132" s="150"/>
      <c r="L132" s="32"/>
      <c r="M132" s="151" t="s">
        <v>1</v>
      </c>
      <c r="N132" s="152" t="s">
        <v>50</v>
      </c>
      <c r="O132" s="57"/>
      <c r="P132" s="153">
        <f>O132*H132</f>
        <v>0</v>
      </c>
      <c r="Q132" s="153">
        <v>0</v>
      </c>
      <c r="R132" s="153">
        <f>Q132*H132</f>
        <v>0</v>
      </c>
      <c r="S132" s="153">
        <v>0.58</v>
      </c>
      <c r="T132" s="154">
        <f>S132*H132</f>
        <v>11.745</v>
      </c>
      <c r="U132" s="31"/>
      <c r="V132" s="31"/>
      <c r="W132" s="31"/>
      <c r="X132" s="31"/>
      <c r="Y132" s="31"/>
      <c r="Z132" s="31"/>
      <c r="AA132" s="31"/>
      <c r="AB132" s="31"/>
      <c r="AC132" s="31"/>
      <c r="AD132" s="31"/>
      <c r="AE132" s="31"/>
      <c r="AR132" s="155" t="s">
        <v>208</v>
      </c>
      <c r="AT132" s="155" t="s">
        <v>196</v>
      </c>
      <c r="AU132" s="155" t="s">
        <v>96</v>
      </c>
      <c r="AY132" s="15" t="s">
        <v>195</v>
      </c>
      <c r="BE132" s="156">
        <f>IF(N132="základní",J132,0)</f>
        <v>0</v>
      </c>
      <c r="BF132" s="156">
        <f>IF(N132="snížená",J132,0)</f>
        <v>0</v>
      </c>
      <c r="BG132" s="156">
        <f>IF(N132="zákl. přenesená",J132,0)</f>
        <v>0</v>
      </c>
      <c r="BH132" s="156">
        <f>IF(N132="sníž. přenesená",J132,0)</f>
        <v>0</v>
      </c>
      <c r="BI132" s="156">
        <f>IF(N132="nulová",J132,0)</f>
        <v>0</v>
      </c>
      <c r="BJ132" s="15" t="s">
        <v>93</v>
      </c>
      <c r="BK132" s="156">
        <f>ROUND(I132*H132,2)</f>
        <v>0</v>
      </c>
      <c r="BL132" s="15" t="s">
        <v>208</v>
      </c>
      <c r="BM132" s="155" t="s">
        <v>787</v>
      </c>
    </row>
    <row r="133" spans="1:47" s="2" customFormat="1" ht="39">
      <c r="A133" s="31"/>
      <c r="B133" s="32"/>
      <c r="C133" s="184"/>
      <c r="D133" s="201" t="s">
        <v>202</v>
      </c>
      <c r="E133" s="184"/>
      <c r="F133" s="202" t="s">
        <v>788</v>
      </c>
      <c r="G133" s="184"/>
      <c r="H133" s="184"/>
      <c r="I133" s="157"/>
      <c r="J133" s="184"/>
      <c r="K133" s="31"/>
      <c r="L133" s="32"/>
      <c r="M133" s="158"/>
      <c r="N133" s="159"/>
      <c r="O133" s="57"/>
      <c r="P133" s="57"/>
      <c r="Q133" s="57"/>
      <c r="R133" s="57"/>
      <c r="S133" s="57"/>
      <c r="T133" s="58"/>
      <c r="U133" s="31"/>
      <c r="V133" s="31"/>
      <c r="W133" s="31"/>
      <c r="X133" s="31"/>
      <c r="Y133" s="31"/>
      <c r="Z133" s="31"/>
      <c r="AA133" s="31"/>
      <c r="AB133" s="31"/>
      <c r="AC133" s="31"/>
      <c r="AD133" s="31"/>
      <c r="AE133" s="31"/>
      <c r="AT133" s="15" t="s">
        <v>202</v>
      </c>
      <c r="AU133" s="15" t="s">
        <v>96</v>
      </c>
    </row>
    <row r="134" spans="2:51" s="13" customFormat="1" ht="12">
      <c r="B134" s="160"/>
      <c r="C134" s="186"/>
      <c r="D134" s="201" t="s">
        <v>257</v>
      </c>
      <c r="E134" s="203" t="s">
        <v>1</v>
      </c>
      <c r="F134" s="204" t="s">
        <v>938</v>
      </c>
      <c r="G134" s="186"/>
      <c r="H134" s="205">
        <v>20.25</v>
      </c>
      <c r="I134" s="162"/>
      <c r="J134" s="186"/>
      <c r="L134" s="160"/>
      <c r="M134" s="163"/>
      <c r="N134" s="164"/>
      <c r="O134" s="164"/>
      <c r="P134" s="164"/>
      <c r="Q134" s="164"/>
      <c r="R134" s="164"/>
      <c r="S134" s="164"/>
      <c r="T134" s="165"/>
      <c r="AT134" s="161" t="s">
        <v>257</v>
      </c>
      <c r="AU134" s="161" t="s">
        <v>96</v>
      </c>
      <c r="AV134" s="13" t="s">
        <v>96</v>
      </c>
      <c r="AW134" s="13" t="s">
        <v>40</v>
      </c>
      <c r="AX134" s="13" t="s">
        <v>93</v>
      </c>
      <c r="AY134" s="161" t="s">
        <v>195</v>
      </c>
    </row>
    <row r="135" spans="1:65" s="2" customFormat="1" ht="24.2" customHeight="1">
      <c r="A135" s="31"/>
      <c r="B135" s="148"/>
      <c r="C135" s="196" t="s">
        <v>96</v>
      </c>
      <c r="D135" s="196" t="s">
        <v>196</v>
      </c>
      <c r="E135" s="197" t="s">
        <v>790</v>
      </c>
      <c r="F135" s="198" t="s">
        <v>791</v>
      </c>
      <c r="G135" s="199" t="s">
        <v>296</v>
      </c>
      <c r="H135" s="200">
        <v>2.25</v>
      </c>
      <c r="I135" s="149"/>
      <c r="J135" s="183">
        <f>ROUND(I135*H135,2)</f>
        <v>0</v>
      </c>
      <c r="K135" s="150"/>
      <c r="L135" s="32"/>
      <c r="M135" s="151" t="s">
        <v>1</v>
      </c>
      <c r="N135" s="152" t="s">
        <v>50</v>
      </c>
      <c r="O135" s="57"/>
      <c r="P135" s="153">
        <f>O135*H135</f>
        <v>0</v>
      </c>
      <c r="Q135" s="153">
        <v>0</v>
      </c>
      <c r="R135" s="153">
        <f>Q135*H135</f>
        <v>0</v>
      </c>
      <c r="S135" s="153">
        <v>0.316</v>
      </c>
      <c r="T135" s="154">
        <f>S135*H135</f>
        <v>0.711</v>
      </c>
      <c r="U135" s="31"/>
      <c r="V135" s="31"/>
      <c r="W135" s="31"/>
      <c r="X135" s="31"/>
      <c r="Y135" s="31"/>
      <c r="Z135" s="31"/>
      <c r="AA135" s="31"/>
      <c r="AB135" s="31"/>
      <c r="AC135" s="31"/>
      <c r="AD135" s="31"/>
      <c r="AE135" s="31"/>
      <c r="AR135" s="155" t="s">
        <v>208</v>
      </c>
      <c r="AT135" s="155" t="s">
        <v>196</v>
      </c>
      <c r="AU135" s="155" t="s">
        <v>96</v>
      </c>
      <c r="AY135" s="15" t="s">
        <v>195</v>
      </c>
      <c r="BE135" s="156">
        <f>IF(N135="základní",J135,0)</f>
        <v>0</v>
      </c>
      <c r="BF135" s="156">
        <f>IF(N135="snížená",J135,0)</f>
        <v>0</v>
      </c>
      <c r="BG135" s="156">
        <f>IF(N135="zákl. přenesená",J135,0)</f>
        <v>0</v>
      </c>
      <c r="BH135" s="156">
        <f>IF(N135="sníž. přenesená",J135,0)</f>
        <v>0</v>
      </c>
      <c r="BI135" s="156">
        <f>IF(N135="nulová",J135,0)</f>
        <v>0</v>
      </c>
      <c r="BJ135" s="15" t="s">
        <v>93</v>
      </c>
      <c r="BK135" s="156">
        <f>ROUND(I135*H135,2)</f>
        <v>0</v>
      </c>
      <c r="BL135" s="15" t="s">
        <v>208</v>
      </c>
      <c r="BM135" s="155" t="s">
        <v>792</v>
      </c>
    </row>
    <row r="136" spans="1:47" s="2" customFormat="1" ht="39">
      <c r="A136" s="31"/>
      <c r="B136" s="32"/>
      <c r="C136" s="184"/>
      <c r="D136" s="201" t="s">
        <v>202</v>
      </c>
      <c r="E136" s="184"/>
      <c r="F136" s="202" t="s">
        <v>793</v>
      </c>
      <c r="G136" s="184"/>
      <c r="H136" s="184"/>
      <c r="I136" s="157"/>
      <c r="J136" s="184"/>
      <c r="K136" s="31"/>
      <c r="L136" s="32"/>
      <c r="M136" s="158"/>
      <c r="N136" s="159"/>
      <c r="O136" s="57"/>
      <c r="P136" s="57"/>
      <c r="Q136" s="57"/>
      <c r="R136" s="57"/>
      <c r="S136" s="57"/>
      <c r="T136" s="58"/>
      <c r="U136" s="31"/>
      <c r="V136" s="31"/>
      <c r="W136" s="31"/>
      <c r="X136" s="31"/>
      <c r="Y136" s="31"/>
      <c r="Z136" s="31"/>
      <c r="AA136" s="31"/>
      <c r="AB136" s="31"/>
      <c r="AC136" s="31"/>
      <c r="AD136" s="31"/>
      <c r="AE136" s="31"/>
      <c r="AT136" s="15" t="s">
        <v>202</v>
      </c>
      <c r="AU136" s="15" t="s">
        <v>96</v>
      </c>
    </row>
    <row r="137" spans="2:51" s="13" customFormat="1" ht="12">
      <c r="B137" s="160"/>
      <c r="C137" s="186"/>
      <c r="D137" s="201" t="s">
        <v>257</v>
      </c>
      <c r="E137" s="203" t="s">
        <v>1</v>
      </c>
      <c r="F137" s="204" t="s">
        <v>794</v>
      </c>
      <c r="G137" s="186"/>
      <c r="H137" s="205">
        <v>2.25</v>
      </c>
      <c r="I137" s="162"/>
      <c r="J137" s="186"/>
      <c r="L137" s="160"/>
      <c r="M137" s="163"/>
      <c r="N137" s="164"/>
      <c r="O137" s="164"/>
      <c r="P137" s="164"/>
      <c r="Q137" s="164"/>
      <c r="R137" s="164"/>
      <c r="S137" s="164"/>
      <c r="T137" s="165"/>
      <c r="AT137" s="161" t="s">
        <v>257</v>
      </c>
      <c r="AU137" s="161" t="s">
        <v>96</v>
      </c>
      <c r="AV137" s="13" t="s">
        <v>96</v>
      </c>
      <c r="AW137" s="13" t="s">
        <v>40</v>
      </c>
      <c r="AX137" s="13" t="s">
        <v>93</v>
      </c>
      <c r="AY137" s="161" t="s">
        <v>195</v>
      </c>
    </row>
    <row r="138" spans="1:65" s="2" customFormat="1" ht="24.2" customHeight="1">
      <c r="A138" s="31"/>
      <c r="B138" s="148"/>
      <c r="C138" s="196" t="s">
        <v>150</v>
      </c>
      <c r="D138" s="196" t="s">
        <v>196</v>
      </c>
      <c r="E138" s="197" t="s">
        <v>305</v>
      </c>
      <c r="F138" s="198" t="s">
        <v>306</v>
      </c>
      <c r="G138" s="199" t="s">
        <v>296</v>
      </c>
      <c r="H138" s="200">
        <v>2.25</v>
      </c>
      <c r="I138" s="149"/>
      <c r="J138" s="183">
        <f>ROUND(I138*H138,2)</f>
        <v>0</v>
      </c>
      <c r="K138" s="150"/>
      <c r="L138" s="32"/>
      <c r="M138" s="151" t="s">
        <v>1</v>
      </c>
      <c r="N138" s="152" t="s">
        <v>50</v>
      </c>
      <c r="O138" s="57"/>
      <c r="P138" s="153">
        <f>O138*H138</f>
        <v>0</v>
      </c>
      <c r="Q138" s="153">
        <v>9E-05</v>
      </c>
      <c r="R138" s="153">
        <f>Q138*H138</f>
        <v>0.00020250000000000002</v>
      </c>
      <c r="S138" s="153">
        <v>0.115</v>
      </c>
      <c r="T138" s="154">
        <f>S138*H138</f>
        <v>0.25875000000000004</v>
      </c>
      <c r="U138" s="31"/>
      <c r="V138" s="31"/>
      <c r="W138" s="31"/>
      <c r="X138" s="31"/>
      <c r="Y138" s="31"/>
      <c r="Z138" s="31"/>
      <c r="AA138" s="31"/>
      <c r="AB138" s="31"/>
      <c r="AC138" s="31"/>
      <c r="AD138" s="31"/>
      <c r="AE138" s="31"/>
      <c r="AR138" s="155" t="s">
        <v>208</v>
      </c>
      <c r="AT138" s="155" t="s">
        <v>196</v>
      </c>
      <c r="AU138" s="155" t="s">
        <v>96</v>
      </c>
      <c r="AY138" s="15" t="s">
        <v>195</v>
      </c>
      <c r="BE138" s="156">
        <f>IF(N138="základní",J138,0)</f>
        <v>0</v>
      </c>
      <c r="BF138" s="156">
        <f>IF(N138="snížená",J138,0)</f>
        <v>0</v>
      </c>
      <c r="BG138" s="156">
        <f>IF(N138="zákl. přenesená",J138,0)</f>
        <v>0</v>
      </c>
      <c r="BH138" s="156">
        <f>IF(N138="sníž. přenesená",J138,0)</f>
        <v>0</v>
      </c>
      <c r="BI138" s="156">
        <f>IF(N138="nulová",J138,0)</f>
        <v>0</v>
      </c>
      <c r="BJ138" s="15" t="s">
        <v>93</v>
      </c>
      <c r="BK138" s="156">
        <f>ROUND(I138*H138,2)</f>
        <v>0</v>
      </c>
      <c r="BL138" s="15" t="s">
        <v>208</v>
      </c>
      <c r="BM138" s="155" t="s">
        <v>307</v>
      </c>
    </row>
    <row r="139" spans="1:47" s="2" customFormat="1" ht="29.25">
      <c r="A139" s="31"/>
      <c r="B139" s="32"/>
      <c r="C139" s="184"/>
      <c r="D139" s="201" t="s">
        <v>202</v>
      </c>
      <c r="E139" s="184"/>
      <c r="F139" s="202" t="s">
        <v>308</v>
      </c>
      <c r="G139" s="184"/>
      <c r="H139" s="184"/>
      <c r="I139" s="157"/>
      <c r="J139" s="184"/>
      <c r="K139" s="31"/>
      <c r="L139" s="32"/>
      <c r="M139" s="158"/>
      <c r="N139" s="159"/>
      <c r="O139" s="57"/>
      <c r="P139" s="57"/>
      <c r="Q139" s="57"/>
      <c r="R139" s="57"/>
      <c r="S139" s="57"/>
      <c r="T139" s="58"/>
      <c r="U139" s="31"/>
      <c r="V139" s="31"/>
      <c r="W139" s="31"/>
      <c r="X139" s="31"/>
      <c r="Y139" s="31"/>
      <c r="Z139" s="31"/>
      <c r="AA139" s="31"/>
      <c r="AB139" s="31"/>
      <c r="AC139" s="31"/>
      <c r="AD139" s="31"/>
      <c r="AE139" s="31"/>
      <c r="AT139" s="15" t="s">
        <v>202</v>
      </c>
      <c r="AU139" s="15" t="s">
        <v>96</v>
      </c>
    </row>
    <row r="140" spans="2:51" s="13" customFormat="1" ht="12">
      <c r="B140" s="160"/>
      <c r="C140" s="186"/>
      <c r="D140" s="201" t="s">
        <v>257</v>
      </c>
      <c r="E140" s="203" t="s">
        <v>1</v>
      </c>
      <c r="F140" s="204" t="s">
        <v>794</v>
      </c>
      <c r="G140" s="186"/>
      <c r="H140" s="205">
        <v>2.25</v>
      </c>
      <c r="I140" s="162"/>
      <c r="J140" s="186"/>
      <c r="L140" s="160"/>
      <c r="M140" s="163"/>
      <c r="N140" s="164"/>
      <c r="O140" s="164"/>
      <c r="P140" s="164"/>
      <c r="Q140" s="164"/>
      <c r="R140" s="164"/>
      <c r="S140" s="164"/>
      <c r="T140" s="165"/>
      <c r="AT140" s="161" t="s">
        <v>257</v>
      </c>
      <c r="AU140" s="161" t="s">
        <v>96</v>
      </c>
      <c r="AV140" s="13" t="s">
        <v>96</v>
      </c>
      <c r="AW140" s="13" t="s">
        <v>40</v>
      </c>
      <c r="AX140" s="13" t="s">
        <v>93</v>
      </c>
      <c r="AY140" s="161" t="s">
        <v>195</v>
      </c>
    </row>
    <row r="141" spans="1:65" s="2" customFormat="1" ht="16.5" customHeight="1">
      <c r="A141" s="31"/>
      <c r="B141" s="148"/>
      <c r="C141" s="196" t="s">
        <v>208</v>
      </c>
      <c r="D141" s="196" t="s">
        <v>196</v>
      </c>
      <c r="E141" s="197" t="s">
        <v>310</v>
      </c>
      <c r="F141" s="198" t="s">
        <v>311</v>
      </c>
      <c r="G141" s="199" t="s">
        <v>312</v>
      </c>
      <c r="H141" s="200">
        <v>5</v>
      </c>
      <c r="I141" s="149"/>
      <c r="J141" s="183">
        <f>ROUND(I141*H141,2)</f>
        <v>0</v>
      </c>
      <c r="K141" s="150"/>
      <c r="L141" s="32"/>
      <c r="M141" s="151" t="s">
        <v>1</v>
      </c>
      <c r="N141" s="152" t="s">
        <v>50</v>
      </c>
      <c r="O141" s="57"/>
      <c r="P141" s="153">
        <f>O141*H141</f>
        <v>0</v>
      </c>
      <c r="Q141" s="153">
        <v>0.00719</v>
      </c>
      <c r="R141" s="153">
        <f>Q141*H141</f>
        <v>0.03595</v>
      </c>
      <c r="S141" s="153">
        <v>0</v>
      </c>
      <c r="T141" s="154">
        <f>S141*H141</f>
        <v>0</v>
      </c>
      <c r="U141" s="31"/>
      <c r="V141" s="31"/>
      <c r="W141" s="31"/>
      <c r="X141" s="31"/>
      <c r="Y141" s="31"/>
      <c r="Z141" s="31"/>
      <c r="AA141" s="31"/>
      <c r="AB141" s="31"/>
      <c r="AC141" s="31"/>
      <c r="AD141" s="31"/>
      <c r="AE141" s="31"/>
      <c r="AR141" s="155" t="s">
        <v>208</v>
      </c>
      <c r="AT141" s="155" t="s">
        <v>196</v>
      </c>
      <c r="AU141" s="155" t="s">
        <v>96</v>
      </c>
      <c r="AY141" s="15" t="s">
        <v>195</v>
      </c>
      <c r="BE141" s="156">
        <f>IF(N141="základní",J141,0)</f>
        <v>0</v>
      </c>
      <c r="BF141" s="156">
        <f>IF(N141="snížená",J141,0)</f>
        <v>0</v>
      </c>
      <c r="BG141" s="156">
        <f>IF(N141="zákl. přenesená",J141,0)</f>
        <v>0</v>
      </c>
      <c r="BH141" s="156">
        <f>IF(N141="sníž. přenesená",J141,0)</f>
        <v>0</v>
      </c>
      <c r="BI141" s="156">
        <f>IF(N141="nulová",J141,0)</f>
        <v>0</v>
      </c>
      <c r="BJ141" s="15" t="s">
        <v>93</v>
      </c>
      <c r="BK141" s="156">
        <f>ROUND(I141*H141,2)</f>
        <v>0</v>
      </c>
      <c r="BL141" s="15" t="s">
        <v>208</v>
      </c>
      <c r="BM141" s="155" t="s">
        <v>313</v>
      </c>
    </row>
    <row r="142" spans="1:47" s="2" customFormat="1" ht="12">
      <c r="A142" s="31"/>
      <c r="B142" s="32"/>
      <c r="C142" s="184"/>
      <c r="D142" s="201" t="s">
        <v>202</v>
      </c>
      <c r="E142" s="184"/>
      <c r="F142" s="202" t="s">
        <v>314</v>
      </c>
      <c r="G142" s="184"/>
      <c r="H142" s="184"/>
      <c r="I142" s="157"/>
      <c r="J142" s="184"/>
      <c r="K142" s="31"/>
      <c r="L142" s="32"/>
      <c r="M142" s="158"/>
      <c r="N142" s="159"/>
      <c r="O142" s="57"/>
      <c r="P142" s="57"/>
      <c r="Q142" s="57"/>
      <c r="R142" s="57"/>
      <c r="S142" s="57"/>
      <c r="T142" s="58"/>
      <c r="U142" s="31"/>
      <c r="V142" s="31"/>
      <c r="W142" s="31"/>
      <c r="X142" s="31"/>
      <c r="Y142" s="31"/>
      <c r="Z142" s="31"/>
      <c r="AA142" s="31"/>
      <c r="AB142" s="31"/>
      <c r="AC142" s="31"/>
      <c r="AD142" s="31"/>
      <c r="AE142" s="31"/>
      <c r="AT142" s="15" t="s">
        <v>202</v>
      </c>
      <c r="AU142" s="15" t="s">
        <v>96</v>
      </c>
    </row>
    <row r="143" spans="2:51" s="13" customFormat="1" ht="12">
      <c r="B143" s="160"/>
      <c r="C143" s="186"/>
      <c r="D143" s="201" t="s">
        <v>257</v>
      </c>
      <c r="E143" s="203" t="s">
        <v>1</v>
      </c>
      <c r="F143" s="204" t="s">
        <v>194</v>
      </c>
      <c r="G143" s="186"/>
      <c r="H143" s="205">
        <v>5</v>
      </c>
      <c r="I143" s="162"/>
      <c r="J143" s="186"/>
      <c r="L143" s="160"/>
      <c r="M143" s="163"/>
      <c r="N143" s="164"/>
      <c r="O143" s="164"/>
      <c r="P143" s="164"/>
      <c r="Q143" s="164"/>
      <c r="R143" s="164"/>
      <c r="S143" s="164"/>
      <c r="T143" s="165"/>
      <c r="AT143" s="161" t="s">
        <v>257</v>
      </c>
      <c r="AU143" s="161" t="s">
        <v>96</v>
      </c>
      <c r="AV143" s="13" t="s">
        <v>96</v>
      </c>
      <c r="AW143" s="13" t="s">
        <v>40</v>
      </c>
      <c r="AX143" s="13" t="s">
        <v>93</v>
      </c>
      <c r="AY143" s="161" t="s">
        <v>195</v>
      </c>
    </row>
    <row r="144" spans="1:65" s="2" customFormat="1" ht="24.2" customHeight="1">
      <c r="A144" s="31"/>
      <c r="B144" s="148"/>
      <c r="C144" s="196" t="s">
        <v>194</v>
      </c>
      <c r="D144" s="196" t="s">
        <v>196</v>
      </c>
      <c r="E144" s="197" t="s">
        <v>316</v>
      </c>
      <c r="F144" s="198" t="s">
        <v>317</v>
      </c>
      <c r="G144" s="199" t="s">
        <v>318</v>
      </c>
      <c r="H144" s="200">
        <v>16</v>
      </c>
      <c r="I144" s="149"/>
      <c r="J144" s="183">
        <f>ROUND(I144*H144,2)</f>
        <v>0</v>
      </c>
      <c r="K144" s="150"/>
      <c r="L144" s="32"/>
      <c r="M144" s="151" t="s">
        <v>1</v>
      </c>
      <c r="N144" s="152" t="s">
        <v>50</v>
      </c>
      <c r="O144" s="57"/>
      <c r="P144" s="153">
        <f>O144*H144</f>
        <v>0</v>
      </c>
      <c r="Q144" s="153">
        <v>4E-05</v>
      </c>
      <c r="R144" s="153">
        <f>Q144*H144</f>
        <v>0.00064</v>
      </c>
      <c r="S144" s="153">
        <v>0</v>
      </c>
      <c r="T144" s="154">
        <f>S144*H144</f>
        <v>0</v>
      </c>
      <c r="U144" s="31"/>
      <c r="V144" s="31"/>
      <c r="W144" s="31"/>
      <c r="X144" s="31"/>
      <c r="Y144" s="31"/>
      <c r="Z144" s="31"/>
      <c r="AA144" s="31"/>
      <c r="AB144" s="31"/>
      <c r="AC144" s="31"/>
      <c r="AD144" s="31"/>
      <c r="AE144" s="31"/>
      <c r="AR144" s="155" t="s">
        <v>208</v>
      </c>
      <c r="AT144" s="155" t="s">
        <v>196</v>
      </c>
      <c r="AU144" s="155" t="s">
        <v>96</v>
      </c>
      <c r="AY144" s="15" t="s">
        <v>195</v>
      </c>
      <c r="BE144" s="156">
        <f>IF(N144="základní",J144,0)</f>
        <v>0</v>
      </c>
      <c r="BF144" s="156">
        <f>IF(N144="snížená",J144,0)</f>
        <v>0</v>
      </c>
      <c r="BG144" s="156">
        <f>IF(N144="zákl. přenesená",J144,0)</f>
        <v>0</v>
      </c>
      <c r="BH144" s="156">
        <f>IF(N144="sníž. přenesená",J144,0)</f>
        <v>0</v>
      </c>
      <c r="BI144" s="156">
        <f>IF(N144="nulová",J144,0)</f>
        <v>0</v>
      </c>
      <c r="BJ144" s="15" t="s">
        <v>93</v>
      </c>
      <c r="BK144" s="156">
        <f>ROUND(I144*H144,2)</f>
        <v>0</v>
      </c>
      <c r="BL144" s="15" t="s">
        <v>208</v>
      </c>
      <c r="BM144" s="155" t="s">
        <v>319</v>
      </c>
    </row>
    <row r="145" spans="1:47" s="2" customFormat="1" ht="19.5">
      <c r="A145" s="31"/>
      <c r="B145" s="32"/>
      <c r="C145" s="184"/>
      <c r="D145" s="201" t="s">
        <v>202</v>
      </c>
      <c r="E145" s="184"/>
      <c r="F145" s="202" t="s">
        <v>320</v>
      </c>
      <c r="G145" s="184"/>
      <c r="H145" s="184"/>
      <c r="I145" s="157"/>
      <c r="J145" s="184"/>
      <c r="K145" s="31"/>
      <c r="L145" s="32"/>
      <c r="M145" s="158"/>
      <c r="N145" s="159"/>
      <c r="O145" s="57"/>
      <c r="P145" s="57"/>
      <c r="Q145" s="57"/>
      <c r="R145" s="57"/>
      <c r="S145" s="57"/>
      <c r="T145" s="58"/>
      <c r="U145" s="31"/>
      <c r="V145" s="31"/>
      <c r="W145" s="31"/>
      <c r="X145" s="31"/>
      <c r="Y145" s="31"/>
      <c r="Z145" s="31"/>
      <c r="AA145" s="31"/>
      <c r="AB145" s="31"/>
      <c r="AC145" s="31"/>
      <c r="AD145" s="31"/>
      <c r="AE145" s="31"/>
      <c r="AT145" s="15" t="s">
        <v>202</v>
      </c>
      <c r="AU145" s="15" t="s">
        <v>96</v>
      </c>
    </row>
    <row r="146" spans="2:51" s="13" customFormat="1" ht="12">
      <c r="B146" s="160"/>
      <c r="C146" s="186"/>
      <c r="D146" s="201" t="s">
        <v>257</v>
      </c>
      <c r="E146" s="203" t="s">
        <v>1</v>
      </c>
      <c r="F146" s="204" t="s">
        <v>796</v>
      </c>
      <c r="G146" s="186"/>
      <c r="H146" s="205">
        <v>16</v>
      </c>
      <c r="I146" s="162"/>
      <c r="J146" s="186"/>
      <c r="L146" s="160"/>
      <c r="M146" s="163"/>
      <c r="N146" s="164"/>
      <c r="O146" s="164"/>
      <c r="P146" s="164"/>
      <c r="Q146" s="164"/>
      <c r="R146" s="164"/>
      <c r="S146" s="164"/>
      <c r="T146" s="165"/>
      <c r="AT146" s="161" t="s">
        <v>257</v>
      </c>
      <c r="AU146" s="161" t="s">
        <v>96</v>
      </c>
      <c r="AV146" s="13" t="s">
        <v>96</v>
      </c>
      <c r="AW146" s="13" t="s">
        <v>40</v>
      </c>
      <c r="AX146" s="13" t="s">
        <v>93</v>
      </c>
      <c r="AY146" s="161" t="s">
        <v>195</v>
      </c>
    </row>
    <row r="147" spans="1:65" s="2" customFormat="1" ht="24.2" customHeight="1">
      <c r="A147" s="31"/>
      <c r="B147" s="148"/>
      <c r="C147" s="196" t="s">
        <v>216</v>
      </c>
      <c r="D147" s="196" t="s">
        <v>196</v>
      </c>
      <c r="E147" s="197" t="s">
        <v>322</v>
      </c>
      <c r="F147" s="198" t="s">
        <v>323</v>
      </c>
      <c r="G147" s="199" t="s">
        <v>324</v>
      </c>
      <c r="H147" s="200">
        <v>2</v>
      </c>
      <c r="I147" s="149"/>
      <c r="J147" s="183">
        <f>ROUND(I147*H147,2)</f>
        <v>0</v>
      </c>
      <c r="K147" s="150"/>
      <c r="L147" s="32"/>
      <c r="M147" s="151" t="s">
        <v>1</v>
      </c>
      <c r="N147" s="152" t="s">
        <v>50</v>
      </c>
      <c r="O147" s="57"/>
      <c r="P147" s="153">
        <f>O147*H147</f>
        <v>0</v>
      </c>
      <c r="Q147" s="153">
        <v>0</v>
      </c>
      <c r="R147" s="153">
        <f>Q147*H147</f>
        <v>0</v>
      </c>
      <c r="S147" s="153">
        <v>0</v>
      </c>
      <c r="T147" s="154">
        <f>S147*H147</f>
        <v>0</v>
      </c>
      <c r="U147" s="31"/>
      <c r="V147" s="31"/>
      <c r="W147" s="31"/>
      <c r="X147" s="31"/>
      <c r="Y147" s="31"/>
      <c r="Z147" s="31"/>
      <c r="AA147" s="31"/>
      <c r="AB147" s="31"/>
      <c r="AC147" s="31"/>
      <c r="AD147" s="31"/>
      <c r="AE147" s="31"/>
      <c r="AR147" s="155" t="s">
        <v>208</v>
      </c>
      <c r="AT147" s="155" t="s">
        <v>196</v>
      </c>
      <c r="AU147" s="155" t="s">
        <v>96</v>
      </c>
      <c r="AY147" s="15" t="s">
        <v>195</v>
      </c>
      <c r="BE147" s="156">
        <f>IF(N147="základní",J147,0)</f>
        <v>0</v>
      </c>
      <c r="BF147" s="156">
        <f>IF(N147="snížená",J147,0)</f>
        <v>0</v>
      </c>
      <c r="BG147" s="156">
        <f>IF(N147="zákl. přenesená",J147,0)</f>
        <v>0</v>
      </c>
      <c r="BH147" s="156">
        <f>IF(N147="sníž. přenesená",J147,0)</f>
        <v>0</v>
      </c>
      <c r="BI147" s="156">
        <f>IF(N147="nulová",J147,0)</f>
        <v>0</v>
      </c>
      <c r="BJ147" s="15" t="s">
        <v>93</v>
      </c>
      <c r="BK147" s="156">
        <f>ROUND(I147*H147,2)</f>
        <v>0</v>
      </c>
      <c r="BL147" s="15" t="s">
        <v>208</v>
      </c>
      <c r="BM147" s="155" t="s">
        <v>325</v>
      </c>
    </row>
    <row r="148" spans="1:47" s="2" customFormat="1" ht="19.5">
      <c r="A148" s="31"/>
      <c r="B148" s="32"/>
      <c r="C148" s="184"/>
      <c r="D148" s="201" t="s">
        <v>202</v>
      </c>
      <c r="E148" s="184"/>
      <c r="F148" s="202" t="s">
        <v>326</v>
      </c>
      <c r="G148" s="184"/>
      <c r="H148" s="184"/>
      <c r="I148" s="157"/>
      <c r="J148" s="184"/>
      <c r="K148" s="31"/>
      <c r="L148" s="32"/>
      <c r="M148" s="158"/>
      <c r="N148" s="159"/>
      <c r="O148" s="57"/>
      <c r="P148" s="57"/>
      <c r="Q148" s="57"/>
      <c r="R148" s="57"/>
      <c r="S148" s="57"/>
      <c r="T148" s="58"/>
      <c r="U148" s="31"/>
      <c r="V148" s="31"/>
      <c r="W148" s="31"/>
      <c r="X148" s="31"/>
      <c r="Y148" s="31"/>
      <c r="Z148" s="31"/>
      <c r="AA148" s="31"/>
      <c r="AB148" s="31"/>
      <c r="AC148" s="31"/>
      <c r="AD148" s="31"/>
      <c r="AE148" s="31"/>
      <c r="AT148" s="15" t="s">
        <v>202</v>
      </c>
      <c r="AU148" s="15" t="s">
        <v>96</v>
      </c>
    </row>
    <row r="149" spans="2:51" s="13" customFormat="1" ht="12">
      <c r="B149" s="160"/>
      <c r="C149" s="186"/>
      <c r="D149" s="201" t="s">
        <v>257</v>
      </c>
      <c r="E149" s="203" t="s">
        <v>1</v>
      </c>
      <c r="F149" s="204" t="s">
        <v>96</v>
      </c>
      <c r="G149" s="186"/>
      <c r="H149" s="205">
        <v>2</v>
      </c>
      <c r="I149" s="162"/>
      <c r="J149" s="186"/>
      <c r="L149" s="160"/>
      <c r="M149" s="163"/>
      <c r="N149" s="164"/>
      <c r="O149" s="164"/>
      <c r="P149" s="164"/>
      <c r="Q149" s="164"/>
      <c r="R149" s="164"/>
      <c r="S149" s="164"/>
      <c r="T149" s="165"/>
      <c r="AT149" s="161" t="s">
        <v>257</v>
      </c>
      <c r="AU149" s="161" t="s">
        <v>96</v>
      </c>
      <c r="AV149" s="13" t="s">
        <v>96</v>
      </c>
      <c r="AW149" s="13" t="s">
        <v>40</v>
      </c>
      <c r="AX149" s="13" t="s">
        <v>93</v>
      </c>
      <c r="AY149" s="161" t="s">
        <v>195</v>
      </c>
    </row>
    <row r="150" spans="1:65" s="2" customFormat="1" ht="16.5" customHeight="1">
      <c r="A150" s="31"/>
      <c r="B150" s="148"/>
      <c r="C150" s="206" t="s">
        <v>220</v>
      </c>
      <c r="D150" s="206" t="s">
        <v>327</v>
      </c>
      <c r="E150" s="207" t="s">
        <v>797</v>
      </c>
      <c r="F150" s="208" t="s">
        <v>798</v>
      </c>
      <c r="G150" s="209" t="s">
        <v>330</v>
      </c>
      <c r="H150" s="210">
        <v>18.871</v>
      </c>
      <c r="I150" s="170"/>
      <c r="J150" s="187">
        <f>ROUND(I150*H150,2)</f>
        <v>0</v>
      </c>
      <c r="K150" s="171"/>
      <c r="L150" s="172"/>
      <c r="M150" s="173" t="s">
        <v>1</v>
      </c>
      <c r="N150" s="174" t="s">
        <v>50</v>
      </c>
      <c r="O150" s="57"/>
      <c r="P150" s="153">
        <f>O150*H150</f>
        <v>0</v>
      </c>
      <c r="Q150" s="153">
        <v>1</v>
      </c>
      <c r="R150" s="153">
        <f>Q150*H150</f>
        <v>18.871</v>
      </c>
      <c r="S150" s="153">
        <v>0</v>
      </c>
      <c r="T150" s="154">
        <f>S150*H150</f>
        <v>0</v>
      </c>
      <c r="U150" s="31"/>
      <c r="V150" s="31"/>
      <c r="W150" s="31"/>
      <c r="X150" s="31"/>
      <c r="Y150" s="31"/>
      <c r="Z150" s="31"/>
      <c r="AA150" s="31"/>
      <c r="AB150" s="31"/>
      <c r="AC150" s="31"/>
      <c r="AD150" s="31"/>
      <c r="AE150" s="31"/>
      <c r="AR150" s="155" t="s">
        <v>224</v>
      </c>
      <c r="AT150" s="155" t="s">
        <v>327</v>
      </c>
      <c r="AU150" s="155" t="s">
        <v>96</v>
      </c>
      <c r="AY150" s="15" t="s">
        <v>195</v>
      </c>
      <c r="BE150" s="156">
        <f>IF(N150="základní",J150,0)</f>
        <v>0</v>
      </c>
      <c r="BF150" s="156">
        <f>IF(N150="snížená",J150,0)</f>
        <v>0</v>
      </c>
      <c r="BG150" s="156">
        <f>IF(N150="zákl. přenesená",J150,0)</f>
        <v>0</v>
      </c>
      <c r="BH150" s="156">
        <f>IF(N150="sníž. přenesená",J150,0)</f>
        <v>0</v>
      </c>
      <c r="BI150" s="156">
        <f>IF(N150="nulová",J150,0)</f>
        <v>0</v>
      </c>
      <c r="BJ150" s="15" t="s">
        <v>93</v>
      </c>
      <c r="BK150" s="156">
        <f>ROUND(I150*H150,2)</f>
        <v>0</v>
      </c>
      <c r="BL150" s="15" t="s">
        <v>208</v>
      </c>
      <c r="BM150" s="155" t="s">
        <v>799</v>
      </c>
    </row>
    <row r="151" spans="1:47" s="2" customFormat="1" ht="12">
      <c r="A151" s="31"/>
      <c r="B151" s="32"/>
      <c r="C151" s="184"/>
      <c r="D151" s="201" t="s">
        <v>202</v>
      </c>
      <c r="E151" s="184"/>
      <c r="F151" s="202" t="s">
        <v>798</v>
      </c>
      <c r="G151" s="184"/>
      <c r="H151" s="184"/>
      <c r="I151" s="157"/>
      <c r="J151" s="184"/>
      <c r="K151" s="31"/>
      <c r="L151" s="32"/>
      <c r="M151" s="158"/>
      <c r="N151" s="159"/>
      <c r="O151" s="57"/>
      <c r="P151" s="57"/>
      <c r="Q151" s="57"/>
      <c r="R151" s="57"/>
      <c r="S151" s="57"/>
      <c r="T151" s="58"/>
      <c r="U151" s="31"/>
      <c r="V151" s="31"/>
      <c r="W151" s="31"/>
      <c r="X151" s="31"/>
      <c r="Y151" s="31"/>
      <c r="Z151" s="31"/>
      <c r="AA151" s="31"/>
      <c r="AB151" s="31"/>
      <c r="AC151" s="31"/>
      <c r="AD151" s="31"/>
      <c r="AE151" s="31"/>
      <c r="AT151" s="15" t="s">
        <v>202</v>
      </c>
      <c r="AU151" s="15" t="s">
        <v>96</v>
      </c>
    </row>
    <row r="152" spans="2:51" s="13" customFormat="1" ht="12">
      <c r="B152" s="160"/>
      <c r="C152" s="186"/>
      <c r="D152" s="201" t="s">
        <v>257</v>
      </c>
      <c r="E152" s="203" t="s">
        <v>1</v>
      </c>
      <c r="F152" s="204" t="s">
        <v>939</v>
      </c>
      <c r="G152" s="186"/>
      <c r="H152" s="205">
        <v>-4.229</v>
      </c>
      <c r="I152" s="162"/>
      <c r="J152" s="186"/>
      <c r="L152" s="160"/>
      <c r="M152" s="163"/>
      <c r="N152" s="164"/>
      <c r="O152" s="164"/>
      <c r="P152" s="164"/>
      <c r="Q152" s="164"/>
      <c r="R152" s="164"/>
      <c r="S152" s="164"/>
      <c r="T152" s="165"/>
      <c r="AT152" s="161" t="s">
        <v>257</v>
      </c>
      <c r="AU152" s="161" t="s">
        <v>96</v>
      </c>
      <c r="AV152" s="13" t="s">
        <v>96</v>
      </c>
      <c r="AW152" s="13" t="s">
        <v>40</v>
      </c>
      <c r="AX152" s="13" t="s">
        <v>85</v>
      </c>
      <c r="AY152" s="161" t="s">
        <v>195</v>
      </c>
    </row>
    <row r="153" spans="2:51" s="13" customFormat="1" ht="12">
      <c r="B153" s="160"/>
      <c r="C153" s="186"/>
      <c r="D153" s="201" t="s">
        <v>257</v>
      </c>
      <c r="E153" s="203" t="s">
        <v>1</v>
      </c>
      <c r="F153" s="204" t="s">
        <v>940</v>
      </c>
      <c r="G153" s="186"/>
      <c r="H153" s="205">
        <v>23.1</v>
      </c>
      <c r="I153" s="162"/>
      <c r="J153" s="186"/>
      <c r="L153" s="160"/>
      <c r="M153" s="163"/>
      <c r="N153" s="164"/>
      <c r="O153" s="164"/>
      <c r="P153" s="164"/>
      <c r="Q153" s="164"/>
      <c r="R153" s="164"/>
      <c r="S153" s="164"/>
      <c r="T153" s="165"/>
      <c r="AT153" s="161" t="s">
        <v>257</v>
      </c>
      <c r="AU153" s="161" t="s">
        <v>96</v>
      </c>
      <c r="AV153" s="13" t="s">
        <v>96</v>
      </c>
      <c r="AW153" s="13" t="s">
        <v>40</v>
      </c>
      <c r="AX153" s="13" t="s">
        <v>85</v>
      </c>
      <c r="AY153" s="161" t="s">
        <v>195</v>
      </c>
    </row>
    <row r="154" spans="1:65" s="2" customFormat="1" ht="24.2" customHeight="1">
      <c r="A154" s="31"/>
      <c r="B154" s="148"/>
      <c r="C154" s="196" t="s">
        <v>224</v>
      </c>
      <c r="D154" s="196" t="s">
        <v>196</v>
      </c>
      <c r="E154" s="197" t="s">
        <v>335</v>
      </c>
      <c r="F154" s="198" t="s">
        <v>336</v>
      </c>
      <c r="G154" s="199" t="s">
        <v>312</v>
      </c>
      <c r="H154" s="200">
        <v>5</v>
      </c>
      <c r="I154" s="149"/>
      <c r="J154" s="183">
        <f>ROUND(I154*H154,2)</f>
        <v>0</v>
      </c>
      <c r="K154" s="150"/>
      <c r="L154" s="32"/>
      <c r="M154" s="151" t="s">
        <v>1</v>
      </c>
      <c r="N154" s="152" t="s">
        <v>50</v>
      </c>
      <c r="O154" s="57"/>
      <c r="P154" s="153">
        <f>O154*H154</f>
        <v>0</v>
      </c>
      <c r="Q154" s="153">
        <v>0.00868</v>
      </c>
      <c r="R154" s="153">
        <f>Q154*H154</f>
        <v>0.0434</v>
      </c>
      <c r="S154" s="153">
        <v>0</v>
      </c>
      <c r="T154" s="154">
        <f>S154*H154</f>
        <v>0</v>
      </c>
      <c r="U154" s="31"/>
      <c r="V154" s="31"/>
      <c r="W154" s="31"/>
      <c r="X154" s="31"/>
      <c r="Y154" s="31"/>
      <c r="Z154" s="31"/>
      <c r="AA154" s="31"/>
      <c r="AB154" s="31"/>
      <c r="AC154" s="31"/>
      <c r="AD154" s="31"/>
      <c r="AE154" s="31"/>
      <c r="AR154" s="155" t="s">
        <v>208</v>
      </c>
      <c r="AT154" s="155" t="s">
        <v>196</v>
      </c>
      <c r="AU154" s="155" t="s">
        <v>96</v>
      </c>
      <c r="AY154" s="15" t="s">
        <v>195</v>
      </c>
      <c r="BE154" s="156">
        <f>IF(N154="základní",J154,0)</f>
        <v>0</v>
      </c>
      <c r="BF154" s="156">
        <f>IF(N154="snížená",J154,0)</f>
        <v>0</v>
      </c>
      <c r="BG154" s="156">
        <f>IF(N154="zákl. přenesená",J154,0)</f>
        <v>0</v>
      </c>
      <c r="BH154" s="156">
        <f>IF(N154="sníž. přenesená",J154,0)</f>
        <v>0</v>
      </c>
      <c r="BI154" s="156">
        <f>IF(N154="nulová",J154,0)</f>
        <v>0</v>
      </c>
      <c r="BJ154" s="15" t="s">
        <v>93</v>
      </c>
      <c r="BK154" s="156">
        <f>ROUND(I154*H154,2)</f>
        <v>0</v>
      </c>
      <c r="BL154" s="15" t="s">
        <v>208</v>
      </c>
      <c r="BM154" s="155" t="s">
        <v>337</v>
      </c>
    </row>
    <row r="155" spans="1:47" s="2" customFormat="1" ht="58.5">
      <c r="A155" s="31"/>
      <c r="B155" s="32"/>
      <c r="C155" s="184"/>
      <c r="D155" s="201" t="s">
        <v>202</v>
      </c>
      <c r="E155" s="184"/>
      <c r="F155" s="202" t="s">
        <v>338</v>
      </c>
      <c r="G155" s="184"/>
      <c r="H155" s="184"/>
      <c r="I155" s="157"/>
      <c r="J155" s="184"/>
      <c r="K155" s="31"/>
      <c r="L155" s="32"/>
      <c r="M155" s="158"/>
      <c r="N155" s="159"/>
      <c r="O155" s="57"/>
      <c r="P155" s="57"/>
      <c r="Q155" s="57"/>
      <c r="R155" s="57"/>
      <c r="S155" s="57"/>
      <c r="T155" s="58"/>
      <c r="U155" s="31"/>
      <c r="V155" s="31"/>
      <c r="W155" s="31"/>
      <c r="X155" s="31"/>
      <c r="Y155" s="31"/>
      <c r="Z155" s="31"/>
      <c r="AA155" s="31"/>
      <c r="AB155" s="31"/>
      <c r="AC155" s="31"/>
      <c r="AD155" s="31"/>
      <c r="AE155" s="31"/>
      <c r="AT155" s="15" t="s">
        <v>202</v>
      </c>
      <c r="AU155" s="15" t="s">
        <v>96</v>
      </c>
    </row>
    <row r="156" spans="2:51" s="13" customFormat="1" ht="12">
      <c r="B156" s="160"/>
      <c r="C156" s="186"/>
      <c r="D156" s="201" t="s">
        <v>257</v>
      </c>
      <c r="E156" s="203" t="s">
        <v>1</v>
      </c>
      <c r="F156" s="204" t="s">
        <v>194</v>
      </c>
      <c r="G156" s="186"/>
      <c r="H156" s="205">
        <v>5</v>
      </c>
      <c r="I156" s="162"/>
      <c r="J156" s="186"/>
      <c r="L156" s="160"/>
      <c r="M156" s="163"/>
      <c r="N156" s="164"/>
      <c r="O156" s="164"/>
      <c r="P156" s="164"/>
      <c r="Q156" s="164"/>
      <c r="R156" s="164"/>
      <c r="S156" s="164"/>
      <c r="T156" s="165"/>
      <c r="AT156" s="161" t="s">
        <v>257</v>
      </c>
      <c r="AU156" s="161" t="s">
        <v>96</v>
      </c>
      <c r="AV156" s="13" t="s">
        <v>96</v>
      </c>
      <c r="AW156" s="13" t="s">
        <v>40</v>
      </c>
      <c r="AX156" s="13" t="s">
        <v>93</v>
      </c>
      <c r="AY156" s="161" t="s">
        <v>195</v>
      </c>
    </row>
    <row r="157" spans="1:65" s="2" customFormat="1" ht="24.2" customHeight="1">
      <c r="A157" s="31"/>
      <c r="B157" s="148"/>
      <c r="C157" s="196" t="s">
        <v>229</v>
      </c>
      <c r="D157" s="196" t="s">
        <v>196</v>
      </c>
      <c r="E157" s="197" t="s">
        <v>340</v>
      </c>
      <c r="F157" s="198" t="s">
        <v>341</v>
      </c>
      <c r="G157" s="199" t="s">
        <v>312</v>
      </c>
      <c r="H157" s="200">
        <v>2</v>
      </c>
      <c r="I157" s="149"/>
      <c r="J157" s="183">
        <f>ROUND(I157*H157,2)</f>
        <v>0</v>
      </c>
      <c r="K157" s="150"/>
      <c r="L157" s="32"/>
      <c r="M157" s="151" t="s">
        <v>1</v>
      </c>
      <c r="N157" s="152" t="s">
        <v>50</v>
      </c>
      <c r="O157" s="57"/>
      <c r="P157" s="153">
        <f>O157*H157</f>
        <v>0</v>
      </c>
      <c r="Q157" s="153">
        <v>0.0369</v>
      </c>
      <c r="R157" s="153">
        <f>Q157*H157</f>
        <v>0.0738</v>
      </c>
      <c r="S157" s="153">
        <v>0</v>
      </c>
      <c r="T157" s="154">
        <f>S157*H157</f>
        <v>0</v>
      </c>
      <c r="U157" s="31"/>
      <c r="V157" s="31"/>
      <c r="W157" s="31"/>
      <c r="X157" s="31"/>
      <c r="Y157" s="31"/>
      <c r="Z157" s="31"/>
      <c r="AA157" s="31"/>
      <c r="AB157" s="31"/>
      <c r="AC157" s="31"/>
      <c r="AD157" s="31"/>
      <c r="AE157" s="31"/>
      <c r="AR157" s="155" t="s">
        <v>208</v>
      </c>
      <c r="AT157" s="155" t="s">
        <v>196</v>
      </c>
      <c r="AU157" s="155" t="s">
        <v>96</v>
      </c>
      <c r="AY157" s="15" t="s">
        <v>195</v>
      </c>
      <c r="BE157" s="156">
        <f>IF(N157="základní",J157,0)</f>
        <v>0</v>
      </c>
      <c r="BF157" s="156">
        <f>IF(N157="snížená",J157,0)</f>
        <v>0</v>
      </c>
      <c r="BG157" s="156">
        <f>IF(N157="zákl. přenesená",J157,0)</f>
        <v>0</v>
      </c>
      <c r="BH157" s="156">
        <f>IF(N157="sníž. přenesená",J157,0)</f>
        <v>0</v>
      </c>
      <c r="BI157" s="156">
        <f>IF(N157="nulová",J157,0)</f>
        <v>0</v>
      </c>
      <c r="BJ157" s="15" t="s">
        <v>93</v>
      </c>
      <c r="BK157" s="156">
        <f>ROUND(I157*H157,2)</f>
        <v>0</v>
      </c>
      <c r="BL157" s="15" t="s">
        <v>208</v>
      </c>
      <c r="BM157" s="155" t="s">
        <v>342</v>
      </c>
    </row>
    <row r="158" spans="1:47" s="2" customFormat="1" ht="58.5">
      <c r="A158" s="31"/>
      <c r="B158" s="32"/>
      <c r="C158" s="184"/>
      <c r="D158" s="201" t="s">
        <v>202</v>
      </c>
      <c r="E158" s="184"/>
      <c r="F158" s="202" t="s">
        <v>343</v>
      </c>
      <c r="G158" s="184"/>
      <c r="H158" s="184"/>
      <c r="I158" s="157"/>
      <c r="J158" s="184"/>
      <c r="K158" s="31"/>
      <c r="L158" s="32"/>
      <c r="M158" s="158"/>
      <c r="N158" s="159"/>
      <c r="O158" s="57"/>
      <c r="P158" s="57"/>
      <c r="Q158" s="57"/>
      <c r="R158" s="57"/>
      <c r="S158" s="57"/>
      <c r="T158" s="58"/>
      <c r="U158" s="31"/>
      <c r="V158" s="31"/>
      <c r="W158" s="31"/>
      <c r="X158" s="31"/>
      <c r="Y158" s="31"/>
      <c r="Z158" s="31"/>
      <c r="AA158" s="31"/>
      <c r="AB158" s="31"/>
      <c r="AC158" s="31"/>
      <c r="AD158" s="31"/>
      <c r="AE158" s="31"/>
      <c r="AT158" s="15" t="s">
        <v>202</v>
      </c>
      <c r="AU158" s="15" t="s">
        <v>96</v>
      </c>
    </row>
    <row r="159" spans="2:51" s="13" customFormat="1" ht="12">
      <c r="B159" s="160"/>
      <c r="C159" s="186"/>
      <c r="D159" s="201" t="s">
        <v>257</v>
      </c>
      <c r="E159" s="203" t="s">
        <v>1</v>
      </c>
      <c r="F159" s="204" t="s">
        <v>96</v>
      </c>
      <c r="G159" s="186"/>
      <c r="H159" s="205">
        <v>2</v>
      </c>
      <c r="I159" s="162"/>
      <c r="J159" s="186"/>
      <c r="L159" s="160"/>
      <c r="M159" s="163"/>
      <c r="N159" s="164"/>
      <c r="O159" s="164"/>
      <c r="P159" s="164"/>
      <c r="Q159" s="164"/>
      <c r="R159" s="164"/>
      <c r="S159" s="164"/>
      <c r="T159" s="165"/>
      <c r="AT159" s="161" t="s">
        <v>257</v>
      </c>
      <c r="AU159" s="161" t="s">
        <v>96</v>
      </c>
      <c r="AV159" s="13" t="s">
        <v>96</v>
      </c>
      <c r="AW159" s="13" t="s">
        <v>40</v>
      </c>
      <c r="AX159" s="13" t="s">
        <v>93</v>
      </c>
      <c r="AY159" s="161" t="s">
        <v>195</v>
      </c>
    </row>
    <row r="160" spans="1:65" s="2" customFormat="1" ht="24.2" customHeight="1">
      <c r="A160" s="31"/>
      <c r="B160" s="148"/>
      <c r="C160" s="196" t="s">
        <v>234</v>
      </c>
      <c r="D160" s="196" t="s">
        <v>196</v>
      </c>
      <c r="E160" s="197" t="s">
        <v>345</v>
      </c>
      <c r="F160" s="198" t="s">
        <v>346</v>
      </c>
      <c r="G160" s="199" t="s">
        <v>347</v>
      </c>
      <c r="H160" s="200">
        <v>10.5</v>
      </c>
      <c r="I160" s="149"/>
      <c r="J160" s="183">
        <f>ROUND(I160*H160,2)</f>
        <v>0</v>
      </c>
      <c r="K160" s="150"/>
      <c r="L160" s="32"/>
      <c r="M160" s="151" t="s">
        <v>1</v>
      </c>
      <c r="N160" s="152" t="s">
        <v>50</v>
      </c>
      <c r="O160" s="57"/>
      <c r="P160" s="153">
        <f>O160*H160</f>
        <v>0</v>
      </c>
      <c r="Q160" s="153">
        <v>0</v>
      </c>
      <c r="R160" s="153">
        <f>Q160*H160</f>
        <v>0</v>
      </c>
      <c r="S160" s="153">
        <v>0</v>
      </c>
      <c r="T160" s="154">
        <f>S160*H160</f>
        <v>0</v>
      </c>
      <c r="U160" s="31"/>
      <c r="V160" s="31"/>
      <c r="W160" s="31"/>
      <c r="X160" s="31"/>
      <c r="Y160" s="31"/>
      <c r="Z160" s="31"/>
      <c r="AA160" s="31"/>
      <c r="AB160" s="31"/>
      <c r="AC160" s="31"/>
      <c r="AD160" s="31"/>
      <c r="AE160" s="31"/>
      <c r="AR160" s="155" t="s">
        <v>208</v>
      </c>
      <c r="AT160" s="155" t="s">
        <v>196</v>
      </c>
      <c r="AU160" s="155" t="s">
        <v>96</v>
      </c>
      <c r="AY160" s="15" t="s">
        <v>195</v>
      </c>
      <c r="BE160" s="156">
        <f>IF(N160="základní",J160,0)</f>
        <v>0</v>
      </c>
      <c r="BF160" s="156">
        <f>IF(N160="snížená",J160,0)</f>
        <v>0</v>
      </c>
      <c r="BG160" s="156">
        <f>IF(N160="zákl. přenesená",J160,0)</f>
        <v>0</v>
      </c>
      <c r="BH160" s="156">
        <f>IF(N160="sníž. přenesená",J160,0)</f>
        <v>0</v>
      </c>
      <c r="BI160" s="156">
        <f>IF(N160="nulová",J160,0)</f>
        <v>0</v>
      </c>
      <c r="BJ160" s="15" t="s">
        <v>93</v>
      </c>
      <c r="BK160" s="156">
        <f>ROUND(I160*H160,2)</f>
        <v>0</v>
      </c>
      <c r="BL160" s="15" t="s">
        <v>208</v>
      </c>
      <c r="BM160" s="155" t="s">
        <v>348</v>
      </c>
    </row>
    <row r="161" spans="1:47" s="2" customFormat="1" ht="19.5">
      <c r="A161" s="31"/>
      <c r="B161" s="32"/>
      <c r="C161" s="184"/>
      <c r="D161" s="201" t="s">
        <v>202</v>
      </c>
      <c r="E161" s="184"/>
      <c r="F161" s="202" t="s">
        <v>349</v>
      </c>
      <c r="G161" s="184"/>
      <c r="H161" s="184"/>
      <c r="I161" s="157"/>
      <c r="J161" s="184"/>
      <c r="K161" s="31"/>
      <c r="L161" s="32"/>
      <c r="M161" s="158"/>
      <c r="N161" s="159"/>
      <c r="O161" s="57"/>
      <c r="P161" s="57"/>
      <c r="Q161" s="57"/>
      <c r="R161" s="57"/>
      <c r="S161" s="57"/>
      <c r="T161" s="58"/>
      <c r="U161" s="31"/>
      <c r="V161" s="31"/>
      <c r="W161" s="31"/>
      <c r="X161" s="31"/>
      <c r="Y161" s="31"/>
      <c r="Z161" s="31"/>
      <c r="AA161" s="31"/>
      <c r="AB161" s="31"/>
      <c r="AC161" s="31"/>
      <c r="AD161" s="31"/>
      <c r="AE161" s="31"/>
      <c r="AT161" s="15" t="s">
        <v>202</v>
      </c>
      <c r="AU161" s="15" t="s">
        <v>96</v>
      </c>
    </row>
    <row r="162" spans="2:51" s="13" customFormat="1" ht="12">
      <c r="B162" s="160"/>
      <c r="C162" s="186"/>
      <c r="D162" s="201" t="s">
        <v>257</v>
      </c>
      <c r="E162" s="203" t="s">
        <v>1</v>
      </c>
      <c r="F162" s="204" t="s">
        <v>941</v>
      </c>
      <c r="G162" s="186"/>
      <c r="H162" s="205">
        <v>10.5</v>
      </c>
      <c r="I162" s="162"/>
      <c r="J162" s="186"/>
      <c r="L162" s="160"/>
      <c r="M162" s="163"/>
      <c r="N162" s="164"/>
      <c r="O162" s="164"/>
      <c r="P162" s="164"/>
      <c r="Q162" s="164"/>
      <c r="R162" s="164"/>
      <c r="S162" s="164"/>
      <c r="T162" s="165"/>
      <c r="AT162" s="161" t="s">
        <v>257</v>
      </c>
      <c r="AU162" s="161" t="s">
        <v>96</v>
      </c>
      <c r="AV162" s="13" t="s">
        <v>96</v>
      </c>
      <c r="AW162" s="13" t="s">
        <v>40</v>
      </c>
      <c r="AX162" s="13" t="s">
        <v>93</v>
      </c>
      <c r="AY162" s="161" t="s">
        <v>195</v>
      </c>
    </row>
    <row r="163" spans="1:65" s="2" customFormat="1" ht="33" customHeight="1">
      <c r="A163" s="31"/>
      <c r="B163" s="148"/>
      <c r="C163" s="196" t="s">
        <v>239</v>
      </c>
      <c r="D163" s="196" t="s">
        <v>196</v>
      </c>
      <c r="E163" s="197" t="s">
        <v>803</v>
      </c>
      <c r="F163" s="198" t="s">
        <v>804</v>
      </c>
      <c r="G163" s="199" t="s">
        <v>347</v>
      </c>
      <c r="H163" s="200">
        <v>12.48</v>
      </c>
      <c r="I163" s="149"/>
      <c r="J163" s="183">
        <f>ROUND(I163*H163,2)</f>
        <v>0</v>
      </c>
      <c r="K163" s="150"/>
      <c r="L163" s="32"/>
      <c r="M163" s="151" t="s">
        <v>1</v>
      </c>
      <c r="N163" s="152" t="s">
        <v>50</v>
      </c>
      <c r="O163" s="57"/>
      <c r="P163" s="153">
        <f>O163*H163</f>
        <v>0</v>
      </c>
      <c r="Q163" s="153">
        <v>0</v>
      </c>
      <c r="R163" s="153">
        <f>Q163*H163</f>
        <v>0</v>
      </c>
      <c r="S163" s="153">
        <v>0</v>
      </c>
      <c r="T163" s="154">
        <f>S163*H163</f>
        <v>0</v>
      </c>
      <c r="U163" s="31"/>
      <c r="V163" s="31"/>
      <c r="W163" s="31"/>
      <c r="X163" s="31"/>
      <c r="Y163" s="31"/>
      <c r="Z163" s="31"/>
      <c r="AA163" s="31"/>
      <c r="AB163" s="31"/>
      <c r="AC163" s="31"/>
      <c r="AD163" s="31"/>
      <c r="AE163" s="31"/>
      <c r="AR163" s="155" t="s">
        <v>208</v>
      </c>
      <c r="AT163" s="155" t="s">
        <v>196</v>
      </c>
      <c r="AU163" s="155" t="s">
        <v>96</v>
      </c>
      <c r="AY163" s="15" t="s">
        <v>195</v>
      </c>
      <c r="BE163" s="156">
        <f>IF(N163="základní",J163,0)</f>
        <v>0</v>
      </c>
      <c r="BF163" s="156">
        <f>IF(N163="snížená",J163,0)</f>
        <v>0</v>
      </c>
      <c r="BG163" s="156">
        <f>IF(N163="zákl. přenesená",J163,0)</f>
        <v>0</v>
      </c>
      <c r="BH163" s="156">
        <f>IF(N163="sníž. přenesená",J163,0)</f>
        <v>0</v>
      </c>
      <c r="BI163" s="156">
        <f>IF(N163="nulová",J163,0)</f>
        <v>0</v>
      </c>
      <c r="BJ163" s="15" t="s">
        <v>93</v>
      </c>
      <c r="BK163" s="156">
        <f>ROUND(I163*H163,2)</f>
        <v>0</v>
      </c>
      <c r="BL163" s="15" t="s">
        <v>208</v>
      </c>
      <c r="BM163" s="155" t="s">
        <v>805</v>
      </c>
    </row>
    <row r="164" spans="1:47" s="2" customFormat="1" ht="29.25">
      <c r="A164" s="31"/>
      <c r="B164" s="32"/>
      <c r="C164" s="184"/>
      <c r="D164" s="201" t="s">
        <v>202</v>
      </c>
      <c r="E164" s="184"/>
      <c r="F164" s="202" t="s">
        <v>806</v>
      </c>
      <c r="G164" s="184"/>
      <c r="H164" s="184"/>
      <c r="I164" s="157"/>
      <c r="J164" s="184"/>
      <c r="K164" s="31"/>
      <c r="L164" s="32"/>
      <c r="M164" s="158"/>
      <c r="N164" s="159"/>
      <c r="O164" s="57"/>
      <c r="P164" s="57"/>
      <c r="Q164" s="57"/>
      <c r="R164" s="57"/>
      <c r="S164" s="57"/>
      <c r="T164" s="58"/>
      <c r="U164" s="31"/>
      <c r="V164" s="31"/>
      <c r="W164" s="31"/>
      <c r="X164" s="31"/>
      <c r="Y164" s="31"/>
      <c r="Z164" s="31"/>
      <c r="AA164" s="31"/>
      <c r="AB164" s="31"/>
      <c r="AC164" s="31"/>
      <c r="AD164" s="31"/>
      <c r="AE164" s="31"/>
      <c r="AT164" s="15" t="s">
        <v>202</v>
      </c>
      <c r="AU164" s="15" t="s">
        <v>96</v>
      </c>
    </row>
    <row r="165" spans="2:51" s="13" customFormat="1" ht="12">
      <c r="B165" s="160"/>
      <c r="C165" s="186"/>
      <c r="D165" s="201" t="s">
        <v>257</v>
      </c>
      <c r="E165" s="203" t="s">
        <v>1</v>
      </c>
      <c r="F165" s="204" t="s">
        <v>942</v>
      </c>
      <c r="G165" s="186"/>
      <c r="H165" s="205">
        <v>15.12</v>
      </c>
      <c r="I165" s="162"/>
      <c r="J165" s="186"/>
      <c r="L165" s="160"/>
      <c r="M165" s="163"/>
      <c r="N165" s="164"/>
      <c r="O165" s="164"/>
      <c r="P165" s="164"/>
      <c r="Q165" s="164"/>
      <c r="R165" s="164"/>
      <c r="S165" s="164"/>
      <c r="T165" s="165"/>
      <c r="AT165" s="161" t="s">
        <v>257</v>
      </c>
      <c r="AU165" s="161" t="s">
        <v>96</v>
      </c>
      <c r="AV165" s="13" t="s">
        <v>96</v>
      </c>
      <c r="AW165" s="13" t="s">
        <v>40</v>
      </c>
      <c r="AX165" s="13" t="s">
        <v>85</v>
      </c>
      <c r="AY165" s="161" t="s">
        <v>195</v>
      </c>
    </row>
    <row r="166" spans="2:51" s="13" customFormat="1" ht="12">
      <c r="B166" s="160"/>
      <c r="C166" s="186"/>
      <c r="D166" s="201" t="s">
        <v>257</v>
      </c>
      <c r="E166" s="203" t="s">
        <v>1</v>
      </c>
      <c r="F166" s="204" t="s">
        <v>943</v>
      </c>
      <c r="G166" s="186"/>
      <c r="H166" s="205">
        <v>-2.64</v>
      </c>
      <c r="I166" s="162"/>
      <c r="J166" s="186"/>
      <c r="L166" s="160"/>
      <c r="M166" s="163"/>
      <c r="N166" s="164"/>
      <c r="O166" s="164"/>
      <c r="P166" s="164"/>
      <c r="Q166" s="164"/>
      <c r="R166" s="164"/>
      <c r="S166" s="164"/>
      <c r="T166" s="165"/>
      <c r="AT166" s="161" t="s">
        <v>257</v>
      </c>
      <c r="AU166" s="161" t="s">
        <v>96</v>
      </c>
      <c r="AV166" s="13" t="s">
        <v>96</v>
      </c>
      <c r="AW166" s="13" t="s">
        <v>40</v>
      </c>
      <c r="AX166" s="13" t="s">
        <v>85</v>
      </c>
      <c r="AY166" s="161" t="s">
        <v>195</v>
      </c>
    </row>
    <row r="167" spans="1:65" s="2" customFormat="1" ht="37.9" customHeight="1">
      <c r="A167" s="31"/>
      <c r="B167" s="148"/>
      <c r="C167" s="196" t="s">
        <v>245</v>
      </c>
      <c r="D167" s="196" t="s">
        <v>196</v>
      </c>
      <c r="E167" s="197" t="s">
        <v>362</v>
      </c>
      <c r="F167" s="198" t="s">
        <v>363</v>
      </c>
      <c r="G167" s="199" t="s">
        <v>347</v>
      </c>
      <c r="H167" s="200">
        <v>2</v>
      </c>
      <c r="I167" s="149"/>
      <c r="J167" s="183">
        <f>ROUND(I167*H167,2)</f>
        <v>0</v>
      </c>
      <c r="K167" s="150"/>
      <c r="L167" s="32"/>
      <c r="M167" s="151" t="s">
        <v>1</v>
      </c>
      <c r="N167" s="152" t="s">
        <v>50</v>
      </c>
      <c r="O167" s="57"/>
      <c r="P167" s="153">
        <f>O167*H167</f>
        <v>0</v>
      </c>
      <c r="Q167" s="153">
        <v>0</v>
      </c>
      <c r="R167" s="153">
        <f>Q167*H167</f>
        <v>0</v>
      </c>
      <c r="S167" s="153">
        <v>0</v>
      </c>
      <c r="T167" s="154">
        <f>S167*H167</f>
        <v>0</v>
      </c>
      <c r="U167" s="31"/>
      <c r="V167" s="31"/>
      <c r="W167" s="31"/>
      <c r="X167" s="31"/>
      <c r="Y167" s="31"/>
      <c r="Z167" s="31"/>
      <c r="AA167" s="31"/>
      <c r="AB167" s="31"/>
      <c r="AC167" s="31"/>
      <c r="AD167" s="31"/>
      <c r="AE167" s="31"/>
      <c r="AR167" s="155" t="s">
        <v>208</v>
      </c>
      <c r="AT167" s="155" t="s">
        <v>196</v>
      </c>
      <c r="AU167" s="155" t="s">
        <v>96</v>
      </c>
      <c r="AY167" s="15" t="s">
        <v>195</v>
      </c>
      <c r="BE167" s="156">
        <f>IF(N167="základní",J167,0)</f>
        <v>0</v>
      </c>
      <c r="BF167" s="156">
        <f>IF(N167="snížená",J167,0)</f>
        <v>0</v>
      </c>
      <c r="BG167" s="156">
        <f>IF(N167="zákl. přenesená",J167,0)</f>
        <v>0</v>
      </c>
      <c r="BH167" s="156">
        <f>IF(N167="sníž. přenesená",J167,0)</f>
        <v>0</v>
      </c>
      <c r="BI167" s="156">
        <f>IF(N167="nulová",J167,0)</f>
        <v>0</v>
      </c>
      <c r="BJ167" s="15" t="s">
        <v>93</v>
      </c>
      <c r="BK167" s="156">
        <f>ROUND(I167*H167,2)</f>
        <v>0</v>
      </c>
      <c r="BL167" s="15" t="s">
        <v>208</v>
      </c>
      <c r="BM167" s="155" t="s">
        <v>364</v>
      </c>
    </row>
    <row r="168" spans="1:47" s="2" customFormat="1" ht="39">
      <c r="A168" s="31"/>
      <c r="B168" s="32"/>
      <c r="C168" s="184"/>
      <c r="D168" s="201" t="s">
        <v>202</v>
      </c>
      <c r="E168" s="184"/>
      <c r="F168" s="202" t="s">
        <v>365</v>
      </c>
      <c r="G168" s="184"/>
      <c r="H168" s="184"/>
      <c r="I168" s="157"/>
      <c r="J168" s="184"/>
      <c r="K168" s="31"/>
      <c r="L168" s="32"/>
      <c r="M168" s="158"/>
      <c r="N168" s="159"/>
      <c r="O168" s="57"/>
      <c r="P168" s="57"/>
      <c r="Q168" s="57"/>
      <c r="R168" s="57"/>
      <c r="S168" s="57"/>
      <c r="T168" s="58"/>
      <c r="U168" s="31"/>
      <c r="V168" s="31"/>
      <c r="W168" s="31"/>
      <c r="X168" s="31"/>
      <c r="Y168" s="31"/>
      <c r="Z168" s="31"/>
      <c r="AA168" s="31"/>
      <c r="AB168" s="31"/>
      <c r="AC168" s="31"/>
      <c r="AD168" s="31"/>
      <c r="AE168" s="31"/>
      <c r="AT168" s="15" t="s">
        <v>202</v>
      </c>
      <c r="AU168" s="15" t="s">
        <v>96</v>
      </c>
    </row>
    <row r="169" spans="2:51" s="13" customFormat="1" ht="12">
      <c r="B169" s="160"/>
      <c r="C169" s="186"/>
      <c r="D169" s="201" t="s">
        <v>257</v>
      </c>
      <c r="E169" s="203" t="s">
        <v>1</v>
      </c>
      <c r="F169" s="204" t="s">
        <v>96</v>
      </c>
      <c r="G169" s="186"/>
      <c r="H169" s="205">
        <v>2</v>
      </c>
      <c r="I169" s="162"/>
      <c r="J169" s="186"/>
      <c r="L169" s="160"/>
      <c r="M169" s="163"/>
      <c r="N169" s="164"/>
      <c r="O169" s="164"/>
      <c r="P169" s="164"/>
      <c r="Q169" s="164"/>
      <c r="R169" s="164"/>
      <c r="S169" s="164"/>
      <c r="T169" s="165"/>
      <c r="AT169" s="161" t="s">
        <v>257</v>
      </c>
      <c r="AU169" s="161" t="s">
        <v>96</v>
      </c>
      <c r="AV169" s="13" t="s">
        <v>96</v>
      </c>
      <c r="AW169" s="13" t="s">
        <v>40</v>
      </c>
      <c r="AX169" s="13" t="s">
        <v>93</v>
      </c>
      <c r="AY169" s="161" t="s">
        <v>195</v>
      </c>
    </row>
    <row r="170" spans="1:65" s="2" customFormat="1" ht="33" customHeight="1">
      <c r="A170" s="31"/>
      <c r="B170" s="148"/>
      <c r="C170" s="196" t="s">
        <v>253</v>
      </c>
      <c r="D170" s="196" t="s">
        <v>196</v>
      </c>
      <c r="E170" s="197" t="s">
        <v>809</v>
      </c>
      <c r="F170" s="198" t="s">
        <v>810</v>
      </c>
      <c r="G170" s="199" t="s">
        <v>347</v>
      </c>
      <c r="H170" s="200">
        <v>16.72</v>
      </c>
      <c r="I170" s="149"/>
      <c r="J170" s="183">
        <f>ROUND(I170*H170,2)</f>
        <v>0</v>
      </c>
      <c r="K170" s="150"/>
      <c r="L170" s="32"/>
      <c r="M170" s="151" t="s">
        <v>1</v>
      </c>
      <c r="N170" s="152" t="s">
        <v>50</v>
      </c>
      <c r="O170" s="57"/>
      <c r="P170" s="153">
        <f>O170*H170</f>
        <v>0</v>
      </c>
      <c r="Q170" s="153">
        <v>0</v>
      </c>
      <c r="R170" s="153">
        <f>Q170*H170</f>
        <v>0</v>
      </c>
      <c r="S170" s="153">
        <v>0</v>
      </c>
      <c r="T170" s="154">
        <f>S170*H170</f>
        <v>0</v>
      </c>
      <c r="U170" s="31"/>
      <c r="V170" s="31"/>
      <c r="W170" s="31"/>
      <c r="X170" s="31"/>
      <c r="Y170" s="31"/>
      <c r="Z170" s="31"/>
      <c r="AA170" s="31"/>
      <c r="AB170" s="31"/>
      <c r="AC170" s="31"/>
      <c r="AD170" s="31"/>
      <c r="AE170" s="31"/>
      <c r="AR170" s="155" t="s">
        <v>208</v>
      </c>
      <c r="AT170" s="155" t="s">
        <v>196</v>
      </c>
      <c r="AU170" s="155" t="s">
        <v>96</v>
      </c>
      <c r="AY170" s="15" t="s">
        <v>195</v>
      </c>
      <c r="BE170" s="156">
        <f>IF(N170="základní",J170,0)</f>
        <v>0</v>
      </c>
      <c r="BF170" s="156">
        <f>IF(N170="snížená",J170,0)</f>
        <v>0</v>
      </c>
      <c r="BG170" s="156">
        <f>IF(N170="zákl. přenesená",J170,0)</f>
        <v>0</v>
      </c>
      <c r="BH170" s="156">
        <f>IF(N170="sníž. přenesená",J170,0)</f>
        <v>0</v>
      </c>
      <c r="BI170" s="156">
        <f>IF(N170="nulová",J170,0)</f>
        <v>0</v>
      </c>
      <c r="BJ170" s="15" t="s">
        <v>93</v>
      </c>
      <c r="BK170" s="156">
        <f>ROUND(I170*H170,2)</f>
        <v>0</v>
      </c>
      <c r="BL170" s="15" t="s">
        <v>208</v>
      </c>
      <c r="BM170" s="155" t="s">
        <v>811</v>
      </c>
    </row>
    <row r="171" spans="1:47" s="2" customFormat="1" ht="29.25">
      <c r="A171" s="31"/>
      <c r="B171" s="32"/>
      <c r="C171" s="184"/>
      <c r="D171" s="201" t="s">
        <v>202</v>
      </c>
      <c r="E171" s="184"/>
      <c r="F171" s="202" t="s">
        <v>812</v>
      </c>
      <c r="G171" s="184"/>
      <c r="H171" s="184"/>
      <c r="I171" s="157"/>
      <c r="J171" s="184"/>
      <c r="K171" s="31"/>
      <c r="L171" s="32"/>
      <c r="M171" s="158"/>
      <c r="N171" s="159"/>
      <c r="O171" s="57"/>
      <c r="P171" s="57"/>
      <c r="Q171" s="57"/>
      <c r="R171" s="57"/>
      <c r="S171" s="57"/>
      <c r="T171" s="58"/>
      <c r="U171" s="31"/>
      <c r="V171" s="31"/>
      <c r="W171" s="31"/>
      <c r="X171" s="31"/>
      <c r="Y171" s="31"/>
      <c r="Z171" s="31"/>
      <c r="AA171" s="31"/>
      <c r="AB171" s="31"/>
      <c r="AC171" s="31"/>
      <c r="AD171" s="31"/>
      <c r="AE171" s="31"/>
      <c r="AT171" s="15" t="s">
        <v>202</v>
      </c>
      <c r="AU171" s="15" t="s">
        <v>96</v>
      </c>
    </row>
    <row r="172" spans="2:51" s="13" customFormat="1" ht="22.5">
      <c r="B172" s="160"/>
      <c r="C172" s="186"/>
      <c r="D172" s="201" t="s">
        <v>257</v>
      </c>
      <c r="E172" s="203" t="s">
        <v>1</v>
      </c>
      <c r="F172" s="204" t="s">
        <v>944</v>
      </c>
      <c r="G172" s="186"/>
      <c r="H172" s="205">
        <v>20.68</v>
      </c>
      <c r="I172" s="162"/>
      <c r="J172" s="186"/>
      <c r="L172" s="160"/>
      <c r="M172" s="163"/>
      <c r="N172" s="164"/>
      <c r="O172" s="164"/>
      <c r="P172" s="164"/>
      <c r="Q172" s="164"/>
      <c r="R172" s="164"/>
      <c r="S172" s="164"/>
      <c r="T172" s="165"/>
      <c r="AT172" s="161" t="s">
        <v>257</v>
      </c>
      <c r="AU172" s="161" t="s">
        <v>96</v>
      </c>
      <c r="AV172" s="13" t="s">
        <v>96</v>
      </c>
      <c r="AW172" s="13" t="s">
        <v>40</v>
      </c>
      <c r="AX172" s="13" t="s">
        <v>85</v>
      </c>
      <c r="AY172" s="161" t="s">
        <v>195</v>
      </c>
    </row>
    <row r="173" spans="2:51" s="13" customFormat="1" ht="12">
      <c r="B173" s="160"/>
      <c r="C173" s="186"/>
      <c r="D173" s="201" t="s">
        <v>257</v>
      </c>
      <c r="E173" s="203" t="s">
        <v>1</v>
      </c>
      <c r="F173" s="204" t="s">
        <v>945</v>
      </c>
      <c r="G173" s="186"/>
      <c r="H173" s="205">
        <v>-3.96</v>
      </c>
      <c r="I173" s="162"/>
      <c r="J173" s="186"/>
      <c r="L173" s="160"/>
      <c r="M173" s="163"/>
      <c r="N173" s="164"/>
      <c r="O173" s="164"/>
      <c r="P173" s="164"/>
      <c r="Q173" s="164"/>
      <c r="R173" s="164"/>
      <c r="S173" s="164"/>
      <c r="T173" s="165"/>
      <c r="AT173" s="161" t="s">
        <v>257</v>
      </c>
      <c r="AU173" s="161" t="s">
        <v>96</v>
      </c>
      <c r="AV173" s="13" t="s">
        <v>96</v>
      </c>
      <c r="AW173" s="13" t="s">
        <v>40</v>
      </c>
      <c r="AX173" s="13" t="s">
        <v>85</v>
      </c>
      <c r="AY173" s="161" t="s">
        <v>195</v>
      </c>
    </row>
    <row r="174" spans="1:65" s="2" customFormat="1" ht="21.75" customHeight="1">
      <c r="A174" s="31"/>
      <c r="B174" s="148"/>
      <c r="C174" s="196" t="s">
        <v>260</v>
      </c>
      <c r="D174" s="196" t="s">
        <v>196</v>
      </c>
      <c r="E174" s="197" t="s">
        <v>815</v>
      </c>
      <c r="F174" s="198" t="s">
        <v>816</v>
      </c>
      <c r="G174" s="199" t="s">
        <v>296</v>
      </c>
      <c r="H174" s="200">
        <v>75.6</v>
      </c>
      <c r="I174" s="149"/>
      <c r="J174" s="183">
        <f>ROUND(I174*H174,2)</f>
        <v>0</v>
      </c>
      <c r="K174" s="150"/>
      <c r="L174" s="32"/>
      <c r="M174" s="151" t="s">
        <v>1</v>
      </c>
      <c r="N174" s="152" t="s">
        <v>50</v>
      </c>
      <c r="O174" s="57"/>
      <c r="P174" s="153">
        <f>O174*H174</f>
        <v>0</v>
      </c>
      <c r="Q174" s="153">
        <v>0.00084</v>
      </c>
      <c r="R174" s="153">
        <f>Q174*H174</f>
        <v>0.06350399999999999</v>
      </c>
      <c r="S174" s="153">
        <v>0</v>
      </c>
      <c r="T174" s="154">
        <f>S174*H174</f>
        <v>0</v>
      </c>
      <c r="U174" s="31"/>
      <c r="V174" s="31"/>
      <c r="W174" s="31"/>
      <c r="X174" s="31"/>
      <c r="Y174" s="31"/>
      <c r="Z174" s="31"/>
      <c r="AA174" s="31"/>
      <c r="AB174" s="31"/>
      <c r="AC174" s="31"/>
      <c r="AD174" s="31"/>
      <c r="AE174" s="31"/>
      <c r="AR174" s="155" t="s">
        <v>208</v>
      </c>
      <c r="AT174" s="155" t="s">
        <v>196</v>
      </c>
      <c r="AU174" s="155" t="s">
        <v>96</v>
      </c>
      <c r="AY174" s="15" t="s">
        <v>195</v>
      </c>
      <c r="BE174" s="156">
        <f>IF(N174="základní",J174,0)</f>
        <v>0</v>
      </c>
      <c r="BF174" s="156">
        <f>IF(N174="snížená",J174,0)</f>
        <v>0</v>
      </c>
      <c r="BG174" s="156">
        <f>IF(N174="zákl. přenesená",J174,0)</f>
        <v>0</v>
      </c>
      <c r="BH174" s="156">
        <f>IF(N174="sníž. přenesená",J174,0)</f>
        <v>0</v>
      </c>
      <c r="BI174" s="156">
        <f>IF(N174="nulová",J174,0)</f>
        <v>0</v>
      </c>
      <c r="BJ174" s="15" t="s">
        <v>93</v>
      </c>
      <c r="BK174" s="156">
        <f>ROUND(I174*H174,2)</f>
        <v>0</v>
      </c>
      <c r="BL174" s="15" t="s">
        <v>208</v>
      </c>
      <c r="BM174" s="155" t="s">
        <v>817</v>
      </c>
    </row>
    <row r="175" spans="1:47" s="2" customFormat="1" ht="29.25">
      <c r="A175" s="31"/>
      <c r="B175" s="32"/>
      <c r="C175" s="184"/>
      <c r="D175" s="201" t="s">
        <v>202</v>
      </c>
      <c r="E175" s="184"/>
      <c r="F175" s="202" t="s">
        <v>818</v>
      </c>
      <c r="G175" s="184"/>
      <c r="H175" s="184"/>
      <c r="I175" s="157"/>
      <c r="J175" s="184"/>
      <c r="K175" s="31"/>
      <c r="L175" s="32"/>
      <c r="M175" s="158"/>
      <c r="N175" s="159"/>
      <c r="O175" s="57"/>
      <c r="P175" s="57"/>
      <c r="Q175" s="57"/>
      <c r="R175" s="57"/>
      <c r="S175" s="57"/>
      <c r="T175" s="58"/>
      <c r="U175" s="31"/>
      <c r="V175" s="31"/>
      <c r="W175" s="31"/>
      <c r="X175" s="31"/>
      <c r="Y175" s="31"/>
      <c r="Z175" s="31"/>
      <c r="AA175" s="31"/>
      <c r="AB175" s="31"/>
      <c r="AC175" s="31"/>
      <c r="AD175" s="31"/>
      <c r="AE175" s="31"/>
      <c r="AT175" s="15" t="s">
        <v>202</v>
      </c>
      <c r="AU175" s="15" t="s">
        <v>96</v>
      </c>
    </row>
    <row r="176" spans="2:51" s="13" customFormat="1" ht="12">
      <c r="B176" s="160"/>
      <c r="C176" s="186"/>
      <c r="D176" s="201" t="s">
        <v>257</v>
      </c>
      <c r="E176" s="203" t="s">
        <v>1</v>
      </c>
      <c r="F176" s="204" t="s">
        <v>946</v>
      </c>
      <c r="G176" s="186"/>
      <c r="H176" s="205">
        <v>75.6</v>
      </c>
      <c r="I176" s="162"/>
      <c r="J176" s="186"/>
      <c r="L176" s="160"/>
      <c r="M176" s="163"/>
      <c r="N176" s="164"/>
      <c r="O176" s="164"/>
      <c r="P176" s="164"/>
      <c r="Q176" s="164"/>
      <c r="R176" s="164"/>
      <c r="S176" s="164"/>
      <c r="T176" s="165"/>
      <c r="AT176" s="161" t="s">
        <v>257</v>
      </c>
      <c r="AU176" s="161" t="s">
        <v>96</v>
      </c>
      <c r="AV176" s="13" t="s">
        <v>96</v>
      </c>
      <c r="AW176" s="13" t="s">
        <v>40</v>
      </c>
      <c r="AX176" s="13" t="s">
        <v>93</v>
      </c>
      <c r="AY176" s="161" t="s">
        <v>195</v>
      </c>
    </row>
    <row r="177" spans="1:65" s="2" customFormat="1" ht="24.2" customHeight="1">
      <c r="A177" s="31"/>
      <c r="B177" s="148"/>
      <c r="C177" s="196" t="s">
        <v>8</v>
      </c>
      <c r="D177" s="196" t="s">
        <v>196</v>
      </c>
      <c r="E177" s="197" t="s">
        <v>820</v>
      </c>
      <c r="F177" s="198" t="s">
        <v>821</v>
      </c>
      <c r="G177" s="199" t="s">
        <v>296</v>
      </c>
      <c r="H177" s="200">
        <v>75.6</v>
      </c>
      <c r="I177" s="149"/>
      <c r="J177" s="183">
        <f>ROUND(I177*H177,2)</f>
        <v>0</v>
      </c>
      <c r="K177" s="150"/>
      <c r="L177" s="32"/>
      <c r="M177" s="151" t="s">
        <v>1</v>
      </c>
      <c r="N177" s="152" t="s">
        <v>50</v>
      </c>
      <c r="O177" s="57"/>
      <c r="P177" s="153">
        <f>O177*H177</f>
        <v>0</v>
      </c>
      <c r="Q177" s="153">
        <v>0</v>
      </c>
      <c r="R177" s="153">
        <f>Q177*H177</f>
        <v>0</v>
      </c>
      <c r="S177" s="153">
        <v>0</v>
      </c>
      <c r="T177" s="154">
        <f>S177*H177</f>
        <v>0</v>
      </c>
      <c r="U177" s="31"/>
      <c r="V177" s="31"/>
      <c r="W177" s="31"/>
      <c r="X177" s="31"/>
      <c r="Y177" s="31"/>
      <c r="Z177" s="31"/>
      <c r="AA177" s="31"/>
      <c r="AB177" s="31"/>
      <c r="AC177" s="31"/>
      <c r="AD177" s="31"/>
      <c r="AE177" s="31"/>
      <c r="AR177" s="155" t="s">
        <v>208</v>
      </c>
      <c r="AT177" s="155" t="s">
        <v>196</v>
      </c>
      <c r="AU177" s="155" t="s">
        <v>96</v>
      </c>
      <c r="AY177" s="15" t="s">
        <v>195</v>
      </c>
      <c r="BE177" s="156">
        <f>IF(N177="základní",J177,0)</f>
        <v>0</v>
      </c>
      <c r="BF177" s="156">
        <f>IF(N177="snížená",J177,0)</f>
        <v>0</v>
      </c>
      <c r="BG177" s="156">
        <f>IF(N177="zákl. přenesená",J177,0)</f>
        <v>0</v>
      </c>
      <c r="BH177" s="156">
        <f>IF(N177="sníž. přenesená",J177,0)</f>
        <v>0</v>
      </c>
      <c r="BI177" s="156">
        <f>IF(N177="nulová",J177,0)</f>
        <v>0</v>
      </c>
      <c r="BJ177" s="15" t="s">
        <v>93</v>
      </c>
      <c r="BK177" s="156">
        <f>ROUND(I177*H177,2)</f>
        <v>0</v>
      </c>
      <c r="BL177" s="15" t="s">
        <v>208</v>
      </c>
      <c r="BM177" s="155" t="s">
        <v>822</v>
      </c>
    </row>
    <row r="178" spans="1:47" s="2" customFormat="1" ht="29.25">
      <c r="A178" s="31"/>
      <c r="B178" s="32"/>
      <c r="C178" s="184"/>
      <c r="D178" s="201" t="s">
        <v>202</v>
      </c>
      <c r="E178" s="184"/>
      <c r="F178" s="202" t="s">
        <v>823</v>
      </c>
      <c r="G178" s="184"/>
      <c r="H178" s="184"/>
      <c r="I178" s="157"/>
      <c r="J178" s="184"/>
      <c r="K178" s="31"/>
      <c r="L178" s="32"/>
      <c r="M178" s="158"/>
      <c r="N178" s="159"/>
      <c r="O178" s="57"/>
      <c r="P178" s="57"/>
      <c r="Q178" s="57"/>
      <c r="R178" s="57"/>
      <c r="S178" s="57"/>
      <c r="T178" s="58"/>
      <c r="U178" s="31"/>
      <c r="V178" s="31"/>
      <c r="W178" s="31"/>
      <c r="X178" s="31"/>
      <c r="Y178" s="31"/>
      <c r="Z178" s="31"/>
      <c r="AA178" s="31"/>
      <c r="AB178" s="31"/>
      <c r="AC178" s="31"/>
      <c r="AD178" s="31"/>
      <c r="AE178" s="31"/>
      <c r="AT178" s="15" t="s">
        <v>202</v>
      </c>
      <c r="AU178" s="15" t="s">
        <v>96</v>
      </c>
    </row>
    <row r="179" spans="2:51" s="13" customFormat="1" ht="12">
      <c r="B179" s="160"/>
      <c r="C179" s="186"/>
      <c r="D179" s="201" t="s">
        <v>257</v>
      </c>
      <c r="E179" s="203" t="s">
        <v>1</v>
      </c>
      <c r="F179" s="204" t="s">
        <v>946</v>
      </c>
      <c r="G179" s="186"/>
      <c r="H179" s="205">
        <v>75.6</v>
      </c>
      <c r="I179" s="162"/>
      <c r="J179" s="186"/>
      <c r="L179" s="160"/>
      <c r="M179" s="163"/>
      <c r="N179" s="164"/>
      <c r="O179" s="164"/>
      <c r="P179" s="164"/>
      <c r="Q179" s="164"/>
      <c r="R179" s="164"/>
      <c r="S179" s="164"/>
      <c r="T179" s="165"/>
      <c r="AT179" s="161" t="s">
        <v>257</v>
      </c>
      <c r="AU179" s="161" t="s">
        <v>96</v>
      </c>
      <c r="AV179" s="13" t="s">
        <v>96</v>
      </c>
      <c r="AW179" s="13" t="s">
        <v>40</v>
      </c>
      <c r="AX179" s="13" t="s">
        <v>93</v>
      </c>
      <c r="AY179" s="161" t="s">
        <v>195</v>
      </c>
    </row>
    <row r="180" spans="1:65" s="2" customFormat="1" ht="24.2" customHeight="1">
      <c r="A180" s="31"/>
      <c r="B180" s="148"/>
      <c r="C180" s="196" t="s">
        <v>269</v>
      </c>
      <c r="D180" s="196" t="s">
        <v>196</v>
      </c>
      <c r="E180" s="197" t="s">
        <v>389</v>
      </c>
      <c r="F180" s="198" t="s">
        <v>390</v>
      </c>
      <c r="G180" s="199" t="s">
        <v>347</v>
      </c>
      <c r="H180" s="200">
        <v>62.4</v>
      </c>
      <c r="I180" s="149"/>
      <c r="J180" s="183">
        <f>ROUND(I180*H180,2)</f>
        <v>0</v>
      </c>
      <c r="K180" s="150"/>
      <c r="L180" s="32"/>
      <c r="M180" s="151" t="s">
        <v>1</v>
      </c>
      <c r="N180" s="152" t="s">
        <v>50</v>
      </c>
      <c r="O180" s="57"/>
      <c r="P180" s="153">
        <f>O180*H180</f>
        <v>0</v>
      </c>
      <c r="Q180" s="153">
        <v>0</v>
      </c>
      <c r="R180" s="153">
        <f>Q180*H180</f>
        <v>0</v>
      </c>
      <c r="S180" s="153">
        <v>0</v>
      </c>
      <c r="T180" s="154">
        <f>S180*H180</f>
        <v>0</v>
      </c>
      <c r="U180" s="31"/>
      <c r="V180" s="31"/>
      <c r="W180" s="31"/>
      <c r="X180" s="31"/>
      <c r="Y180" s="31"/>
      <c r="Z180" s="31"/>
      <c r="AA180" s="31"/>
      <c r="AB180" s="31"/>
      <c r="AC180" s="31"/>
      <c r="AD180" s="31"/>
      <c r="AE180" s="31"/>
      <c r="AR180" s="155" t="s">
        <v>208</v>
      </c>
      <c r="AT180" s="155" t="s">
        <v>196</v>
      </c>
      <c r="AU180" s="155" t="s">
        <v>96</v>
      </c>
      <c r="AY180" s="15" t="s">
        <v>195</v>
      </c>
      <c r="BE180" s="156">
        <f>IF(N180="základní",J180,0)</f>
        <v>0</v>
      </c>
      <c r="BF180" s="156">
        <f>IF(N180="snížená",J180,0)</f>
        <v>0</v>
      </c>
      <c r="BG180" s="156">
        <f>IF(N180="zákl. přenesená",J180,0)</f>
        <v>0</v>
      </c>
      <c r="BH180" s="156">
        <f>IF(N180="sníž. přenesená",J180,0)</f>
        <v>0</v>
      </c>
      <c r="BI180" s="156">
        <f>IF(N180="nulová",J180,0)</f>
        <v>0</v>
      </c>
      <c r="BJ180" s="15" t="s">
        <v>93</v>
      </c>
      <c r="BK180" s="156">
        <f>ROUND(I180*H180,2)</f>
        <v>0</v>
      </c>
      <c r="BL180" s="15" t="s">
        <v>208</v>
      </c>
      <c r="BM180" s="155" t="s">
        <v>391</v>
      </c>
    </row>
    <row r="181" spans="1:47" s="2" customFormat="1" ht="39">
      <c r="A181" s="31"/>
      <c r="B181" s="32"/>
      <c r="C181" s="184"/>
      <c r="D181" s="201" t="s">
        <v>202</v>
      </c>
      <c r="E181" s="184"/>
      <c r="F181" s="202" t="s">
        <v>392</v>
      </c>
      <c r="G181" s="184"/>
      <c r="H181" s="184"/>
      <c r="I181" s="157"/>
      <c r="J181" s="184"/>
      <c r="K181" s="31"/>
      <c r="L181" s="32"/>
      <c r="M181" s="158"/>
      <c r="N181" s="159"/>
      <c r="O181" s="57"/>
      <c r="P181" s="57"/>
      <c r="Q181" s="57"/>
      <c r="R181" s="57"/>
      <c r="S181" s="57"/>
      <c r="T181" s="58"/>
      <c r="U181" s="31"/>
      <c r="V181" s="31"/>
      <c r="W181" s="31"/>
      <c r="X181" s="31"/>
      <c r="Y181" s="31"/>
      <c r="Z181" s="31"/>
      <c r="AA181" s="31"/>
      <c r="AB181" s="31"/>
      <c r="AC181" s="31"/>
      <c r="AD181" s="31"/>
      <c r="AE181" s="31"/>
      <c r="AT181" s="15" t="s">
        <v>202</v>
      </c>
      <c r="AU181" s="15" t="s">
        <v>96</v>
      </c>
    </row>
    <row r="182" spans="2:51" s="13" customFormat="1" ht="12">
      <c r="B182" s="160"/>
      <c r="C182" s="186"/>
      <c r="D182" s="201" t="s">
        <v>257</v>
      </c>
      <c r="E182" s="203" t="s">
        <v>1</v>
      </c>
      <c r="F182" s="204" t="s">
        <v>947</v>
      </c>
      <c r="G182" s="186"/>
      <c r="H182" s="205">
        <v>75.6</v>
      </c>
      <c r="I182" s="162"/>
      <c r="J182" s="186"/>
      <c r="L182" s="160"/>
      <c r="M182" s="163"/>
      <c r="N182" s="164"/>
      <c r="O182" s="164"/>
      <c r="P182" s="164"/>
      <c r="Q182" s="164"/>
      <c r="R182" s="164"/>
      <c r="S182" s="164"/>
      <c r="T182" s="165"/>
      <c r="AT182" s="161" t="s">
        <v>257</v>
      </c>
      <c r="AU182" s="161" t="s">
        <v>96</v>
      </c>
      <c r="AV182" s="13" t="s">
        <v>96</v>
      </c>
      <c r="AW182" s="13" t="s">
        <v>40</v>
      </c>
      <c r="AX182" s="13" t="s">
        <v>85</v>
      </c>
      <c r="AY182" s="161" t="s">
        <v>195</v>
      </c>
    </row>
    <row r="183" spans="2:51" s="13" customFormat="1" ht="12">
      <c r="B183" s="160"/>
      <c r="C183" s="186"/>
      <c r="D183" s="201" t="s">
        <v>257</v>
      </c>
      <c r="E183" s="203" t="s">
        <v>1</v>
      </c>
      <c r="F183" s="204" t="s">
        <v>948</v>
      </c>
      <c r="G183" s="186"/>
      <c r="H183" s="205">
        <v>-13.2</v>
      </c>
      <c r="I183" s="162"/>
      <c r="J183" s="186"/>
      <c r="L183" s="160"/>
      <c r="M183" s="163"/>
      <c r="N183" s="164"/>
      <c r="O183" s="164"/>
      <c r="P183" s="164"/>
      <c r="Q183" s="164"/>
      <c r="R183" s="164"/>
      <c r="S183" s="164"/>
      <c r="T183" s="165"/>
      <c r="AT183" s="161" t="s">
        <v>257</v>
      </c>
      <c r="AU183" s="161" t="s">
        <v>96</v>
      </c>
      <c r="AV183" s="13" t="s">
        <v>96</v>
      </c>
      <c r="AW183" s="13" t="s">
        <v>40</v>
      </c>
      <c r="AX183" s="13" t="s">
        <v>85</v>
      </c>
      <c r="AY183" s="161" t="s">
        <v>195</v>
      </c>
    </row>
    <row r="184" spans="1:65" s="2" customFormat="1" ht="33" customHeight="1">
      <c r="A184" s="31"/>
      <c r="B184" s="148"/>
      <c r="C184" s="196" t="s">
        <v>383</v>
      </c>
      <c r="D184" s="196" t="s">
        <v>196</v>
      </c>
      <c r="E184" s="197" t="s">
        <v>403</v>
      </c>
      <c r="F184" s="198" t="s">
        <v>404</v>
      </c>
      <c r="G184" s="199" t="s">
        <v>347</v>
      </c>
      <c r="H184" s="200">
        <v>33.09</v>
      </c>
      <c r="I184" s="149"/>
      <c r="J184" s="183">
        <f>ROUND(I184*H184,2)</f>
        <v>0</v>
      </c>
      <c r="K184" s="150"/>
      <c r="L184" s="32"/>
      <c r="M184" s="151" t="s">
        <v>1</v>
      </c>
      <c r="N184" s="152" t="s">
        <v>50</v>
      </c>
      <c r="O184" s="57"/>
      <c r="P184" s="153">
        <f>O184*H184</f>
        <v>0</v>
      </c>
      <c r="Q184" s="153">
        <v>0</v>
      </c>
      <c r="R184" s="153">
        <f>Q184*H184</f>
        <v>0</v>
      </c>
      <c r="S184" s="153">
        <v>0</v>
      </c>
      <c r="T184" s="154">
        <f>S184*H184</f>
        <v>0</v>
      </c>
      <c r="U184" s="31"/>
      <c r="V184" s="31"/>
      <c r="W184" s="31"/>
      <c r="X184" s="31"/>
      <c r="Y184" s="31"/>
      <c r="Z184" s="31"/>
      <c r="AA184" s="31"/>
      <c r="AB184" s="31"/>
      <c r="AC184" s="31"/>
      <c r="AD184" s="31"/>
      <c r="AE184" s="31"/>
      <c r="AR184" s="155" t="s">
        <v>208</v>
      </c>
      <c r="AT184" s="155" t="s">
        <v>196</v>
      </c>
      <c r="AU184" s="155" t="s">
        <v>96</v>
      </c>
      <c r="AY184" s="15" t="s">
        <v>195</v>
      </c>
      <c r="BE184" s="156">
        <f>IF(N184="základní",J184,0)</f>
        <v>0</v>
      </c>
      <c r="BF184" s="156">
        <f>IF(N184="snížená",J184,0)</f>
        <v>0</v>
      </c>
      <c r="BG184" s="156">
        <f>IF(N184="zákl. přenesená",J184,0)</f>
        <v>0</v>
      </c>
      <c r="BH184" s="156">
        <f>IF(N184="sníž. přenesená",J184,0)</f>
        <v>0</v>
      </c>
      <c r="BI184" s="156">
        <f>IF(N184="nulová",J184,0)</f>
        <v>0</v>
      </c>
      <c r="BJ184" s="15" t="s">
        <v>93</v>
      </c>
      <c r="BK184" s="156">
        <f>ROUND(I184*H184,2)</f>
        <v>0</v>
      </c>
      <c r="BL184" s="15" t="s">
        <v>208</v>
      </c>
      <c r="BM184" s="155" t="s">
        <v>405</v>
      </c>
    </row>
    <row r="185" spans="1:47" s="2" customFormat="1" ht="39">
      <c r="A185" s="31"/>
      <c r="B185" s="32"/>
      <c r="C185" s="184"/>
      <c r="D185" s="201" t="s">
        <v>202</v>
      </c>
      <c r="E185" s="184"/>
      <c r="F185" s="202" t="s">
        <v>406</v>
      </c>
      <c r="G185" s="184"/>
      <c r="H185" s="184"/>
      <c r="I185" s="157"/>
      <c r="J185" s="184"/>
      <c r="K185" s="31"/>
      <c r="L185" s="32"/>
      <c r="M185" s="158"/>
      <c r="N185" s="159"/>
      <c r="O185" s="57"/>
      <c r="P185" s="57"/>
      <c r="Q185" s="57"/>
      <c r="R185" s="57"/>
      <c r="S185" s="57"/>
      <c r="T185" s="58"/>
      <c r="U185" s="31"/>
      <c r="V185" s="31"/>
      <c r="W185" s="31"/>
      <c r="X185" s="31"/>
      <c r="Y185" s="31"/>
      <c r="Z185" s="31"/>
      <c r="AA185" s="31"/>
      <c r="AB185" s="31"/>
      <c r="AC185" s="31"/>
      <c r="AD185" s="31"/>
      <c r="AE185" s="31"/>
      <c r="AT185" s="15" t="s">
        <v>202</v>
      </c>
      <c r="AU185" s="15" t="s">
        <v>96</v>
      </c>
    </row>
    <row r="186" spans="2:51" s="13" customFormat="1" ht="12">
      <c r="B186" s="160"/>
      <c r="C186" s="186"/>
      <c r="D186" s="201" t="s">
        <v>257</v>
      </c>
      <c r="E186" s="203" t="s">
        <v>1</v>
      </c>
      <c r="F186" s="204" t="s">
        <v>949</v>
      </c>
      <c r="G186" s="186"/>
      <c r="H186" s="205">
        <v>-29.31</v>
      </c>
      <c r="I186" s="162"/>
      <c r="J186" s="186"/>
      <c r="L186" s="160"/>
      <c r="M186" s="163"/>
      <c r="N186" s="164"/>
      <c r="O186" s="164"/>
      <c r="P186" s="164"/>
      <c r="Q186" s="164"/>
      <c r="R186" s="164"/>
      <c r="S186" s="164"/>
      <c r="T186" s="165"/>
      <c r="AT186" s="161" t="s">
        <v>257</v>
      </c>
      <c r="AU186" s="161" t="s">
        <v>96</v>
      </c>
      <c r="AV186" s="13" t="s">
        <v>96</v>
      </c>
      <c r="AW186" s="13" t="s">
        <v>40</v>
      </c>
      <c r="AX186" s="13" t="s">
        <v>85</v>
      </c>
      <c r="AY186" s="161" t="s">
        <v>195</v>
      </c>
    </row>
    <row r="187" spans="2:51" s="13" customFormat="1" ht="12">
      <c r="B187" s="160"/>
      <c r="C187" s="186"/>
      <c r="D187" s="201" t="s">
        <v>257</v>
      </c>
      <c r="E187" s="203" t="s">
        <v>1</v>
      </c>
      <c r="F187" s="204" t="s">
        <v>947</v>
      </c>
      <c r="G187" s="186"/>
      <c r="H187" s="205">
        <v>75.6</v>
      </c>
      <c r="I187" s="162"/>
      <c r="J187" s="186"/>
      <c r="L187" s="160"/>
      <c r="M187" s="163"/>
      <c r="N187" s="164"/>
      <c r="O187" s="164"/>
      <c r="P187" s="164"/>
      <c r="Q187" s="164"/>
      <c r="R187" s="164"/>
      <c r="S187" s="164"/>
      <c r="T187" s="165"/>
      <c r="AT187" s="161" t="s">
        <v>257</v>
      </c>
      <c r="AU187" s="161" t="s">
        <v>96</v>
      </c>
      <c r="AV187" s="13" t="s">
        <v>96</v>
      </c>
      <c r="AW187" s="13" t="s">
        <v>40</v>
      </c>
      <c r="AX187" s="13" t="s">
        <v>85</v>
      </c>
      <c r="AY187" s="161" t="s">
        <v>195</v>
      </c>
    </row>
    <row r="188" spans="2:51" s="13" customFormat="1" ht="12">
      <c r="B188" s="160"/>
      <c r="C188" s="186"/>
      <c r="D188" s="201" t="s">
        <v>257</v>
      </c>
      <c r="E188" s="203" t="s">
        <v>1</v>
      </c>
      <c r="F188" s="204" t="s">
        <v>948</v>
      </c>
      <c r="G188" s="186"/>
      <c r="H188" s="205">
        <v>-13.2</v>
      </c>
      <c r="I188" s="162"/>
      <c r="J188" s="186"/>
      <c r="L188" s="160"/>
      <c r="M188" s="163"/>
      <c r="N188" s="164"/>
      <c r="O188" s="164"/>
      <c r="P188" s="164"/>
      <c r="Q188" s="164"/>
      <c r="R188" s="164"/>
      <c r="S188" s="164"/>
      <c r="T188" s="165"/>
      <c r="AT188" s="161" t="s">
        <v>257</v>
      </c>
      <c r="AU188" s="161" t="s">
        <v>96</v>
      </c>
      <c r="AV188" s="13" t="s">
        <v>96</v>
      </c>
      <c r="AW188" s="13" t="s">
        <v>40</v>
      </c>
      <c r="AX188" s="13" t="s">
        <v>85</v>
      </c>
      <c r="AY188" s="161" t="s">
        <v>195</v>
      </c>
    </row>
    <row r="189" spans="1:65" s="2" customFormat="1" ht="33" customHeight="1">
      <c r="A189" s="31"/>
      <c r="B189" s="148"/>
      <c r="C189" s="196" t="s">
        <v>388</v>
      </c>
      <c r="D189" s="196" t="s">
        <v>196</v>
      </c>
      <c r="E189" s="197" t="s">
        <v>415</v>
      </c>
      <c r="F189" s="198" t="s">
        <v>416</v>
      </c>
      <c r="G189" s="199" t="s">
        <v>347</v>
      </c>
      <c r="H189" s="200">
        <v>14.65</v>
      </c>
      <c r="I189" s="149"/>
      <c r="J189" s="183">
        <f>ROUND(I189*H189,2)</f>
        <v>0</v>
      </c>
      <c r="K189" s="150"/>
      <c r="L189" s="32"/>
      <c r="M189" s="151" t="s">
        <v>1</v>
      </c>
      <c r="N189" s="152" t="s">
        <v>50</v>
      </c>
      <c r="O189" s="57"/>
      <c r="P189" s="153">
        <f>O189*H189</f>
        <v>0</v>
      </c>
      <c r="Q189" s="153">
        <v>0</v>
      </c>
      <c r="R189" s="153">
        <f>Q189*H189</f>
        <v>0</v>
      </c>
      <c r="S189" s="153">
        <v>0</v>
      </c>
      <c r="T189" s="154">
        <f>S189*H189</f>
        <v>0</v>
      </c>
      <c r="U189" s="31"/>
      <c r="V189" s="31"/>
      <c r="W189" s="31"/>
      <c r="X189" s="31"/>
      <c r="Y189" s="31"/>
      <c r="Z189" s="31"/>
      <c r="AA189" s="31"/>
      <c r="AB189" s="31"/>
      <c r="AC189" s="31"/>
      <c r="AD189" s="31"/>
      <c r="AE189" s="31"/>
      <c r="AR189" s="155" t="s">
        <v>208</v>
      </c>
      <c r="AT189" s="155" t="s">
        <v>196</v>
      </c>
      <c r="AU189" s="155" t="s">
        <v>96</v>
      </c>
      <c r="AY189" s="15" t="s">
        <v>195</v>
      </c>
      <c r="BE189" s="156">
        <f>IF(N189="základní",J189,0)</f>
        <v>0</v>
      </c>
      <c r="BF189" s="156">
        <f>IF(N189="snížená",J189,0)</f>
        <v>0</v>
      </c>
      <c r="BG189" s="156">
        <f>IF(N189="zákl. přenesená",J189,0)</f>
        <v>0</v>
      </c>
      <c r="BH189" s="156">
        <f>IF(N189="sníž. přenesená",J189,0)</f>
        <v>0</v>
      </c>
      <c r="BI189" s="156">
        <f>IF(N189="nulová",J189,0)</f>
        <v>0</v>
      </c>
      <c r="BJ189" s="15" t="s">
        <v>93</v>
      </c>
      <c r="BK189" s="156">
        <f>ROUND(I189*H189,2)</f>
        <v>0</v>
      </c>
      <c r="BL189" s="15" t="s">
        <v>208</v>
      </c>
      <c r="BM189" s="155" t="s">
        <v>417</v>
      </c>
    </row>
    <row r="190" spans="1:47" s="2" customFormat="1" ht="39">
      <c r="A190" s="31"/>
      <c r="B190" s="32"/>
      <c r="C190" s="184"/>
      <c r="D190" s="201" t="s">
        <v>202</v>
      </c>
      <c r="E190" s="184"/>
      <c r="F190" s="202" t="s">
        <v>418</v>
      </c>
      <c r="G190" s="184"/>
      <c r="H190" s="184"/>
      <c r="I190" s="157"/>
      <c r="J190" s="184"/>
      <c r="K190" s="31"/>
      <c r="L190" s="32"/>
      <c r="M190" s="158"/>
      <c r="N190" s="159"/>
      <c r="O190" s="57"/>
      <c r="P190" s="57"/>
      <c r="Q190" s="57"/>
      <c r="R190" s="57"/>
      <c r="S190" s="57"/>
      <c r="T190" s="58"/>
      <c r="U190" s="31"/>
      <c r="V190" s="31"/>
      <c r="W190" s="31"/>
      <c r="X190" s="31"/>
      <c r="Y190" s="31"/>
      <c r="Z190" s="31"/>
      <c r="AA190" s="31"/>
      <c r="AB190" s="31"/>
      <c r="AC190" s="31"/>
      <c r="AD190" s="31"/>
      <c r="AE190" s="31"/>
      <c r="AT190" s="15" t="s">
        <v>202</v>
      </c>
      <c r="AU190" s="15" t="s">
        <v>96</v>
      </c>
    </row>
    <row r="191" spans="2:51" s="13" customFormat="1" ht="12">
      <c r="B191" s="160"/>
      <c r="C191" s="186"/>
      <c r="D191" s="201" t="s">
        <v>257</v>
      </c>
      <c r="E191" s="203" t="s">
        <v>1</v>
      </c>
      <c r="F191" s="204" t="s">
        <v>950</v>
      </c>
      <c r="G191" s="186"/>
      <c r="H191" s="205">
        <v>14.65</v>
      </c>
      <c r="I191" s="162"/>
      <c r="J191" s="186"/>
      <c r="L191" s="160"/>
      <c r="M191" s="163"/>
      <c r="N191" s="164"/>
      <c r="O191" s="164"/>
      <c r="P191" s="164"/>
      <c r="Q191" s="164"/>
      <c r="R191" s="164"/>
      <c r="S191" s="164"/>
      <c r="T191" s="165"/>
      <c r="AT191" s="161" t="s">
        <v>257</v>
      </c>
      <c r="AU191" s="161" t="s">
        <v>96</v>
      </c>
      <c r="AV191" s="13" t="s">
        <v>96</v>
      </c>
      <c r="AW191" s="13" t="s">
        <v>40</v>
      </c>
      <c r="AX191" s="13" t="s">
        <v>93</v>
      </c>
      <c r="AY191" s="161" t="s">
        <v>195</v>
      </c>
    </row>
    <row r="192" spans="1:65" s="2" customFormat="1" ht="37.9" customHeight="1">
      <c r="A192" s="31"/>
      <c r="B192" s="148"/>
      <c r="C192" s="196" t="s">
        <v>395</v>
      </c>
      <c r="D192" s="196" t="s">
        <v>196</v>
      </c>
      <c r="E192" s="197" t="s">
        <v>421</v>
      </c>
      <c r="F192" s="198" t="s">
        <v>422</v>
      </c>
      <c r="G192" s="199" t="s">
        <v>347</v>
      </c>
      <c r="H192" s="200">
        <v>117.2</v>
      </c>
      <c r="I192" s="149"/>
      <c r="J192" s="183">
        <f>ROUND(I192*H192,2)</f>
        <v>0</v>
      </c>
      <c r="K192" s="150"/>
      <c r="L192" s="32"/>
      <c r="M192" s="151" t="s">
        <v>1</v>
      </c>
      <c r="N192" s="152" t="s">
        <v>50</v>
      </c>
      <c r="O192" s="57"/>
      <c r="P192" s="153">
        <f>O192*H192</f>
        <v>0</v>
      </c>
      <c r="Q192" s="153">
        <v>0</v>
      </c>
      <c r="R192" s="153">
        <f>Q192*H192</f>
        <v>0</v>
      </c>
      <c r="S192" s="153">
        <v>0</v>
      </c>
      <c r="T192" s="154">
        <f>S192*H192</f>
        <v>0</v>
      </c>
      <c r="U192" s="31"/>
      <c r="V192" s="31"/>
      <c r="W192" s="31"/>
      <c r="X192" s="31"/>
      <c r="Y192" s="31"/>
      <c r="Z192" s="31"/>
      <c r="AA192" s="31"/>
      <c r="AB192" s="31"/>
      <c r="AC192" s="31"/>
      <c r="AD192" s="31"/>
      <c r="AE192" s="31"/>
      <c r="AR192" s="155" t="s">
        <v>208</v>
      </c>
      <c r="AT192" s="155" t="s">
        <v>196</v>
      </c>
      <c r="AU192" s="155" t="s">
        <v>96</v>
      </c>
      <c r="AY192" s="15" t="s">
        <v>195</v>
      </c>
      <c r="BE192" s="156">
        <f>IF(N192="základní",J192,0)</f>
        <v>0</v>
      </c>
      <c r="BF192" s="156">
        <f>IF(N192="snížená",J192,0)</f>
        <v>0</v>
      </c>
      <c r="BG192" s="156">
        <f>IF(N192="zákl. přenesená",J192,0)</f>
        <v>0</v>
      </c>
      <c r="BH192" s="156">
        <f>IF(N192="sníž. přenesená",J192,0)</f>
        <v>0</v>
      </c>
      <c r="BI192" s="156">
        <f>IF(N192="nulová",J192,0)</f>
        <v>0</v>
      </c>
      <c r="BJ192" s="15" t="s">
        <v>93</v>
      </c>
      <c r="BK192" s="156">
        <f>ROUND(I192*H192,2)</f>
        <v>0</v>
      </c>
      <c r="BL192" s="15" t="s">
        <v>208</v>
      </c>
      <c r="BM192" s="155" t="s">
        <v>423</v>
      </c>
    </row>
    <row r="193" spans="1:47" s="2" customFormat="1" ht="48.75">
      <c r="A193" s="31"/>
      <c r="B193" s="32"/>
      <c r="C193" s="184"/>
      <c r="D193" s="201" t="s">
        <v>202</v>
      </c>
      <c r="E193" s="184"/>
      <c r="F193" s="202" t="s">
        <v>424</v>
      </c>
      <c r="G193" s="184"/>
      <c r="H193" s="184"/>
      <c r="I193" s="157"/>
      <c r="J193" s="184"/>
      <c r="K193" s="31"/>
      <c r="L193" s="32"/>
      <c r="M193" s="158"/>
      <c r="N193" s="159"/>
      <c r="O193" s="57"/>
      <c r="P193" s="57"/>
      <c r="Q193" s="57"/>
      <c r="R193" s="57"/>
      <c r="S193" s="57"/>
      <c r="T193" s="58"/>
      <c r="U193" s="31"/>
      <c r="V193" s="31"/>
      <c r="W193" s="31"/>
      <c r="X193" s="31"/>
      <c r="Y193" s="31"/>
      <c r="Z193" s="31"/>
      <c r="AA193" s="31"/>
      <c r="AB193" s="31"/>
      <c r="AC193" s="31"/>
      <c r="AD193" s="31"/>
      <c r="AE193" s="31"/>
      <c r="AT193" s="15" t="s">
        <v>202</v>
      </c>
      <c r="AU193" s="15" t="s">
        <v>96</v>
      </c>
    </row>
    <row r="194" spans="2:51" s="13" customFormat="1" ht="12">
      <c r="B194" s="160"/>
      <c r="C194" s="186"/>
      <c r="D194" s="201" t="s">
        <v>257</v>
      </c>
      <c r="E194" s="203" t="s">
        <v>1</v>
      </c>
      <c r="F194" s="204" t="s">
        <v>951</v>
      </c>
      <c r="G194" s="186"/>
      <c r="H194" s="205">
        <v>117.2</v>
      </c>
      <c r="I194" s="162"/>
      <c r="J194" s="186"/>
      <c r="L194" s="160"/>
      <c r="M194" s="163"/>
      <c r="N194" s="164"/>
      <c r="O194" s="164"/>
      <c r="P194" s="164"/>
      <c r="Q194" s="164"/>
      <c r="R194" s="164"/>
      <c r="S194" s="164"/>
      <c r="T194" s="165"/>
      <c r="AT194" s="161" t="s">
        <v>257</v>
      </c>
      <c r="AU194" s="161" t="s">
        <v>96</v>
      </c>
      <c r="AV194" s="13" t="s">
        <v>96</v>
      </c>
      <c r="AW194" s="13" t="s">
        <v>40</v>
      </c>
      <c r="AX194" s="13" t="s">
        <v>93</v>
      </c>
      <c r="AY194" s="161" t="s">
        <v>195</v>
      </c>
    </row>
    <row r="195" spans="1:65" s="2" customFormat="1" ht="16.5" customHeight="1">
      <c r="A195" s="31"/>
      <c r="B195" s="148"/>
      <c r="C195" s="196" t="s">
        <v>402</v>
      </c>
      <c r="D195" s="196" t="s">
        <v>196</v>
      </c>
      <c r="E195" s="197" t="s">
        <v>427</v>
      </c>
      <c r="F195" s="198" t="s">
        <v>428</v>
      </c>
      <c r="G195" s="199" t="s">
        <v>347</v>
      </c>
      <c r="H195" s="200">
        <v>14.65</v>
      </c>
      <c r="I195" s="149"/>
      <c r="J195" s="183">
        <f>ROUND(I195*H195,2)</f>
        <v>0</v>
      </c>
      <c r="K195" s="150"/>
      <c r="L195" s="32"/>
      <c r="M195" s="151" t="s">
        <v>1</v>
      </c>
      <c r="N195" s="152" t="s">
        <v>50</v>
      </c>
      <c r="O195" s="57"/>
      <c r="P195" s="153">
        <f>O195*H195</f>
        <v>0</v>
      </c>
      <c r="Q195" s="153">
        <v>0</v>
      </c>
      <c r="R195" s="153">
        <f>Q195*H195</f>
        <v>0</v>
      </c>
      <c r="S195" s="153">
        <v>0</v>
      </c>
      <c r="T195" s="154">
        <f>S195*H195</f>
        <v>0</v>
      </c>
      <c r="U195" s="31"/>
      <c r="V195" s="31"/>
      <c r="W195" s="31"/>
      <c r="X195" s="31"/>
      <c r="Y195" s="31"/>
      <c r="Z195" s="31"/>
      <c r="AA195" s="31"/>
      <c r="AB195" s="31"/>
      <c r="AC195" s="31"/>
      <c r="AD195" s="31"/>
      <c r="AE195" s="31"/>
      <c r="AR195" s="155" t="s">
        <v>208</v>
      </c>
      <c r="AT195" s="155" t="s">
        <v>196</v>
      </c>
      <c r="AU195" s="155" t="s">
        <v>96</v>
      </c>
      <c r="AY195" s="15" t="s">
        <v>195</v>
      </c>
      <c r="BE195" s="156">
        <f>IF(N195="základní",J195,0)</f>
        <v>0</v>
      </c>
      <c r="BF195" s="156">
        <f>IF(N195="snížená",J195,0)</f>
        <v>0</v>
      </c>
      <c r="BG195" s="156">
        <f>IF(N195="zákl. přenesená",J195,0)</f>
        <v>0</v>
      </c>
      <c r="BH195" s="156">
        <f>IF(N195="sníž. přenesená",J195,0)</f>
        <v>0</v>
      </c>
      <c r="BI195" s="156">
        <f>IF(N195="nulová",J195,0)</f>
        <v>0</v>
      </c>
      <c r="BJ195" s="15" t="s">
        <v>93</v>
      </c>
      <c r="BK195" s="156">
        <f>ROUND(I195*H195,2)</f>
        <v>0</v>
      </c>
      <c r="BL195" s="15" t="s">
        <v>208</v>
      </c>
      <c r="BM195" s="155" t="s">
        <v>952</v>
      </c>
    </row>
    <row r="196" spans="1:47" s="2" customFormat="1" ht="19.5">
      <c r="A196" s="31"/>
      <c r="B196" s="32"/>
      <c r="C196" s="184"/>
      <c r="D196" s="201" t="s">
        <v>202</v>
      </c>
      <c r="E196" s="184"/>
      <c r="F196" s="202" t="s">
        <v>430</v>
      </c>
      <c r="G196" s="184"/>
      <c r="H196" s="184"/>
      <c r="I196" s="157"/>
      <c r="J196" s="184"/>
      <c r="K196" s="31"/>
      <c r="L196" s="32"/>
      <c r="M196" s="158"/>
      <c r="N196" s="159"/>
      <c r="O196" s="57"/>
      <c r="P196" s="57"/>
      <c r="Q196" s="57"/>
      <c r="R196" s="57"/>
      <c r="S196" s="57"/>
      <c r="T196" s="58"/>
      <c r="U196" s="31"/>
      <c r="V196" s="31"/>
      <c r="W196" s="31"/>
      <c r="X196" s="31"/>
      <c r="Y196" s="31"/>
      <c r="Z196" s="31"/>
      <c r="AA196" s="31"/>
      <c r="AB196" s="31"/>
      <c r="AC196" s="31"/>
      <c r="AD196" s="31"/>
      <c r="AE196" s="31"/>
      <c r="AT196" s="15" t="s">
        <v>202</v>
      </c>
      <c r="AU196" s="15" t="s">
        <v>96</v>
      </c>
    </row>
    <row r="197" spans="2:51" s="13" customFormat="1" ht="12">
      <c r="B197" s="160"/>
      <c r="C197" s="186"/>
      <c r="D197" s="201" t="s">
        <v>257</v>
      </c>
      <c r="E197" s="203" t="s">
        <v>1</v>
      </c>
      <c r="F197" s="204" t="s">
        <v>950</v>
      </c>
      <c r="G197" s="186"/>
      <c r="H197" s="205">
        <v>14.65</v>
      </c>
      <c r="I197" s="162"/>
      <c r="J197" s="186"/>
      <c r="L197" s="160"/>
      <c r="M197" s="163"/>
      <c r="N197" s="164"/>
      <c r="O197" s="164"/>
      <c r="P197" s="164"/>
      <c r="Q197" s="164"/>
      <c r="R197" s="164"/>
      <c r="S197" s="164"/>
      <c r="T197" s="165"/>
      <c r="AT197" s="161" t="s">
        <v>257</v>
      </c>
      <c r="AU197" s="161" t="s">
        <v>96</v>
      </c>
      <c r="AV197" s="13" t="s">
        <v>96</v>
      </c>
      <c r="AW197" s="13" t="s">
        <v>40</v>
      </c>
      <c r="AX197" s="13" t="s">
        <v>93</v>
      </c>
      <c r="AY197" s="161" t="s">
        <v>195</v>
      </c>
    </row>
    <row r="198" spans="1:65" s="2" customFormat="1" ht="33" customHeight="1">
      <c r="A198" s="31"/>
      <c r="B198" s="148"/>
      <c r="C198" s="196" t="s">
        <v>7</v>
      </c>
      <c r="D198" s="196" t="s">
        <v>196</v>
      </c>
      <c r="E198" s="197" t="s">
        <v>433</v>
      </c>
      <c r="F198" s="198" t="s">
        <v>434</v>
      </c>
      <c r="G198" s="199" t="s">
        <v>330</v>
      </c>
      <c r="H198" s="200">
        <v>29.3</v>
      </c>
      <c r="I198" s="149"/>
      <c r="J198" s="183">
        <f>ROUND(I198*H198,2)</f>
        <v>0</v>
      </c>
      <c r="K198" s="150"/>
      <c r="L198" s="32"/>
      <c r="M198" s="151" t="s">
        <v>1</v>
      </c>
      <c r="N198" s="152" t="s">
        <v>50</v>
      </c>
      <c r="O198" s="57"/>
      <c r="P198" s="153">
        <f>O198*H198</f>
        <v>0</v>
      </c>
      <c r="Q198" s="153">
        <v>0</v>
      </c>
      <c r="R198" s="153">
        <f>Q198*H198</f>
        <v>0</v>
      </c>
      <c r="S198" s="153">
        <v>0</v>
      </c>
      <c r="T198" s="154">
        <f>S198*H198</f>
        <v>0</v>
      </c>
      <c r="U198" s="31"/>
      <c r="V198" s="31"/>
      <c r="W198" s="31"/>
      <c r="X198" s="31"/>
      <c r="Y198" s="31"/>
      <c r="Z198" s="31"/>
      <c r="AA198" s="31"/>
      <c r="AB198" s="31"/>
      <c r="AC198" s="31"/>
      <c r="AD198" s="31"/>
      <c r="AE198" s="31"/>
      <c r="AR198" s="155" t="s">
        <v>208</v>
      </c>
      <c r="AT198" s="155" t="s">
        <v>196</v>
      </c>
      <c r="AU198" s="155" t="s">
        <v>96</v>
      </c>
      <c r="AY198" s="15" t="s">
        <v>195</v>
      </c>
      <c r="BE198" s="156">
        <f>IF(N198="základní",J198,0)</f>
        <v>0</v>
      </c>
      <c r="BF198" s="156">
        <f>IF(N198="snížená",J198,0)</f>
        <v>0</v>
      </c>
      <c r="BG198" s="156">
        <f>IF(N198="zákl. přenesená",J198,0)</f>
        <v>0</v>
      </c>
      <c r="BH198" s="156">
        <f>IF(N198="sníž. přenesená",J198,0)</f>
        <v>0</v>
      </c>
      <c r="BI198" s="156">
        <f>IF(N198="nulová",J198,0)</f>
        <v>0</v>
      </c>
      <c r="BJ198" s="15" t="s">
        <v>93</v>
      </c>
      <c r="BK198" s="156">
        <f>ROUND(I198*H198,2)</f>
        <v>0</v>
      </c>
      <c r="BL198" s="15" t="s">
        <v>208</v>
      </c>
      <c r="BM198" s="155" t="s">
        <v>435</v>
      </c>
    </row>
    <row r="199" spans="1:47" s="2" customFormat="1" ht="29.25">
      <c r="A199" s="31"/>
      <c r="B199" s="32"/>
      <c r="C199" s="184"/>
      <c r="D199" s="201" t="s">
        <v>202</v>
      </c>
      <c r="E199" s="184"/>
      <c r="F199" s="202" t="s">
        <v>436</v>
      </c>
      <c r="G199" s="184"/>
      <c r="H199" s="184"/>
      <c r="I199" s="157"/>
      <c r="J199" s="184"/>
      <c r="K199" s="31"/>
      <c r="L199" s="32"/>
      <c r="M199" s="158"/>
      <c r="N199" s="159"/>
      <c r="O199" s="57"/>
      <c r="P199" s="57"/>
      <c r="Q199" s="57"/>
      <c r="R199" s="57"/>
      <c r="S199" s="57"/>
      <c r="T199" s="58"/>
      <c r="U199" s="31"/>
      <c r="V199" s="31"/>
      <c r="W199" s="31"/>
      <c r="X199" s="31"/>
      <c r="Y199" s="31"/>
      <c r="Z199" s="31"/>
      <c r="AA199" s="31"/>
      <c r="AB199" s="31"/>
      <c r="AC199" s="31"/>
      <c r="AD199" s="31"/>
      <c r="AE199" s="31"/>
      <c r="AT199" s="15" t="s">
        <v>202</v>
      </c>
      <c r="AU199" s="15" t="s">
        <v>96</v>
      </c>
    </row>
    <row r="200" spans="2:51" s="13" customFormat="1" ht="12">
      <c r="B200" s="160"/>
      <c r="C200" s="186"/>
      <c r="D200" s="201" t="s">
        <v>257</v>
      </c>
      <c r="E200" s="203" t="s">
        <v>1</v>
      </c>
      <c r="F200" s="204" t="s">
        <v>953</v>
      </c>
      <c r="G200" s="186"/>
      <c r="H200" s="205">
        <v>29.3</v>
      </c>
      <c r="I200" s="162"/>
      <c r="J200" s="186"/>
      <c r="L200" s="160"/>
      <c r="M200" s="163"/>
      <c r="N200" s="164"/>
      <c r="O200" s="164"/>
      <c r="P200" s="164"/>
      <c r="Q200" s="164"/>
      <c r="R200" s="164"/>
      <c r="S200" s="164"/>
      <c r="T200" s="165"/>
      <c r="AT200" s="161" t="s">
        <v>257</v>
      </c>
      <c r="AU200" s="161" t="s">
        <v>96</v>
      </c>
      <c r="AV200" s="13" t="s">
        <v>96</v>
      </c>
      <c r="AW200" s="13" t="s">
        <v>40</v>
      </c>
      <c r="AX200" s="13" t="s">
        <v>93</v>
      </c>
      <c r="AY200" s="161" t="s">
        <v>195</v>
      </c>
    </row>
    <row r="201" spans="1:65" s="2" customFormat="1" ht="24.2" customHeight="1">
      <c r="A201" s="31"/>
      <c r="B201" s="148"/>
      <c r="C201" s="196" t="s">
        <v>414</v>
      </c>
      <c r="D201" s="196" t="s">
        <v>196</v>
      </c>
      <c r="E201" s="197" t="s">
        <v>439</v>
      </c>
      <c r="F201" s="198" t="s">
        <v>440</v>
      </c>
      <c r="G201" s="199" t="s">
        <v>347</v>
      </c>
      <c r="H201" s="200">
        <v>15.25</v>
      </c>
      <c r="I201" s="149"/>
      <c r="J201" s="183">
        <f>ROUND(I201*H201,2)</f>
        <v>0</v>
      </c>
      <c r="K201" s="150"/>
      <c r="L201" s="32"/>
      <c r="M201" s="151" t="s">
        <v>1</v>
      </c>
      <c r="N201" s="152" t="s">
        <v>50</v>
      </c>
      <c r="O201" s="57"/>
      <c r="P201" s="153">
        <f>O201*H201</f>
        <v>0</v>
      </c>
      <c r="Q201" s="153">
        <v>0</v>
      </c>
      <c r="R201" s="153">
        <f>Q201*H201</f>
        <v>0</v>
      </c>
      <c r="S201" s="153">
        <v>0</v>
      </c>
      <c r="T201" s="154">
        <f>S201*H201</f>
        <v>0</v>
      </c>
      <c r="U201" s="31"/>
      <c r="V201" s="31"/>
      <c r="W201" s="31"/>
      <c r="X201" s="31"/>
      <c r="Y201" s="31"/>
      <c r="Z201" s="31"/>
      <c r="AA201" s="31"/>
      <c r="AB201" s="31"/>
      <c r="AC201" s="31"/>
      <c r="AD201" s="31"/>
      <c r="AE201" s="31"/>
      <c r="AR201" s="155" t="s">
        <v>208</v>
      </c>
      <c r="AT201" s="155" t="s">
        <v>196</v>
      </c>
      <c r="AU201" s="155" t="s">
        <v>96</v>
      </c>
      <c r="AY201" s="15" t="s">
        <v>195</v>
      </c>
      <c r="BE201" s="156">
        <f>IF(N201="základní",J201,0)</f>
        <v>0</v>
      </c>
      <c r="BF201" s="156">
        <f>IF(N201="snížená",J201,0)</f>
        <v>0</v>
      </c>
      <c r="BG201" s="156">
        <f>IF(N201="zákl. přenesená",J201,0)</f>
        <v>0</v>
      </c>
      <c r="BH201" s="156">
        <f>IF(N201="sníž. přenesená",J201,0)</f>
        <v>0</v>
      </c>
      <c r="BI201" s="156">
        <f>IF(N201="nulová",J201,0)</f>
        <v>0</v>
      </c>
      <c r="BJ201" s="15" t="s">
        <v>93</v>
      </c>
      <c r="BK201" s="156">
        <f>ROUND(I201*H201,2)</f>
        <v>0</v>
      </c>
      <c r="BL201" s="15" t="s">
        <v>208</v>
      </c>
      <c r="BM201" s="155" t="s">
        <v>441</v>
      </c>
    </row>
    <row r="202" spans="1:47" s="2" customFormat="1" ht="29.25">
      <c r="A202" s="31"/>
      <c r="B202" s="32"/>
      <c r="C202" s="184"/>
      <c r="D202" s="201" t="s">
        <v>202</v>
      </c>
      <c r="E202" s="184"/>
      <c r="F202" s="202" t="s">
        <v>442</v>
      </c>
      <c r="G202" s="184"/>
      <c r="H202" s="184"/>
      <c r="I202" s="157"/>
      <c r="J202" s="184"/>
      <c r="K202" s="31"/>
      <c r="L202" s="32"/>
      <c r="M202" s="158"/>
      <c r="N202" s="159"/>
      <c r="O202" s="57"/>
      <c r="P202" s="57"/>
      <c r="Q202" s="57"/>
      <c r="R202" s="57"/>
      <c r="S202" s="57"/>
      <c r="T202" s="58"/>
      <c r="U202" s="31"/>
      <c r="V202" s="31"/>
      <c r="W202" s="31"/>
      <c r="X202" s="31"/>
      <c r="Y202" s="31"/>
      <c r="Z202" s="31"/>
      <c r="AA202" s="31"/>
      <c r="AB202" s="31"/>
      <c r="AC202" s="31"/>
      <c r="AD202" s="31"/>
      <c r="AE202" s="31"/>
      <c r="AT202" s="15" t="s">
        <v>202</v>
      </c>
      <c r="AU202" s="15" t="s">
        <v>96</v>
      </c>
    </row>
    <row r="203" spans="2:51" s="13" customFormat="1" ht="12">
      <c r="B203" s="160"/>
      <c r="C203" s="186"/>
      <c r="D203" s="201" t="s">
        <v>257</v>
      </c>
      <c r="E203" s="203" t="s">
        <v>1</v>
      </c>
      <c r="F203" s="204" t="s">
        <v>954</v>
      </c>
      <c r="G203" s="186"/>
      <c r="H203" s="205">
        <v>37.8</v>
      </c>
      <c r="I203" s="162"/>
      <c r="J203" s="186"/>
      <c r="L203" s="160"/>
      <c r="M203" s="163"/>
      <c r="N203" s="164"/>
      <c r="O203" s="164"/>
      <c r="P203" s="164"/>
      <c r="Q203" s="164"/>
      <c r="R203" s="164"/>
      <c r="S203" s="164"/>
      <c r="T203" s="165"/>
      <c r="AT203" s="161" t="s">
        <v>257</v>
      </c>
      <c r="AU203" s="161" t="s">
        <v>96</v>
      </c>
      <c r="AV203" s="13" t="s">
        <v>96</v>
      </c>
      <c r="AW203" s="13" t="s">
        <v>40</v>
      </c>
      <c r="AX203" s="13" t="s">
        <v>85</v>
      </c>
      <c r="AY203" s="161" t="s">
        <v>195</v>
      </c>
    </row>
    <row r="204" spans="2:51" s="13" customFormat="1" ht="12">
      <c r="B204" s="160"/>
      <c r="C204" s="186"/>
      <c r="D204" s="201" t="s">
        <v>257</v>
      </c>
      <c r="E204" s="203" t="s">
        <v>1</v>
      </c>
      <c r="F204" s="204" t="s">
        <v>955</v>
      </c>
      <c r="G204" s="186"/>
      <c r="H204" s="205">
        <v>-8.4</v>
      </c>
      <c r="I204" s="162"/>
      <c r="J204" s="186"/>
      <c r="L204" s="160"/>
      <c r="M204" s="163"/>
      <c r="N204" s="164"/>
      <c r="O204" s="164"/>
      <c r="P204" s="164"/>
      <c r="Q204" s="164"/>
      <c r="R204" s="164"/>
      <c r="S204" s="164"/>
      <c r="T204" s="165"/>
      <c r="AT204" s="161" t="s">
        <v>257</v>
      </c>
      <c r="AU204" s="161" t="s">
        <v>96</v>
      </c>
      <c r="AV204" s="13" t="s">
        <v>96</v>
      </c>
      <c r="AW204" s="13" t="s">
        <v>40</v>
      </c>
      <c r="AX204" s="13" t="s">
        <v>85</v>
      </c>
      <c r="AY204" s="161" t="s">
        <v>195</v>
      </c>
    </row>
    <row r="205" spans="2:51" s="13" customFormat="1" ht="12">
      <c r="B205" s="160"/>
      <c r="C205" s="186"/>
      <c r="D205" s="201" t="s">
        <v>257</v>
      </c>
      <c r="E205" s="203" t="s">
        <v>1</v>
      </c>
      <c r="F205" s="204" t="s">
        <v>956</v>
      </c>
      <c r="G205" s="186"/>
      <c r="H205" s="205">
        <v>-13.65</v>
      </c>
      <c r="I205" s="162"/>
      <c r="J205" s="186"/>
      <c r="L205" s="160"/>
      <c r="M205" s="163"/>
      <c r="N205" s="164"/>
      <c r="O205" s="164"/>
      <c r="P205" s="164"/>
      <c r="Q205" s="164"/>
      <c r="R205" s="164"/>
      <c r="S205" s="164"/>
      <c r="T205" s="165"/>
      <c r="AT205" s="161" t="s">
        <v>257</v>
      </c>
      <c r="AU205" s="161" t="s">
        <v>96</v>
      </c>
      <c r="AV205" s="13" t="s">
        <v>96</v>
      </c>
      <c r="AW205" s="13" t="s">
        <v>40</v>
      </c>
      <c r="AX205" s="13" t="s">
        <v>85</v>
      </c>
      <c r="AY205" s="161" t="s">
        <v>195</v>
      </c>
    </row>
    <row r="206" spans="2:51" s="13" customFormat="1" ht="12">
      <c r="B206" s="160"/>
      <c r="C206" s="186"/>
      <c r="D206" s="201" t="s">
        <v>257</v>
      </c>
      <c r="E206" s="203" t="s">
        <v>1</v>
      </c>
      <c r="F206" s="204" t="s">
        <v>834</v>
      </c>
      <c r="G206" s="186"/>
      <c r="H206" s="205">
        <v>-0.5</v>
      </c>
      <c r="I206" s="162"/>
      <c r="J206" s="186"/>
      <c r="L206" s="160"/>
      <c r="M206" s="163"/>
      <c r="N206" s="164"/>
      <c r="O206" s="164"/>
      <c r="P206" s="164"/>
      <c r="Q206" s="164"/>
      <c r="R206" s="164"/>
      <c r="S206" s="164"/>
      <c r="T206" s="165"/>
      <c r="AT206" s="161" t="s">
        <v>257</v>
      </c>
      <c r="AU206" s="161" t="s">
        <v>96</v>
      </c>
      <c r="AV206" s="13" t="s">
        <v>96</v>
      </c>
      <c r="AW206" s="13" t="s">
        <v>40</v>
      </c>
      <c r="AX206" s="13" t="s">
        <v>85</v>
      </c>
      <c r="AY206" s="161" t="s">
        <v>195</v>
      </c>
    </row>
    <row r="207" spans="1:65" s="2" customFormat="1" ht="33" customHeight="1">
      <c r="A207" s="31"/>
      <c r="B207" s="148"/>
      <c r="C207" s="196" t="s">
        <v>420</v>
      </c>
      <c r="D207" s="196" t="s">
        <v>196</v>
      </c>
      <c r="E207" s="197" t="s">
        <v>448</v>
      </c>
      <c r="F207" s="198" t="s">
        <v>449</v>
      </c>
      <c r="G207" s="199" t="s">
        <v>347</v>
      </c>
      <c r="H207" s="200">
        <v>9.936</v>
      </c>
      <c r="I207" s="149"/>
      <c r="J207" s="183">
        <f>ROUND(I207*H207,2)</f>
        <v>0</v>
      </c>
      <c r="K207" s="150"/>
      <c r="L207" s="32"/>
      <c r="M207" s="151" t="s">
        <v>1</v>
      </c>
      <c r="N207" s="152" t="s">
        <v>50</v>
      </c>
      <c r="O207" s="57"/>
      <c r="P207" s="153">
        <f>O207*H207</f>
        <v>0</v>
      </c>
      <c r="Q207" s="153">
        <v>0</v>
      </c>
      <c r="R207" s="153">
        <f>Q207*H207</f>
        <v>0</v>
      </c>
      <c r="S207" s="153">
        <v>0</v>
      </c>
      <c r="T207" s="154">
        <f>S207*H207</f>
        <v>0</v>
      </c>
      <c r="U207" s="31"/>
      <c r="V207" s="31"/>
      <c r="W207" s="31"/>
      <c r="X207" s="31"/>
      <c r="Y207" s="31"/>
      <c r="Z207" s="31"/>
      <c r="AA207" s="31"/>
      <c r="AB207" s="31"/>
      <c r="AC207" s="31"/>
      <c r="AD207" s="31"/>
      <c r="AE207" s="31"/>
      <c r="AR207" s="155" t="s">
        <v>208</v>
      </c>
      <c r="AT207" s="155" t="s">
        <v>196</v>
      </c>
      <c r="AU207" s="155" t="s">
        <v>96</v>
      </c>
      <c r="AY207" s="15" t="s">
        <v>195</v>
      </c>
      <c r="BE207" s="156">
        <f>IF(N207="základní",J207,0)</f>
        <v>0</v>
      </c>
      <c r="BF207" s="156">
        <f>IF(N207="snížená",J207,0)</f>
        <v>0</v>
      </c>
      <c r="BG207" s="156">
        <f>IF(N207="zákl. přenesená",J207,0)</f>
        <v>0</v>
      </c>
      <c r="BH207" s="156">
        <f>IF(N207="sníž. přenesená",J207,0)</f>
        <v>0</v>
      </c>
      <c r="BI207" s="156">
        <f>IF(N207="nulová",J207,0)</f>
        <v>0</v>
      </c>
      <c r="BJ207" s="15" t="s">
        <v>93</v>
      </c>
      <c r="BK207" s="156">
        <f>ROUND(I207*H207,2)</f>
        <v>0</v>
      </c>
      <c r="BL207" s="15" t="s">
        <v>208</v>
      </c>
      <c r="BM207" s="155" t="s">
        <v>450</v>
      </c>
    </row>
    <row r="208" spans="1:47" s="2" customFormat="1" ht="39">
      <c r="A208" s="31"/>
      <c r="B208" s="32"/>
      <c r="C208" s="184"/>
      <c r="D208" s="201" t="s">
        <v>202</v>
      </c>
      <c r="E208" s="184"/>
      <c r="F208" s="202" t="s">
        <v>451</v>
      </c>
      <c r="G208" s="184"/>
      <c r="H208" s="184"/>
      <c r="I208" s="157"/>
      <c r="J208" s="184"/>
      <c r="K208" s="31"/>
      <c r="L208" s="32"/>
      <c r="M208" s="158"/>
      <c r="N208" s="159"/>
      <c r="O208" s="57"/>
      <c r="P208" s="57"/>
      <c r="Q208" s="57"/>
      <c r="R208" s="57"/>
      <c r="S208" s="57"/>
      <c r="T208" s="58"/>
      <c r="U208" s="31"/>
      <c r="V208" s="31"/>
      <c r="W208" s="31"/>
      <c r="X208" s="31"/>
      <c r="Y208" s="31"/>
      <c r="Z208" s="31"/>
      <c r="AA208" s="31"/>
      <c r="AB208" s="31"/>
      <c r="AC208" s="31"/>
      <c r="AD208" s="31"/>
      <c r="AE208" s="31"/>
      <c r="AT208" s="15" t="s">
        <v>202</v>
      </c>
      <c r="AU208" s="15" t="s">
        <v>96</v>
      </c>
    </row>
    <row r="209" spans="2:51" s="13" customFormat="1" ht="12">
      <c r="B209" s="160"/>
      <c r="C209" s="186"/>
      <c r="D209" s="201" t="s">
        <v>257</v>
      </c>
      <c r="E209" s="203" t="s">
        <v>1</v>
      </c>
      <c r="F209" s="204" t="s">
        <v>957</v>
      </c>
      <c r="G209" s="186"/>
      <c r="H209" s="205">
        <v>-1.614</v>
      </c>
      <c r="I209" s="162"/>
      <c r="J209" s="186"/>
      <c r="L209" s="160"/>
      <c r="M209" s="163"/>
      <c r="N209" s="164"/>
      <c r="O209" s="164"/>
      <c r="P209" s="164"/>
      <c r="Q209" s="164"/>
      <c r="R209" s="164"/>
      <c r="S209" s="164"/>
      <c r="T209" s="165"/>
      <c r="AT209" s="161" t="s">
        <v>257</v>
      </c>
      <c r="AU209" s="161" t="s">
        <v>96</v>
      </c>
      <c r="AV209" s="13" t="s">
        <v>96</v>
      </c>
      <c r="AW209" s="13" t="s">
        <v>40</v>
      </c>
      <c r="AX209" s="13" t="s">
        <v>85</v>
      </c>
      <c r="AY209" s="161" t="s">
        <v>195</v>
      </c>
    </row>
    <row r="210" spans="2:51" s="13" customFormat="1" ht="12">
      <c r="B210" s="160"/>
      <c r="C210" s="186"/>
      <c r="D210" s="201" t="s">
        <v>257</v>
      </c>
      <c r="E210" s="203" t="s">
        <v>1</v>
      </c>
      <c r="F210" s="204" t="s">
        <v>958</v>
      </c>
      <c r="G210" s="186"/>
      <c r="H210" s="205">
        <v>11.55</v>
      </c>
      <c r="I210" s="162"/>
      <c r="J210" s="186"/>
      <c r="L210" s="160"/>
      <c r="M210" s="163"/>
      <c r="N210" s="164"/>
      <c r="O210" s="164"/>
      <c r="P210" s="164"/>
      <c r="Q210" s="164"/>
      <c r="R210" s="164"/>
      <c r="S210" s="164"/>
      <c r="T210" s="165"/>
      <c r="AT210" s="161" t="s">
        <v>257</v>
      </c>
      <c r="AU210" s="161" t="s">
        <v>96</v>
      </c>
      <c r="AV210" s="13" t="s">
        <v>96</v>
      </c>
      <c r="AW210" s="13" t="s">
        <v>40</v>
      </c>
      <c r="AX210" s="13" t="s">
        <v>85</v>
      </c>
      <c r="AY210" s="161" t="s">
        <v>195</v>
      </c>
    </row>
    <row r="211" spans="2:63" s="12" customFormat="1" ht="22.9" customHeight="1">
      <c r="B211" s="135"/>
      <c r="C211" s="192"/>
      <c r="D211" s="193" t="s">
        <v>84</v>
      </c>
      <c r="E211" s="195" t="s">
        <v>96</v>
      </c>
      <c r="F211" s="195" t="s">
        <v>454</v>
      </c>
      <c r="G211" s="192"/>
      <c r="H211" s="192"/>
      <c r="I211" s="138"/>
      <c r="J211" s="185">
        <f>BK211</f>
        <v>0</v>
      </c>
      <c r="L211" s="135"/>
      <c r="M211" s="140"/>
      <c r="N211" s="141"/>
      <c r="O211" s="141"/>
      <c r="P211" s="142">
        <f>SUM(P212:P214)</f>
        <v>0</v>
      </c>
      <c r="Q211" s="141"/>
      <c r="R211" s="142">
        <f>SUM(R212:R214)</f>
        <v>0</v>
      </c>
      <c r="S211" s="141"/>
      <c r="T211" s="143">
        <f>SUM(T212:T214)</f>
        <v>0</v>
      </c>
      <c r="AR211" s="136" t="s">
        <v>93</v>
      </c>
      <c r="AT211" s="144" t="s">
        <v>84</v>
      </c>
      <c r="AU211" s="144" t="s">
        <v>93</v>
      </c>
      <c r="AY211" s="136" t="s">
        <v>195</v>
      </c>
      <c r="BK211" s="145">
        <f>SUM(BK212:BK214)</f>
        <v>0</v>
      </c>
    </row>
    <row r="212" spans="1:65" s="2" customFormat="1" ht="16.5" customHeight="1">
      <c r="A212" s="31"/>
      <c r="B212" s="148"/>
      <c r="C212" s="196" t="s">
        <v>426</v>
      </c>
      <c r="D212" s="196" t="s">
        <v>196</v>
      </c>
      <c r="E212" s="197" t="s">
        <v>456</v>
      </c>
      <c r="F212" s="198" t="s">
        <v>457</v>
      </c>
      <c r="G212" s="199" t="s">
        <v>347</v>
      </c>
      <c r="H212" s="200">
        <v>0.1</v>
      </c>
      <c r="I212" s="149"/>
      <c r="J212" s="183">
        <f>ROUND(I212*H212,2)</f>
        <v>0</v>
      </c>
      <c r="K212" s="150"/>
      <c r="L212" s="32"/>
      <c r="M212" s="151" t="s">
        <v>1</v>
      </c>
      <c r="N212" s="152" t="s">
        <v>50</v>
      </c>
      <c r="O212" s="57"/>
      <c r="P212" s="153">
        <f>O212*H212</f>
        <v>0</v>
      </c>
      <c r="Q212" s="153">
        <v>0</v>
      </c>
      <c r="R212" s="153">
        <f>Q212*H212</f>
        <v>0</v>
      </c>
      <c r="S212" s="153">
        <v>0</v>
      </c>
      <c r="T212" s="154">
        <f>S212*H212</f>
        <v>0</v>
      </c>
      <c r="U212" s="31"/>
      <c r="V212" s="31"/>
      <c r="W212" s="31"/>
      <c r="X212" s="31"/>
      <c r="Y212" s="31"/>
      <c r="Z212" s="31"/>
      <c r="AA212" s="31"/>
      <c r="AB212" s="31"/>
      <c r="AC212" s="31"/>
      <c r="AD212" s="31"/>
      <c r="AE212" s="31"/>
      <c r="AR212" s="155" t="s">
        <v>208</v>
      </c>
      <c r="AT212" s="155" t="s">
        <v>196</v>
      </c>
      <c r="AU212" s="155" t="s">
        <v>96</v>
      </c>
      <c r="AY212" s="15" t="s">
        <v>195</v>
      </c>
      <c r="BE212" s="156">
        <f>IF(N212="základní",J212,0)</f>
        <v>0</v>
      </c>
      <c r="BF212" s="156">
        <f>IF(N212="snížená",J212,0)</f>
        <v>0</v>
      </c>
      <c r="BG212" s="156">
        <f>IF(N212="zákl. přenesená",J212,0)</f>
        <v>0</v>
      </c>
      <c r="BH212" s="156">
        <f>IF(N212="sníž. přenesená",J212,0)</f>
        <v>0</v>
      </c>
      <c r="BI212" s="156">
        <f>IF(N212="nulová",J212,0)</f>
        <v>0</v>
      </c>
      <c r="BJ212" s="15" t="s">
        <v>93</v>
      </c>
      <c r="BK212" s="156">
        <f>ROUND(I212*H212,2)</f>
        <v>0</v>
      </c>
      <c r="BL212" s="15" t="s">
        <v>208</v>
      </c>
      <c r="BM212" s="155" t="s">
        <v>458</v>
      </c>
    </row>
    <row r="213" spans="1:47" s="2" customFormat="1" ht="12">
      <c r="A213" s="31"/>
      <c r="B213" s="32"/>
      <c r="C213" s="184"/>
      <c r="D213" s="201" t="s">
        <v>202</v>
      </c>
      <c r="E213" s="184"/>
      <c r="F213" s="202" t="s">
        <v>459</v>
      </c>
      <c r="G213" s="184"/>
      <c r="H213" s="184"/>
      <c r="I213" s="157"/>
      <c r="J213" s="184"/>
      <c r="K213" s="31"/>
      <c r="L213" s="32"/>
      <c r="M213" s="158"/>
      <c r="N213" s="159"/>
      <c r="O213" s="57"/>
      <c r="P213" s="57"/>
      <c r="Q213" s="57"/>
      <c r="R213" s="57"/>
      <c r="S213" s="57"/>
      <c r="T213" s="58"/>
      <c r="U213" s="31"/>
      <c r="V213" s="31"/>
      <c r="W213" s="31"/>
      <c r="X213" s="31"/>
      <c r="Y213" s="31"/>
      <c r="Z213" s="31"/>
      <c r="AA213" s="31"/>
      <c r="AB213" s="31"/>
      <c r="AC213" s="31"/>
      <c r="AD213" s="31"/>
      <c r="AE213" s="31"/>
      <c r="AT213" s="15" t="s">
        <v>202</v>
      </c>
      <c r="AU213" s="15" t="s">
        <v>96</v>
      </c>
    </row>
    <row r="214" spans="2:51" s="13" customFormat="1" ht="12">
      <c r="B214" s="160"/>
      <c r="C214" s="186"/>
      <c r="D214" s="201" t="s">
        <v>257</v>
      </c>
      <c r="E214" s="203" t="s">
        <v>1</v>
      </c>
      <c r="F214" s="204" t="s">
        <v>837</v>
      </c>
      <c r="G214" s="186"/>
      <c r="H214" s="205">
        <v>0.1</v>
      </c>
      <c r="I214" s="162"/>
      <c r="J214" s="186"/>
      <c r="L214" s="160"/>
      <c r="M214" s="163"/>
      <c r="N214" s="164"/>
      <c r="O214" s="164"/>
      <c r="P214" s="164"/>
      <c r="Q214" s="164"/>
      <c r="R214" s="164"/>
      <c r="S214" s="164"/>
      <c r="T214" s="165"/>
      <c r="AT214" s="161" t="s">
        <v>257</v>
      </c>
      <c r="AU214" s="161" t="s">
        <v>96</v>
      </c>
      <c r="AV214" s="13" t="s">
        <v>96</v>
      </c>
      <c r="AW214" s="13" t="s">
        <v>40</v>
      </c>
      <c r="AX214" s="13" t="s">
        <v>93</v>
      </c>
      <c r="AY214" s="161" t="s">
        <v>195</v>
      </c>
    </row>
    <row r="215" spans="2:63" s="12" customFormat="1" ht="22.9" customHeight="1">
      <c r="B215" s="135"/>
      <c r="C215" s="192"/>
      <c r="D215" s="193" t="s">
        <v>84</v>
      </c>
      <c r="E215" s="195" t="s">
        <v>150</v>
      </c>
      <c r="F215" s="195" t="s">
        <v>461</v>
      </c>
      <c r="G215" s="192"/>
      <c r="H215" s="192"/>
      <c r="I215" s="138"/>
      <c r="J215" s="185">
        <f>BK215</f>
        <v>0</v>
      </c>
      <c r="L215" s="135"/>
      <c r="M215" s="140"/>
      <c r="N215" s="141"/>
      <c r="O215" s="141"/>
      <c r="P215" s="142">
        <f>SUM(P216:P218)</f>
        <v>0</v>
      </c>
      <c r="Q215" s="141"/>
      <c r="R215" s="142">
        <f>SUM(R216:R218)</f>
        <v>0</v>
      </c>
      <c r="S215" s="141"/>
      <c r="T215" s="143">
        <f>SUM(T216:T218)</f>
        <v>0</v>
      </c>
      <c r="AR215" s="136" t="s">
        <v>93</v>
      </c>
      <c r="AT215" s="144" t="s">
        <v>84</v>
      </c>
      <c r="AU215" s="144" t="s">
        <v>93</v>
      </c>
      <c r="AY215" s="136" t="s">
        <v>195</v>
      </c>
      <c r="BK215" s="145">
        <f>SUM(BK216:BK218)</f>
        <v>0</v>
      </c>
    </row>
    <row r="216" spans="1:65" s="2" customFormat="1" ht="21.75" customHeight="1">
      <c r="A216" s="31"/>
      <c r="B216" s="148"/>
      <c r="C216" s="196" t="s">
        <v>432</v>
      </c>
      <c r="D216" s="196" t="s">
        <v>196</v>
      </c>
      <c r="E216" s="197" t="s">
        <v>463</v>
      </c>
      <c r="F216" s="198" t="s">
        <v>464</v>
      </c>
      <c r="G216" s="199" t="s">
        <v>312</v>
      </c>
      <c r="H216" s="200">
        <v>21</v>
      </c>
      <c r="I216" s="149"/>
      <c r="J216" s="183">
        <f>ROUND(I216*H216,2)</f>
        <v>0</v>
      </c>
      <c r="K216" s="150"/>
      <c r="L216" s="32"/>
      <c r="M216" s="151" t="s">
        <v>1</v>
      </c>
      <c r="N216" s="152" t="s">
        <v>50</v>
      </c>
      <c r="O216" s="57"/>
      <c r="P216" s="153">
        <f>O216*H216</f>
        <v>0</v>
      </c>
      <c r="Q216" s="153">
        <v>0</v>
      </c>
      <c r="R216" s="153">
        <f>Q216*H216</f>
        <v>0</v>
      </c>
      <c r="S216" s="153">
        <v>0</v>
      </c>
      <c r="T216" s="154">
        <f>S216*H216</f>
        <v>0</v>
      </c>
      <c r="U216" s="31"/>
      <c r="V216" s="31"/>
      <c r="W216" s="31"/>
      <c r="X216" s="31"/>
      <c r="Y216" s="31"/>
      <c r="Z216" s="31"/>
      <c r="AA216" s="31"/>
      <c r="AB216" s="31"/>
      <c r="AC216" s="31"/>
      <c r="AD216" s="31"/>
      <c r="AE216" s="31"/>
      <c r="AR216" s="155" t="s">
        <v>208</v>
      </c>
      <c r="AT216" s="155" t="s">
        <v>196</v>
      </c>
      <c r="AU216" s="155" t="s">
        <v>96</v>
      </c>
      <c r="AY216" s="15" t="s">
        <v>195</v>
      </c>
      <c r="BE216" s="156">
        <f>IF(N216="základní",J216,0)</f>
        <v>0</v>
      </c>
      <c r="BF216" s="156">
        <f>IF(N216="snížená",J216,0)</f>
        <v>0</v>
      </c>
      <c r="BG216" s="156">
        <f>IF(N216="zákl. přenesená",J216,0)</f>
        <v>0</v>
      </c>
      <c r="BH216" s="156">
        <f>IF(N216="sníž. přenesená",J216,0)</f>
        <v>0</v>
      </c>
      <c r="BI216" s="156">
        <f>IF(N216="nulová",J216,0)</f>
        <v>0</v>
      </c>
      <c r="BJ216" s="15" t="s">
        <v>93</v>
      </c>
      <c r="BK216" s="156">
        <f>ROUND(I216*H216,2)</f>
        <v>0</v>
      </c>
      <c r="BL216" s="15" t="s">
        <v>208</v>
      </c>
      <c r="BM216" s="155" t="s">
        <v>465</v>
      </c>
    </row>
    <row r="217" spans="1:47" s="2" customFormat="1" ht="12">
      <c r="A217" s="31"/>
      <c r="B217" s="32"/>
      <c r="C217" s="184"/>
      <c r="D217" s="201" t="s">
        <v>202</v>
      </c>
      <c r="E217" s="184"/>
      <c r="F217" s="202" t="s">
        <v>466</v>
      </c>
      <c r="G217" s="184"/>
      <c r="H217" s="184"/>
      <c r="I217" s="157"/>
      <c r="J217" s="184"/>
      <c r="K217" s="31"/>
      <c r="L217" s="32"/>
      <c r="M217" s="158"/>
      <c r="N217" s="159"/>
      <c r="O217" s="57"/>
      <c r="P217" s="57"/>
      <c r="Q217" s="57"/>
      <c r="R217" s="57"/>
      <c r="S217" s="57"/>
      <c r="T217" s="58"/>
      <c r="U217" s="31"/>
      <c r="V217" s="31"/>
      <c r="W217" s="31"/>
      <c r="X217" s="31"/>
      <c r="Y217" s="31"/>
      <c r="Z217" s="31"/>
      <c r="AA217" s="31"/>
      <c r="AB217" s="31"/>
      <c r="AC217" s="31"/>
      <c r="AD217" s="31"/>
      <c r="AE217" s="31"/>
      <c r="AT217" s="15" t="s">
        <v>202</v>
      </c>
      <c r="AU217" s="15" t="s">
        <v>96</v>
      </c>
    </row>
    <row r="218" spans="2:51" s="13" customFormat="1" ht="12">
      <c r="B218" s="160"/>
      <c r="C218" s="186"/>
      <c r="D218" s="201" t="s">
        <v>257</v>
      </c>
      <c r="E218" s="203" t="s">
        <v>1</v>
      </c>
      <c r="F218" s="204" t="s">
        <v>7</v>
      </c>
      <c r="G218" s="186"/>
      <c r="H218" s="205">
        <v>21</v>
      </c>
      <c r="I218" s="162"/>
      <c r="J218" s="186"/>
      <c r="L218" s="160"/>
      <c r="M218" s="163"/>
      <c r="N218" s="164"/>
      <c r="O218" s="164"/>
      <c r="P218" s="164"/>
      <c r="Q218" s="164"/>
      <c r="R218" s="164"/>
      <c r="S218" s="164"/>
      <c r="T218" s="165"/>
      <c r="AT218" s="161" t="s">
        <v>257</v>
      </c>
      <c r="AU218" s="161" t="s">
        <v>96</v>
      </c>
      <c r="AV218" s="13" t="s">
        <v>96</v>
      </c>
      <c r="AW218" s="13" t="s">
        <v>40</v>
      </c>
      <c r="AX218" s="13" t="s">
        <v>93</v>
      </c>
      <c r="AY218" s="161" t="s">
        <v>195</v>
      </c>
    </row>
    <row r="219" spans="2:63" s="12" customFormat="1" ht="22.9" customHeight="1">
      <c r="B219" s="135"/>
      <c r="C219" s="192"/>
      <c r="D219" s="193" t="s">
        <v>84</v>
      </c>
      <c r="E219" s="195" t="s">
        <v>208</v>
      </c>
      <c r="F219" s="195" t="s">
        <v>468</v>
      </c>
      <c r="G219" s="192"/>
      <c r="H219" s="192"/>
      <c r="I219" s="138"/>
      <c r="J219" s="185">
        <f>BK219</f>
        <v>0</v>
      </c>
      <c r="L219" s="135"/>
      <c r="M219" s="140"/>
      <c r="N219" s="141"/>
      <c r="O219" s="141"/>
      <c r="P219" s="142">
        <f>SUM(P220:P225)</f>
        <v>0</v>
      </c>
      <c r="Q219" s="141"/>
      <c r="R219" s="142">
        <f>SUM(R220:R225)</f>
        <v>3.9706170000000003</v>
      </c>
      <c r="S219" s="141"/>
      <c r="T219" s="143">
        <f>SUM(T220:T225)</f>
        <v>0</v>
      </c>
      <c r="AR219" s="136" t="s">
        <v>93</v>
      </c>
      <c r="AT219" s="144" t="s">
        <v>84</v>
      </c>
      <c r="AU219" s="144" t="s">
        <v>93</v>
      </c>
      <c r="AY219" s="136" t="s">
        <v>195</v>
      </c>
      <c r="BK219" s="145">
        <f>SUM(BK220:BK225)</f>
        <v>0</v>
      </c>
    </row>
    <row r="220" spans="1:65" s="2" customFormat="1" ht="16.5" customHeight="1">
      <c r="A220" s="31"/>
      <c r="B220" s="148"/>
      <c r="C220" s="196" t="s">
        <v>438</v>
      </c>
      <c r="D220" s="196" t="s">
        <v>196</v>
      </c>
      <c r="E220" s="197" t="s">
        <v>469</v>
      </c>
      <c r="F220" s="198" t="s">
        <v>470</v>
      </c>
      <c r="G220" s="199" t="s">
        <v>312</v>
      </c>
      <c r="H220" s="200">
        <v>21</v>
      </c>
      <c r="I220" s="149"/>
      <c r="J220" s="183">
        <f>ROUND(I220*H220,2)</f>
        <v>0</v>
      </c>
      <c r="K220" s="150"/>
      <c r="L220" s="32"/>
      <c r="M220" s="151" t="s">
        <v>1</v>
      </c>
      <c r="N220" s="152" t="s">
        <v>50</v>
      </c>
      <c r="O220" s="57"/>
      <c r="P220" s="153">
        <f>O220*H220</f>
        <v>0</v>
      </c>
      <c r="Q220" s="153">
        <v>0</v>
      </c>
      <c r="R220" s="153">
        <f>Q220*H220</f>
        <v>0</v>
      </c>
      <c r="S220" s="153">
        <v>0</v>
      </c>
      <c r="T220" s="154">
        <f>S220*H220</f>
        <v>0</v>
      </c>
      <c r="U220" s="31"/>
      <c r="V220" s="31"/>
      <c r="W220" s="31"/>
      <c r="X220" s="31"/>
      <c r="Y220" s="31"/>
      <c r="Z220" s="31"/>
      <c r="AA220" s="31"/>
      <c r="AB220" s="31"/>
      <c r="AC220" s="31"/>
      <c r="AD220" s="31"/>
      <c r="AE220" s="31"/>
      <c r="AR220" s="155" t="s">
        <v>208</v>
      </c>
      <c r="AT220" s="155" t="s">
        <v>196</v>
      </c>
      <c r="AU220" s="155" t="s">
        <v>96</v>
      </c>
      <c r="AY220" s="15" t="s">
        <v>195</v>
      </c>
      <c r="BE220" s="156">
        <f>IF(N220="základní",J220,0)</f>
        <v>0</v>
      </c>
      <c r="BF220" s="156">
        <f>IF(N220="snížená",J220,0)</f>
        <v>0</v>
      </c>
      <c r="BG220" s="156">
        <f>IF(N220="zákl. přenesená",J220,0)</f>
        <v>0</v>
      </c>
      <c r="BH220" s="156">
        <f>IF(N220="sníž. přenesená",J220,0)</f>
        <v>0</v>
      </c>
      <c r="BI220" s="156">
        <f>IF(N220="nulová",J220,0)</f>
        <v>0</v>
      </c>
      <c r="BJ220" s="15" t="s">
        <v>93</v>
      </c>
      <c r="BK220" s="156">
        <f>ROUND(I220*H220,2)</f>
        <v>0</v>
      </c>
      <c r="BL220" s="15" t="s">
        <v>208</v>
      </c>
      <c r="BM220" s="155" t="s">
        <v>471</v>
      </c>
    </row>
    <row r="221" spans="1:47" s="2" customFormat="1" ht="12">
      <c r="A221" s="31"/>
      <c r="B221" s="32"/>
      <c r="C221" s="184"/>
      <c r="D221" s="201" t="s">
        <v>202</v>
      </c>
      <c r="E221" s="184"/>
      <c r="F221" s="202" t="s">
        <v>472</v>
      </c>
      <c r="G221" s="184"/>
      <c r="H221" s="184"/>
      <c r="I221" s="157"/>
      <c r="J221" s="184"/>
      <c r="K221" s="31"/>
      <c r="L221" s="32"/>
      <c r="M221" s="158"/>
      <c r="N221" s="159"/>
      <c r="O221" s="57"/>
      <c r="P221" s="57"/>
      <c r="Q221" s="57"/>
      <c r="R221" s="57"/>
      <c r="S221" s="57"/>
      <c r="T221" s="58"/>
      <c r="U221" s="31"/>
      <c r="V221" s="31"/>
      <c r="W221" s="31"/>
      <c r="X221" s="31"/>
      <c r="Y221" s="31"/>
      <c r="Z221" s="31"/>
      <c r="AA221" s="31"/>
      <c r="AB221" s="31"/>
      <c r="AC221" s="31"/>
      <c r="AD221" s="31"/>
      <c r="AE221" s="31"/>
      <c r="AT221" s="15" t="s">
        <v>202</v>
      </c>
      <c r="AU221" s="15" t="s">
        <v>96</v>
      </c>
    </row>
    <row r="222" spans="2:51" s="13" customFormat="1" ht="12">
      <c r="B222" s="160"/>
      <c r="C222" s="186"/>
      <c r="D222" s="201" t="s">
        <v>257</v>
      </c>
      <c r="E222" s="203" t="s">
        <v>1</v>
      </c>
      <c r="F222" s="204" t="s">
        <v>7</v>
      </c>
      <c r="G222" s="186"/>
      <c r="H222" s="205">
        <v>21</v>
      </c>
      <c r="I222" s="162"/>
      <c r="J222" s="186"/>
      <c r="L222" s="160"/>
      <c r="M222" s="163"/>
      <c r="N222" s="164"/>
      <c r="O222" s="164"/>
      <c r="P222" s="164"/>
      <c r="Q222" s="164"/>
      <c r="R222" s="164"/>
      <c r="S222" s="164"/>
      <c r="T222" s="165"/>
      <c r="AT222" s="161" t="s">
        <v>257</v>
      </c>
      <c r="AU222" s="161" t="s">
        <v>96</v>
      </c>
      <c r="AV222" s="13" t="s">
        <v>96</v>
      </c>
      <c r="AW222" s="13" t="s">
        <v>40</v>
      </c>
      <c r="AX222" s="13" t="s">
        <v>93</v>
      </c>
      <c r="AY222" s="161" t="s">
        <v>195</v>
      </c>
    </row>
    <row r="223" spans="1:65" s="2" customFormat="1" ht="16.5" customHeight="1">
      <c r="A223" s="31"/>
      <c r="B223" s="148"/>
      <c r="C223" s="196" t="s">
        <v>447</v>
      </c>
      <c r="D223" s="196" t="s">
        <v>196</v>
      </c>
      <c r="E223" s="197" t="s">
        <v>474</v>
      </c>
      <c r="F223" s="198" t="s">
        <v>475</v>
      </c>
      <c r="G223" s="199" t="s">
        <v>347</v>
      </c>
      <c r="H223" s="200">
        <v>2.1</v>
      </c>
      <c r="I223" s="149"/>
      <c r="J223" s="183">
        <f>ROUND(I223*H223,2)</f>
        <v>0</v>
      </c>
      <c r="K223" s="150"/>
      <c r="L223" s="32"/>
      <c r="M223" s="151" t="s">
        <v>1</v>
      </c>
      <c r="N223" s="152" t="s">
        <v>50</v>
      </c>
      <c r="O223" s="57"/>
      <c r="P223" s="153">
        <f>O223*H223</f>
        <v>0</v>
      </c>
      <c r="Q223" s="153">
        <v>1.89077</v>
      </c>
      <c r="R223" s="153">
        <f>Q223*H223</f>
        <v>3.9706170000000003</v>
      </c>
      <c r="S223" s="153">
        <v>0</v>
      </c>
      <c r="T223" s="154">
        <f>S223*H223</f>
        <v>0</v>
      </c>
      <c r="U223" s="31"/>
      <c r="V223" s="31"/>
      <c r="W223" s="31"/>
      <c r="X223" s="31"/>
      <c r="Y223" s="31"/>
      <c r="Z223" s="31"/>
      <c r="AA223" s="31"/>
      <c r="AB223" s="31"/>
      <c r="AC223" s="31"/>
      <c r="AD223" s="31"/>
      <c r="AE223" s="31"/>
      <c r="AR223" s="155" t="s">
        <v>208</v>
      </c>
      <c r="AT223" s="155" t="s">
        <v>196</v>
      </c>
      <c r="AU223" s="155" t="s">
        <v>96</v>
      </c>
      <c r="AY223" s="15" t="s">
        <v>195</v>
      </c>
      <c r="BE223" s="156">
        <f>IF(N223="základní",J223,0)</f>
        <v>0</v>
      </c>
      <c r="BF223" s="156">
        <f>IF(N223="snížená",J223,0)</f>
        <v>0</v>
      </c>
      <c r="BG223" s="156">
        <f>IF(N223="zákl. přenesená",J223,0)</f>
        <v>0</v>
      </c>
      <c r="BH223" s="156">
        <f>IF(N223="sníž. přenesená",J223,0)</f>
        <v>0</v>
      </c>
      <c r="BI223" s="156">
        <f>IF(N223="nulová",J223,0)</f>
        <v>0</v>
      </c>
      <c r="BJ223" s="15" t="s">
        <v>93</v>
      </c>
      <c r="BK223" s="156">
        <f>ROUND(I223*H223,2)</f>
        <v>0</v>
      </c>
      <c r="BL223" s="15" t="s">
        <v>208</v>
      </c>
      <c r="BM223" s="155" t="s">
        <v>476</v>
      </c>
    </row>
    <row r="224" spans="1:47" s="2" customFormat="1" ht="19.5">
      <c r="A224" s="31"/>
      <c r="B224" s="32"/>
      <c r="C224" s="184"/>
      <c r="D224" s="201" t="s">
        <v>202</v>
      </c>
      <c r="E224" s="184"/>
      <c r="F224" s="202" t="s">
        <v>477</v>
      </c>
      <c r="G224" s="184"/>
      <c r="H224" s="184"/>
      <c r="I224" s="157"/>
      <c r="J224" s="184"/>
      <c r="K224" s="31"/>
      <c r="L224" s="32"/>
      <c r="M224" s="158"/>
      <c r="N224" s="159"/>
      <c r="O224" s="57"/>
      <c r="P224" s="57"/>
      <c r="Q224" s="57"/>
      <c r="R224" s="57"/>
      <c r="S224" s="57"/>
      <c r="T224" s="58"/>
      <c r="U224" s="31"/>
      <c r="V224" s="31"/>
      <c r="W224" s="31"/>
      <c r="X224" s="31"/>
      <c r="Y224" s="31"/>
      <c r="Z224" s="31"/>
      <c r="AA224" s="31"/>
      <c r="AB224" s="31"/>
      <c r="AC224" s="31"/>
      <c r="AD224" s="31"/>
      <c r="AE224" s="31"/>
      <c r="AT224" s="15" t="s">
        <v>202</v>
      </c>
      <c r="AU224" s="15" t="s">
        <v>96</v>
      </c>
    </row>
    <row r="225" spans="2:51" s="13" customFormat="1" ht="12">
      <c r="B225" s="160"/>
      <c r="C225" s="186"/>
      <c r="D225" s="201" t="s">
        <v>257</v>
      </c>
      <c r="E225" s="203" t="s">
        <v>1</v>
      </c>
      <c r="F225" s="204" t="s">
        <v>959</v>
      </c>
      <c r="G225" s="186"/>
      <c r="H225" s="205">
        <v>2.1</v>
      </c>
      <c r="I225" s="162"/>
      <c r="J225" s="186"/>
      <c r="L225" s="160"/>
      <c r="M225" s="163"/>
      <c r="N225" s="164"/>
      <c r="O225" s="164"/>
      <c r="P225" s="164"/>
      <c r="Q225" s="164"/>
      <c r="R225" s="164"/>
      <c r="S225" s="164"/>
      <c r="T225" s="165"/>
      <c r="AT225" s="161" t="s">
        <v>257</v>
      </c>
      <c r="AU225" s="161" t="s">
        <v>96</v>
      </c>
      <c r="AV225" s="13" t="s">
        <v>96</v>
      </c>
      <c r="AW225" s="13" t="s">
        <v>40</v>
      </c>
      <c r="AX225" s="13" t="s">
        <v>93</v>
      </c>
      <c r="AY225" s="161" t="s">
        <v>195</v>
      </c>
    </row>
    <row r="226" spans="2:63" s="12" customFormat="1" ht="22.9" customHeight="1">
      <c r="B226" s="135"/>
      <c r="C226" s="192"/>
      <c r="D226" s="193" t="s">
        <v>84</v>
      </c>
      <c r="E226" s="195" t="s">
        <v>194</v>
      </c>
      <c r="F226" s="195" t="s">
        <v>485</v>
      </c>
      <c r="G226" s="192"/>
      <c r="H226" s="192"/>
      <c r="I226" s="138"/>
      <c r="J226" s="185">
        <f>BK226</f>
        <v>0</v>
      </c>
      <c r="L226" s="135"/>
      <c r="M226" s="140"/>
      <c r="N226" s="141"/>
      <c r="O226" s="141"/>
      <c r="P226" s="142">
        <f>SUM(P227:P250)</f>
        <v>0</v>
      </c>
      <c r="Q226" s="141"/>
      <c r="R226" s="142">
        <f>SUM(R227:R250)</f>
        <v>0.011272499999999998</v>
      </c>
      <c r="S226" s="141"/>
      <c r="T226" s="143">
        <f>SUM(T227:T250)</f>
        <v>0</v>
      </c>
      <c r="AR226" s="136" t="s">
        <v>93</v>
      </c>
      <c r="AT226" s="144" t="s">
        <v>84</v>
      </c>
      <c r="AU226" s="144" t="s">
        <v>93</v>
      </c>
      <c r="AY226" s="136" t="s">
        <v>195</v>
      </c>
      <c r="BK226" s="145">
        <f>SUM(BK227:BK250)</f>
        <v>0</v>
      </c>
    </row>
    <row r="227" spans="1:65" s="2" customFormat="1" ht="16.5" customHeight="1">
      <c r="A227" s="31"/>
      <c r="B227" s="148"/>
      <c r="C227" s="196" t="s">
        <v>455</v>
      </c>
      <c r="D227" s="196" t="s">
        <v>196</v>
      </c>
      <c r="E227" s="197" t="s">
        <v>487</v>
      </c>
      <c r="F227" s="198" t="s">
        <v>488</v>
      </c>
      <c r="G227" s="199" t="s">
        <v>296</v>
      </c>
      <c r="H227" s="200">
        <v>40.5</v>
      </c>
      <c r="I227" s="149"/>
      <c r="J227" s="183">
        <f>ROUND(I227*H227,2)</f>
        <v>0</v>
      </c>
      <c r="K227" s="150"/>
      <c r="L227" s="32"/>
      <c r="M227" s="151" t="s">
        <v>1</v>
      </c>
      <c r="N227" s="152" t="s">
        <v>50</v>
      </c>
      <c r="O227" s="57"/>
      <c r="P227" s="153">
        <f>O227*H227</f>
        <v>0</v>
      </c>
      <c r="Q227" s="153">
        <v>0</v>
      </c>
      <c r="R227" s="153">
        <f>Q227*H227</f>
        <v>0</v>
      </c>
      <c r="S227" s="153">
        <v>0</v>
      </c>
      <c r="T227" s="154">
        <f>S227*H227</f>
        <v>0</v>
      </c>
      <c r="U227" s="31"/>
      <c r="V227" s="31"/>
      <c r="W227" s="31"/>
      <c r="X227" s="31"/>
      <c r="Y227" s="31"/>
      <c r="Z227" s="31"/>
      <c r="AA227" s="31"/>
      <c r="AB227" s="31"/>
      <c r="AC227" s="31"/>
      <c r="AD227" s="31"/>
      <c r="AE227" s="31"/>
      <c r="AR227" s="155" t="s">
        <v>208</v>
      </c>
      <c r="AT227" s="155" t="s">
        <v>196</v>
      </c>
      <c r="AU227" s="155" t="s">
        <v>96</v>
      </c>
      <c r="AY227" s="15" t="s">
        <v>195</v>
      </c>
      <c r="BE227" s="156">
        <f>IF(N227="základní",J227,0)</f>
        <v>0</v>
      </c>
      <c r="BF227" s="156">
        <f>IF(N227="snížená",J227,0)</f>
        <v>0</v>
      </c>
      <c r="BG227" s="156">
        <f>IF(N227="zákl. přenesená",J227,0)</f>
        <v>0</v>
      </c>
      <c r="BH227" s="156">
        <f>IF(N227="sníž. přenesená",J227,0)</f>
        <v>0</v>
      </c>
      <c r="BI227" s="156">
        <f>IF(N227="nulová",J227,0)</f>
        <v>0</v>
      </c>
      <c r="BJ227" s="15" t="s">
        <v>93</v>
      </c>
      <c r="BK227" s="156">
        <f>ROUND(I227*H227,2)</f>
        <v>0</v>
      </c>
      <c r="BL227" s="15" t="s">
        <v>208</v>
      </c>
      <c r="BM227" s="155" t="s">
        <v>840</v>
      </c>
    </row>
    <row r="228" spans="1:47" s="2" customFormat="1" ht="19.5">
      <c r="A228" s="31"/>
      <c r="B228" s="32"/>
      <c r="C228" s="184"/>
      <c r="D228" s="201" t="s">
        <v>202</v>
      </c>
      <c r="E228" s="184"/>
      <c r="F228" s="202" t="s">
        <v>490</v>
      </c>
      <c r="G228" s="184"/>
      <c r="H228" s="184"/>
      <c r="I228" s="157"/>
      <c r="J228" s="184"/>
      <c r="K228" s="31"/>
      <c r="L228" s="32"/>
      <c r="M228" s="158"/>
      <c r="N228" s="159"/>
      <c r="O228" s="57"/>
      <c r="P228" s="57"/>
      <c r="Q228" s="57"/>
      <c r="R228" s="57"/>
      <c r="S228" s="57"/>
      <c r="T228" s="58"/>
      <c r="U228" s="31"/>
      <c r="V228" s="31"/>
      <c r="W228" s="31"/>
      <c r="X228" s="31"/>
      <c r="Y228" s="31"/>
      <c r="Z228" s="31"/>
      <c r="AA228" s="31"/>
      <c r="AB228" s="31"/>
      <c r="AC228" s="31"/>
      <c r="AD228" s="31"/>
      <c r="AE228" s="31"/>
      <c r="AT228" s="15" t="s">
        <v>202</v>
      </c>
      <c r="AU228" s="15" t="s">
        <v>96</v>
      </c>
    </row>
    <row r="229" spans="2:51" s="13" customFormat="1" ht="12">
      <c r="B229" s="160"/>
      <c r="C229" s="186"/>
      <c r="D229" s="201" t="s">
        <v>257</v>
      </c>
      <c r="E229" s="203" t="s">
        <v>1</v>
      </c>
      <c r="F229" s="204" t="s">
        <v>960</v>
      </c>
      <c r="G229" s="186"/>
      <c r="H229" s="205">
        <v>40.5</v>
      </c>
      <c r="I229" s="162"/>
      <c r="J229" s="186"/>
      <c r="L229" s="160"/>
      <c r="M229" s="163"/>
      <c r="N229" s="164"/>
      <c r="O229" s="164"/>
      <c r="P229" s="164"/>
      <c r="Q229" s="164"/>
      <c r="R229" s="164"/>
      <c r="S229" s="164"/>
      <c r="T229" s="165"/>
      <c r="AT229" s="161" t="s">
        <v>257</v>
      </c>
      <c r="AU229" s="161" t="s">
        <v>96</v>
      </c>
      <c r="AV229" s="13" t="s">
        <v>96</v>
      </c>
      <c r="AW229" s="13" t="s">
        <v>40</v>
      </c>
      <c r="AX229" s="13" t="s">
        <v>93</v>
      </c>
      <c r="AY229" s="161" t="s">
        <v>195</v>
      </c>
    </row>
    <row r="230" spans="1:65" s="2" customFormat="1" ht="24.2" customHeight="1">
      <c r="A230" s="31"/>
      <c r="B230" s="148"/>
      <c r="C230" s="196" t="s">
        <v>462</v>
      </c>
      <c r="D230" s="196" t="s">
        <v>196</v>
      </c>
      <c r="E230" s="197" t="s">
        <v>493</v>
      </c>
      <c r="F230" s="198" t="s">
        <v>494</v>
      </c>
      <c r="G230" s="199" t="s">
        <v>296</v>
      </c>
      <c r="H230" s="200">
        <v>2.25</v>
      </c>
      <c r="I230" s="149"/>
      <c r="J230" s="183">
        <f>ROUND(I230*H230,2)</f>
        <v>0</v>
      </c>
      <c r="K230" s="150"/>
      <c r="L230" s="32"/>
      <c r="M230" s="151" t="s">
        <v>1</v>
      </c>
      <c r="N230" s="152" t="s">
        <v>50</v>
      </c>
      <c r="O230" s="57"/>
      <c r="P230" s="153">
        <f>O230*H230</f>
        <v>0</v>
      </c>
      <c r="Q230" s="153">
        <v>0</v>
      </c>
      <c r="R230" s="153">
        <f>Q230*H230</f>
        <v>0</v>
      </c>
      <c r="S230" s="153">
        <v>0</v>
      </c>
      <c r="T230" s="154">
        <f>S230*H230</f>
        <v>0</v>
      </c>
      <c r="U230" s="31"/>
      <c r="V230" s="31"/>
      <c r="W230" s="31"/>
      <c r="X230" s="31"/>
      <c r="Y230" s="31"/>
      <c r="Z230" s="31"/>
      <c r="AA230" s="31"/>
      <c r="AB230" s="31"/>
      <c r="AC230" s="31"/>
      <c r="AD230" s="31"/>
      <c r="AE230" s="31"/>
      <c r="AR230" s="155" t="s">
        <v>208</v>
      </c>
      <c r="AT230" s="155" t="s">
        <v>196</v>
      </c>
      <c r="AU230" s="155" t="s">
        <v>96</v>
      </c>
      <c r="AY230" s="15" t="s">
        <v>195</v>
      </c>
      <c r="BE230" s="156">
        <f>IF(N230="základní",J230,0)</f>
        <v>0</v>
      </c>
      <c r="BF230" s="156">
        <f>IF(N230="snížená",J230,0)</f>
        <v>0</v>
      </c>
      <c r="BG230" s="156">
        <f>IF(N230="zákl. přenesená",J230,0)</f>
        <v>0</v>
      </c>
      <c r="BH230" s="156">
        <f>IF(N230="sníž. přenesená",J230,0)</f>
        <v>0</v>
      </c>
      <c r="BI230" s="156">
        <f>IF(N230="nulová",J230,0)</f>
        <v>0</v>
      </c>
      <c r="BJ230" s="15" t="s">
        <v>93</v>
      </c>
      <c r="BK230" s="156">
        <f>ROUND(I230*H230,2)</f>
        <v>0</v>
      </c>
      <c r="BL230" s="15" t="s">
        <v>208</v>
      </c>
      <c r="BM230" s="155" t="s">
        <v>495</v>
      </c>
    </row>
    <row r="231" spans="1:47" s="2" customFormat="1" ht="29.25">
      <c r="A231" s="31"/>
      <c r="B231" s="32"/>
      <c r="C231" s="184"/>
      <c r="D231" s="201" t="s">
        <v>202</v>
      </c>
      <c r="E231" s="184"/>
      <c r="F231" s="202" t="s">
        <v>496</v>
      </c>
      <c r="G231" s="184"/>
      <c r="H231" s="184"/>
      <c r="I231" s="157"/>
      <c r="J231" s="184"/>
      <c r="K231" s="31"/>
      <c r="L231" s="32"/>
      <c r="M231" s="158"/>
      <c r="N231" s="159"/>
      <c r="O231" s="57"/>
      <c r="P231" s="57"/>
      <c r="Q231" s="57"/>
      <c r="R231" s="57"/>
      <c r="S231" s="57"/>
      <c r="T231" s="58"/>
      <c r="U231" s="31"/>
      <c r="V231" s="31"/>
      <c r="W231" s="31"/>
      <c r="X231" s="31"/>
      <c r="Y231" s="31"/>
      <c r="Z231" s="31"/>
      <c r="AA231" s="31"/>
      <c r="AB231" s="31"/>
      <c r="AC231" s="31"/>
      <c r="AD231" s="31"/>
      <c r="AE231" s="31"/>
      <c r="AT231" s="15" t="s">
        <v>202</v>
      </c>
      <c r="AU231" s="15" t="s">
        <v>96</v>
      </c>
    </row>
    <row r="232" spans="2:51" s="13" customFormat="1" ht="12">
      <c r="B232" s="160"/>
      <c r="C232" s="186"/>
      <c r="D232" s="201" t="s">
        <v>257</v>
      </c>
      <c r="E232" s="203" t="s">
        <v>1</v>
      </c>
      <c r="F232" s="204" t="s">
        <v>794</v>
      </c>
      <c r="G232" s="186"/>
      <c r="H232" s="205">
        <v>2.25</v>
      </c>
      <c r="I232" s="162"/>
      <c r="J232" s="186"/>
      <c r="L232" s="160"/>
      <c r="M232" s="163"/>
      <c r="N232" s="164"/>
      <c r="O232" s="164"/>
      <c r="P232" s="164"/>
      <c r="Q232" s="164"/>
      <c r="R232" s="164"/>
      <c r="S232" s="164"/>
      <c r="T232" s="165"/>
      <c r="AT232" s="161" t="s">
        <v>257</v>
      </c>
      <c r="AU232" s="161" t="s">
        <v>96</v>
      </c>
      <c r="AV232" s="13" t="s">
        <v>96</v>
      </c>
      <c r="AW232" s="13" t="s">
        <v>40</v>
      </c>
      <c r="AX232" s="13" t="s">
        <v>93</v>
      </c>
      <c r="AY232" s="161" t="s">
        <v>195</v>
      </c>
    </row>
    <row r="233" spans="1:65" s="2" customFormat="1" ht="24.2" customHeight="1">
      <c r="A233" s="31"/>
      <c r="B233" s="148"/>
      <c r="C233" s="196" t="s">
        <v>339</v>
      </c>
      <c r="D233" s="196" t="s">
        <v>196</v>
      </c>
      <c r="E233" s="197" t="s">
        <v>498</v>
      </c>
      <c r="F233" s="198" t="s">
        <v>499</v>
      </c>
      <c r="G233" s="199" t="s">
        <v>296</v>
      </c>
      <c r="H233" s="200">
        <v>1.5</v>
      </c>
      <c r="I233" s="149"/>
      <c r="J233" s="183">
        <f>ROUND(I233*H233,2)</f>
        <v>0</v>
      </c>
      <c r="K233" s="150"/>
      <c r="L233" s="32"/>
      <c r="M233" s="151" t="s">
        <v>1</v>
      </c>
      <c r="N233" s="152" t="s">
        <v>50</v>
      </c>
      <c r="O233" s="57"/>
      <c r="P233" s="153">
        <f>O233*H233</f>
        <v>0</v>
      </c>
      <c r="Q233" s="153">
        <v>0.00601</v>
      </c>
      <c r="R233" s="153">
        <f>Q233*H233</f>
        <v>0.009014999999999999</v>
      </c>
      <c r="S233" s="153">
        <v>0</v>
      </c>
      <c r="T233" s="154">
        <f>S233*H233</f>
        <v>0</v>
      </c>
      <c r="U233" s="31"/>
      <c r="V233" s="31"/>
      <c r="W233" s="31"/>
      <c r="X233" s="31"/>
      <c r="Y233" s="31"/>
      <c r="Z233" s="31"/>
      <c r="AA233" s="31"/>
      <c r="AB233" s="31"/>
      <c r="AC233" s="31"/>
      <c r="AD233" s="31"/>
      <c r="AE233" s="31"/>
      <c r="AR233" s="155" t="s">
        <v>208</v>
      </c>
      <c r="AT233" s="155" t="s">
        <v>196</v>
      </c>
      <c r="AU233" s="155" t="s">
        <v>96</v>
      </c>
      <c r="AY233" s="15" t="s">
        <v>195</v>
      </c>
      <c r="BE233" s="156">
        <f>IF(N233="základní",J233,0)</f>
        <v>0</v>
      </c>
      <c r="BF233" s="156">
        <f>IF(N233="snížená",J233,0)</f>
        <v>0</v>
      </c>
      <c r="BG233" s="156">
        <f>IF(N233="zákl. přenesená",J233,0)</f>
        <v>0</v>
      </c>
      <c r="BH233" s="156">
        <f>IF(N233="sníž. přenesená",J233,0)</f>
        <v>0</v>
      </c>
      <c r="BI233" s="156">
        <f>IF(N233="nulová",J233,0)</f>
        <v>0</v>
      </c>
      <c r="BJ233" s="15" t="s">
        <v>93</v>
      </c>
      <c r="BK233" s="156">
        <f>ROUND(I233*H233,2)</f>
        <v>0</v>
      </c>
      <c r="BL233" s="15" t="s">
        <v>208</v>
      </c>
      <c r="BM233" s="155" t="s">
        <v>500</v>
      </c>
    </row>
    <row r="234" spans="1:47" s="2" customFormat="1" ht="19.5">
      <c r="A234" s="31"/>
      <c r="B234" s="32"/>
      <c r="C234" s="184"/>
      <c r="D234" s="201" t="s">
        <v>202</v>
      </c>
      <c r="E234" s="184"/>
      <c r="F234" s="202" t="s">
        <v>501</v>
      </c>
      <c r="G234" s="184"/>
      <c r="H234" s="184"/>
      <c r="I234" s="157"/>
      <c r="J234" s="184"/>
      <c r="K234" s="31"/>
      <c r="L234" s="32"/>
      <c r="M234" s="158"/>
      <c r="N234" s="159"/>
      <c r="O234" s="57"/>
      <c r="P234" s="57"/>
      <c r="Q234" s="57"/>
      <c r="R234" s="57"/>
      <c r="S234" s="57"/>
      <c r="T234" s="58"/>
      <c r="U234" s="31"/>
      <c r="V234" s="31"/>
      <c r="W234" s="31"/>
      <c r="X234" s="31"/>
      <c r="Y234" s="31"/>
      <c r="Z234" s="31"/>
      <c r="AA234" s="31"/>
      <c r="AB234" s="31"/>
      <c r="AC234" s="31"/>
      <c r="AD234" s="31"/>
      <c r="AE234" s="31"/>
      <c r="AT234" s="15" t="s">
        <v>202</v>
      </c>
      <c r="AU234" s="15" t="s">
        <v>96</v>
      </c>
    </row>
    <row r="235" spans="2:51" s="13" customFormat="1" ht="12">
      <c r="B235" s="160"/>
      <c r="C235" s="186"/>
      <c r="D235" s="201" t="s">
        <v>257</v>
      </c>
      <c r="E235" s="203" t="s">
        <v>1</v>
      </c>
      <c r="F235" s="204" t="s">
        <v>842</v>
      </c>
      <c r="G235" s="186"/>
      <c r="H235" s="205">
        <v>1.5</v>
      </c>
      <c r="I235" s="162"/>
      <c r="J235" s="186"/>
      <c r="L235" s="160"/>
      <c r="M235" s="163"/>
      <c r="N235" s="164"/>
      <c r="O235" s="164"/>
      <c r="P235" s="164"/>
      <c r="Q235" s="164"/>
      <c r="R235" s="164"/>
      <c r="S235" s="164"/>
      <c r="T235" s="165"/>
      <c r="AT235" s="161" t="s">
        <v>257</v>
      </c>
      <c r="AU235" s="161" t="s">
        <v>96</v>
      </c>
      <c r="AV235" s="13" t="s">
        <v>96</v>
      </c>
      <c r="AW235" s="13" t="s">
        <v>40</v>
      </c>
      <c r="AX235" s="13" t="s">
        <v>93</v>
      </c>
      <c r="AY235" s="161" t="s">
        <v>195</v>
      </c>
    </row>
    <row r="236" spans="1:65" s="2" customFormat="1" ht="24.2" customHeight="1">
      <c r="A236" s="31"/>
      <c r="B236" s="148"/>
      <c r="C236" s="196" t="s">
        <v>473</v>
      </c>
      <c r="D236" s="196" t="s">
        <v>196</v>
      </c>
      <c r="E236" s="197" t="s">
        <v>503</v>
      </c>
      <c r="F236" s="198" t="s">
        <v>504</v>
      </c>
      <c r="G236" s="199" t="s">
        <v>296</v>
      </c>
      <c r="H236" s="200">
        <v>2.25</v>
      </c>
      <c r="I236" s="149"/>
      <c r="J236" s="183">
        <f>ROUND(I236*H236,2)</f>
        <v>0</v>
      </c>
      <c r="K236" s="150"/>
      <c r="L236" s="32"/>
      <c r="M236" s="151" t="s">
        <v>1</v>
      </c>
      <c r="N236" s="152" t="s">
        <v>50</v>
      </c>
      <c r="O236" s="57"/>
      <c r="P236" s="153">
        <f>O236*H236</f>
        <v>0</v>
      </c>
      <c r="Q236" s="153">
        <v>0.00071</v>
      </c>
      <c r="R236" s="153">
        <f>Q236*H236</f>
        <v>0.0015975</v>
      </c>
      <c r="S236" s="153">
        <v>0</v>
      </c>
      <c r="T236" s="154">
        <f>S236*H236</f>
        <v>0</v>
      </c>
      <c r="U236" s="31"/>
      <c r="V236" s="31"/>
      <c r="W236" s="31"/>
      <c r="X236" s="31"/>
      <c r="Y236" s="31"/>
      <c r="Z236" s="31"/>
      <c r="AA236" s="31"/>
      <c r="AB236" s="31"/>
      <c r="AC236" s="31"/>
      <c r="AD236" s="31"/>
      <c r="AE236" s="31"/>
      <c r="AR236" s="155" t="s">
        <v>208</v>
      </c>
      <c r="AT236" s="155" t="s">
        <v>196</v>
      </c>
      <c r="AU236" s="155" t="s">
        <v>96</v>
      </c>
      <c r="AY236" s="15" t="s">
        <v>195</v>
      </c>
      <c r="BE236" s="156">
        <f>IF(N236="základní",J236,0)</f>
        <v>0</v>
      </c>
      <c r="BF236" s="156">
        <f>IF(N236="snížená",J236,0)</f>
        <v>0</v>
      </c>
      <c r="BG236" s="156">
        <f>IF(N236="zákl. přenesená",J236,0)</f>
        <v>0</v>
      </c>
      <c r="BH236" s="156">
        <f>IF(N236="sníž. přenesená",J236,0)</f>
        <v>0</v>
      </c>
      <c r="BI236" s="156">
        <f>IF(N236="nulová",J236,0)</f>
        <v>0</v>
      </c>
      <c r="BJ236" s="15" t="s">
        <v>93</v>
      </c>
      <c r="BK236" s="156">
        <f>ROUND(I236*H236,2)</f>
        <v>0</v>
      </c>
      <c r="BL236" s="15" t="s">
        <v>208</v>
      </c>
      <c r="BM236" s="155" t="s">
        <v>505</v>
      </c>
    </row>
    <row r="237" spans="1:47" s="2" customFormat="1" ht="19.5">
      <c r="A237" s="31"/>
      <c r="B237" s="32"/>
      <c r="C237" s="184"/>
      <c r="D237" s="201" t="s">
        <v>202</v>
      </c>
      <c r="E237" s="184"/>
      <c r="F237" s="202" t="s">
        <v>506</v>
      </c>
      <c r="G237" s="184"/>
      <c r="H237" s="184"/>
      <c r="I237" s="157"/>
      <c r="J237" s="184"/>
      <c r="K237" s="31"/>
      <c r="L237" s="32"/>
      <c r="M237" s="158"/>
      <c r="N237" s="159"/>
      <c r="O237" s="57"/>
      <c r="P237" s="57"/>
      <c r="Q237" s="57"/>
      <c r="R237" s="57"/>
      <c r="S237" s="57"/>
      <c r="T237" s="58"/>
      <c r="U237" s="31"/>
      <c r="V237" s="31"/>
      <c r="W237" s="31"/>
      <c r="X237" s="31"/>
      <c r="Y237" s="31"/>
      <c r="Z237" s="31"/>
      <c r="AA237" s="31"/>
      <c r="AB237" s="31"/>
      <c r="AC237" s="31"/>
      <c r="AD237" s="31"/>
      <c r="AE237" s="31"/>
      <c r="AT237" s="15" t="s">
        <v>202</v>
      </c>
      <c r="AU237" s="15" t="s">
        <v>96</v>
      </c>
    </row>
    <row r="238" spans="2:51" s="13" customFormat="1" ht="12">
      <c r="B238" s="160"/>
      <c r="C238" s="186"/>
      <c r="D238" s="201" t="s">
        <v>257</v>
      </c>
      <c r="E238" s="203" t="s">
        <v>1</v>
      </c>
      <c r="F238" s="204" t="s">
        <v>794</v>
      </c>
      <c r="G238" s="186"/>
      <c r="H238" s="205">
        <v>2.25</v>
      </c>
      <c r="I238" s="162"/>
      <c r="J238" s="186"/>
      <c r="L238" s="160"/>
      <c r="M238" s="163"/>
      <c r="N238" s="164"/>
      <c r="O238" s="164"/>
      <c r="P238" s="164"/>
      <c r="Q238" s="164"/>
      <c r="R238" s="164"/>
      <c r="S238" s="164"/>
      <c r="T238" s="165"/>
      <c r="AT238" s="161" t="s">
        <v>257</v>
      </c>
      <c r="AU238" s="161" t="s">
        <v>96</v>
      </c>
      <c r="AV238" s="13" t="s">
        <v>96</v>
      </c>
      <c r="AW238" s="13" t="s">
        <v>40</v>
      </c>
      <c r="AX238" s="13" t="s">
        <v>85</v>
      </c>
      <c r="AY238" s="161" t="s">
        <v>195</v>
      </c>
    </row>
    <row r="239" spans="1:65" s="2" customFormat="1" ht="33" customHeight="1">
      <c r="A239" s="31"/>
      <c r="B239" s="148"/>
      <c r="C239" s="196" t="s">
        <v>479</v>
      </c>
      <c r="D239" s="196" t="s">
        <v>196</v>
      </c>
      <c r="E239" s="197" t="s">
        <v>508</v>
      </c>
      <c r="F239" s="198" t="s">
        <v>509</v>
      </c>
      <c r="G239" s="199" t="s">
        <v>296</v>
      </c>
      <c r="H239" s="200">
        <v>2.25</v>
      </c>
      <c r="I239" s="149"/>
      <c r="J239" s="183">
        <f>ROUND(I239*H239,2)</f>
        <v>0</v>
      </c>
      <c r="K239" s="150"/>
      <c r="L239" s="32"/>
      <c r="M239" s="151" t="s">
        <v>1</v>
      </c>
      <c r="N239" s="152" t="s">
        <v>50</v>
      </c>
      <c r="O239" s="57"/>
      <c r="P239" s="153">
        <f>O239*H239</f>
        <v>0</v>
      </c>
      <c r="Q239" s="153">
        <v>0</v>
      </c>
      <c r="R239" s="153">
        <f>Q239*H239</f>
        <v>0</v>
      </c>
      <c r="S239" s="153">
        <v>0</v>
      </c>
      <c r="T239" s="154">
        <f>S239*H239</f>
        <v>0</v>
      </c>
      <c r="U239" s="31"/>
      <c r="V239" s="31"/>
      <c r="W239" s="31"/>
      <c r="X239" s="31"/>
      <c r="Y239" s="31"/>
      <c r="Z239" s="31"/>
      <c r="AA239" s="31"/>
      <c r="AB239" s="31"/>
      <c r="AC239" s="31"/>
      <c r="AD239" s="31"/>
      <c r="AE239" s="31"/>
      <c r="AR239" s="155" t="s">
        <v>208</v>
      </c>
      <c r="AT239" s="155" t="s">
        <v>196</v>
      </c>
      <c r="AU239" s="155" t="s">
        <v>96</v>
      </c>
      <c r="AY239" s="15" t="s">
        <v>195</v>
      </c>
      <c r="BE239" s="156">
        <f>IF(N239="základní",J239,0)</f>
        <v>0</v>
      </c>
      <c r="BF239" s="156">
        <f>IF(N239="snížená",J239,0)</f>
        <v>0</v>
      </c>
      <c r="BG239" s="156">
        <f>IF(N239="zákl. přenesená",J239,0)</f>
        <v>0</v>
      </c>
      <c r="BH239" s="156">
        <f>IF(N239="sníž. přenesená",J239,0)</f>
        <v>0</v>
      </c>
      <c r="BI239" s="156">
        <f>IF(N239="nulová",J239,0)</f>
        <v>0</v>
      </c>
      <c r="BJ239" s="15" t="s">
        <v>93</v>
      </c>
      <c r="BK239" s="156">
        <f>ROUND(I239*H239,2)</f>
        <v>0</v>
      </c>
      <c r="BL239" s="15" t="s">
        <v>208</v>
      </c>
      <c r="BM239" s="155" t="s">
        <v>510</v>
      </c>
    </row>
    <row r="240" spans="1:47" s="2" customFormat="1" ht="29.25">
      <c r="A240" s="31"/>
      <c r="B240" s="32"/>
      <c r="C240" s="184"/>
      <c r="D240" s="201" t="s">
        <v>202</v>
      </c>
      <c r="E240" s="184"/>
      <c r="F240" s="202" t="s">
        <v>511</v>
      </c>
      <c r="G240" s="184"/>
      <c r="H240" s="184"/>
      <c r="I240" s="157"/>
      <c r="J240" s="184"/>
      <c r="K240" s="31"/>
      <c r="L240" s="32"/>
      <c r="M240" s="158"/>
      <c r="N240" s="159"/>
      <c r="O240" s="57"/>
      <c r="P240" s="57"/>
      <c r="Q240" s="57"/>
      <c r="R240" s="57"/>
      <c r="S240" s="57"/>
      <c r="T240" s="58"/>
      <c r="U240" s="31"/>
      <c r="V240" s="31"/>
      <c r="W240" s="31"/>
      <c r="X240" s="31"/>
      <c r="Y240" s="31"/>
      <c r="Z240" s="31"/>
      <c r="AA240" s="31"/>
      <c r="AB240" s="31"/>
      <c r="AC240" s="31"/>
      <c r="AD240" s="31"/>
      <c r="AE240" s="31"/>
      <c r="AT240" s="15" t="s">
        <v>202</v>
      </c>
      <c r="AU240" s="15" t="s">
        <v>96</v>
      </c>
    </row>
    <row r="241" spans="2:51" s="13" customFormat="1" ht="12">
      <c r="B241" s="160"/>
      <c r="C241" s="186"/>
      <c r="D241" s="201" t="s">
        <v>257</v>
      </c>
      <c r="E241" s="203" t="s">
        <v>1</v>
      </c>
      <c r="F241" s="204" t="s">
        <v>794</v>
      </c>
      <c r="G241" s="186"/>
      <c r="H241" s="205">
        <v>2.25</v>
      </c>
      <c r="I241" s="162"/>
      <c r="J241" s="186"/>
      <c r="L241" s="160"/>
      <c r="M241" s="163"/>
      <c r="N241" s="164"/>
      <c r="O241" s="164"/>
      <c r="P241" s="164"/>
      <c r="Q241" s="164"/>
      <c r="R241" s="164"/>
      <c r="S241" s="164"/>
      <c r="T241" s="165"/>
      <c r="AT241" s="161" t="s">
        <v>257</v>
      </c>
      <c r="AU241" s="161" t="s">
        <v>96</v>
      </c>
      <c r="AV241" s="13" t="s">
        <v>96</v>
      </c>
      <c r="AW241" s="13" t="s">
        <v>40</v>
      </c>
      <c r="AX241" s="13" t="s">
        <v>93</v>
      </c>
      <c r="AY241" s="161" t="s">
        <v>195</v>
      </c>
    </row>
    <row r="242" spans="1:65" s="2" customFormat="1" ht="24.2" customHeight="1">
      <c r="A242" s="31"/>
      <c r="B242" s="148"/>
      <c r="C242" s="196" t="s">
        <v>486</v>
      </c>
      <c r="D242" s="196" t="s">
        <v>196</v>
      </c>
      <c r="E242" s="197" t="s">
        <v>513</v>
      </c>
      <c r="F242" s="198" t="s">
        <v>514</v>
      </c>
      <c r="G242" s="199" t="s">
        <v>296</v>
      </c>
      <c r="H242" s="200">
        <v>2.25</v>
      </c>
      <c r="I242" s="149"/>
      <c r="J242" s="183">
        <f>ROUND(I242*H242,2)</f>
        <v>0</v>
      </c>
      <c r="K242" s="150"/>
      <c r="L242" s="32"/>
      <c r="M242" s="151" t="s">
        <v>1</v>
      </c>
      <c r="N242" s="152" t="s">
        <v>50</v>
      </c>
      <c r="O242" s="57"/>
      <c r="P242" s="153">
        <f>O242*H242</f>
        <v>0</v>
      </c>
      <c r="Q242" s="153">
        <v>0</v>
      </c>
      <c r="R242" s="153">
        <f>Q242*H242</f>
        <v>0</v>
      </c>
      <c r="S242" s="153">
        <v>0</v>
      </c>
      <c r="T242" s="154">
        <f>S242*H242</f>
        <v>0</v>
      </c>
      <c r="U242" s="31"/>
      <c r="V242" s="31"/>
      <c r="W242" s="31"/>
      <c r="X242" s="31"/>
      <c r="Y242" s="31"/>
      <c r="Z242" s="31"/>
      <c r="AA242" s="31"/>
      <c r="AB242" s="31"/>
      <c r="AC242" s="31"/>
      <c r="AD242" s="31"/>
      <c r="AE242" s="31"/>
      <c r="AR242" s="155" t="s">
        <v>208</v>
      </c>
      <c r="AT242" s="155" t="s">
        <v>196</v>
      </c>
      <c r="AU242" s="155" t="s">
        <v>96</v>
      </c>
      <c r="AY242" s="15" t="s">
        <v>195</v>
      </c>
      <c r="BE242" s="156">
        <f>IF(N242="základní",J242,0)</f>
        <v>0</v>
      </c>
      <c r="BF242" s="156">
        <f>IF(N242="snížená",J242,0)</f>
        <v>0</v>
      </c>
      <c r="BG242" s="156">
        <f>IF(N242="zákl. přenesená",J242,0)</f>
        <v>0</v>
      </c>
      <c r="BH242" s="156">
        <f>IF(N242="sníž. přenesená",J242,0)</f>
        <v>0</v>
      </c>
      <c r="BI242" s="156">
        <f>IF(N242="nulová",J242,0)</f>
        <v>0</v>
      </c>
      <c r="BJ242" s="15" t="s">
        <v>93</v>
      </c>
      <c r="BK242" s="156">
        <f>ROUND(I242*H242,2)</f>
        <v>0</v>
      </c>
      <c r="BL242" s="15" t="s">
        <v>208</v>
      </c>
      <c r="BM242" s="155" t="s">
        <v>515</v>
      </c>
    </row>
    <row r="243" spans="1:47" s="2" customFormat="1" ht="29.25">
      <c r="A243" s="31"/>
      <c r="B243" s="32"/>
      <c r="C243" s="184"/>
      <c r="D243" s="201" t="s">
        <v>202</v>
      </c>
      <c r="E243" s="184"/>
      <c r="F243" s="202" t="s">
        <v>516</v>
      </c>
      <c r="G243" s="184"/>
      <c r="H243" s="184"/>
      <c r="I243" s="157"/>
      <c r="J243" s="184"/>
      <c r="K243" s="31"/>
      <c r="L243" s="32"/>
      <c r="M243" s="158"/>
      <c r="N243" s="159"/>
      <c r="O243" s="57"/>
      <c r="P243" s="57"/>
      <c r="Q243" s="57"/>
      <c r="R243" s="57"/>
      <c r="S243" s="57"/>
      <c r="T243" s="58"/>
      <c r="U243" s="31"/>
      <c r="V243" s="31"/>
      <c r="W243" s="31"/>
      <c r="X243" s="31"/>
      <c r="Y243" s="31"/>
      <c r="Z243" s="31"/>
      <c r="AA243" s="31"/>
      <c r="AB243" s="31"/>
      <c r="AC243" s="31"/>
      <c r="AD243" s="31"/>
      <c r="AE243" s="31"/>
      <c r="AT243" s="15" t="s">
        <v>202</v>
      </c>
      <c r="AU243" s="15" t="s">
        <v>96</v>
      </c>
    </row>
    <row r="244" spans="2:51" s="13" customFormat="1" ht="12">
      <c r="B244" s="160"/>
      <c r="C244" s="186"/>
      <c r="D244" s="201" t="s">
        <v>257</v>
      </c>
      <c r="E244" s="203" t="s">
        <v>1</v>
      </c>
      <c r="F244" s="204" t="s">
        <v>794</v>
      </c>
      <c r="G244" s="186"/>
      <c r="H244" s="205">
        <v>2.25</v>
      </c>
      <c r="I244" s="162"/>
      <c r="J244" s="186"/>
      <c r="L244" s="160"/>
      <c r="M244" s="163"/>
      <c r="N244" s="164"/>
      <c r="O244" s="164"/>
      <c r="P244" s="164"/>
      <c r="Q244" s="164"/>
      <c r="R244" s="164"/>
      <c r="S244" s="164"/>
      <c r="T244" s="165"/>
      <c r="AT244" s="161" t="s">
        <v>257</v>
      </c>
      <c r="AU244" s="161" t="s">
        <v>96</v>
      </c>
      <c r="AV244" s="13" t="s">
        <v>96</v>
      </c>
      <c r="AW244" s="13" t="s">
        <v>40</v>
      </c>
      <c r="AX244" s="13" t="s">
        <v>93</v>
      </c>
      <c r="AY244" s="161" t="s">
        <v>195</v>
      </c>
    </row>
    <row r="245" spans="1:65" s="2" customFormat="1" ht="24.2" customHeight="1">
      <c r="A245" s="31"/>
      <c r="B245" s="148"/>
      <c r="C245" s="196" t="s">
        <v>492</v>
      </c>
      <c r="D245" s="196" t="s">
        <v>196</v>
      </c>
      <c r="E245" s="197" t="s">
        <v>518</v>
      </c>
      <c r="F245" s="198" t="s">
        <v>519</v>
      </c>
      <c r="G245" s="199" t="s">
        <v>312</v>
      </c>
      <c r="H245" s="200">
        <v>3</v>
      </c>
      <c r="I245" s="149"/>
      <c r="J245" s="183">
        <f>ROUND(I245*H245,2)</f>
        <v>0</v>
      </c>
      <c r="K245" s="150"/>
      <c r="L245" s="32"/>
      <c r="M245" s="151" t="s">
        <v>1</v>
      </c>
      <c r="N245" s="152" t="s">
        <v>50</v>
      </c>
      <c r="O245" s="57"/>
      <c r="P245" s="153">
        <f>O245*H245</f>
        <v>0</v>
      </c>
      <c r="Q245" s="153">
        <v>0.00022</v>
      </c>
      <c r="R245" s="153">
        <f>Q245*H245</f>
        <v>0.00066</v>
      </c>
      <c r="S245" s="153">
        <v>0</v>
      </c>
      <c r="T245" s="154">
        <f>S245*H245</f>
        <v>0</v>
      </c>
      <c r="U245" s="31"/>
      <c r="V245" s="31"/>
      <c r="W245" s="31"/>
      <c r="X245" s="31"/>
      <c r="Y245" s="31"/>
      <c r="Z245" s="31"/>
      <c r="AA245" s="31"/>
      <c r="AB245" s="31"/>
      <c r="AC245" s="31"/>
      <c r="AD245" s="31"/>
      <c r="AE245" s="31"/>
      <c r="AR245" s="155" t="s">
        <v>208</v>
      </c>
      <c r="AT245" s="155" t="s">
        <v>196</v>
      </c>
      <c r="AU245" s="155" t="s">
        <v>96</v>
      </c>
      <c r="AY245" s="15" t="s">
        <v>195</v>
      </c>
      <c r="BE245" s="156">
        <f>IF(N245="základní",J245,0)</f>
        <v>0</v>
      </c>
      <c r="BF245" s="156">
        <f>IF(N245="snížená",J245,0)</f>
        <v>0</v>
      </c>
      <c r="BG245" s="156">
        <f>IF(N245="zákl. přenesená",J245,0)</f>
        <v>0</v>
      </c>
      <c r="BH245" s="156">
        <f>IF(N245="sníž. přenesená",J245,0)</f>
        <v>0</v>
      </c>
      <c r="BI245" s="156">
        <f>IF(N245="nulová",J245,0)</f>
        <v>0</v>
      </c>
      <c r="BJ245" s="15" t="s">
        <v>93</v>
      </c>
      <c r="BK245" s="156">
        <f>ROUND(I245*H245,2)</f>
        <v>0</v>
      </c>
      <c r="BL245" s="15" t="s">
        <v>208</v>
      </c>
      <c r="BM245" s="155" t="s">
        <v>520</v>
      </c>
    </row>
    <row r="246" spans="1:47" s="2" customFormat="1" ht="29.25">
      <c r="A246" s="31"/>
      <c r="B246" s="32"/>
      <c r="C246" s="184"/>
      <c r="D246" s="201" t="s">
        <v>202</v>
      </c>
      <c r="E246" s="184"/>
      <c r="F246" s="202" t="s">
        <v>521</v>
      </c>
      <c r="G246" s="184"/>
      <c r="H246" s="184"/>
      <c r="I246" s="157"/>
      <c r="J246" s="184"/>
      <c r="K246" s="31"/>
      <c r="L246" s="32"/>
      <c r="M246" s="158"/>
      <c r="N246" s="159"/>
      <c r="O246" s="57"/>
      <c r="P246" s="57"/>
      <c r="Q246" s="57"/>
      <c r="R246" s="57"/>
      <c r="S246" s="57"/>
      <c r="T246" s="58"/>
      <c r="U246" s="31"/>
      <c r="V246" s="31"/>
      <c r="W246" s="31"/>
      <c r="X246" s="31"/>
      <c r="Y246" s="31"/>
      <c r="Z246" s="31"/>
      <c r="AA246" s="31"/>
      <c r="AB246" s="31"/>
      <c r="AC246" s="31"/>
      <c r="AD246" s="31"/>
      <c r="AE246" s="31"/>
      <c r="AT246" s="15" t="s">
        <v>202</v>
      </c>
      <c r="AU246" s="15" t="s">
        <v>96</v>
      </c>
    </row>
    <row r="247" spans="2:51" s="13" customFormat="1" ht="12">
      <c r="B247" s="160"/>
      <c r="C247" s="186"/>
      <c r="D247" s="201" t="s">
        <v>257</v>
      </c>
      <c r="E247" s="203" t="s">
        <v>1</v>
      </c>
      <c r="F247" s="204" t="s">
        <v>795</v>
      </c>
      <c r="G247" s="186"/>
      <c r="H247" s="205">
        <v>3</v>
      </c>
      <c r="I247" s="162"/>
      <c r="J247" s="186"/>
      <c r="L247" s="160"/>
      <c r="M247" s="163"/>
      <c r="N247" s="164"/>
      <c r="O247" s="164"/>
      <c r="P247" s="164"/>
      <c r="Q247" s="164"/>
      <c r="R247" s="164"/>
      <c r="S247" s="164"/>
      <c r="T247" s="165"/>
      <c r="AT247" s="161" t="s">
        <v>257</v>
      </c>
      <c r="AU247" s="161" t="s">
        <v>96</v>
      </c>
      <c r="AV247" s="13" t="s">
        <v>96</v>
      </c>
      <c r="AW247" s="13" t="s">
        <v>40</v>
      </c>
      <c r="AX247" s="13" t="s">
        <v>93</v>
      </c>
      <c r="AY247" s="161" t="s">
        <v>195</v>
      </c>
    </row>
    <row r="248" spans="1:65" s="2" customFormat="1" ht="24.2" customHeight="1">
      <c r="A248" s="31"/>
      <c r="B248" s="148"/>
      <c r="C248" s="196" t="s">
        <v>497</v>
      </c>
      <c r="D248" s="196" t="s">
        <v>196</v>
      </c>
      <c r="E248" s="197" t="s">
        <v>524</v>
      </c>
      <c r="F248" s="198" t="s">
        <v>525</v>
      </c>
      <c r="G248" s="199" t="s">
        <v>312</v>
      </c>
      <c r="H248" s="200">
        <v>3</v>
      </c>
      <c r="I248" s="149"/>
      <c r="J248" s="183">
        <f>ROUND(I248*H248,2)</f>
        <v>0</v>
      </c>
      <c r="K248" s="150"/>
      <c r="L248" s="32"/>
      <c r="M248" s="151" t="s">
        <v>1</v>
      </c>
      <c r="N248" s="152" t="s">
        <v>50</v>
      </c>
      <c r="O248" s="57"/>
      <c r="P248" s="153">
        <f>O248*H248</f>
        <v>0</v>
      </c>
      <c r="Q248" s="153">
        <v>0</v>
      </c>
      <c r="R248" s="153">
        <f>Q248*H248</f>
        <v>0</v>
      </c>
      <c r="S248" s="153">
        <v>0</v>
      </c>
      <c r="T248" s="154">
        <f>S248*H248</f>
        <v>0</v>
      </c>
      <c r="U248" s="31"/>
      <c r="V248" s="31"/>
      <c r="W248" s="31"/>
      <c r="X248" s="31"/>
      <c r="Y248" s="31"/>
      <c r="Z248" s="31"/>
      <c r="AA248" s="31"/>
      <c r="AB248" s="31"/>
      <c r="AC248" s="31"/>
      <c r="AD248" s="31"/>
      <c r="AE248" s="31"/>
      <c r="AR248" s="155" t="s">
        <v>208</v>
      </c>
      <c r="AT248" s="155" t="s">
        <v>196</v>
      </c>
      <c r="AU248" s="155" t="s">
        <v>96</v>
      </c>
      <c r="AY248" s="15" t="s">
        <v>195</v>
      </c>
      <c r="BE248" s="156">
        <f>IF(N248="základní",J248,0)</f>
        <v>0</v>
      </c>
      <c r="BF248" s="156">
        <f>IF(N248="snížená",J248,0)</f>
        <v>0</v>
      </c>
      <c r="BG248" s="156">
        <f>IF(N248="zákl. přenesená",J248,0)</f>
        <v>0</v>
      </c>
      <c r="BH248" s="156">
        <f>IF(N248="sníž. přenesená",J248,0)</f>
        <v>0</v>
      </c>
      <c r="BI248" s="156">
        <f>IF(N248="nulová",J248,0)</f>
        <v>0</v>
      </c>
      <c r="BJ248" s="15" t="s">
        <v>93</v>
      </c>
      <c r="BK248" s="156">
        <f>ROUND(I248*H248,2)</f>
        <v>0</v>
      </c>
      <c r="BL248" s="15" t="s">
        <v>208</v>
      </c>
      <c r="BM248" s="155" t="s">
        <v>526</v>
      </c>
    </row>
    <row r="249" spans="1:47" s="2" customFormat="1" ht="29.25">
      <c r="A249" s="31"/>
      <c r="B249" s="32"/>
      <c r="C249" s="184"/>
      <c r="D249" s="201" t="s">
        <v>202</v>
      </c>
      <c r="E249" s="184"/>
      <c r="F249" s="202" t="s">
        <v>527</v>
      </c>
      <c r="G249" s="184"/>
      <c r="H249" s="184"/>
      <c r="I249" s="157"/>
      <c r="J249" s="184"/>
      <c r="K249" s="31"/>
      <c r="L249" s="32"/>
      <c r="M249" s="158"/>
      <c r="N249" s="159"/>
      <c r="O249" s="57"/>
      <c r="P249" s="57"/>
      <c r="Q249" s="57"/>
      <c r="R249" s="57"/>
      <c r="S249" s="57"/>
      <c r="T249" s="58"/>
      <c r="U249" s="31"/>
      <c r="V249" s="31"/>
      <c r="W249" s="31"/>
      <c r="X249" s="31"/>
      <c r="Y249" s="31"/>
      <c r="Z249" s="31"/>
      <c r="AA249" s="31"/>
      <c r="AB249" s="31"/>
      <c r="AC249" s="31"/>
      <c r="AD249" s="31"/>
      <c r="AE249" s="31"/>
      <c r="AT249" s="15" t="s">
        <v>202</v>
      </c>
      <c r="AU249" s="15" t="s">
        <v>96</v>
      </c>
    </row>
    <row r="250" spans="2:51" s="13" customFormat="1" ht="12">
      <c r="B250" s="160"/>
      <c r="C250" s="186"/>
      <c r="D250" s="201" t="s">
        <v>257</v>
      </c>
      <c r="E250" s="203" t="s">
        <v>1</v>
      </c>
      <c r="F250" s="204" t="s">
        <v>795</v>
      </c>
      <c r="G250" s="186"/>
      <c r="H250" s="205">
        <v>3</v>
      </c>
      <c r="I250" s="162"/>
      <c r="J250" s="186"/>
      <c r="L250" s="160"/>
      <c r="M250" s="163"/>
      <c r="N250" s="164"/>
      <c r="O250" s="164"/>
      <c r="P250" s="164"/>
      <c r="Q250" s="164"/>
      <c r="R250" s="164"/>
      <c r="S250" s="164"/>
      <c r="T250" s="165"/>
      <c r="AT250" s="161" t="s">
        <v>257</v>
      </c>
      <c r="AU250" s="161" t="s">
        <v>96</v>
      </c>
      <c r="AV250" s="13" t="s">
        <v>96</v>
      </c>
      <c r="AW250" s="13" t="s">
        <v>40</v>
      </c>
      <c r="AX250" s="13" t="s">
        <v>93</v>
      </c>
      <c r="AY250" s="161" t="s">
        <v>195</v>
      </c>
    </row>
    <row r="251" spans="2:63" s="12" customFormat="1" ht="22.9" customHeight="1">
      <c r="B251" s="135"/>
      <c r="C251" s="192"/>
      <c r="D251" s="193" t="s">
        <v>84</v>
      </c>
      <c r="E251" s="195" t="s">
        <v>224</v>
      </c>
      <c r="F251" s="195" t="s">
        <v>535</v>
      </c>
      <c r="G251" s="192"/>
      <c r="H251" s="192"/>
      <c r="I251" s="138"/>
      <c r="J251" s="185">
        <f>BK251</f>
        <v>0</v>
      </c>
      <c r="L251" s="135"/>
      <c r="M251" s="140"/>
      <c r="N251" s="141"/>
      <c r="O251" s="141"/>
      <c r="P251" s="142">
        <f>SUM(P252:P296)</f>
        <v>0</v>
      </c>
      <c r="Q251" s="141"/>
      <c r="R251" s="142">
        <f>SUM(R252:R296)</f>
        <v>1.50043</v>
      </c>
      <c r="S251" s="141"/>
      <c r="T251" s="143">
        <f>SUM(T252:T296)</f>
        <v>0</v>
      </c>
      <c r="AR251" s="136" t="s">
        <v>93</v>
      </c>
      <c r="AT251" s="144" t="s">
        <v>84</v>
      </c>
      <c r="AU251" s="144" t="s">
        <v>93</v>
      </c>
      <c r="AY251" s="136" t="s">
        <v>195</v>
      </c>
      <c r="BK251" s="145">
        <f>SUM(BK252:BK296)</f>
        <v>0</v>
      </c>
    </row>
    <row r="252" spans="1:65" s="2" customFormat="1" ht="16.5" customHeight="1">
      <c r="A252" s="31"/>
      <c r="B252" s="148"/>
      <c r="C252" s="206" t="s">
        <v>502</v>
      </c>
      <c r="D252" s="206" t="s">
        <v>327</v>
      </c>
      <c r="E252" s="207" t="s">
        <v>537</v>
      </c>
      <c r="F252" s="208" t="s">
        <v>538</v>
      </c>
      <c r="G252" s="209" t="s">
        <v>312</v>
      </c>
      <c r="H252" s="210">
        <v>21</v>
      </c>
      <c r="I252" s="170"/>
      <c r="J252" s="187">
        <f>ROUND(I252*H252,2)</f>
        <v>0</v>
      </c>
      <c r="K252" s="171"/>
      <c r="L252" s="172"/>
      <c r="M252" s="173" t="s">
        <v>1</v>
      </c>
      <c r="N252" s="174" t="s">
        <v>50</v>
      </c>
      <c r="O252" s="57"/>
      <c r="P252" s="153">
        <f>O252*H252</f>
        <v>0</v>
      </c>
      <c r="Q252" s="153">
        <v>0</v>
      </c>
      <c r="R252" s="153">
        <f>Q252*H252</f>
        <v>0</v>
      </c>
      <c r="S252" s="153">
        <v>0</v>
      </c>
      <c r="T252" s="154">
        <f>S252*H252</f>
        <v>0</v>
      </c>
      <c r="U252" s="31"/>
      <c r="V252" s="31"/>
      <c r="W252" s="31"/>
      <c r="X252" s="31"/>
      <c r="Y252" s="31"/>
      <c r="Z252" s="31"/>
      <c r="AA252" s="31"/>
      <c r="AB252" s="31"/>
      <c r="AC252" s="31"/>
      <c r="AD252" s="31"/>
      <c r="AE252" s="31"/>
      <c r="AR252" s="155" t="s">
        <v>539</v>
      </c>
      <c r="AT252" s="155" t="s">
        <v>327</v>
      </c>
      <c r="AU252" s="155" t="s">
        <v>96</v>
      </c>
      <c r="AY252" s="15" t="s">
        <v>195</v>
      </c>
      <c r="BE252" s="156">
        <f>IF(N252="základní",J252,0)</f>
        <v>0</v>
      </c>
      <c r="BF252" s="156">
        <f>IF(N252="snížená",J252,0)</f>
        <v>0</v>
      </c>
      <c r="BG252" s="156">
        <f>IF(N252="zákl. přenesená",J252,0)</f>
        <v>0</v>
      </c>
      <c r="BH252" s="156">
        <f>IF(N252="sníž. přenesená",J252,0)</f>
        <v>0</v>
      </c>
      <c r="BI252" s="156">
        <f>IF(N252="nulová",J252,0)</f>
        <v>0</v>
      </c>
      <c r="BJ252" s="15" t="s">
        <v>93</v>
      </c>
      <c r="BK252" s="156">
        <f>ROUND(I252*H252,2)</f>
        <v>0</v>
      </c>
      <c r="BL252" s="15" t="s">
        <v>539</v>
      </c>
      <c r="BM252" s="155" t="s">
        <v>540</v>
      </c>
    </row>
    <row r="253" spans="1:47" s="2" customFormat="1" ht="12">
      <c r="A253" s="31"/>
      <c r="B253" s="32"/>
      <c r="C253" s="184"/>
      <c r="D253" s="201" t="s">
        <v>202</v>
      </c>
      <c r="E253" s="184"/>
      <c r="F253" s="202" t="s">
        <v>538</v>
      </c>
      <c r="G253" s="184"/>
      <c r="H253" s="184"/>
      <c r="I253" s="157"/>
      <c r="J253" s="184"/>
      <c r="K253" s="31"/>
      <c r="L253" s="32"/>
      <c r="M253" s="158"/>
      <c r="N253" s="159"/>
      <c r="O253" s="57"/>
      <c r="P253" s="57"/>
      <c r="Q253" s="57"/>
      <c r="R253" s="57"/>
      <c r="S253" s="57"/>
      <c r="T253" s="58"/>
      <c r="U253" s="31"/>
      <c r="V253" s="31"/>
      <c r="W253" s="31"/>
      <c r="X253" s="31"/>
      <c r="Y253" s="31"/>
      <c r="Z253" s="31"/>
      <c r="AA253" s="31"/>
      <c r="AB253" s="31"/>
      <c r="AC253" s="31"/>
      <c r="AD253" s="31"/>
      <c r="AE253" s="31"/>
      <c r="AT253" s="15" t="s">
        <v>202</v>
      </c>
      <c r="AU253" s="15" t="s">
        <v>96</v>
      </c>
    </row>
    <row r="254" spans="2:51" s="13" customFormat="1" ht="12">
      <c r="B254" s="160"/>
      <c r="C254" s="186"/>
      <c r="D254" s="201" t="s">
        <v>257</v>
      </c>
      <c r="E254" s="203" t="s">
        <v>1</v>
      </c>
      <c r="F254" s="204" t="s">
        <v>7</v>
      </c>
      <c r="G254" s="186"/>
      <c r="H254" s="205">
        <v>21</v>
      </c>
      <c r="I254" s="162"/>
      <c r="J254" s="186"/>
      <c r="L254" s="160"/>
      <c r="M254" s="163"/>
      <c r="N254" s="164"/>
      <c r="O254" s="164"/>
      <c r="P254" s="164"/>
      <c r="Q254" s="164"/>
      <c r="R254" s="164"/>
      <c r="S254" s="164"/>
      <c r="T254" s="165"/>
      <c r="AT254" s="161" t="s">
        <v>257</v>
      </c>
      <c r="AU254" s="161" t="s">
        <v>96</v>
      </c>
      <c r="AV254" s="13" t="s">
        <v>96</v>
      </c>
      <c r="AW254" s="13" t="s">
        <v>40</v>
      </c>
      <c r="AX254" s="13" t="s">
        <v>93</v>
      </c>
      <c r="AY254" s="161" t="s">
        <v>195</v>
      </c>
    </row>
    <row r="255" spans="1:65" s="2" customFormat="1" ht="33" customHeight="1">
      <c r="A255" s="31"/>
      <c r="B255" s="148"/>
      <c r="C255" s="196" t="s">
        <v>507</v>
      </c>
      <c r="D255" s="196" t="s">
        <v>196</v>
      </c>
      <c r="E255" s="197" t="s">
        <v>552</v>
      </c>
      <c r="F255" s="198" t="s">
        <v>553</v>
      </c>
      <c r="G255" s="199" t="s">
        <v>312</v>
      </c>
      <c r="H255" s="200">
        <v>21</v>
      </c>
      <c r="I255" s="149"/>
      <c r="J255" s="183">
        <f>ROUND(I255*H255,2)</f>
        <v>0</v>
      </c>
      <c r="K255" s="150"/>
      <c r="L255" s="32"/>
      <c r="M255" s="151" t="s">
        <v>1</v>
      </c>
      <c r="N255" s="152" t="s">
        <v>50</v>
      </c>
      <c r="O255" s="57"/>
      <c r="P255" s="153">
        <f>O255*H255</f>
        <v>0</v>
      </c>
      <c r="Q255" s="153">
        <v>2E-05</v>
      </c>
      <c r="R255" s="153">
        <f>Q255*H255</f>
        <v>0.00042</v>
      </c>
      <c r="S255" s="153">
        <v>0</v>
      </c>
      <c r="T255" s="154">
        <f>S255*H255</f>
        <v>0</v>
      </c>
      <c r="U255" s="31"/>
      <c r="V255" s="31"/>
      <c r="W255" s="31"/>
      <c r="X255" s="31"/>
      <c r="Y255" s="31"/>
      <c r="Z255" s="31"/>
      <c r="AA255" s="31"/>
      <c r="AB255" s="31"/>
      <c r="AC255" s="31"/>
      <c r="AD255" s="31"/>
      <c r="AE255" s="31"/>
      <c r="AR255" s="155" t="s">
        <v>208</v>
      </c>
      <c r="AT255" s="155" t="s">
        <v>196</v>
      </c>
      <c r="AU255" s="155" t="s">
        <v>96</v>
      </c>
      <c r="AY255" s="15" t="s">
        <v>195</v>
      </c>
      <c r="BE255" s="156">
        <f>IF(N255="základní",J255,0)</f>
        <v>0</v>
      </c>
      <c r="BF255" s="156">
        <f>IF(N255="snížená",J255,0)</f>
        <v>0</v>
      </c>
      <c r="BG255" s="156">
        <f>IF(N255="zákl. přenesená",J255,0)</f>
        <v>0</v>
      </c>
      <c r="BH255" s="156">
        <f>IF(N255="sníž. přenesená",J255,0)</f>
        <v>0</v>
      </c>
      <c r="BI255" s="156">
        <f>IF(N255="nulová",J255,0)</f>
        <v>0</v>
      </c>
      <c r="BJ255" s="15" t="s">
        <v>93</v>
      </c>
      <c r="BK255" s="156">
        <f>ROUND(I255*H255,2)</f>
        <v>0</v>
      </c>
      <c r="BL255" s="15" t="s">
        <v>208</v>
      </c>
      <c r="BM255" s="155" t="s">
        <v>554</v>
      </c>
    </row>
    <row r="256" spans="1:47" s="2" customFormat="1" ht="29.25">
      <c r="A256" s="31"/>
      <c r="B256" s="32"/>
      <c r="C256" s="184"/>
      <c r="D256" s="201" t="s">
        <v>202</v>
      </c>
      <c r="E256" s="184"/>
      <c r="F256" s="202" t="s">
        <v>555</v>
      </c>
      <c r="G256" s="184"/>
      <c r="H256" s="184"/>
      <c r="I256" s="157"/>
      <c r="J256" s="184"/>
      <c r="K256" s="31"/>
      <c r="L256" s="32"/>
      <c r="M256" s="158"/>
      <c r="N256" s="159"/>
      <c r="O256" s="57"/>
      <c r="P256" s="57"/>
      <c r="Q256" s="57"/>
      <c r="R256" s="57"/>
      <c r="S256" s="57"/>
      <c r="T256" s="58"/>
      <c r="U256" s="31"/>
      <c r="V256" s="31"/>
      <c r="W256" s="31"/>
      <c r="X256" s="31"/>
      <c r="Y256" s="31"/>
      <c r="Z256" s="31"/>
      <c r="AA256" s="31"/>
      <c r="AB256" s="31"/>
      <c r="AC256" s="31"/>
      <c r="AD256" s="31"/>
      <c r="AE256" s="31"/>
      <c r="AT256" s="15" t="s">
        <v>202</v>
      </c>
      <c r="AU256" s="15" t="s">
        <v>96</v>
      </c>
    </row>
    <row r="257" spans="2:51" s="13" customFormat="1" ht="12">
      <c r="B257" s="160"/>
      <c r="C257" s="186"/>
      <c r="D257" s="201" t="s">
        <v>257</v>
      </c>
      <c r="E257" s="203" t="s">
        <v>1</v>
      </c>
      <c r="F257" s="204" t="s">
        <v>7</v>
      </c>
      <c r="G257" s="186"/>
      <c r="H257" s="205">
        <v>21</v>
      </c>
      <c r="I257" s="162"/>
      <c r="J257" s="186"/>
      <c r="L257" s="160"/>
      <c r="M257" s="163"/>
      <c r="N257" s="164"/>
      <c r="O257" s="164"/>
      <c r="P257" s="164"/>
      <c r="Q257" s="164"/>
      <c r="R257" s="164"/>
      <c r="S257" s="164"/>
      <c r="T257" s="165"/>
      <c r="AT257" s="161" t="s">
        <v>257</v>
      </c>
      <c r="AU257" s="161" t="s">
        <v>96</v>
      </c>
      <c r="AV257" s="13" t="s">
        <v>96</v>
      </c>
      <c r="AW257" s="13" t="s">
        <v>40</v>
      </c>
      <c r="AX257" s="13" t="s">
        <v>93</v>
      </c>
      <c r="AY257" s="161" t="s">
        <v>195</v>
      </c>
    </row>
    <row r="258" spans="1:65" s="2" customFormat="1" ht="24.2" customHeight="1">
      <c r="A258" s="31"/>
      <c r="B258" s="148"/>
      <c r="C258" s="196" t="s">
        <v>512</v>
      </c>
      <c r="D258" s="196" t="s">
        <v>196</v>
      </c>
      <c r="E258" s="197" t="s">
        <v>557</v>
      </c>
      <c r="F258" s="198" t="s">
        <v>558</v>
      </c>
      <c r="G258" s="199" t="s">
        <v>482</v>
      </c>
      <c r="H258" s="200">
        <v>1</v>
      </c>
      <c r="I258" s="149"/>
      <c r="J258" s="183">
        <f>ROUND(I258*H258,2)</f>
        <v>0</v>
      </c>
      <c r="K258" s="150"/>
      <c r="L258" s="32"/>
      <c r="M258" s="151" t="s">
        <v>1</v>
      </c>
      <c r="N258" s="152" t="s">
        <v>50</v>
      </c>
      <c r="O258" s="57"/>
      <c r="P258" s="153">
        <f>O258*H258</f>
        <v>0</v>
      </c>
      <c r="Q258" s="153">
        <v>0.0001</v>
      </c>
      <c r="R258" s="153">
        <f>Q258*H258</f>
        <v>0.0001</v>
      </c>
      <c r="S258" s="153">
        <v>0</v>
      </c>
      <c r="T258" s="154">
        <f>S258*H258</f>
        <v>0</v>
      </c>
      <c r="U258" s="31"/>
      <c r="V258" s="31"/>
      <c r="W258" s="31"/>
      <c r="X258" s="31"/>
      <c r="Y258" s="31"/>
      <c r="Z258" s="31"/>
      <c r="AA258" s="31"/>
      <c r="AB258" s="31"/>
      <c r="AC258" s="31"/>
      <c r="AD258" s="31"/>
      <c r="AE258" s="31"/>
      <c r="AR258" s="155" t="s">
        <v>208</v>
      </c>
      <c r="AT258" s="155" t="s">
        <v>196</v>
      </c>
      <c r="AU258" s="155" t="s">
        <v>96</v>
      </c>
      <c r="AY258" s="15" t="s">
        <v>195</v>
      </c>
      <c r="BE258" s="156">
        <f>IF(N258="základní",J258,0)</f>
        <v>0</v>
      </c>
      <c r="BF258" s="156">
        <f>IF(N258="snížená",J258,0)</f>
        <v>0</v>
      </c>
      <c r="BG258" s="156">
        <f>IF(N258="zákl. přenesená",J258,0)</f>
        <v>0</v>
      </c>
      <c r="BH258" s="156">
        <f>IF(N258="sníž. přenesená",J258,0)</f>
        <v>0</v>
      </c>
      <c r="BI258" s="156">
        <f>IF(N258="nulová",J258,0)</f>
        <v>0</v>
      </c>
      <c r="BJ258" s="15" t="s">
        <v>93</v>
      </c>
      <c r="BK258" s="156">
        <f>ROUND(I258*H258,2)</f>
        <v>0</v>
      </c>
      <c r="BL258" s="15" t="s">
        <v>208</v>
      </c>
      <c r="BM258" s="155" t="s">
        <v>559</v>
      </c>
    </row>
    <row r="259" spans="1:47" s="2" customFormat="1" ht="19.5">
      <c r="A259" s="31"/>
      <c r="B259" s="32"/>
      <c r="C259" s="184"/>
      <c r="D259" s="201" t="s">
        <v>202</v>
      </c>
      <c r="E259" s="184"/>
      <c r="F259" s="202" t="s">
        <v>560</v>
      </c>
      <c r="G259" s="184"/>
      <c r="H259" s="184"/>
      <c r="I259" s="157"/>
      <c r="J259" s="184"/>
      <c r="K259" s="31"/>
      <c r="L259" s="32"/>
      <c r="M259" s="158"/>
      <c r="N259" s="159"/>
      <c r="O259" s="57"/>
      <c r="P259" s="57"/>
      <c r="Q259" s="57"/>
      <c r="R259" s="57"/>
      <c r="S259" s="57"/>
      <c r="T259" s="58"/>
      <c r="U259" s="31"/>
      <c r="V259" s="31"/>
      <c r="W259" s="31"/>
      <c r="X259" s="31"/>
      <c r="Y259" s="31"/>
      <c r="Z259" s="31"/>
      <c r="AA259" s="31"/>
      <c r="AB259" s="31"/>
      <c r="AC259" s="31"/>
      <c r="AD259" s="31"/>
      <c r="AE259" s="31"/>
      <c r="AT259" s="15" t="s">
        <v>202</v>
      </c>
      <c r="AU259" s="15" t="s">
        <v>96</v>
      </c>
    </row>
    <row r="260" spans="1:65" s="2" customFormat="1" ht="62.65" customHeight="1">
      <c r="A260" s="31"/>
      <c r="B260" s="148"/>
      <c r="C260" s="206" t="s">
        <v>517</v>
      </c>
      <c r="D260" s="206" t="s">
        <v>327</v>
      </c>
      <c r="E260" s="207" t="s">
        <v>562</v>
      </c>
      <c r="F260" s="208" t="s">
        <v>563</v>
      </c>
      <c r="G260" s="209" t="s">
        <v>482</v>
      </c>
      <c r="H260" s="210">
        <v>3</v>
      </c>
      <c r="I260" s="170"/>
      <c r="J260" s="187">
        <f>ROUND(I260*H260,2)</f>
        <v>0</v>
      </c>
      <c r="K260" s="171"/>
      <c r="L260" s="172"/>
      <c r="M260" s="173" t="s">
        <v>1</v>
      </c>
      <c r="N260" s="174" t="s">
        <v>50</v>
      </c>
      <c r="O260" s="57"/>
      <c r="P260" s="153">
        <f>O260*H260</f>
        <v>0</v>
      </c>
      <c r="Q260" s="153">
        <v>0.01424</v>
      </c>
      <c r="R260" s="153">
        <f>Q260*H260</f>
        <v>0.042719999999999994</v>
      </c>
      <c r="S260" s="153">
        <v>0</v>
      </c>
      <c r="T260" s="154">
        <f>S260*H260</f>
        <v>0</v>
      </c>
      <c r="U260" s="31"/>
      <c r="V260" s="31"/>
      <c r="W260" s="31"/>
      <c r="X260" s="31"/>
      <c r="Y260" s="31"/>
      <c r="Z260" s="31"/>
      <c r="AA260" s="31"/>
      <c r="AB260" s="31"/>
      <c r="AC260" s="31"/>
      <c r="AD260" s="31"/>
      <c r="AE260" s="31"/>
      <c r="AR260" s="155" t="s">
        <v>224</v>
      </c>
      <c r="AT260" s="155" t="s">
        <v>327</v>
      </c>
      <c r="AU260" s="155" t="s">
        <v>96</v>
      </c>
      <c r="AY260" s="15" t="s">
        <v>195</v>
      </c>
      <c r="BE260" s="156">
        <f>IF(N260="základní",J260,0)</f>
        <v>0</v>
      </c>
      <c r="BF260" s="156">
        <f>IF(N260="snížená",J260,0)</f>
        <v>0</v>
      </c>
      <c r="BG260" s="156">
        <f>IF(N260="zákl. přenesená",J260,0)</f>
        <v>0</v>
      </c>
      <c r="BH260" s="156">
        <f>IF(N260="sníž. přenesená",J260,0)</f>
        <v>0</v>
      </c>
      <c r="BI260" s="156">
        <f>IF(N260="nulová",J260,0)</f>
        <v>0</v>
      </c>
      <c r="BJ260" s="15" t="s">
        <v>93</v>
      </c>
      <c r="BK260" s="156">
        <f>ROUND(I260*H260,2)</f>
        <v>0</v>
      </c>
      <c r="BL260" s="15" t="s">
        <v>208</v>
      </c>
      <c r="BM260" s="155" t="s">
        <v>961</v>
      </c>
    </row>
    <row r="261" spans="1:47" s="2" customFormat="1" ht="39">
      <c r="A261" s="31"/>
      <c r="B261" s="32"/>
      <c r="C261" s="184"/>
      <c r="D261" s="201" t="s">
        <v>202</v>
      </c>
      <c r="E261" s="184"/>
      <c r="F261" s="202" t="s">
        <v>563</v>
      </c>
      <c r="G261" s="184"/>
      <c r="H261" s="184"/>
      <c r="I261" s="157"/>
      <c r="J261" s="184"/>
      <c r="K261" s="31"/>
      <c r="L261" s="32"/>
      <c r="M261" s="158"/>
      <c r="N261" s="159"/>
      <c r="O261" s="57"/>
      <c r="P261" s="57"/>
      <c r="Q261" s="57"/>
      <c r="R261" s="57"/>
      <c r="S261" s="57"/>
      <c r="T261" s="58"/>
      <c r="U261" s="31"/>
      <c r="V261" s="31"/>
      <c r="W261" s="31"/>
      <c r="X261" s="31"/>
      <c r="Y261" s="31"/>
      <c r="Z261" s="31"/>
      <c r="AA261" s="31"/>
      <c r="AB261" s="31"/>
      <c r="AC261" s="31"/>
      <c r="AD261" s="31"/>
      <c r="AE261" s="31"/>
      <c r="AT261" s="15" t="s">
        <v>202</v>
      </c>
      <c r="AU261" s="15" t="s">
        <v>96</v>
      </c>
    </row>
    <row r="262" spans="2:51" s="13" customFormat="1" ht="12">
      <c r="B262" s="160"/>
      <c r="C262" s="186"/>
      <c r="D262" s="201" t="s">
        <v>257</v>
      </c>
      <c r="E262" s="203" t="s">
        <v>1</v>
      </c>
      <c r="F262" s="204" t="s">
        <v>150</v>
      </c>
      <c r="G262" s="186"/>
      <c r="H262" s="205">
        <v>3</v>
      </c>
      <c r="I262" s="162"/>
      <c r="J262" s="186"/>
      <c r="L262" s="160"/>
      <c r="M262" s="163"/>
      <c r="N262" s="164"/>
      <c r="O262" s="164"/>
      <c r="P262" s="164"/>
      <c r="Q262" s="164"/>
      <c r="R262" s="164"/>
      <c r="S262" s="164"/>
      <c r="T262" s="165"/>
      <c r="AT262" s="161" t="s">
        <v>257</v>
      </c>
      <c r="AU262" s="161" t="s">
        <v>96</v>
      </c>
      <c r="AV262" s="13" t="s">
        <v>96</v>
      </c>
      <c r="AW262" s="13" t="s">
        <v>40</v>
      </c>
      <c r="AX262" s="13" t="s">
        <v>93</v>
      </c>
      <c r="AY262" s="161" t="s">
        <v>195</v>
      </c>
    </row>
    <row r="263" spans="1:65" s="2" customFormat="1" ht="62.65" customHeight="1">
      <c r="A263" s="31"/>
      <c r="B263" s="148"/>
      <c r="C263" s="206" t="s">
        <v>523</v>
      </c>
      <c r="D263" s="206" t="s">
        <v>327</v>
      </c>
      <c r="E263" s="207" t="s">
        <v>566</v>
      </c>
      <c r="F263" s="208" t="s">
        <v>567</v>
      </c>
      <c r="G263" s="209" t="s">
        <v>482</v>
      </c>
      <c r="H263" s="210">
        <v>3</v>
      </c>
      <c r="I263" s="170"/>
      <c r="J263" s="187">
        <f>ROUND(I263*H263,2)</f>
        <v>0</v>
      </c>
      <c r="K263" s="171"/>
      <c r="L263" s="172"/>
      <c r="M263" s="173" t="s">
        <v>1</v>
      </c>
      <c r="N263" s="174" t="s">
        <v>50</v>
      </c>
      <c r="O263" s="57"/>
      <c r="P263" s="153">
        <f>O263*H263</f>
        <v>0</v>
      </c>
      <c r="Q263" s="153">
        <v>0.07725</v>
      </c>
      <c r="R263" s="153">
        <f>Q263*H263</f>
        <v>0.23175</v>
      </c>
      <c r="S263" s="153">
        <v>0</v>
      </c>
      <c r="T263" s="154">
        <f>S263*H263</f>
        <v>0</v>
      </c>
      <c r="U263" s="31"/>
      <c r="V263" s="31"/>
      <c r="W263" s="31"/>
      <c r="X263" s="31"/>
      <c r="Y263" s="31"/>
      <c r="Z263" s="31"/>
      <c r="AA263" s="31"/>
      <c r="AB263" s="31"/>
      <c r="AC263" s="31"/>
      <c r="AD263" s="31"/>
      <c r="AE263" s="31"/>
      <c r="AR263" s="155" t="s">
        <v>224</v>
      </c>
      <c r="AT263" s="155" t="s">
        <v>327</v>
      </c>
      <c r="AU263" s="155" t="s">
        <v>96</v>
      </c>
      <c r="AY263" s="15" t="s">
        <v>195</v>
      </c>
      <c r="BE263" s="156">
        <f>IF(N263="základní",J263,0)</f>
        <v>0</v>
      </c>
      <c r="BF263" s="156">
        <f>IF(N263="snížená",J263,0)</f>
        <v>0</v>
      </c>
      <c r="BG263" s="156">
        <f>IF(N263="zákl. přenesená",J263,0)</f>
        <v>0</v>
      </c>
      <c r="BH263" s="156">
        <f>IF(N263="sníž. přenesená",J263,0)</f>
        <v>0</v>
      </c>
      <c r="BI263" s="156">
        <f>IF(N263="nulová",J263,0)</f>
        <v>0</v>
      </c>
      <c r="BJ263" s="15" t="s">
        <v>93</v>
      </c>
      <c r="BK263" s="156">
        <f>ROUND(I263*H263,2)</f>
        <v>0</v>
      </c>
      <c r="BL263" s="15" t="s">
        <v>208</v>
      </c>
      <c r="BM263" s="155" t="s">
        <v>962</v>
      </c>
    </row>
    <row r="264" spans="1:47" s="2" customFormat="1" ht="39">
      <c r="A264" s="31"/>
      <c r="B264" s="32"/>
      <c r="C264" s="184"/>
      <c r="D264" s="201" t="s">
        <v>202</v>
      </c>
      <c r="E264" s="184"/>
      <c r="F264" s="202" t="s">
        <v>569</v>
      </c>
      <c r="G264" s="184"/>
      <c r="H264" s="184"/>
      <c r="I264" s="157"/>
      <c r="J264" s="184"/>
      <c r="K264" s="31"/>
      <c r="L264" s="32"/>
      <c r="M264" s="158"/>
      <c r="N264" s="159"/>
      <c r="O264" s="57"/>
      <c r="P264" s="57"/>
      <c r="Q264" s="57"/>
      <c r="R264" s="57"/>
      <c r="S264" s="57"/>
      <c r="T264" s="58"/>
      <c r="U264" s="31"/>
      <c r="V264" s="31"/>
      <c r="W264" s="31"/>
      <c r="X264" s="31"/>
      <c r="Y264" s="31"/>
      <c r="Z264" s="31"/>
      <c r="AA264" s="31"/>
      <c r="AB264" s="31"/>
      <c r="AC264" s="31"/>
      <c r="AD264" s="31"/>
      <c r="AE264" s="31"/>
      <c r="AT264" s="15" t="s">
        <v>202</v>
      </c>
      <c r="AU264" s="15" t="s">
        <v>96</v>
      </c>
    </row>
    <row r="265" spans="2:51" s="13" customFormat="1" ht="12">
      <c r="B265" s="160"/>
      <c r="C265" s="186"/>
      <c r="D265" s="201" t="s">
        <v>257</v>
      </c>
      <c r="E265" s="203" t="s">
        <v>1</v>
      </c>
      <c r="F265" s="204" t="s">
        <v>150</v>
      </c>
      <c r="G265" s="186"/>
      <c r="H265" s="205">
        <v>3</v>
      </c>
      <c r="I265" s="162"/>
      <c r="J265" s="186"/>
      <c r="L265" s="160"/>
      <c r="M265" s="163"/>
      <c r="N265" s="164"/>
      <c r="O265" s="164"/>
      <c r="P265" s="164"/>
      <c r="Q265" s="164"/>
      <c r="R265" s="164"/>
      <c r="S265" s="164"/>
      <c r="T265" s="165"/>
      <c r="AT265" s="161" t="s">
        <v>257</v>
      </c>
      <c r="AU265" s="161" t="s">
        <v>96</v>
      </c>
      <c r="AV265" s="13" t="s">
        <v>96</v>
      </c>
      <c r="AW265" s="13" t="s">
        <v>40</v>
      </c>
      <c r="AX265" s="13" t="s">
        <v>93</v>
      </c>
      <c r="AY265" s="161" t="s">
        <v>195</v>
      </c>
    </row>
    <row r="266" spans="1:65" s="2" customFormat="1" ht="16.5" customHeight="1">
      <c r="A266" s="31"/>
      <c r="B266" s="148"/>
      <c r="C266" s="206" t="s">
        <v>529</v>
      </c>
      <c r="D266" s="206" t="s">
        <v>327</v>
      </c>
      <c r="E266" s="207" t="s">
        <v>574</v>
      </c>
      <c r="F266" s="208" t="s">
        <v>575</v>
      </c>
      <c r="G266" s="209" t="s">
        <v>482</v>
      </c>
      <c r="H266" s="210">
        <v>1</v>
      </c>
      <c r="I266" s="170"/>
      <c r="J266" s="187">
        <f>ROUND(I266*H266,2)</f>
        <v>0</v>
      </c>
      <c r="K266" s="171"/>
      <c r="L266" s="172"/>
      <c r="M266" s="173" t="s">
        <v>1</v>
      </c>
      <c r="N266" s="174" t="s">
        <v>50</v>
      </c>
      <c r="O266" s="57"/>
      <c r="P266" s="153">
        <f>O266*H266</f>
        <v>0</v>
      </c>
      <c r="Q266" s="153">
        <v>0.0007</v>
      </c>
      <c r="R266" s="153">
        <f>Q266*H266</f>
        <v>0.0007</v>
      </c>
      <c r="S266" s="153">
        <v>0</v>
      </c>
      <c r="T266" s="154">
        <f>S266*H266</f>
        <v>0</v>
      </c>
      <c r="U266" s="31"/>
      <c r="V266" s="31"/>
      <c r="W266" s="31"/>
      <c r="X266" s="31"/>
      <c r="Y266" s="31"/>
      <c r="Z266" s="31"/>
      <c r="AA266" s="31"/>
      <c r="AB266" s="31"/>
      <c r="AC266" s="31"/>
      <c r="AD266" s="31"/>
      <c r="AE266" s="31"/>
      <c r="AR266" s="155" t="s">
        <v>224</v>
      </c>
      <c r="AT266" s="155" t="s">
        <v>327</v>
      </c>
      <c r="AU266" s="155" t="s">
        <v>96</v>
      </c>
      <c r="AY266" s="15" t="s">
        <v>195</v>
      </c>
      <c r="BE266" s="156">
        <f>IF(N266="základní",J266,0)</f>
        <v>0</v>
      </c>
      <c r="BF266" s="156">
        <f>IF(N266="snížená",J266,0)</f>
        <v>0</v>
      </c>
      <c r="BG266" s="156">
        <f>IF(N266="zákl. přenesená",J266,0)</f>
        <v>0</v>
      </c>
      <c r="BH266" s="156">
        <f>IF(N266="sníž. přenesená",J266,0)</f>
        <v>0</v>
      </c>
      <c r="BI266" s="156">
        <f>IF(N266="nulová",J266,0)</f>
        <v>0</v>
      </c>
      <c r="BJ266" s="15" t="s">
        <v>93</v>
      </c>
      <c r="BK266" s="156">
        <f>ROUND(I266*H266,2)</f>
        <v>0</v>
      </c>
      <c r="BL266" s="15" t="s">
        <v>208</v>
      </c>
      <c r="BM266" s="155" t="s">
        <v>576</v>
      </c>
    </row>
    <row r="267" spans="1:47" s="2" customFormat="1" ht="12">
      <c r="A267" s="31"/>
      <c r="B267" s="32"/>
      <c r="C267" s="184"/>
      <c r="D267" s="201" t="s">
        <v>202</v>
      </c>
      <c r="E267" s="184"/>
      <c r="F267" s="202" t="s">
        <v>575</v>
      </c>
      <c r="G267" s="184"/>
      <c r="H267" s="184"/>
      <c r="I267" s="157"/>
      <c r="J267" s="184"/>
      <c r="K267" s="31"/>
      <c r="L267" s="32"/>
      <c r="M267" s="158"/>
      <c r="N267" s="159"/>
      <c r="O267" s="57"/>
      <c r="P267" s="57"/>
      <c r="Q267" s="57"/>
      <c r="R267" s="57"/>
      <c r="S267" s="57"/>
      <c r="T267" s="58"/>
      <c r="U267" s="31"/>
      <c r="V267" s="31"/>
      <c r="W267" s="31"/>
      <c r="X267" s="31"/>
      <c r="Y267" s="31"/>
      <c r="Z267" s="31"/>
      <c r="AA267" s="31"/>
      <c r="AB267" s="31"/>
      <c r="AC267" s="31"/>
      <c r="AD267" s="31"/>
      <c r="AE267" s="31"/>
      <c r="AT267" s="15" t="s">
        <v>202</v>
      </c>
      <c r="AU267" s="15" t="s">
        <v>96</v>
      </c>
    </row>
    <row r="268" spans="1:65" s="2" customFormat="1" ht="33" customHeight="1">
      <c r="A268" s="31"/>
      <c r="B268" s="148"/>
      <c r="C268" s="196" t="s">
        <v>536</v>
      </c>
      <c r="D268" s="196" t="s">
        <v>196</v>
      </c>
      <c r="E268" s="197" t="s">
        <v>578</v>
      </c>
      <c r="F268" s="198" t="s">
        <v>579</v>
      </c>
      <c r="G268" s="199" t="s">
        <v>482</v>
      </c>
      <c r="H268" s="200">
        <v>2</v>
      </c>
      <c r="I268" s="149"/>
      <c r="J268" s="183">
        <f>ROUND(I268*H268,2)</f>
        <v>0</v>
      </c>
      <c r="K268" s="150"/>
      <c r="L268" s="32"/>
      <c r="M268" s="151" t="s">
        <v>1</v>
      </c>
      <c r="N268" s="152" t="s">
        <v>50</v>
      </c>
      <c r="O268" s="57"/>
      <c r="P268" s="153">
        <f>O268*H268</f>
        <v>0</v>
      </c>
      <c r="Q268" s="153">
        <v>2E-05</v>
      </c>
      <c r="R268" s="153">
        <f>Q268*H268</f>
        <v>4E-05</v>
      </c>
      <c r="S268" s="153">
        <v>0</v>
      </c>
      <c r="T268" s="154">
        <f>S268*H268</f>
        <v>0</v>
      </c>
      <c r="U268" s="31"/>
      <c r="V268" s="31"/>
      <c r="W268" s="31"/>
      <c r="X268" s="31"/>
      <c r="Y268" s="31"/>
      <c r="Z268" s="31"/>
      <c r="AA268" s="31"/>
      <c r="AB268" s="31"/>
      <c r="AC268" s="31"/>
      <c r="AD268" s="31"/>
      <c r="AE268" s="31"/>
      <c r="AR268" s="155" t="s">
        <v>208</v>
      </c>
      <c r="AT268" s="155" t="s">
        <v>196</v>
      </c>
      <c r="AU268" s="155" t="s">
        <v>96</v>
      </c>
      <c r="AY268" s="15" t="s">
        <v>195</v>
      </c>
      <c r="BE268" s="156">
        <f>IF(N268="základní",J268,0)</f>
        <v>0</v>
      </c>
      <c r="BF268" s="156">
        <f>IF(N268="snížená",J268,0)</f>
        <v>0</v>
      </c>
      <c r="BG268" s="156">
        <f>IF(N268="zákl. přenesená",J268,0)</f>
        <v>0</v>
      </c>
      <c r="BH268" s="156">
        <f>IF(N268="sníž. přenesená",J268,0)</f>
        <v>0</v>
      </c>
      <c r="BI268" s="156">
        <f>IF(N268="nulová",J268,0)</f>
        <v>0</v>
      </c>
      <c r="BJ268" s="15" t="s">
        <v>93</v>
      </c>
      <c r="BK268" s="156">
        <f>ROUND(I268*H268,2)</f>
        <v>0</v>
      </c>
      <c r="BL268" s="15" t="s">
        <v>208</v>
      </c>
      <c r="BM268" s="155" t="s">
        <v>580</v>
      </c>
    </row>
    <row r="269" spans="1:47" s="2" customFormat="1" ht="19.5">
      <c r="A269" s="31"/>
      <c r="B269" s="32"/>
      <c r="C269" s="184"/>
      <c r="D269" s="201" t="s">
        <v>202</v>
      </c>
      <c r="E269" s="184"/>
      <c r="F269" s="202" t="s">
        <v>581</v>
      </c>
      <c r="G269" s="184"/>
      <c r="H269" s="184"/>
      <c r="I269" s="157"/>
      <c r="J269" s="184"/>
      <c r="K269" s="31"/>
      <c r="L269" s="32"/>
      <c r="M269" s="158"/>
      <c r="N269" s="159"/>
      <c r="O269" s="57"/>
      <c r="P269" s="57"/>
      <c r="Q269" s="57"/>
      <c r="R269" s="57"/>
      <c r="S269" s="57"/>
      <c r="T269" s="58"/>
      <c r="U269" s="31"/>
      <c r="V269" s="31"/>
      <c r="W269" s="31"/>
      <c r="X269" s="31"/>
      <c r="Y269" s="31"/>
      <c r="Z269" s="31"/>
      <c r="AA269" s="31"/>
      <c r="AB269" s="31"/>
      <c r="AC269" s="31"/>
      <c r="AD269" s="31"/>
      <c r="AE269" s="31"/>
      <c r="AT269" s="15" t="s">
        <v>202</v>
      </c>
      <c r="AU269" s="15" t="s">
        <v>96</v>
      </c>
    </row>
    <row r="270" spans="2:51" s="13" customFormat="1" ht="12">
      <c r="B270" s="160"/>
      <c r="C270" s="186"/>
      <c r="D270" s="201" t="s">
        <v>257</v>
      </c>
      <c r="E270" s="203" t="s">
        <v>1</v>
      </c>
      <c r="F270" s="204" t="s">
        <v>96</v>
      </c>
      <c r="G270" s="186"/>
      <c r="H270" s="205">
        <v>2</v>
      </c>
      <c r="I270" s="162"/>
      <c r="J270" s="186"/>
      <c r="L270" s="160"/>
      <c r="M270" s="163"/>
      <c r="N270" s="164"/>
      <c r="O270" s="164"/>
      <c r="P270" s="164"/>
      <c r="Q270" s="164"/>
      <c r="R270" s="164"/>
      <c r="S270" s="164"/>
      <c r="T270" s="165"/>
      <c r="AT270" s="161" t="s">
        <v>257</v>
      </c>
      <c r="AU270" s="161" t="s">
        <v>96</v>
      </c>
      <c r="AV270" s="13" t="s">
        <v>96</v>
      </c>
      <c r="AW270" s="13" t="s">
        <v>40</v>
      </c>
      <c r="AX270" s="13" t="s">
        <v>93</v>
      </c>
      <c r="AY270" s="161" t="s">
        <v>195</v>
      </c>
    </row>
    <row r="271" spans="1:65" s="2" customFormat="1" ht="16.5" customHeight="1">
      <c r="A271" s="31"/>
      <c r="B271" s="148"/>
      <c r="C271" s="206" t="s">
        <v>541</v>
      </c>
      <c r="D271" s="206" t="s">
        <v>327</v>
      </c>
      <c r="E271" s="207" t="s">
        <v>583</v>
      </c>
      <c r="F271" s="208" t="s">
        <v>584</v>
      </c>
      <c r="G271" s="209" t="s">
        <v>482</v>
      </c>
      <c r="H271" s="210">
        <v>2</v>
      </c>
      <c r="I271" s="170"/>
      <c r="J271" s="187">
        <f>ROUND(I271*H271,2)</f>
        <v>0</v>
      </c>
      <c r="K271" s="171"/>
      <c r="L271" s="172"/>
      <c r="M271" s="173" t="s">
        <v>1</v>
      </c>
      <c r="N271" s="174" t="s">
        <v>50</v>
      </c>
      <c r="O271" s="57"/>
      <c r="P271" s="153">
        <f>O271*H271</f>
        <v>0</v>
      </c>
      <c r="Q271" s="153">
        <v>0.0071</v>
      </c>
      <c r="R271" s="153">
        <f>Q271*H271</f>
        <v>0.0142</v>
      </c>
      <c r="S271" s="153">
        <v>0</v>
      </c>
      <c r="T271" s="154">
        <f>S271*H271</f>
        <v>0</v>
      </c>
      <c r="U271" s="31"/>
      <c r="V271" s="31"/>
      <c r="W271" s="31"/>
      <c r="X271" s="31"/>
      <c r="Y271" s="31"/>
      <c r="Z271" s="31"/>
      <c r="AA271" s="31"/>
      <c r="AB271" s="31"/>
      <c r="AC271" s="31"/>
      <c r="AD271" s="31"/>
      <c r="AE271" s="31"/>
      <c r="AR271" s="155" t="s">
        <v>224</v>
      </c>
      <c r="AT271" s="155" t="s">
        <v>327</v>
      </c>
      <c r="AU271" s="155" t="s">
        <v>96</v>
      </c>
      <c r="AY271" s="15" t="s">
        <v>195</v>
      </c>
      <c r="BE271" s="156">
        <f>IF(N271="základní",J271,0)</f>
        <v>0</v>
      </c>
      <c r="BF271" s="156">
        <f>IF(N271="snížená",J271,0)</f>
        <v>0</v>
      </c>
      <c r="BG271" s="156">
        <f>IF(N271="zákl. přenesená",J271,0)</f>
        <v>0</v>
      </c>
      <c r="BH271" s="156">
        <f>IF(N271="sníž. přenesená",J271,0)</f>
        <v>0</v>
      </c>
      <c r="BI271" s="156">
        <f>IF(N271="nulová",J271,0)</f>
        <v>0</v>
      </c>
      <c r="BJ271" s="15" t="s">
        <v>93</v>
      </c>
      <c r="BK271" s="156">
        <f>ROUND(I271*H271,2)</f>
        <v>0</v>
      </c>
      <c r="BL271" s="15" t="s">
        <v>208</v>
      </c>
      <c r="BM271" s="155" t="s">
        <v>585</v>
      </c>
    </row>
    <row r="272" spans="1:47" s="2" customFormat="1" ht="12">
      <c r="A272" s="31"/>
      <c r="B272" s="32"/>
      <c r="C272" s="184"/>
      <c r="D272" s="201" t="s">
        <v>202</v>
      </c>
      <c r="E272" s="184"/>
      <c r="F272" s="202" t="s">
        <v>584</v>
      </c>
      <c r="G272" s="184"/>
      <c r="H272" s="184"/>
      <c r="I272" s="157"/>
      <c r="J272" s="184"/>
      <c r="K272" s="31"/>
      <c r="L272" s="32"/>
      <c r="M272" s="158"/>
      <c r="N272" s="159"/>
      <c r="O272" s="57"/>
      <c r="P272" s="57"/>
      <c r="Q272" s="57"/>
      <c r="R272" s="57"/>
      <c r="S272" s="57"/>
      <c r="T272" s="58"/>
      <c r="U272" s="31"/>
      <c r="V272" s="31"/>
      <c r="W272" s="31"/>
      <c r="X272" s="31"/>
      <c r="Y272" s="31"/>
      <c r="Z272" s="31"/>
      <c r="AA272" s="31"/>
      <c r="AB272" s="31"/>
      <c r="AC272" s="31"/>
      <c r="AD272" s="31"/>
      <c r="AE272" s="31"/>
      <c r="AT272" s="15" t="s">
        <v>202</v>
      </c>
      <c r="AU272" s="15" t="s">
        <v>96</v>
      </c>
    </row>
    <row r="273" spans="2:51" s="13" customFormat="1" ht="12">
      <c r="B273" s="160"/>
      <c r="C273" s="186"/>
      <c r="D273" s="201" t="s">
        <v>257</v>
      </c>
      <c r="E273" s="203" t="s">
        <v>1</v>
      </c>
      <c r="F273" s="204" t="s">
        <v>96</v>
      </c>
      <c r="G273" s="186"/>
      <c r="H273" s="205">
        <v>2</v>
      </c>
      <c r="I273" s="162"/>
      <c r="J273" s="186"/>
      <c r="L273" s="160"/>
      <c r="M273" s="163"/>
      <c r="N273" s="164"/>
      <c r="O273" s="164"/>
      <c r="P273" s="164"/>
      <c r="Q273" s="164"/>
      <c r="R273" s="164"/>
      <c r="S273" s="164"/>
      <c r="T273" s="165"/>
      <c r="AT273" s="161" t="s">
        <v>257</v>
      </c>
      <c r="AU273" s="161" t="s">
        <v>96</v>
      </c>
      <c r="AV273" s="13" t="s">
        <v>96</v>
      </c>
      <c r="AW273" s="13" t="s">
        <v>40</v>
      </c>
      <c r="AX273" s="13" t="s">
        <v>93</v>
      </c>
      <c r="AY273" s="161" t="s">
        <v>195</v>
      </c>
    </row>
    <row r="274" spans="1:65" s="2" customFormat="1" ht="24.2" customHeight="1">
      <c r="A274" s="31"/>
      <c r="B274" s="148"/>
      <c r="C274" s="206" t="s">
        <v>546</v>
      </c>
      <c r="D274" s="206" t="s">
        <v>327</v>
      </c>
      <c r="E274" s="207" t="s">
        <v>845</v>
      </c>
      <c r="F274" s="208" t="s">
        <v>963</v>
      </c>
      <c r="G274" s="209" t="s">
        <v>482</v>
      </c>
      <c r="H274" s="210">
        <v>1</v>
      </c>
      <c r="I274" s="170"/>
      <c r="J274" s="187">
        <f>ROUND(I274*H274,2)</f>
        <v>0</v>
      </c>
      <c r="K274" s="171"/>
      <c r="L274" s="172"/>
      <c r="M274" s="173" t="s">
        <v>1</v>
      </c>
      <c r="N274" s="174" t="s">
        <v>50</v>
      </c>
      <c r="O274" s="57"/>
      <c r="P274" s="153">
        <f>O274*H274</f>
        <v>0</v>
      </c>
      <c r="Q274" s="153">
        <v>0.0237</v>
      </c>
      <c r="R274" s="153">
        <f>Q274*H274</f>
        <v>0.0237</v>
      </c>
      <c r="S274" s="153">
        <v>0</v>
      </c>
      <c r="T274" s="154">
        <f>S274*H274</f>
        <v>0</v>
      </c>
      <c r="U274" s="31"/>
      <c r="V274" s="31"/>
      <c r="W274" s="31"/>
      <c r="X274" s="31"/>
      <c r="Y274" s="31"/>
      <c r="Z274" s="31"/>
      <c r="AA274" s="31"/>
      <c r="AB274" s="31"/>
      <c r="AC274" s="31"/>
      <c r="AD274" s="31"/>
      <c r="AE274" s="31"/>
      <c r="AR274" s="155" t="s">
        <v>224</v>
      </c>
      <c r="AT274" s="155" t="s">
        <v>327</v>
      </c>
      <c r="AU274" s="155" t="s">
        <v>96</v>
      </c>
      <c r="AY274" s="15" t="s">
        <v>195</v>
      </c>
      <c r="BE274" s="156">
        <f>IF(N274="základní",J274,0)</f>
        <v>0</v>
      </c>
      <c r="BF274" s="156">
        <f>IF(N274="snížená",J274,0)</f>
        <v>0</v>
      </c>
      <c r="BG274" s="156">
        <f>IF(N274="zákl. přenesená",J274,0)</f>
        <v>0</v>
      </c>
      <c r="BH274" s="156">
        <f>IF(N274="sníž. přenesená",J274,0)</f>
        <v>0</v>
      </c>
      <c r="BI274" s="156">
        <f>IF(N274="nulová",J274,0)</f>
        <v>0</v>
      </c>
      <c r="BJ274" s="15" t="s">
        <v>93</v>
      </c>
      <c r="BK274" s="156">
        <f>ROUND(I274*H274,2)</f>
        <v>0</v>
      </c>
      <c r="BL274" s="15" t="s">
        <v>208</v>
      </c>
      <c r="BM274" s="155" t="s">
        <v>847</v>
      </c>
    </row>
    <row r="275" spans="1:47" s="2" customFormat="1" ht="12">
      <c r="A275" s="31"/>
      <c r="B275" s="32"/>
      <c r="C275" s="184"/>
      <c r="D275" s="201" t="s">
        <v>202</v>
      </c>
      <c r="E275" s="184"/>
      <c r="F275" s="202" t="s">
        <v>963</v>
      </c>
      <c r="G275" s="184"/>
      <c r="H275" s="184"/>
      <c r="I275" s="157"/>
      <c r="J275" s="184"/>
      <c r="K275" s="31"/>
      <c r="L275" s="32"/>
      <c r="M275" s="158"/>
      <c r="N275" s="159"/>
      <c r="O275" s="57"/>
      <c r="P275" s="57"/>
      <c r="Q275" s="57"/>
      <c r="R275" s="57"/>
      <c r="S275" s="57"/>
      <c r="T275" s="58"/>
      <c r="U275" s="31"/>
      <c r="V275" s="31"/>
      <c r="W275" s="31"/>
      <c r="X275" s="31"/>
      <c r="Y275" s="31"/>
      <c r="Z275" s="31"/>
      <c r="AA275" s="31"/>
      <c r="AB275" s="31"/>
      <c r="AC275" s="31"/>
      <c r="AD275" s="31"/>
      <c r="AE275" s="31"/>
      <c r="AT275" s="15" t="s">
        <v>202</v>
      </c>
      <c r="AU275" s="15" t="s">
        <v>96</v>
      </c>
    </row>
    <row r="276" spans="1:65" s="2" customFormat="1" ht="16.5" customHeight="1">
      <c r="A276" s="31"/>
      <c r="B276" s="148"/>
      <c r="C276" s="206" t="s">
        <v>551</v>
      </c>
      <c r="D276" s="206" t="s">
        <v>327</v>
      </c>
      <c r="E276" s="207" t="s">
        <v>964</v>
      </c>
      <c r="F276" s="208" t="s">
        <v>965</v>
      </c>
      <c r="G276" s="209" t="s">
        <v>482</v>
      </c>
      <c r="H276" s="210">
        <v>1</v>
      </c>
      <c r="I276" s="170"/>
      <c r="J276" s="187">
        <f>ROUND(I276*H276,2)</f>
        <v>0</v>
      </c>
      <c r="K276" s="171"/>
      <c r="L276" s="172"/>
      <c r="M276" s="173" t="s">
        <v>1</v>
      </c>
      <c r="N276" s="174" t="s">
        <v>50</v>
      </c>
      <c r="O276" s="57"/>
      <c r="P276" s="153">
        <f>O276*H276</f>
        <v>0</v>
      </c>
      <c r="Q276" s="153">
        <v>0.00112</v>
      </c>
      <c r="R276" s="153">
        <f>Q276*H276</f>
        <v>0.00112</v>
      </c>
      <c r="S276" s="153">
        <v>0</v>
      </c>
      <c r="T276" s="154">
        <f>S276*H276</f>
        <v>0</v>
      </c>
      <c r="U276" s="31"/>
      <c r="V276" s="31"/>
      <c r="W276" s="31"/>
      <c r="X276" s="31"/>
      <c r="Y276" s="31"/>
      <c r="Z276" s="31"/>
      <c r="AA276" s="31"/>
      <c r="AB276" s="31"/>
      <c r="AC276" s="31"/>
      <c r="AD276" s="31"/>
      <c r="AE276" s="31"/>
      <c r="AR276" s="155" t="s">
        <v>224</v>
      </c>
      <c r="AT276" s="155" t="s">
        <v>327</v>
      </c>
      <c r="AU276" s="155" t="s">
        <v>96</v>
      </c>
      <c r="AY276" s="15" t="s">
        <v>195</v>
      </c>
      <c r="BE276" s="156">
        <f>IF(N276="základní",J276,0)</f>
        <v>0</v>
      </c>
      <c r="BF276" s="156">
        <f>IF(N276="snížená",J276,0)</f>
        <v>0</v>
      </c>
      <c r="BG276" s="156">
        <f>IF(N276="zákl. přenesená",J276,0)</f>
        <v>0</v>
      </c>
      <c r="BH276" s="156">
        <f>IF(N276="sníž. přenesená",J276,0)</f>
        <v>0</v>
      </c>
      <c r="BI276" s="156">
        <f>IF(N276="nulová",J276,0)</f>
        <v>0</v>
      </c>
      <c r="BJ276" s="15" t="s">
        <v>93</v>
      </c>
      <c r="BK276" s="156">
        <f>ROUND(I276*H276,2)</f>
        <v>0</v>
      </c>
      <c r="BL276" s="15" t="s">
        <v>208</v>
      </c>
      <c r="BM276" s="155" t="s">
        <v>966</v>
      </c>
    </row>
    <row r="277" spans="1:47" s="2" customFormat="1" ht="12">
      <c r="A277" s="31"/>
      <c r="B277" s="32"/>
      <c r="C277" s="184"/>
      <c r="D277" s="201" t="s">
        <v>202</v>
      </c>
      <c r="E277" s="184"/>
      <c r="F277" s="202" t="s">
        <v>965</v>
      </c>
      <c r="G277" s="184"/>
      <c r="H277" s="184"/>
      <c r="I277" s="157"/>
      <c r="J277" s="184"/>
      <c r="K277" s="31"/>
      <c r="L277" s="32"/>
      <c r="M277" s="158"/>
      <c r="N277" s="159"/>
      <c r="O277" s="57"/>
      <c r="P277" s="57"/>
      <c r="Q277" s="57"/>
      <c r="R277" s="57"/>
      <c r="S277" s="57"/>
      <c r="T277" s="58"/>
      <c r="U277" s="31"/>
      <c r="V277" s="31"/>
      <c r="W277" s="31"/>
      <c r="X277" s="31"/>
      <c r="Y277" s="31"/>
      <c r="Z277" s="31"/>
      <c r="AA277" s="31"/>
      <c r="AB277" s="31"/>
      <c r="AC277" s="31"/>
      <c r="AD277" s="31"/>
      <c r="AE277" s="31"/>
      <c r="AT277" s="15" t="s">
        <v>202</v>
      </c>
      <c r="AU277" s="15" t="s">
        <v>96</v>
      </c>
    </row>
    <row r="278" spans="1:65" s="2" customFormat="1" ht="24.2" customHeight="1">
      <c r="A278" s="31"/>
      <c r="B278" s="148"/>
      <c r="C278" s="196" t="s">
        <v>556</v>
      </c>
      <c r="D278" s="196" t="s">
        <v>196</v>
      </c>
      <c r="E278" s="197" t="s">
        <v>967</v>
      </c>
      <c r="F278" s="198" t="s">
        <v>968</v>
      </c>
      <c r="G278" s="199" t="s">
        <v>482</v>
      </c>
      <c r="H278" s="200">
        <v>1</v>
      </c>
      <c r="I278" s="149"/>
      <c r="J278" s="183">
        <f>ROUND(I278*H278,2)</f>
        <v>0</v>
      </c>
      <c r="K278" s="150"/>
      <c r="L278" s="32"/>
      <c r="M278" s="151" t="s">
        <v>1</v>
      </c>
      <c r="N278" s="152" t="s">
        <v>50</v>
      </c>
      <c r="O278" s="57"/>
      <c r="P278" s="153">
        <f>O278*H278</f>
        <v>0</v>
      </c>
      <c r="Q278" s="153">
        <v>0.10833</v>
      </c>
      <c r="R278" s="153">
        <f>Q278*H278</f>
        <v>0.10833</v>
      </c>
      <c r="S278" s="153">
        <v>0</v>
      </c>
      <c r="T278" s="154">
        <f>S278*H278</f>
        <v>0</v>
      </c>
      <c r="U278" s="31"/>
      <c r="V278" s="31"/>
      <c r="W278" s="31"/>
      <c r="X278" s="31"/>
      <c r="Y278" s="31"/>
      <c r="Z278" s="31"/>
      <c r="AA278" s="31"/>
      <c r="AB278" s="31"/>
      <c r="AC278" s="31"/>
      <c r="AD278" s="31"/>
      <c r="AE278" s="31"/>
      <c r="AR278" s="155" t="s">
        <v>208</v>
      </c>
      <c r="AT278" s="155" t="s">
        <v>196</v>
      </c>
      <c r="AU278" s="155" t="s">
        <v>96</v>
      </c>
      <c r="AY278" s="15" t="s">
        <v>195</v>
      </c>
      <c r="BE278" s="156">
        <f>IF(N278="základní",J278,0)</f>
        <v>0</v>
      </c>
      <c r="BF278" s="156">
        <f>IF(N278="snížená",J278,0)</f>
        <v>0</v>
      </c>
      <c r="BG278" s="156">
        <f>IF(N278="zákl. přenesená",J278,0)</f>
        <v>0</v>
      </c>
      <c r="BH278" s="156">
        <f>IF(N278="sníž. přenesená",J278,0)</f>
        <v>0</v>
      </c>
      <c r="BI278" s="156">
        <f>IF(N278="nulová",J278,0)</f>
        <v>0</v>
      </c>
      <c r="BJ278" s="15" t="s">
        <v>93</v>
      </c>
      <c r="BK278" s="156">
        <f>ROUND(I278*H278,2)</f>
        <v>0</v>
      </c>
      <c r="BL278" s="15" t="s">
        <v>208</v>
      </c>
      <c r="BM278" s="155" t="s">
        <v>969</v>
      </c>
    </row>
    <row r="279" spans="1:47" s="2" customFormat="1" ht="29.25">
      <c r="A279" s="31"/>
      <c r="B279" s="32"/>
      <c r="C279" s="184"/>
      <c r="D279" s="201" t="s">
        <v>202</v>
      </c>
      <c r="E279" s="184"/>
      <c r="F279" s="202" t="s">
        <v>970</v>
      </c>
      <c r="G279" s="184"/>
      <c r="H279" s="184"/>
      <c r="I279" s="157"/>
      <c r="J279" s="184"/>
      <c r="K279" s="31"/>
      <c r="L279" s="32"/>
      <c r="M279" s="158"/>
      <c r="N279" s="159"/>
      <c r="O279" s="57"/>
      <c r="P279" s="57"/>
      <c r="Q279" s="57"/>
      <c r="R279" s="57"/>
      <c r="S279" s="57"/>
      <c r="T279" s="58"/>
      <c r="U279" s="31"/>
      <c r="V279" s="31"/>
      <c r="W279" s="31"/>
      <c r="X279" s="31"/>
      <c r="Y279" s="31"/>
      <c r="Z279" s="31"/>
      <c r="AA279" s="31"/>
      <c r="AB279" s="31"/>
      <c r="AC279" s="31"/>
      <c r="AD279" s="31"/>
      <c r="AE279" s="31"/>
      <c r="AT279" s="15" t="s">
        <v>202</v>
      </c>
      <c r="AU279" s="15" t="s">
        <v>96</v>
      </c>
    </row>
    <row r="280" spans="1:65" s="2" customFormat="1" ht="24.2" customHeight="1">
      <c r="A280" s="31"/>
      <c r="B280" s="148"/>
      <c r="C280" s="196" t="s">
        <v>561</v>
      </c>
      <c r="D280" s="196" t="s">
        <v>196</v>
      </c>
      <c r="E280" s="197" t="s">
        <v>852</v>
      </c>
      <c r="F280" s="198" t="s">
        <v>853</v>
      </c>
      <c r="G280" s="199" t="s">
        <v>482</v>
      </c>
      <c r="H280" s="200">
        <v>1</v>
      </c>
      <c r="I280" s="149"/>
      <c r="J280" s="183">
        <f>ROUND(I280*H280,2)</f>
        <v>0</v>
      </c>
      <c r="K280" s="150"/>
      <c r="L280" s="32"/>
      <c r="M280" s="151" t="s">
        <v>1</v>
      </c>
      <c r="N280" s="152" t="s">
        <v>50</v>
      </c>
      <c r="O280" s="57"/>
      <c r="P280" s="153">
        <f>O280*H280</f>
        <v>0</v>
      </c>
      <c r="Q280" s="153">
        <v>0.01212</v>
      </c>
      <c r="R280" s="153">
        <f>Q280*H280</f>
        <v>0.01212</v>
      </c>
      <c r="S280" s="153">
        <v>0</v>
      </c>
      <c r="T280" s="154">
        <f>S280*H280</f>
        <v>0</v>
      </c>
      <c r="U280" s="31"/>
      <c r="V280" s="31"/>
      <c r="W280" s="31"/>
      <c r="X280" s="31"/>
      <c r="Y280" s="31"/>
      <c r="Z280" s="31"/>
      <c r="AA280" s="31"/>
      <c r="AB280" s="31"/>
      <c r="AC280" s="31"/>
      <c r="AD280" s="31"/>
      <c r="AE280" s="31"/>
      <c r="AR280" s="155" t="s">
        <v>208</v>
      </c>
      <c r="AT280" s="155" t="s">
        <v>196</v>
      </c>
      <c r="AU280" s="155" t="s">
        <v>96</v>
      </c>
      <c r="AY280" s="15" t="s">
        <v>195</v>
      </c>
      <c r="BE280" s="156">
        <f>IF(N280="základní",J280,0)</f>
        <v>0</v>
      </c>
      <c r="BF280" s="156">
        <f>IF(N280="snížená",J280,0)</f>
        <v>0</v>
      </c>
      <c r="BG280" s="156">
        <f>IF(N280="zákl. přenesená",J280,0)</f>
        <v>0</v>
      </c>
      <c r="BH280" s="156">
        <f>IF(N280="sníž. přenesená",J280,0)</f>
        <v>0</v>
      </c>
      <c r="BI280" s="156">
        <f>IF(N280="nulová",J280,0)</f>
        <v>0</v>
      </c>
      <c r="BJ280" s="15" t="s">
        <v>93</v>
      </c>
      <c r="BK280" s="156">
        <f>ROUND(I280*H280,2)</f>
        <v>0</v>
      </c>
      <c r="BL280" s="15" t="s">
        <v>208</v>
      </c>
      <c r="BM280" s="155" t="s">
        <v>854</v>
      </c>
    </row>
    <row r="281" spans="1:47" s="2" customFormat="1" ht="19.5">
      <c r="A281" s="31"/>
      <c r="B281" s="32"/>
      <c r="C281" s="184"/>
      <c r="D281" s="201" t="s">
        <v>202</v>
      </c>
      <c r="E281" s="184"/>
      <c r="F281" s="202" t="s">
        <v>855</v>
      </c>
      <c r="G281" s="184"/>
      <c r="H281" s="184"/>
      <c r="I281" s="157"/>
      <c r="J281" s="184"/>
      <c r="K281" s="31"/>
      <c r="L281" s="32"/>
      <c r="M281" s="158"/>
      <c r="N281" s="159"/>
      <c r="O281" s="57"/>
      <c r="P281" s="57"/>
      <c r="Q281" s="57"/>
      <c r="R281" s="57"/>
      <c r="S281" s="57"/>
      <c r="T281" s="58"/>
      <c r="U281" s="31"/>
      <c r="V281" s="31"/>
      <c r="W281" s="31"/>
      <c r="X281" s="31"/>
      <c r="Y281" s="31"/>
      <c r="Z281" s="31"/>
      <c r="AA281" s="31"/>
      <c r="AB281" s="31"/>
      <c r="AC281" s="31"/>
      <c r="AD281" s="31"/>
      <c r="AE281" s="31"/>
      <c r="AT281" s="15" t="s">
        <v>202</v>
      </c>
      <c r="AU281" s="15" t="s">
        <v>96</v>
      </c>
    </row>
    <row r="282" spans="1:65" s="2" customFormat="1" ht="24.2" customHeight="1">
      <c r="A282" s="31"/>
      <c r="B282" s="148"/>
      <c r="C282" s="196" t="s">
        <v>565</v>
      </c>
      <c r="D282" s="196" t="s">
        <v>196</v>
      </c>
      <c r="E282" s="197" t="s">
        <v>651</v>
      </c>
      <c r="F282" s="198" t="s">
        <v>652</v>
      </c>
      <c r="G282" s="199" t="s">
        <v>482</v>
      </c>
      <c r="H282" s="200">
        <v>1</v>
      </c>
      <c r="I282" s="149"/>
      <c r="J282" s="183">
        <f>ROUND(I282*H282,2)</f>
        <v>0</v>
      </c>
      <c r="K282" s="150"/>
      <c r="L282" s="32"/>
      <c r="M282" s="151" t="s">
        <v>1</v>
      </c>
      <c r="N282" s="152" t="s">
        <v>50</v>
      </c>
      <c r="O282" s="57"/>
      <c r="P282" s="153">
        <f>O282*H282</f>
        <v>0</v>
      </c>
      <c r="Q282" s="153">
        <v>0</v>
      </c>
      <c r="R282" s="153">
        <f>Q282*H282</f>
        <v>0</v>
      </c>
      <c r="S282" s="153">
        <v>0</v>
      </c>
      <c r="T282" s="154">
        <f>S282*H282</f>
        <v>0</v>
      </c>
      <c r="U282" s="31"/>
      <c r="V282" s="31"/>
      <c r="W282" s="31"/>
      <c r="X282" s="31"/>
      <c r="Y282" s="31"/>
      <c r="Z282" s="31"/>
      <c r="AA282" s="31"/>
      <c r="AB282" s="31"/>
      <c r="AC282" s="31"/>
      <c r="AD282" s="31"/>
      <c r="AE282" s="31"/>
      <c r="AR282" s="155" t="s">
        <v>208</v>
      </c>
      <c r="AT282" s="155" t="s">
        <v>196</v>
      </c>
      <c r="AU282" s="155" t="s">
        <v>96</v>
      </c>
      <c r="AY282" s="15" t="s">
        <v>195</v>
      </c>
      <c r="BE282" s="156">
        <f>IF(N282="základní",J282,0)</f>
        <v>0</v>
      </c>
      <c r="BF282" s="156">
        <f>IF(N282="snížená",J282,0)</f>
        <v>0</v>
      </c>
      <c r="BG282" s="156">
        <f>IF(N282="zákl. přenesená",J282,0)</f>
        <v>0</v>
      </c>
      <c r="BH282" s="156">
        <f>IF(N282="sníž. přenesená",J282,0)</f>
        <v>0</v>
      </c>
      <c r="BI282" s="156">
        <f>IF(N282="nulová",J282,0)</f>
        <v>0</v>
      </c>
      <c r="BJ282" s="15" t="s">
        <v>93</v>
      </c>
      <c r="BK282" s="156">
        <f>ROUND(I282*H282,2)</f>
        <v>0</v>
      </c>
      <c r="BL282" s="15" t="s">
        <v>208</v>
      </c>
      <c r="BM282" s="155" t="s">
        <v>653</v>
      </c>
    </row>
    <row r="283" spans="1:47" s="2" customFormat="1" ht="29.25">
      <c r="A283" s="31"/>
      <c r="B283" s="32"/>
      <c r="C283" s="184"/>
      <c r="D283" s="201" t="s">
        <v>202</v>
      </c>
      <c r="E283" s="184"/>
      <c r="F283" s="202" t="s">
        <v>654</v>
      </c>
      <c r="G283" s="184"/>
      <c r="H283" s="184"/>
      <c r="I283" s="157"/>
      <c r="J283" s="184"/>
      <c r="K283" s="31"/>
      <c r="L283" s="32"/>
      <c r="M283" s="158"/>
      <c r="N283" s="159"/>
      <c r="O283" s="57"/>
      <c r="P283" s="57"/>
      <c r="Q283" s="57"/>
      <c r="R283" s="57"/>
      <c r="S283" s="57"/>
      <c r="T283" s="58"/>
      <c r="U283" s="31"/>
      <c r="V283" s="31"/>
      <c r="W283" s="31"/>
      <c r="X283" s="31"/>
      <c r="Y283" s="31"/>
      <c r="Z283" s="31"/>
      <c r="AA283" s="31"/>
      <c r="AB283" s="31"/>
      <c r="AC283" s="31"/>
      <c r="AD283" s="31"/>
      <c r="AE283" s="31"/>
      <c r="AT283" s="15" t="s">
        <v>202</v>
      </c>
      <c r="AU283" s="15" t="s">
        <v>96</v>
      </c>
    </row>
    <row r="284" spans="2:51" s="13" customFormat="1" ht="12">
      <c r="B284" s="160"/>
      <c r="C284" s="186"/>
      <c r="D284" s="201" t="s">
        <v>257</v>
      </c>
      <c r="E284" s="203" t="s">
        <v>1</v>
      </c>
      <c r="F284" s="204" t="s">
        <v>93</v>
      </c>
      <c r="G284" s="186"/>
      <c r="H284" s="205">
        <v>1</v>
      </c>
      <c r="I284" s="162"/>
      <c r="J284" s="186"/>
      <c r="L284" s="160"/>
      <c r="M284" s="163"/>
      <c r="N284" s="164"/>
      <c r="O284" s="164"/>
      <c r="P284" s="164"/>
      <c r="Q284" s="164"/>
      <c r="R284" s="164"/>
      <c r="S284" s="164"/>
      <c r="T284" s="165"/>
      <c r="AT284" s="161" t="s">
        <v>257</v>
      </c>
      <c r="AU284" s="161" t="s">
        <v>96</v>
      </c>
      <c r="AV284" s="13" t="s">
        <v>96</v>
      </c>
      <c r="AW284" s="13" t="s">
        <v>40</v>
      </c>
      <c r="AX284" s="13" t="s">
        <v>93</v>
      </c>
      <c r="AY284" s="161" t="s">
        <v>195</v>
      </c>
    </row>
    <row r="285" spans="1:65" s="2" customFormat="1" ht="24.2" customHeight="1">
      <c r="A285" s="31"/>
      <c r="B285" s="148"/>
      <c r="C285" s="206" t="s">
        <v>570</v>
      </c>
      <c r="D285" s="206" t="s">
        <v>327</v>
      </c>
      <c r="E285" s="207" t="s">
        <v>656</v>
      </c>
      <c r="F285" s="208" t="s">
        <v>657</v>
      </c>
      <c r="G285" s="209" t="s">
        <v>658</v>
      </c>
      <c r="H285" s="210">
        <v>1</v>
      </c>
      <c r="I285" s="170"/>
      <c r="J285" s="187">
        <f>ROUND(I285*H285,2)</f>
        <v>0</v>
      </c>
      <c r="K285" s="171"/>
      <c r="L285" s="172"/>
      <c r="M285" s="173" t="s">
        <v>1</v>
      </c>
      <c r="N285" s="174" t="s">
        <v>50</v>
      </c>
      <c r="O285" s="57"/>
      <c r="P285" s="153">
        <f>O285*H285</f>
        <v>0</v>
      </c>
      <c r="Q285" s="153">
        <v>0.0032</v>
      </c>
      <c r="R285" s="153">
        <f>Q285*H285</f>
        <v>0.0032</v>
      </c>
      <c r="S285" s="153">
        <v>0</v>
      </c>
      <c r="T285" s="154">
        <f>S285*H285</f>
        <v>0</v>
      </c>
      <c r="U285" s="31"/>
      <c r="V285" s="31"/>
      <c r="W285" s="31"/>
      <c r="X285" s="31"/>
      <c r="Y285" s="31"/>
      <c r="Z285" s="31"/>
      <c r="AA285" s="31"/>
      <c r="AB285" s="31"/>
      <c r="AC285" s="31"/>
      <c r="AD285" s="31"/>
      <c r="AE285" s="31"/>
      <c r="AR285" s="155" t="s">
        <v>224</v>
      </c>
      <c r="AT285" s="155" t="s">
        <v>327</v>
      </c>
      <c r="AU285" s="155" t="s">
        <v>96</v>
      </c>
      <c r="AY285" s="15" t="s">
        <v>195</v>
      </c>
      <c r="BE285" s="156">
        <f>IF(N285="základní",J285,0)</f>
        <v>0</v>
      </c>
      <c r="BF285" s="156">
        <f>IF(N285="snížená",J285,0)</f>
        <v>0</v>
      </c>
      <c r="BG285" s="156">
        <f>IF(N285="zákl. přenesená",J285,0)</f>
        <v>0</v>
      </c>
      <c r="BH285" s="156">
        <f>IF(N285="sníž. přenesená",J285,0)</f>
        <v>0</v>
      </c>
      <c r="BI285" s="156">
        <f>IF(N285="nulová",J285,0)</f>
        <v>0</v>
      </c>
      <c r="BJ285" s="15" t="s">
        <v>93</v>
      </c>
      <c r="BK285" s="156">
        <f>ROUND(I285*H285,2)</f>
        <v>0</v>
      </c>
      <c r="BL285" s="15" t="s">
        <v>208</v>
      </c>
      <c r="BM285" s="155" t="s">
        <v>659</v>
      </c>
    </row>
    <row r="286" spans="1:47" s="2" customFormat="1" ht="19.5">
      <c r="A286" s="31"/>
      <c r="B286" s="32"/>
      <c r="C286" s="184"/>
      <c r="D286" s="201" t="s">
        <v>202</v>
      </c>
      <c r="E286" s="184"/>
      <c r="F286" s="202" t="s">
        <v>657</v>
      </c>
      <c r="G286" s="184"/>
      <c r="H286" s="184"/>
      <c r="I286" s="157"/>
      <c r="J286" s="184"/>
      <c r="K286" s="31"/>
      <c r="L286" s="32"/>
      <c r="M286" s="158"/>
      <c r="N286" s="159"/>
      <c r="O286" s="57"/>
      <c r="P286" s="57"/>
      <c r="Q286" s="57"/>
      <c r="R286" s="57"/>
      <c r="S286" s="57"/>
      <c r="T286" s="58"/>
      <c r="U286" s="31"/>
      <c r="V286" s="31"/>
      <c r="W286" s="31"/>
      <c r="X286" s="31"/>
      <c r="Y286" s="31"/>
      <c r="Z286" s="31"/>
      <c r="AA286" s="31"/>
      <c r="AB286" s="31"/>
      <c r="AC286" s="31"/>
      <c r="AD286" s="31"/>
      <c r="AE286" s="31"/>
      <c r="AT286" s="15" t="s">
        <v>202</v>
      </c>
      <c r="AU286" s="15" t="s">
        <v>96</v>
      </c>
    </row>
    <row r="287" spans="2:51" s="13" customFormat="1" ht="12">
      <c r="B287" s="160"/>
      <c r="C287" s="186"/>
      <c r="D287" s="201" t="s">
        <v>257</v>
      </c>
      <c r="E287" s="203" t="s">
        <v>1</v>
      </c>
      <c r="F287" s="204" t="s">
        <v>93</v>
      </c>
      <c r="G287" s="186"/>
      <c r="H287" s="205">
        <v>1</v>
      </c>
      <c r="I287" s="162"/>
      <c r="J287" s="186"/>
      <c r="L287" s="160"/>
      <c r="M287" s="163"/>
      <c r="N287" s="164"/>
      <c r="O287" s="164"/>
      <c r="P287" s="164"/>
      <c r="Q287" s="164"/>
      <c r="R287" s="164"/>
      <c r="S287" s="164"/>
      <c r="T287" s="165"/>
      <c r="AT287" s="161" t="s">
        <v>257</v>
      </c>
      <c r="AU287" s="161" t="s">
        <v>96</v>
      </c>
      <c r="AV287" s="13" t="s">
        <v>96</v>
      </c>
      <c r="AW287" s="13" t="s">
        <v>40</v>
      </c>
      <c r="AX287" s="13" t="s">
        <v>93</v>
      </c>
      <c r="AY287" s="161" t="s">
        <v>195</v>
      </c>
    </row>
    <row r="288" spans="1:65" s="2" customFormat="1" ht="33" customHeight="1">
      <c r="A288" s="31"/>
      <c r="B288" s="148"/>
      <c r="C288" s="196" t="s">
        <v>315</v>
      </c>
      <c r="D288" s="196" t="s">
        <v>196</v>
      </c>
      <c r="E288" s="197" t="s">
        <v>856</v>
      </c>
      <c r="F288" s="198" t="s">
        <v>857</v>
      </c>
      <c r="G288" s="199" t="s">
        <v>482</v>
      </c>
      <c r="H288" s="200">
        <v>1</v>
      </c>
      <c r="I288" s="149"/>
      <c r="J288" s="183">
        <f>ROUND(I288*H288,2)</f>
        <v>0</v>
      </c>
      <c r="K288" s="150"/>
      <c r="L288" s="32"/>
      <c r="M288" s="151" t="s">
        <v>1</v>
      </c>
      <c r="N288" s="152" t="s">
        <v>50</v>
      </c>
      <c r="O288" s="57"/>
      <c r="P288" s="153">
        <f>O288*H288</f>
        <v>0</v>
      </c>
      <c r="Q288" s="153">
        <v>0.42116</v>
      </c>
      <c r="R288" s="153">
        <f>Q288*H288</f>
        <v>0.42116</v>
      </c>
      <c r="S288" s="153">
        <v>0</v>
      </c>
      <c r="T288" s="154">
        <f>S288*H288</f>
        <v>0</v>
      </c>
      <c r="U288" s="31"/>
      <c r="V288" s="31"/>
      <c r="W288" s="31"/>
      <c r="X288" s="31"/>
      <c r="Y288" s="31"/>
      <c r="Z288" s="31"/>
      <c r="AA288" s="31"/>
      <c r="AB288" s="31"/>
      <c r="AC288" s="31"/>
      <c r="AD288" s="31"/>
      <c r="AE288" s="31"/>
      <c r="AR288" s="155" t="s">
        <v>208</v>
      </c>
      <c r="AT288" s="155" t="s">
        <v>196</v>
      </c>
      <c r="AU288" s="155" t="s">
        <v>96</v>
      </c>
      <c r="AY288" s="15" t="s">
        <v>195</v>
      </c>
      <c r="BE288" s="156">
        <f>IF(N288="základní",J288,0)</f>
        <v>0</v>
      </c>
      <c r="BF288" s="156">
        <f>IF(N288="snížená",J288,0)</f>
        <v>0</v>
      </c>
      <c r="BG288" s="156">
        <f>IF(N288="zákl. přenesená",J288,0)</f>
        <v>0</v>
      </c>
      <c r="BH288" s="156">
        <f>IF(N288="sníž. přenesená",J288,0)</f>
        <v>0</v>
      </c>
      <c r="BI288" s="156">
        <f>IF(N288="nulová",J288,0)</f>
        <v>0</v>
      </c>
      <c r="BJ288" s="15" t="s">
        <v>93</v>
      </c>
      <c r="BK288" s="156">
        <f>ROUND(I288*H288,2)</f>
        <v>0</v>
      </c>
      <c r="BL288" s="15" t="s">
        <v>208</v>
      </c>
      <c r="BM288" s="155" t="s">
        <v>858</v>
      </c>
    </row>
    <row r="289" spans="1:47" s="2" customFormat="1" ht="29.25">
      <c r="A289" s="31"/>
      <c r="B289" s="32"/>
      <c r="C289" s="184"/>
      <c r="D289" s="201" t="s">
        <v>202</v>
      </c>
      <c r="E289" s="184"/>
      <c r="F289" s="202" t="s">
        <v>859</v>
      </c>
      <c r="G289" s="184"/>
      <c r="H289" s="184"/>
      <c r="I289" s="157"/>
      <c r="J289" s="184"/>
      <c r="K289" s="31"/>
      <c r="L289" s="32"/>
      <c r="M289" s="158"/>
      <c r="N289" s="159"/>
      <c r="O289" s="57"/>
      <c r="P289" s="57"/>
      <c r="Q289" s="57"/>
      <c r="R289" s="57"/>
      <c r="S289" s="57"/>
      <c r="T289" s="58"/>
      <c r="U289" s="31"/>
      <c r="V289" s="31"/>
      <c r="W289" s="31"/>
      <c r="X289" s="31"/>
      <c r="Y289" s="31"/>
      <c r="Z289" s="31"/>
      <c r="AA289" s="31"/>
      <c r="AB289" s="31"/>
      <c r="AC289" s="31"/>
      <c r="AD289" s="31"/>
      <c r="AE289" s="31"/>
      <c r="AT289" s="15" t="s">
        <v>202</v>
      </c>
      <c r="AU289" s="15" t="s">
        <v>96</v>
      </c>
    </row>
    <row r="290" spans="1:65" s="2" customFormat="1" ht="24.2" customHeight="1">
      <c r="A290" s="31"/>
      <c r="B290" s="148"/>
      <c r="C290" s="196" t="s">
        <v>577</v>
      </c>
      <c r="D290" s="196" t="s">
        <v>196</v>
      </c>
      <c r="E290" s="197" t="s">
        <v>669</v>
      </c>
      <c r="F290" s="198" t="s">
        <v>670</v>
      </c>
      <c r="G290" s="199" t="s">
        <v>482</v>
      </c>
      <c r="H290" s="200">
        <v>1</v>
      </c>
      <c r="I290" s="149"/>
      <c r="J290" s="183">
        <f>ROUND(I290*H290,2)</f>
        <v>0</v>
      </c>
      <c r="K290" s="150"/>
      <c r="L290" s="32"/>
      <c r="M290" s="151" t="s">
        <v>1</v>
      </c>
      <c r="N290" s="152" t="s">
        <v>50</v>
      </c>
      <c r="O290" s="57"/>
      <c r="P290" s="153">
        <f>O290*H290</f>
        <v>0</v>
      </c>
      <c r="Q290" s="153">
        <v>0.21734</v>
      </c>
      <c r="R290" s="153">
        <f>Q290*H290</f>
        <v>0.21734</v>
      </c>
      <c r="S290" s="153">
        <v>0</v>
      </c>
      <c r="T290" s="154">
        <f>S290*H290</f>
        <v>0</v>
      </c>
      <c r="U290" s="31"/>
      <c r="V290" s="31"/>
      <c r="W290" s="31"/>
      <c r="X290" s="31"/>
      <c r="Y290" s="31"/>
      <c r="Z290" s="31"/>
      <c r="AA290" s="31"/>
      <c r="AB290" s="31"/>
      <c r="AC290" s="31"/>
      <c r="AD290" s="31"/>
      <c r="AE290" s="31"/>
      <c r="AR290" s="155" t="s">
        <v>208</v>
      </c>
      <c r="AT290" s="155" t="s">
        <v>196</v>
      </c>
      <c r="AU290" s="155" t="s">
        <v>96</v>
      </c>
      <c r="AY290" s="15" t="s">
        <v>195</v>
      </c>
      <c r="BE290" s="156">
        <f>IF(N290="základní",J290,0)</f>
        <v>0</v>
      </c>
      <c r="BF290" s="156">
        <f>IF(N290="snížená",J290,0)</f>
        <v>0</v>
      </c>
      <c r="BG290" s="156">
        <f>IF(N290="zákl. přenesená",J290,0)</f>
        <v>0</v>
      </c>
      <c r="BH290" s="156">
        <f>IF(N290="sníž. přenesená",J290,0)</f>
        <v>0</v>
      </c>
      <c r="BI290" s="156">
        <f>IF(N290="nulová",J290,0)</f>
        <v>0</v>
      </c>
      <c r="BJ290" s="15" t="s">
        <v>93</v>
      </c>
      <c r="BK290" s="156">
        <f>ROUND(I290*H290,2)</f>
        <v>0</v>
      </c>
      <c r="BL290" s="15" t="s">
        <v>208</v>
      </c>
      <c r="BM290" s="155" t="s">
        <v>671</v>
      </c>
    </row>
    <row r="291" spans="1:47" s="2" customFormat="1" ht="19.5">
      <c r="A291" s="31"/>
      <c r="B291" s="32"/>
      <c r="C291" s="184"/>
      <c r="D291" s="201" t="s">
        <v>202</v>
      </c>
      <c r="E291" s="184"/>
      <c r="F291" s="202" t="s">
        <v>672</v>
      </c>
      <c r="G291" s="184"/>
      <c r="H291" s="184"/>
      <c r="I291" s="157"/>
      <c r="J291" s="184"/>
      <c r="K291" s="31"/>
      <c r="L291" s="32"/>
      <c r="M291" s="158"/>
      <c r="N291" s="159"/>
      <c r="O291" s="57"/>
      <c r="P291" s="57"/>
      <c r="Q291" s="57"/>
      <c r="R291" s="57"/>
      <c r="S291" s="57"/>
      <c r="T291" s="58"/>
      <c r="U291" s="31"/>
      <c r="V291" s="31"/>
      <c r="W291" s="31"/>
      <c r="X291" s="31"/>
      <c r="Y291" s="31"/>
      <c r="Z291" s="31"/>
      <c r="AA291" s="31"/>
      <c r="AB291" s="31"/>
      <c r="AC291" s="31"/>
      <c r="AD291" s="31"/>
      <c r="AE291" s="31"/>
      <c r="AT291" s="15" t="s">
        <v>202</v>
      </c>
      <c r="AU291" s="15" t="s">
        <v>96</v>
      </c>
    </row>
    <row r="292" spans="1:65" s="2" customFormat="1" ht="24.2" customHeight="1">
      <c r="A292" s="31"/>
      <c r="B292" s="148"/>
      <c r="C292" s="196" t="s">
        <v>582</v>
      </c>
      <c r="D292" s="196" t="s">
        <v>196</v>
      </c>
      <c r="E292" s="197" t="s">
        <v>674</v>
      </c>
      <c r="F292" s="198" t="s">
        <v>675</v>
      </c>
      <c r="G292" s="199" t="s">
        <v>482</v>
      </c>
      <c r="H292" s="200">
        <v>1</v>
      </c>
      <c r="I292" s="149"/>
      <c r="J292" s="183">
        <f>ROUND(I292*H292,2)</f>
        <v>0</v>
      </c>
      <c r="K292" s="150"/>
      <c r="L292" s="32"/>
      <c r="M292" s="151" t="s">
        <v>1</v>
      </c>
      <c r="N292" s="152" t="s">
        <v>50</v>
      </c>
      <c r="O292" s="57"/>
      <c r="P292" s="153">
        <f>O292*H292</f>
        <v>0</v>
      </c>
      <c r="Q292" s="153">
        <v>0.4208</v>
      </c>
      <c r="R292" s="153">
        <f>Q292*H292</f>
        <v>0.4208</v>
      </c>
      <c r="S292" s="153">
        <v>0</v>
      </c>
      <c r="T292" s="154">
        <f>S292*H292</f>
        <v>0</v>
      </c>
      <c r="U292" s="31"/>
      <c r="V292" s="31"/>
      <c r="W292" s="31"/>
      <c r="X292" s="31"/>
      <c r="Y292" s="31"/>
      <c r="Z292" s="31"/>
      <c r="AA292" s="31"/>
      <c r="AB292" s="31"/>
      <c r="AC292" s="31"/>
      <c r="AD292" s="31"/>
      <c r="AE292" s="31"/>
      <c r="AR292" s="155" t="s">
        <v>208</v>
      </c>
      <c r="AT292" s="155" t="s">
        <v>196</v>
      </c>
      <c r="AU292" s="155" t="s">
        <v>96</v>
      </c>
      <c r="AY292" s="15" t="s">
        <v>195</v>
      </c>
      <c r="BE292" s="156">
        <f>IF(N292="základní",J292,0)</f>
        <v>0</v>
      </c>
      <c r="BF292" s="156">
        <f>IF(N292="snížená",J292,0)</f>
        <v>0</v>
      </c>
      <c r="BG292" s="156">
        <f>IF(N292="zákl. přenesená",J292,0)</f>
        <v>0</v>
      </c>
      <c r="BH292" s="156">
        <f>IF(N292="sníž. přenesená",J292,0)</f>
        <v>0</v>
      </c>
      <c r="BI292" s="156">
        <f>IF(N292="nulová",J292,0)</f>
        <v>0</v>
      </c>
      <c r="BJ292" s="15" t="s">
        <v>93</v>
      </c>
      <c r="BK292" s="156">
        <f>ROUND(I292*H292,2)</f>
        <v>0</v>
      </c>
      <c r="BL292" s="15" t="s">
        <v>208</v>
      </c>
      <c r="BM292" s="155" t="s">
        <v>676</v>
      </c>
    </row>
    <row r="293" spans="1:47" s="2" customFormat="1" ht="19.5">
      <c r="A293" s="31"/>
      <c r="B293" s="32"/>
      <c r="C293" s="184"/>
      <c r="D293" s="201" t="s">
        <v>202</v>
      </c>
      <c r="E293" s="184"/>
      <c r="F293" s="202" t="s">
        <v>677</v>
      </c>
      <c r="G293" s="184"/>
      <c r="H293" s="184"/>
      <c r="I293" s="157"/>
      <c r="J293" s="184"/>
      <c r="K293" s="31"/>
      <c r="L293" s="32"/>
      <c r="M293" s="158"/>
      <c r="N293" s="159"/>
      <c r="O293" s="57"/>
      <c r="P293" s="57"/>
      <c r="Q293" s="57"/>
      <c r="R293" s="57"/>
      <c r="S293" s="57"/>
      <c r="T293" s="58"/>
      <c r="U293" s="31"/>
      <c r="V293" s="31"/>
      <c r="W293" s="31"/>
      <c r="X293" s="31"/>
      <c r="Y293" s="31"/>
      <c r="Z293" s="31"/>
      <c r="AA293" s="31"/>
      <c r="AB293" s="31"/>
      <c r="AC293" s="31"/>
      <c r="AD293" s="31"/>
      <c r="AE293" s="31"/>
      <c r="AT293" s="15" t="s">
        <v>202</v>
      </c>
      <c r="AU293" s="15" t="s">
        <v>96</v>
      </c>
    </row>
    <row r="294" spans="1:65" s="2" customFormat="1" ht="21.75" customHeight="1">
      <c r="A294" s="31"/>
      <c r="B294" s="148"/>
      <c r="C294" s="196" t="s">
        <v>586</v>
      </c>
      <c r="D294" s="196" t="s">
        <v>196</v>
      </c>
      <c r="E294" s="197" t="s">
        <v>679</v>
      </c>
      <c r="F294" s="198" t="s">
        <v>680</v>
      </c>
      <c r="G294" s="199" t="s">
        <v>312</v>
      </c>
      <c r="H294" s="200">
        <v>21</v>
      </c>
      <c r="I294" s="149"/>
      <c r="J294" s="183">
        <f>ROUND(I294*H294,2)</f>
        <v>0</v>
      </c>
      <c r="K294" s="150"/>
      <c r="L294" s="32"/>
      <c r="M294" s="151" t="s">
        <v>1</v>
      </c>
      <c r="N294" s="152" t="s">
        <v>50</v>
      </c>
      <c r="O294" s="57"/>
      <c r="P294" s="153">
        <f>O294*H294</f>
        <v>0</v>
      </c>
      <c r="Q294" s="153">
        <v>0.00013</v>
      </c>
      <c r="R294" s="153">
        <f>Q294*H294</f>
        <v>0.00273</v>
      </c>
      <c r="S294" s="153">
        <v>0</v>
      </c>
      <c r="T294" s="154">
        <f>S294*H294</f>
        <v>0</v>
      </c>
      <c r="U294" s="31"/>
      <c r="V294" s="31"/>
      <c r="W294" s="31"/>
      <c r="X294" s="31"/>
      <c r="Y294" s="31"/>
      <c r="Z294" s="31"/>
      <c r="AA294" s="31"/>
      <c r="AB294" s="31"/>
      <c r="AC294" s="31"/>
      <c r="AD294" s="31"/>
      <c r="AE294" s="31"/>
      <c r="AR294" s="155" t="s">
        <v>208</v>
      </c>
      <c r="AT294" s="155" t="s">
        <v>196</v>
      </c>
      <c r="AU294" s="155" t="s">
        <v>96</v>
      </c>
      <c r="AY294" s="15" t="s">
        <v>195</v>
      </c>
      <c r="BE294" s="156">
        <f>IF(N294="základní",J294,0)</f>
        <v>0</v>
      </c>
      <c r="BF294" s="156">
        <f>IF(N294="snížená",J294,0)</f>
        <v>0</v>
      </c>
      <c r="BG294" s="156">
        <f>IF(N294="zákl. přenesená",J294,0)</f>
        <v>0</v>
      </c>
      <c r="BH294" s="156">
        <f>IF(N294="sníž. přenesená",J294,0)</f>
        <v>0</v>
      </c>
      <c r="BI294" s="156">
        <f>IF(N294="nulová",J294,0)</f>
        <v>0</v>
      </c>
      <c r="BJ294" s="15" t="s">
        <v>93</v>
      </c>
      <c r="BK294" s="156">
        <f>ROUND(I294*H294,2)</f>
        <v>0</v>
      </c>
      <c r="BL294" s="15" t="s">
        <v>208</v>
      </c>
      <c r="BM294" s="155" t="s">
        <v>681</v>
      </c>
    </row>
    <row r="295" spans="1:47" s="2" customFormat="1" ht="12">
      <c r="A295" s="31"/>
      <c r="B295" s="32"/>
      <c r="C295" s="184"/>
      <c r="D295" s="201" t="s">
        <v>202</v>
      </c>
      <c r="E295" s="184"/>
      <c r="F295" s="202" t="s">
        <v>682</v>
      </c>
      <c r="G295" s="184"/>
      <c r="H295" s="184"/>
      <c r="I295" s="157"/>
      <c r="J295" s="184"/>
      <c r="K295" s="31"/>
      <c r="L295" s="32"/>
      <c r="M295" s="158"/>
      <c r="N295" s="159"/>
      <c r="O295" s="57"/>
      <c r="P295" s="57"/>
      <c r="Q295" s="57"/>
      <c r="R295" s="57"/>
      <c r="S295" s="57"/>
      <c r="T295" s="58"/>
      <c r="U295" s="31"/>
      <c r="V295" s="31"/>
      <c r="W295" s="31"/>
      <c r="X295" s="31"/>
      <c r="Y295" s="31"/>
      <c r="Z295" s="31"/>
      <c r="AA295" s="31"/>
      <c r="AB295" s="31"/>
      <c r="AC295" s="31"/>
      <c r="AD295" s="31"/>
      <c r="AE295" s="31"/>
      <c r="AT295" s="15" t="s">
        <v>202</v>
      </c>
      <c r="AU295" s="15" t="s">
        <v>96</v>
      </c>
    </row>
    <row r="296" spans="2:51" s="13" customFormat="1" ht="12">
      <c r="B296" s="160"/>
      <c r="C296" s="186"/>
      <c r="D296" s="201" t="s">
        <v>257</v>
      </c>
      <c r="E296" s="203" t="s">
        <v>1</v>
      </c>
      <c r="F296" s="204" t="s">
        <v>7</v>
      </c>
      <c r="G296" s="186"/>
      <c r="H296" s="205">
        <v>21</v>
      </c>
      <c r="I296" s="162"/>
      <c r="J296" s="186"/>
      <c r="L296" s="160"/>
      <c r="M296" s="163"/>
      <c r="N296" s="164"/>
      <c r="O296" s="164"/>
      <c r="P296" s="164"/>
      <c r="Q296" s="164"/>
      <c r="R296" s="164"/>
      <c r="S296" s="164"/>
      <c r="T296" s="165"/>
      <c r="AT296" s="161" t="s">
        <v>257</v>
      </c>
      <c r="AU296" s="161" t="s">
        <v>96</v>
      </c>
      <c r="AV296" s="13" t="s">
        <v>96</v>
      </c>
      <c r="AW296" s="13" t="s">
        <v>40</v>
      </c>
      <c r="AX296" s="13" t="s">
        <v>93</v>
      </c>
      <c r="AY296" s="161" t="s">
        <v>195</v>
      </c>
    </row>
    <row r="297" spans="2:63" s="12" customFormat="1" ht="22.9" customHeight="1">
      <c r="B297" s="135"/>
      <c r="C297" s="192"/>
      <c r="D297" s="193" t="s">
        <v>84</v>
      </c>
      <c r="E297" s="195" t="s">
        <v>229</v>
      </c>
      <c r="F297" s="195" t="s">
        <v>683</v>
      </c>
      <c r="G297" s="192"/>
      <c r="H297" s="192"/>
      <c r="I297" s="138"/>
      <c r="J297" s="185">
        <f>BK297</f>
        <v>0</v>
      </c>
      <c r="L297" s="135"/>
      <c r="M297" s="140"/>
      <c r="N297" s="141"/>
      <c r="O297" s="141"/>
      <c r="P297" s="142">
        <f>P298+SUM(P299:P310)</f>
        <v>0</v>
      </c>
      <c r="Q297" s="141"/>
      <c r="R297" s="142">
        <f>R298+SUM(R299:R310)</f>
        <v>0.004200000000000001</v>
      </c>
      <c r="S297" s="141"/>
      <c r="T297" s="143">
        <f>T298+SUM(T299:T310)</f>
        <v>0.045</v>
      </c>
      <c r="AR297" s="136" t="s">
        <v>93</v>
      </c>
      <c r="AT297" s="144" t="s">
        <v>84</v>
      </c>
      <c r="AU297" s="144" t="s">
        <v>93</v>
      </c>
      <c r="AY297" s="136" t="s">
        <v>195</v>
      </c>
      <c r="BK297" s="145">
        <f>BK298+SUM(BK299:BK310)</f>
        <v>0</v>
      </c>
    </row>
    <row r="298" spans="1:65" s="2" customFormat="1" ht="24.2" customHeight="1">
      <c r="A298" s="31"/>
      <c r="B298" s="148"/>
      <c r="C298" s="196" t="s">
        <v>590</v>
      </c>
      <c r="D298" s="196" t="s">
        <v>196</v>
      </c>
      <c r="E298" s="197" t="s">
        <v>685</v>
      </c>
      <c r="F298" s="198" t="s">
        <v>686</v>
      </c>
      <c r="G298" s="199" t="s">
        <v>312</v>
      </c>
      <c r="H298" s="200">
        <v>42</v>
      </c>
      <c r="I298" s="149"/>
      <c r="J298" s="183">
        <f>ROUND(I298*H298,2)</f>
        <v>0</v>
      </c>
      <c r="K298" s="150"/>
      <c r="L298" s="32"/>
      <c r="M298" s="151" t="s">
        <v>1</v>
      </c>
      <c r="N298" s="152" t="s">
        <v>50</v>
      </c>
      <c r="O298" s="57"/>
      <c r="P298" s="153">
        <f>O298*H298</f>
        <v>0</v>
      </c>
      <c r="Q298" s="153">
        <v>0.0001</v>
      </c>
      <c r="R298" s="153">
        <f>Q298*H298</f>
        <v>0.004200000000000001</v>
      </c>
      <c r="S298" s="153">
        <v>0</v>
      </c>
      <c r="T298" s="154">
        <f>S298*H298</f>
        <v>0</v>
      </c>
      <c r="U298" s="31"/>
      <c r="V298" s="31"/>
      <c r="W298" s="31"/>
      <c r="X298" s="31"/>
      <c r="Y298" s="31"/>
      <c r="Z298" s="31"/>
      <c r="AA298" s="31"/>
      <c r="AB298" s="31"/>
      <c r="AC298" s="31"/>
      <c r="AD298" s="31"/>
      <c r="AE298" s="31"/>
      <c r="AR298" s="155" t="s">
        <v>208</v>
      </c>
      <c r="AT298" s="155" t="s">
        <v>196</v>
      </c>
      <c r="AU298" s="155" t="s">
        <v>96</v>
      </c>
      <c r="AY298" s="15" t="s">
        <v>195</v>
      </c>
      <c r="BE298" s="156">
        <f>IF(N298="základní",J298,0)</f>
        <v>0</v>
      </c>
      <c r="BF298" s="156">
        <f>IF(N298="snížená",J298,0)</f>
        <v>0</v>
      </c>
      <c r="BG298" s="156">
        <f>IF(N298="zákl. přenesená",J298,0)</f>
        <v>0</v>
      </c>
      <c r="BH298" s="156">
        <f>IF(N298="sníž. přenesená",J298,0)</f>
        <v>0</v>
      </c>
      <c r="BI298" s="156">
        <f>IF(N298="nulová",J298,0)</f>
        <v>0</v>
      </c>
      <c r="BJ298" s="15" t="s">
        <v>93</v>
      </c>
      <c r="BK298" s="156">
        <f>ROUND(I298*H298,2)</f>
        <v>0</v>
      </c>
      <c r="BL298" s="15" t="s">
        <v>208</v>
      </c>
      <c r="BM298" s="155" t="s">
        <v>687</v>
      </c>
    </row>
    <row r="299" spans="1:47" s="2" customFormat="1" ht="19.5">
      <c r="A299" s="31"/>
      <c r="B299" s="32"/>
      <c r="C299" s="184"/>
      <c r="D299" s="201" t="s">
        <v>202</v>
      </c>
      <c r="E299" s="184"/>
      <c r="F299" s="202" t="s">
        <v>688</v>
      </c>
      <c r="G299" s="184"/>
      <c r="H299" s="184"/>
      <c r="I299" s="157"/>
      <c r="J299" s="184"/>
      <c r="K299" s="31"/>
      <c r="L299" s="32"/>
      <c r="M299" s="158"/>
      <c r="N299" s="159"/>
      <c r="O299" s="57"/>
      <c r="P299" s="57"/>
      <c r="Q299" s="57"/>
      <c r="R299" s="57"/>
      <c r="S299" s="57"/>
      <c r="T299" s="58"/>
      <c r="U299" s="31"/>
      <c r="V299" s="31"/>
      <c r="W299" s="31"/>
      <c r="X299" s="31"/>
      <c r="Y299" s="31"/>
      <c r="Z299" s="31"/>
      <c r="AA299" s="31"/>
      <c r="AB299" s="31"/>
      <c r="AC299" s="31"/>
      <c r="AD299" s="31"/>
      <c r="AE299" s="31"/>
      <c r="AT299" s="15" t="s">
        <v>202</v>
      </c>
      <c r="AU299" s="15" t="s">
        <v>96</v>
      </c>
    </row>
    <row r="300" spans="2:51" s="13" customFormat="1" ht="12">
      <c r="B300" s="160"/>
      <c r="C300" s="186"/>
      <c r="D300" s="201" t="s">
        <v>257</v>
      </c>
      <c r="E300" s="203" t="s">
        <v>1</v>
      </c>
      <c r="F300" s="204" t="s">
        <v>971</v>
      </c>
      <c r="G300" s="186"/>
      <c r="H300" s="205">
        <v>42</v>
      </c>
      <c r="I300" s="162"/>
      <c r="J300" s="186"/>
      <c r="L300" s="160"/>
      <c r="M300" s="163"/>
      <c r="N300" s="164"/>
      <c r="O300" s="164"/>
      <c r="P300" s="164"/>
      <c r="Q300" s="164"/>
      <c r="R300" s="164"/>
      <c r="S300" s="164"/>
      <c r="T300" s="165"/>
      <c r="AT300" s="161" t="s">
        <v>257</v>
      </c>
      <c r="AU300" s="161" t="s">
        <v>96</v>
      </c>
      <c r="AV300" s="13" t="s">
        <v>96</v>
      </c>
      <c r="AW300" s="13" t="s">
        <v>40</v>
      </c>
      <c r="AX300" s="13" t="s">
        <v>93</v>
      </c>
      <c r="AY300" s="161" t="s">
        <v>195</v>
      </c>
    </row>
    <row r="301" spans="1:65" s="2" customFormat="1" ht="24.2" customHeight="1">
      <c r="A301" s="31"/>
      <c r="B301" s="148"/>
      <c r="C301" s="196" t="s">
        <v>594</v>
      </c>
      <c r="D301" s="196" t="s">
        <v>196</v>
      </c>
      <c r="E301" s="197" t="s">
        <v>691</v>
      </c>
      <c r="F301" s="198" t="s">
        <v>692</v>
      </c>
      <c r="G301" s="199" t="s">
        <v>312</v>
      </c>
      <c r="H301" s="200">
        <v>42</v>
      </c>
      <c r="I301" s="149"/>
      <c r="J301" s="183">
        <f>ROUND(I301*H301,2)</f>
        <v>0</v>
      </c>
      <c r="K301" s="150"/>
      <c r="L301" s="32"/>
      <c r="M301" s="151" t="s">
        <v>1</v>
      </c>
      <c r="N301" s="152" t="s">
        <v>50</v>
      </c>
      <c r="O301" s="57"/>
      <c r="P301" s="153">
        <f>O301*H301</f>
        <v>0</v>
      </c>
      <c r="Q301" s="153">
        <v>0</v>
      </c>
      <c r="R301" s="153">
        <f>Q301*H301</f>
        <v>0</v>
      </c>
      <c r="S301" s="153">
        <v>0</v>
      </c>
      <c r="T301" s="154">
        <f>S301*H301</f>
        <v>0</v>
      </c>
      <c r="U301" s="31"/>
      <c r="V301" s="31"/>
      <c r="W301" s="31"/>
      <c r="X301" s="31"/>
      <c r="Y301" s="31"/>
      <c r="Z301" s="31"/>
      <c r="AA301" s="31"/>
      <c r="AB301" s="31"/>
      <c r="AC301" s="31"/>
      <c r="AD301" s="31"/>
      <c r="AE301" s="31"/>
      <c r="AR301" s="155" t="s">
        <v>208</v>
      </c>
      <c r="AT301" s="155" t="s">
        <v>196</v>
      </c>
      <c r="AU301" s="155" t="s">
        <v>96</v>
      </c>
      <c r="AY301" s="15" t="s">
        <v>195</v>
      </c>
      <c r="BE301" s="156">
        <f>IF(N301="základní",J301,0)</f>
        <v>0</v>
      </c>
      <c r="BF301" s="156">
        <f>IF(N301="snížená",J301,0)</f>
        <v>0</v>
      </c>
      <c r="BG301" s="156">
        <f>IF(N301="zákl. přenesená",J301,0)</f>
        <v>0</v>
      </c>
      <c r="BH301" s="156">
        <f>IF(N301="sníž. přenesená",J301,0)</f>
        <v>0</v>
      </c>
      <c r="BI301" s="156">
        <f>IF(N301="nulová",J301,0)</f>
        <v>0</v>
      </c>
      <c r="BJ301" s="15" t="s">
        <v>93</v>
      </c>
      <c r="BK301" s="156">
        <f>ROUND(I301*H301,2)</f>
        <v>0</v>
      </c>
      <c r="BL301" s="15" t="s">
        <v>208</v>
      </c>
      <c r="BM301" s="155" t="s">
        <v>693</v>
      </c>
    </row>
    <row r="302" spans="1:47" s="2" customFormat="1" ht="19.5">
      <c r="A302" s="31"/>
      <c r="B302" s="32"/>
      <c r="C302" s="184"/>
      <c r="D302" s="201" t="s">
        <v>202</v>
      </c>
      <c r="E302" s="184"/>
      <c r="F302" s="202" t="s">
        <v>694</v>
      </c>
      <c r="G302" s="184"/>
      <c r="H302" s="184"/>
      <c r="I302" s="157"/>
      <c r="J302" s="184"/>
      <c r="K302" s="31"/>
      <c r="L302" s="32"/>
      <c r="M302" s="158"/>
      <c r="N302" s="159"/>
      <c r="O302" s="57"/>
      <c r="P302" s="57"/>
      <c r="Q302" s="57"/>
      <c r="R302" s="57"/>
      <c r="S302" s="57"/>
      <c r="T302" s="58"/>
      <c r="U302" s="31"/>
      <c r="V302" s="31"/>
      <c r="W302" s="31"/>
      <c r="X302" s="31"/>
      <c r="Y302" s="31"/>
      <c r="Z302" s="31"/>
      <c r="AA302" s="31"/>
      <c r="AB302" s="31"/>
      <c r="AC302" s="31"/>
      <c r="AD302" s="31"/>
      <c r="AE302" s="31"/>
      <c r="AT302" s="15" t="s">
        <v>202</v>
      </c>
      <c r="AU302" s="15" t="s">
        <v>96</v>
      </c>
    </row>
    <row r="303" spans="2:51" s="13" customFormat="1" ht="12">
      <c r="B303" s="160"/>
      <c r="C303" s="186"/>
      <c r="D303" s="201" t="s">
        <v>257</v>
      </c>
      <c r="E303" s="203" t="s">
        <v>1</v>
      </c>
      <c r="F303" s="204" t="s">
        <v>971</v>
      </c>
      <c r="G303" s="186"/>
      <c r="H303" s="205">
        <v>42</v>
      </c>
      <c r="I303" s="162"/>
      <c r="J303" s="186"/>
      <c r="L303" s="160"/>
      <c r="M303" s="163"/>
      <c r="N303" s="164"/>
      <c r="O303" s="164"/>
      <c r="P303" s="164"/>
      <c r="Q303" s="164"/>
      <c r="R303" s="164"/>
      <c r="S303" s="164"/>
      <c r="T303" s="165"/>
      <c r="AT303" s="161" t="s">
        <v>257</v>
      </c>
      <c r="AU303" s="161" t="s">
        <v>96</v>
      </c>
      <c r="AV303" s="13" t="s">
        <v>96</v>
      </c>
      <c r="AW303" s="13" t="s">
        <v>40</v>
      </c>
      <c r="AX303" s="13" t="s">
        <v>93</v>
      </c>
      <c r="AY303" s="161" t="s">
        <v>195</v>
      </c>
    </row>
    <row r="304" spans="1:65" s="2" customFormat="1" ht="16.5" customHeight="1">
      <c r="A304" s="31"/>
      <c r="B304" s="148"/>
      <c r="C304" s="196" t="s">
        <v>599</v>
      </c>
      <c r="D304" s="196" t="s">
        <v>196</v>
      </c>
      <c r="E304" s="197" t="s">
        <v>696</v>
      </c>
      <c r="F304" s="198" t="s">
        <v>697</v>
      </c>
      <c r="G304" s="199" t="s">
        <v>312</v>
      </c>
      <c r="H304" s="200">
        <v>3</v>
      </c>
      <c r="I304" s="149"/>
      <c r="J304" s="183">
        <f>ROUND(I304*H304,2)</f>
        <v>0</v>
      </c>
      <c r="K304" s="150"/>
      <c r="L304" s="32"/>
      <c r="M304" s="151" t="s">
        <v>1</v>
      </c>
      <c r="N304" s="152" t="s">
        <v>50</v>
      </c>
      <c r="O304" s="57"/>
      <c r="P304" s="153">
        <f>O304*H304</f>
        <v>0</v>
      </c>
      <c r="Q304" s="153">
        <v>0</v>
      </c>
      <c r="R304" s="153">
        <f>Q304*H304</f>
        <v>0</v>
      </c>
      <c r="S304" s="153">
        <v>0</v>
      </c>
      <c r="T304" s="154">
        <f>S304*H304</f>
        <v>0</v>
      </c>
      <c r="U304" s="31"/>
      <c r="V304" s="31"/>
      <c r="W304" s="31"/>
      <c r="X304" s="31"/>
      <c r="Y304" s="31"/>
      <c r="Z304" s="31"/>
      <c r="AA304" s="31"/>
      <c r="AB304" s="31"/>
      <c r="AC304" s="31"/>
      <c r="AD304" s="31"/>
      <c r="AE304" s="31"/>
      <c r="AR304" s="155" t="s">
        <v>208</v>
      </c>
      <c r="AT304" s="155" t="s">
        <v>196</v>
      </c>
      <c r="AU304" s="155" t="s">
        <v>96</v>
      </c>
      <c r="AY304" s="15" t="s">
        <v>195</v>
      </c>
      <c r="BE304" s="156">
        <f>IF(N304="základní",J304,0)</f>
        <v>0</v>
      </c>
      <c r="BF304" s="156">
        <f>IF(N304="snížená",J304,0)</f>
        <v>0</v>
      </c>
      <c r="BG304" s="156">
        <f>IF(N304="zákl. přenesená",J304,0)</f>
        <v>0</v>
      </c>
      <c r="BH304" s="156">
        <f>IF(N304="sníž. přenesená",J304,0)</f>
        <v>0</v>
      </c>
      <c r="BI304" s="156">
        <f>IF(N304="nulová",J304,0)</f>
        <v>0</v>
      </c>
      <c r="BJ304" s="15" t="s">
        <v>93</v>
      </c>
      <c r="BK304" s="156">
        <f>ROUND(I304*H304,2)</f>
        <v>0</v>
      </c>
      <c r="BL304" s="15" t="s">
        <v>208</v>
      </c>
      <c r="BM304" s="155" t="s">
        <v>698</v>
      </c>
    </row>
    <row r="305" spans="1:47" s="2" customFormat="1" ht="19.5">
      <c r="A305" s="31"/>
      <c r="B305" s="32"/>
      <c r="C305" s="184"/>
      <c r="D305" s="201" t="s">
        <v>202</v>
      </c>
      <c r="E305" s="184"/>
      <c r="F305" s="202" t="s">
        <v>699</v>
      </c>
      <c r="G305" s="184"/>
      <c r="H305" s="184"/>
      <c r="I305" s="157"/>
      <c r="J305" s="184"/>
      <c r="K305" s="31"/>
      <c r="L305" s="32"/>
      <c r="M305" s="158"/>
      <c r="N305" s="159"/>
      <c r="O305" s="57"/>
      <c r="P305" s="57"/>
      <c r="Q305" s="57"/>
      <c r="R305" s="57"/>
      <c r="S305" s="57"/>
      <c r="T305" s="58"/>
      <c r="U305" s="31"/>
      <c r="V305" s="31"/>
      <c r="W305" s="31"/>
      <c r="X305" s="31"/>
      <c r="Y305" s="31"/>
      <c r="Z305" s="31"/>
      <c r="AA305" s="31"/>
      <c r="AB305" s="31"/>
      <c r="AC305" s="31"/>
      <c r="AD305" s="31"/>
      <c r="AE305" s="31"/>
      <c r="AT305" s="15" t="s">
        <v>202</v>
      </c>
      <c r="AU305" s="15" t="s">
        <v>96</v>
      </c>
    </row>
    <row r="306" spans="2:51" s="13" customFormat="1" ht="12">
      <c r="B306" s="160"/>
      <c r="C306" s="186"/>
      <c r="D306" s="201" t="s">
        <v>257</v>
      </c>
      <c r="E306" s="203" t="s">
        <v>1</v>
      </c>
      <c r="F306" s="204" t="s">
        <v>795</v>
      </c>
      <c r="G306" s="186"/>
      <c r="H306" s="205">
        <v>3</v>
      </c>
      <c r="I306" s="162"/>
      <c r="J306" s="186"/>
      <c r="L306" s="160"/>
      <c r="M306" s="163"/>
      <c r="N306" s="164"/>
      <c r="O306" s="164"/>
      <c r="P306" s="164"/>
      <c r="Q306" s="164"/>
      <c r="R306" s="164"/>
      <c r="S306" s="164"/>
      <c r="T306" s="165"/>
      <c r="AT306" s="161" t="s">
        <v>257</v>
      </c>
      <c r="AU306" s="161" t="s">
        <v>96</v>
      </c>
      <c r="AV306" s="13" t="s">
        <v>96</v>
      </c>
      <c r="AW306" s="13" t="s">
        <v>40</v>
      </c>
      <c r="AX306" s="13" t="s">
        <v>93</v>
      </c>
      <c r="AY306" s="161" t="s">
        <v>195</v>
      </c>
    </row>
    <row r="307" spans="1:65" s="2" customFormat="1" ht="16.5" customHeight="1">
      <c r="A307" s="31"/>
      <c r="B307" s="148"/>
      <c r="C307" s="196" t="s">
        <v>603</v>
      </c>
      <c r="D307" s="196" t="s">
        <v>196</v>
      </c>
      <c r="E307" s="197" t="s">
        <v>701</v>
      </c>
      <c r="F307" s="198" t="s">
        <v>702</v>
      </c>
      <c r="G307" s="199" t="s">
        <v>296</v>
      </c>
      <c r="H307" s="200">
        <v>4.5</v>
      </c>
      <c r="I307" s="149"/>
      <c r="J307" s="183">
        <f>ROUND(I307*H307,2)</f>
        <v>0</v>
      </c>
      <c r="K307" s="150"/>
      <c r="L307" s="32"/>
      <c r="M307" s="151" t="s">
        <v>1</v>
      </c>
      <c r="N307" s="152" t="s">
        <v>50</v>
      </c>
      <c r="O307" s="57"/>
      <c r="P307" s="153">
        <f>O307*H307</f>
        <v>0</v>
      </c>
      <c r="Q307" s="153">
        <v>0</v>
      </c>
      <c r="R307" s="153">
        <f>Q307*H307</f>
        <v>0</v>
      </c>
      <c r="S307" s="153">
        <v>0.01</v>
      </c>
      <c r="T307" s="154">
        <f>S307*H307</f>
        <v>0.045</v>
      </c>
      <c r="U307" s="31"/>
      <c r="V307" s="31"/>
      <c r="W307" s="31"/>
      <c r="X307" s="31"/>
      <c r="Y307" s="31"/>
      <c r="Z307" s="31"/>
      <c r="AA307" s="31"/>
      <c r="AB307" s="31"/>
      <c r="AC307" s="31"/>
      <c r="AD307" s="31"/>
      <c r="AE307" s="31"/>
      <c r="AR307" s="155" t="s">
        <v>208</v>
      </c>
      <c r="AT307" s="155" t="s">
        <v>196</v>
      </c>
      <c r="AU307" s="155" t="s">
        <v>96</v>
      </c>
      <c r="AY307" s="15" t="s">
        <v>195</v>
      </c>
      <c r="BE307" s="156">
        <f>IF(N307="základní",J307,0)</f>
        <v>0</v>
      </c>
      <c r="BF307" s="156">
        <f>IF(N307="snížená",J307,0)</f>
        <v>0</v>
      </c>
      <c r="BG307" s="156">
        <f>IF(N307="zákl. přenesená",J307,0)</f>
        <v>0</v>
      </c>
      <c r="BH307" s="156">
        <f>IF(N307="sníž. přenesená",J307,0)</f>
        <v>0</v>
      </c>
      <c r="BI307" s="156">
        <f>IF(N307="nulová",J307,0)</f>
        <v>0</v>
      </c>
      <c r="BJ307" s="15" t="s">
        <v>93</v>
      </c>
      <c r="BK307" s="156">
        <f>ROUND(I307*H307,2)</f>
        <v>0</v>
      </c>
      <c r="BL307" s="15" t="s">
        <v>208</v>
      </c>
      <c r="BM307" s="155" t="s">
        <v>703</v>
      </c>
    </row>
    <row r="308" spans="1:47" s="2" customFormat="1" ht="19.5">
      <c r="A308" s="31"/>
      <c r="B308" s="32"/>
      <c r="C308" s="184"/>
      <c r="D308" s="201" t="s">
        <v>202</v>
      </c>
      <c r="E308" s="184"/>
      <c r="F308" s="202" t="s">
        <v>704</v>
      </c>
      <c r="G308" s="184"/>
      <c r="H308" s="184"/>
      <c r="I308" s="157"/>
      <c r="J308" s="184"/>
      <c r="K308" s="31"/>
      <c r="L308" s="32"/>
      <c r="M308" s="158"/>
      <c r="N308" s="159"/>
      <c r="O308" s="57"/>
      <c r="P308" s="57"/>
      <c r="Q308" s="57"/>
      <c r="R308" s="57"/>
      <c r="S308" s="57"/>
      <c r="T308" s="58"/>
      <c r="U308" s="31"/>
      <c r="V308" s="31"/>
      <c r="W308" s="31"/>
      <c r="X308" s="31"/>
      <c r="Y308" s="31"/>
      <c r="Z308" s="31"/>
      <c r="AA308" s="31"/>
      <c r="AB308" s="31"/>
      <c r="AC308" s="31"/>
      <c r="AD308" s="31"/>
      <c r="AE308" s="31"/>
      <c r="AT308" s="15" t="s">
        <v>202</v>
      </c>
      <c r="AU308" s="15" t="s">
        <v>96</v>
      </c>
    </row>
    <row r="309" spans="2:51" s="13" customFormat="1" ht="12">
      <c r="B309" s="160"/>
      <c r="C309" s="186"/>
      <c r="D309" s="201" t="s">
        <v>257</v>
      </c>
      <c r="E309" s="203" t="s">
        <v>1</v>
      </c>
      <c r="F309" s="204" t="s">
        <v>867</v>
      </c>
      <c r="G309" s="186"/>
      <c r="H309" s="205">
        <v>4.5</v>
      </c>
      <c r="I309" s="162"/>
      <c r="J309" s="186"/>
      <c r="L309" s="160"/>
      <c r="M309" s="163"/>
      <c r="N309" s="164"/>
      <c r="O309" s="164"/>
      <c r="P309" s="164"/>
      <c r="Q309" s="164"/>
      <c r="R309" s="164"/>
      <c r="S309" s="164"/>
      <c r="T309" s="165"/>
      <c r="AT309" s="161" t="s">
        <v>257</v>
      </c>
      <c r="AU309" s="161" t="s">
        <v>96</v>
      </c>
      <c r="AV309" s="13" t="s">
        <v>96</v>
      </c>
      <c r="AW309" s="13" t="s">
        <v>40</v>
      </c>
      <c r="AX309" s="13" t="s">
        <v>93</v>
      </c>
      <c r="AY309" s="161" t="s">
        <v>195</v>
      </c>
    </row>
    <row r="310" spans="2:63" s="12" customFormat="1" ht="20.85" customHeight="1">
      <c r="B310" s="135"/>
      <c r="C310" s="192"/>
      <c r="D310" s="193" t="s">
        <v>84</v>
      </c>
      <c r="E310" s="195" t="s">
        <v>706</v>
      </c>
      <c r="F310" s="195" t="s">
        <v>707</v>
      </c>
      <c r="G310" s="192"/>
      <c r="H310" s="192"/>
      <c r="I310" s="138"/>
      <c r="J310" s="185">
        <f>BK310</f>
        <v>0</v>
      </c>
      <c r="L310" s="135"/>
      <c r="M310" s="140"/>
      <c r="N310" s="141"/>
      <c r="O310" s="141"/>
      <c r="P310" s="142">
        <f>SUM(P311:P332)</f>
        <v>0</v>
      </c>
      <c r="Q310" s="141"/>
      <c r="R310" s="142">
        <f>SUM(R311:R332)</f>
        <v>0</v>
      </c>
      <c r="S310" s="141"/>
      <c r="T310" s="143">
        <f>SUM(T311:T332)</f>
        <v>0</v>
      </c>
      <c r="AR310" s="136" t="s">
        <v>93</v>
      </c>
      <c r="AT310" s="144" t="s">
        <v>84</v>
      </c>
      <c r="AU310" s="144" t="s">
        <v>96</v>
      </c>
      <c r="AY310" s="136" t="s">
        <v>195</v>
      </c>
      <c r="BK310" s="145">
        <f>SUM(BK311:BK332)</f>
        <v>0</v>
      </c>
    </row>
    <row r="311" spans="1:65" s="2" customFormat="1" ht="21.75" customHeight="1">
      <c r="A311" s="31"/>
      <c r="B311" s="148"/>
      <c r="C311" s="196" t="s">
        <v>607</v>
      </c>
      <c r="D311" s="196" t="s">
        <v>196</v>
      </c>
      <c r="E311" s="197" t="s">
        <v>709</v>
      </c>
      <c r="F311" s="198" t="s">
        <v>710</v>
      </c>
      <c r="G311" s="199" t="s">
        <v>312</v>
      </c>
      <c r="H311" s="200">
        <v>3</v>
      </c>
      <c r="I311" s="149"/>
      <c r="J311" s="183">
        <f>ROUND(I311*H311,2)</f>
        <v>0</v>
      </c>
      <c r="K311" s="150"/>
      <c r="L311" s="32"/>
      <c r="M311" s="151" t="s">
        <v>1</v>
      </c>
      <c r="N311" s="152" t="s">
        <v>50</v>
      </c>
      <c r="O311" s="57"/>
      <c r="P311" s="153">
        <f>O311*H311</f>
        <v>0</v>
      </c>
      <c r="Q311" s="153">
        <v>0</v>
      </c>
      <c r="R311" s="153">
        <f>Q311*H311</f>
        <v>0</v>
      </c>
      <c r="S311" s="153">
        <v>0</v>
      </c>
      <c r="T311" s="154">
        <f>S311*H311</f>
        <v>0</v>
      </c>
      <c r="U311" s="31"/>
      <c r="V311" s="31"/>
      <c r="W311" s="31"/>
      <c r="X311" s="31"/>
      <c r="Y311" s="31"/>
      <c r="Z311" s="31"/>
      <c r="AA311" s="31"/>
      <c r="AB311" s="31"/>
      <c r="AC311" s="31"/>
      <c r="AD311" s="31"/>
      <c r="AE311" s="31"/>
      <c r="AR311" s="155" t="s">
        <v>208</v>
      </c>
      <c r="AT311" s="155" t="s">
        <v>196</v>
      </c>
      <c r="AU311" s="155" t="s">
        <v>150</v>
      </c>
      <c r="AY311" s="15" t="s">
        <v>195</v>
      </c>
      <c r="BE311" s="156">
        <f>IF(N311="základní",J311,0)</f>
        <v>0</v>
      </c>
      <c r="BF311" s="156">
        <f>IF(N311="snížená",J311,0)</f>
        <v>0</v>
      </c>
      <c r="BG311" s="156">
        <f>IF(N311="zákl. přenesená",J311,0)</f>
        <v>0</v>
      </c>
      <c r="BH311" s="156">
        <f>IF(N311="sníž. přenesená",J311,0)</f>
        <v>0</v>
      </c>
      <c r="BI311" s="156">
        <f>IF(N311="nulová",J311,0)</f>
        <v>0</v>
      </c>
      <c r="BJ311" s="15" t="s">
        <v>93</v>
      </c>
      <c r="BK311" s="156">
        <f>ROUND(I311*H311,2)</f>
        <v>0</v>
      </c>
      <c r="BL311" s="15" t="s">
        <v>208</v>
      </c>
      <c r="BM311" s="155" t="s">
        <v>711</v>
      </c>
    </row>
    <row r="312" spans="1:47" s="2" customFormat="1" ht="19.5">
      <c r="A312" s="31"/>
      <c r="B312" s="32"/>
      <c r="C312" s="184"/>
      <c r="D312" s="201" t="s">
        <v>202</v>
      </c>
      <c r="E312" s="184"/>
      <c r="F312" s="202" t="s">
        <v>712</v>
      </c>
      <c r="G312" s="184"/>
      <c r="H312" s="184"/>
      <c r="I312" s="157"/>
      <c r="J312" s="184"/>
      <c r="K312" s="31"/>
      <c r="L312" s="32"/>
      <c r="M312" s="158"/>
      <c r="N312" s="159"/>
      <c r="O312" s="57"/>
      <c r="P312" s="57"/>
      <c r="Q312" s="57"/>
      <c r="R312" s="57"/>
      <c r="S312" s="57"/>
      <c r="T312" s="58"/>
      <c r="U312" s="31"/>
      <c r="V312" s="31"/>
      <c r="W312" s="31"/>
      <c r="X312" s="31"/>
      <c r="Y312" s="31"/>
      <c r="Z312" s="31"/>
      <c r="AA312" s="31"/>
      <c r="AB312" s="31"/>
      <c r="AC312" s="31"/>
      <c r="AD312" s="31"/>
      <c r="AE312" s="31"/>
      <c r="AT312" s="15" t="s">
        <v>202</v>
      </c>
      <c r="AU312" s="15" t="s">
        <v>150</v>
      </c>
    </row>
    <row r="313" spans="2:51" s="13" customFormat="1" ht="12">
      <c r="B313" s="160"/>
      <c r="C313" s="186"/>
      <c r="D313" s="201" t="s">
        <v>257</v>
      </c>
      <c r="E313" s="203" t="s">
        <v>1</v>
      </c>
      <c r="F313" s="204" t="s">
        <v>795</v>
      </c>
      <c r="G313" s="186"/>
      <c r="H313" s="205">
        <v>3</v>
      </c>
      <c r="I313" s="162"/>
      <c r="J313" s="186"/>
      <c r="L313" s="160"/>
      <c r="M313" s="163"/>
      <c r="N313" s="164"/>
      <c r="O313" s="164"/>
      <c r="P313" s="164"/>
      <c r="Q313" s="164"/>
      <c r="R313" s="164"/>
      <c r="S313" s="164"/>
      <c r="T313" s="165"/>
      <c r="AT313" s="161" t="s">
        <v>257</v>
      </c>
      <c r="AU313" s="161" t="s">
        <v>150</v>
      </c>
      <c r="AV313" s="13" t="s">
        <v>96</v>
      </c>
      <c r="AW313" s="13" t="s">
        <v>40</v>
      </c>
      <c r="AX313" s="13" t="s">
        <v>93</v>
      </c>
      <c r="AY313" s="161" t="s">
        <v>195</v>
      </c>
    </row>
    <row r="314" spans="1:65" s="2" customFormat="1" ht="24.2" customHeight="1">
      <c r="A314" s="31"/>
      <c r="B314" s="148"/>
      <c r="C314" s="196" t="s">
        <v>611</v>
      </c>
      <c r="D314" s="196" t="s">
        <v>196</v>
      </c>
      <c r="E314" s="197" t="s">
        <v>714</v>
      </c>
      <c r="F314" s="198" t="s">
        <v>715</v>
      </c>
      <c r="G314" s="199" t="s">
        <v>330</v>
      </c>
      <c r="H314" s="200">
        <v>13.275</v>
      </c>
      <c r="I314" s="149"/>
      <c r="J314" s="183">
        <f>ROUND(I314*H314,2)</f>
        <v>0</v>
      </c>
      <c r="K314" s="150"/>
      <c r="L314" s="32"/>
      <c r="M314" s="151" t="s">
        <v>1</v>
      </c>
      <c r="N314" s="152" t="s">
        <v>50</v>
      </c>
      <c r="O314" s="57"/>
      <c r="P314" s="153">
        <f>O314*H314</f>
        <v>0</v>
      </c>
      <c r="Q314" s="153">
        <v>0</v>
      </c>
      <c r="R314" s="153">
        <f>Q314*H314</f>
        <v>0</v>
      </c>
      <c r="S314" s="153">
        <v>0</v>
      </c>
      <c r="T314" s="154">
        <f>S314*H314</f>
        <v>0</v>
      </c>
      <c r="U314" s="31"/>
      <c r="V314" s="31"/>
      <c r="W314" s="31"/>
      <c r="X314" s="31"/>
      <c r="Y314" s="31"/>
      <c r="Z314" s="31"/>
      <c r="AA314" s="31"/>
      <c r="AB314" s="31"/>
      <c r="AC314" s="31"/>
      <c r="AD314" s="31"/>
      <c r="AE314" s="31"/>
      <c r="AR314" s="155" t="s">
        <v>208</v>
      </c>
      <c r="AT314" s="155" t="s">
        <v>196</v>
      </c>
      <c r="AU314" s="155" t="s">
        <v>150</v>
      </c>
      <c r="AY314" s="15" t="s">
        <v>195</v>
      </c>
      <c r="BE314" s="156">
        <f>IF(N314="základní",J314,0)</f>
        <v>0</v>
      </c>
      <c r="BF314" s="156">
        <f>IF(N314="snížená",J314,0)</f>
        <v>0</v>
      </c>
      <c r="BG314" s="156">
        <f>IF(N314="zákl. přenesená",J314,0)</f>
        <v>0</v>
      </c>
      <c r="BH314" s="156">
        <f>IF(N314="sníž. přenesená",J314,0)</f>
        <v>0</v>
      </c>
      <c r="BI314" s="156">
        <f>IF(N314="nulová",J314,0)</f>
        <v>0</v>
      </c>
      <c r="BJ314" s="15" t="s">
        <v>93</v>
      </c>
      <c r="BK314" s="156">
        <f>ROUND(I314*H314,2)</f>
        <v>0</v>
      </c>
      <c r="BL314" s="15" t="s">
        <v>208</v>
      </c>
      <c r="BM314" s="155" t="s">
        <v>716</v>
      </c>
    </row>
    <row r="315" spans="1:47" s="2" customFormat="1" ht="19.5">
      <c r="A315" s="31"/>
      <c r="B315" s="32"/>
      <c r="C315" s="184"/>
      <c r="D315" s="201" t="s">
        <v>202</v>
      </c>
      <c r="E315" s="184"/>
      <c r="F315" s="202" t="s">
        <v>717</v>
      </c>
      <c r="G315" s="184"/>
      <c r="H315" s="184"/>
      <c r="I315" s="157"/>
      <c r="J315" s="184"/>
      <c r="K315" s="31"/>
      <c r="L315" s="32"/>
      <c r="M315" s="158"/>
      <c r="N315" s="159"/>
      <c r="O315" s="57"/>
      <c r="P315" s="57"/>
      <c r="Q315" s="57"/>
      <c r="R315" s="57"/>
      <c r="S315" s="57"/>
      <c r="T315" s="58"/>
      <c r="U315" s="31"/>
      <c r="V315" s="31"/>
      <c r="W315" s="31"/>
      <c r="X315" s="31"/>
      <c r="Y315" s="31"/>
      <c r="Z315" s="31"/>
      <c r="AA315" s="31"/>
      <c r="AB315" s="31"/>
      <c r="AC315" s="31"/>
      <c r="AD315" s="31"/>
      <c r="AE315" s="31"/>
      <c r="AT315" s="15" t="s">
        <v>202</v>
      </c>
      <c r="AU315" s="15" t="s">
        <v>150</v>
      </c>
    </row>
    <row r="316" spans="2:51" s="13" customFormat="1" ht="12">
      <c r="B316" s="160"/>
      <c r="C316" s="186"/>
      <c r="D316" s="201" t="s">
        <v>257</v>
      </c>
      <c r="E316" s="203" t="s">
        <v>1</v>
      </c>
      <c r="F316" s="204" t="s">
        <v>868</v>
      </c>
      <c r="G316" s="186"/>
      <c r="H316" s="205">
        <v>0.675</v>
      </c>
      <c r="I316" s="162"/>
      <c r="J316" s="186"/>
      <c r="L316" s="160"/>
      <c r="M316" s="163"/>
      <c r="N316" s="164"/>
      <c r="O316" s="164"/>
      <c r="P316" s="164"/>
      <c r="Q316" s="164"/>
      <c r="R316" s="164"/>
      <c r="S316" s="164"/>
      <c r="T316" s="165"/>
      <c r="AT316" s="161" t="s">
        <v>257</v>
      </c>
      <c r="AU316" s="161" t="s">
        <v>150</v>
      </c>
      <c r="AV316" s="13" t="s">
        <v>96</v>
      </c>
      <c r="AW316" s="13" t="s">
        <v>40</v>
      </c>
      <c r="AX316" s="13" t="s">
        <v>85</v>
      </c>
      <c r="AY316" s="161" t="s">
        <v>195</v>
      </c>
    </row>
    <row r="317" spans="2:51" s="13" customFormat="1" ht="12">
      <c r="B317" s="160"/>
      <c r="C317" s="186"/>
      <c r="D317" s="201" t="s">
        <v>257</v>
      </c>
      <c r="E317" s="203" t="s">
        <v>1</v>
      </c>
      <c r="F317" s="204" t="s">
        <v>972</v>
      </c>
      <c r="G317" s="186"/>
      <c r="H317" s="205">
        <v>12.6</v>
      </c>
      <c r="I317" s="162"/>
      <c r="J317" s="186"/>
      <c r="L317" s="160"/>
      <c r="M317" s="163"/>
      <c r="N317" s="164"/>
      <c r="O317" s="164"/>
      <c r="P317" s="164"/>
      <c r="Q317" s="164"/>
      <c r="R317" s="164"/>
      <c r="S317" s="164"/>
      <c r="T317" s="165"/>
      <c r="AT317" s="161" t="s">
        <v>257</v>
      </c>
      <c r="AU317" s="161" t="s">
        <v>150</v>
      </c>
      <c r="AV317" s="13" t="s">
        <v>96</v>
      </c>
      <c r="AW317" s="13" t="s">
        <v>40</v>
      </c>
      <c r="AX317" s="13" t="s">
        <v>85</v>
      </c>
      <c r="AY317" s="161" t="s">
        <v>195</v>
      </c>
    </row>
    <row r="318" spans="1:65" s="2" customFormat="1" ht="24.2" customHeight="1">
      <c r="A318" s="31"/>
      <c r="B318" s="148"/>
      <c r="C318" s="196" t="s">
        <v>615</v>
      </c>
      <c r="D318" s="196" t="s">
        <v>196</v>
      </c>
      <c r="E318" s="197" t="s">
        <v>721</v>
      </c>
      <c r="F318" s="198" t="s">
        <v>722</v>
      </c>
      <c r="G318" s="199" t="s">
        <v>330</v>
      </c>
      <c r="H318" s="200">
        <v>225.675</v>
      </c>
      <c r="I318" s="149"/>
      <c r="J318" s="183">
        <f>ROUND(I318*H318,2)</f>
        <v>0</v>
      </c>
      <c r="K318" s="150"/>
      <c r="L318" s="32"/>
      <c r="M318" s="151" t="s">
        <v>1</v>
      </c>
      <c r="N318" s="152" t="s">
        <v>50</v>
      </c>
      <c r="O318" s="57"/>
      <c r="P318" s="153">
        <f>O318*H318</f>
        <v>0</v>
      </c>
      <c r="Q318" s="153">
        <v>0</v>
      </c>
      <c r="R318" s="153">
        <f>Q318*H318</f>
        <v>0</v>
      </c>
      <c r="S318" s="153">
        <v>0</v>
      </c>
      <c r="T318" s="154">
        <f>S318*H318</f>
        <v>0</v>
      </c>
      <c r="U318" s="31"/>
      <c r="V318" s="31"/>
      <c r="W318" s="31"/>
      <c r="X318" s="31"/>
      <c r="Y318" s="31"/>
      <c r="Z318" s="31"/>
      <c r="AA318" s="31"/>
      <c r="AB318" s="31"/>
      <c r="AC318" s="31"/>
      <c r="AD318" s="31"/>
      <c r="AE318" s="31"/>
      <c r="AR318" s="155" t="s">
        <v>208</v>
      </c>
      <c r="AT318" s="155" t="s">
        <v>196</v>
      </c>
      <c r="AU318" s="155" t="s">
        <v>150</v>
      </c>
      <c r="AY318" s="15" t="s">
        <v>195</v>
      </c>
      <c r="BE318" s="156">
        <f>IF(N318="základní",J318,0)</f>
        <v>0</v>
      </c>
      <c r="BF318" s="156">
        <f>IF(N318="snížená",J318,0)</f>
        <v>0</v>
      </c>
      <c r="BG318" s="156">
        <f>IF(N318="zákl. přenesená",J318,0)</f>
        <v>0</v>
      </c>
      <c r="BH318" s="156">
        <f>IF(N318="sníž. přenesená",J318,0)</f>
        <v>0</v>
      </c>
      <c r="BI318" s="156">
        <f>IF(N318="nulová",J318,0)</f>
        <v>0</v>
      </c>
      <c r="BJ318" s="15" t="s">
        <v>93</v>
      </c>
      <c r="BK318" s="156">
        <f>ROUND(I318*H318,2)</f>
        <v>0</v>
      </c>
      <c r="BL318" s="15" t="s">
        <v>208</v>
      </c>
      <c r="BM318" s="155" t="s">
        <v>723</v>
      </c>
    </row>
    <row r="319" spans="1:47" s="2" customFormat="1" ht="19.5">
      <c r="A319" s="31"/>
      <c r="B319" s="32"/>
      <c r="C319" s="184"/>
      <c r="D319" s="201" t="s">
        <v>202</v>
      </c>
      <c r="E319" s="184"/>
      <c r="F319" s="202" t="s">
        <v>722</v>
      </c>
      <c r="G319" s="184"/>
      <c r="H319" s="184"/>
      <c r="I319" s="157"/>
      <c r="J319" s="184"/>
      <c r="K319" s="31"/>
      <c r="L319" s="32"/>
      <c r="M319" s="158"/>
      <c r="N319" s="159"/>
      <c r="O319" s="57"/>
      <c r="P319" s="57"/>
      <c r="Q319" s="57"/>
      <c r="R319" s="57"/>
      <c r="S319" s="57"/>
      <c r="T319" s="58"/>
      <c r="U319" s="31"/>
      <c r="V319" s="31"/>
      <c r="W319" s="31"/>
      <c r="X319" s="31"/>
      <c r="Y319" s="31"/>
      <c r="Z319" s="31"/>
      <c r="AA319" s="31"/>
      <c r="AB319" s="31"/>
      <c r="AC319" s="31"/>
      <c r="AD319" s="31"/>
      <c r="AE319" s="31"/>
      <c r="AT319" s="15" t="s">
        <v>202</v>
      </c>
      <c r="AU319" s="15" t="s">
        <v>150</v>
      </c>
    </row>
    <row r="320" spans="2:51" s="13" customFormat="1" ht="12">
      <c r="B320" s="160"/>
      <c r="C320" s="186"/>
      <c r="D320" s="201" t="s">
        <v>257</v>
      </c>
      <c r="E320" s="203" t="s">
        <v>1</v>
      </c>
      <c r="F320" s="204" t="s">
        <v>870</v>
      </c>
      <c r="G320" s="186"/>
      <c r="H320" s="205">
        <v>11.475</v>
      </c>
      <c r="I320" s="162"/>
      <c r="J320" s="186"/>
      <c r="L320" s="160"/>
      <c r="M320" s="163"/>
      <c r="N320" s="164"/>
      <c r="O320" s="164"/>
      <c r="P320" s="164"/>
      <c r="Q320" s="164"/>
      <c r="R320" s="164"/>
      <c r="S320" s="164"/>
      <c r="T320" s="165"/>
      <c r="AT320" s="161" t="s">
        <v>257</v>
      </c>
      <c r="AU320" s="161" t="s">
        <v>150</v>
      </c>
      <c r="AV320" s="13" t="s">
        <v>96</v>
      </c>
      <c r="AW320" s="13" t="s">
        <v>40</v>
      </c>
      <c r="AX320" s="13" t="s">
        <v>85</v>
      </c>
      <c r="AY320" s="161" t="s">
        <v>195</v>
      </c>
    </row>
    <row r="321" spans="2:51" s="13" customFormat="1" ht="12">
      <c r="B321" s="160"/>
      <c r="C321" s="186"/>
      <c r="D321" s="201" t="s">
        <v>257</v>
      </c>
      <c r="E321" s="203" t="s">
        <v>1</v>
      </c>
      <c r="F321" s="204" t="s">
        <v>973</v>
      </c>
      <c r="G321" s="186"/>
      <c r="H321" s="205">
        <v>214.2</v>
      </c>
      <c r="I321" s="162"/>
      <c r="J321" s="186"/>
      <c r="L321" s="160"/>
      <c r="M321" s="163"/>
      <c r="N321" s="164"/>
      <c r="O321" s="164"/>
      <c r="P321" s="164"/>
      <c r="Q321" s="164"/>
      <c r="R321" s="164"/>
      <c r="S321" s="164"/>
      <c r="T321" s="165"/>
      <c r="AT321" s="161" t="s">
        <v>257</v>
      </c>
      <c r="AU321" s="161" t="s">
        <v>150</v>
      </c>
      <c r="AV321" s="13" t="s">
        <v>96</v>
      </c>
      <c r="AW321" s="13" t="s">
        <v>40</v>
      </c>
      <c r="AX321" s="13" t="s">
        <v>85</v>
      </c>
      <c r="AY321" s="161" t="s">
        <v>195</v>
      </c>
    </row>
    <row r="322" spans="1:65" s="2" customFormat="1" ht="24.2" customHeight="1">
      <c r="A322" s="31"/>
      <c r="B322" s="148"/>
      <c r="C322" s="196" t="s">
        <v>619</v>
      </c>
      <c r="D322" s="196" t="s">
        <v>196</v>
      </c>
      <c r="E322" s="197" t="s">
        <v>726</v>
      </c>
      <c r="F322" s="198" t="s">
        <v>727</v>
      </c>
      <c r="G322" s="199" t="s">
        <v>330</v>
      </c>
      <c r="H322" s="200">
        <v>13.275</v>
      </c>
      <c r="I322" s="149"/>
      <c r="J322" s="183">
        <f>ROUND(I322*H322,2)</f>
        <v>0</v>
      </c>
      <c r="K322" s="150"/>
      <c r="L322" s="32"/>
      <c r="M322" s="151" t="s">
        <v>1</v>
      </c>
      <c r="N322" s="152" t="s">
        <v>50</v>
      </c>
      <c r="O322" s="57"/>
      <c r="P322" s="153">
        <f>O322*H322</f>
        <v>0</v>
      </c>
      <c r="Q322" s="153">
        <v>0</v>
      </c>
      <c r="R322" s="153">
        <f>Q322*H322</f>
        <v>0</v>
      </c>
      <c r="S322" s="153">
        <v>0</v>
      </c>
      <c r="T322" s="154">
        <f>S322*H322</f>
        <v>0</v>
      </c>
      <c r="U322" s="31"/>
      <c r="V322" s="31"/>
      <c r="W322" s="31"/>
      <c r="X322" s="31"/>
      <c r="Y322" s="31"/>
      <c r="Z322" s="31"/>
      <c r="AA322" s="31"/>
      <c r="AB322" s="31"/>
      <c r="AC322" s="31"/>
      <c r="AD322" s="31"/>
      <c r="AE322" s="31"/>
      <c r="AR322" s="155" t="s">
        <v>208</v>
      </c>
      <c r="AT322" s="155" t="s">
        <v>196</v>
      </c>
      <c r="AU322" s="155" t="s">
        <v>150</v>
      </c>
      <c r="AY322" s="15" t="s">
        <v>195</v>
      </c>
      <c r="BE322" s="156">
        <f>IF(N322="základní",J322,0)</f>
        <v>0</v>
      </c>
      <c r="BF322" s="156">
        <f>IF(N322="snížená",J322,0)</f>
        <v>0</v>
      </c>
      <c r="BG322" s="156">
        <f>IF(N322="zákl. přenesená",J322,0)</f>
        <v>0</v>
      </c>
      <c r="BH322" s="156">
        <f>IF(N322="sníž. přenesená",J322,0)</f>
        <v>0</v>
      </c>
      <c r="BI322" s="156">
        <f>IF(N322="nulová",J322,0)</f>
        <v>0</v>
      </c>
      <c r="BJ322" s="15" t="s">
        <v>93</v>
      </c>
      <c r="BK322" s="156">
        <f>ROUND(I322*H322,2)</f>
        <v>0</v>
      </c>
      <c r="BL322" s="15" t="s">
        <v>208</v>
      </c>
      <c r="BM322" s="155" t="s">
        <v>728</v>
      </c>
    </row>
    <row r="323" spans="1:47" s="2" customFormat="1" ht="19.5">
      <c r="A323" s="31"/>
      <c r="B323" s="32"/>
      <c r="C323" s="184"/>
      <c r="D323" s="201" t="s">
        <v>202</v>
      </c>
      <c r="E323" s="184"/>
      <c r="F323" s="202" t="s">
        <v>729</v>
      </c>
      <c r="G323" s="184"/>
      <c r="H323" s="184"/>
      <c r="I323" s="157"/>
      <c r="J323" s="184"/>
      <c r="K323" s="31"/>
      <c r="L323" s="32"/>
      <c r="M323" s="158"/>
      <c r="N323" s="159"/>
      <c r="O323" s="57"/>
      <c r="P323" s="57"/>
      <c r="Q323" s="57"/>
      <c r="R323" s="57"/>
      <c r="S323" s="57"/>
      <c r="T323" s="58"/>
      <c r="U323" s="31"/>
      <c r="V323" s="31"/>
      <c r="W323" s="31"/>
      <c r="X323" s="31"/>
      <c r="Y323" s="31"/>
      <c r="Z323" s="31"/>
      <c r="AA323" s="31"/>
      <c r="AB323" s="31"/>
      <c r="AC323" s="31"/>
      <c r="AD323" s="31"/>
      <c r="AE323" s="31"/>
      <c r="AT323" s="15" t="s">
        <v>202</v>
      </c>
      <c r="AU323" s="15" t="s">
        <v>150</v>
      </c>
    </row>
    <row r="324" spans="2:51" s="13" customFormat="1" ht="12">
      <c r="B324" s="160"/>
      <c r="C324" s="186"/>
      <c r="D324" s="201" t="s">
        <v>257</v>
      </c>
      <c r="E324" s="203" t="s">
        <v>1</v>
      </c>
      <c r="F324" s="204" t="s">
        <v>868</v>
      </c>
      <c r="G324" s="186"/>
      <c r="H324" s="205">
        <v>0.675</v>
      </c>
      <c r="I324" s="162"/>
      <c r="J324" s="186"/>
      <c r="L324" s="160"/>
      <c r="M324" s="163"/>
      <c r="N324" s="164"/>
      <c r="O324" s="164"/>
      <c r="P324" s="164"/>
      <c r="Q324" s="164"/>
      <c r="R324" s="164"/>
      <c r="S324" s="164"/>
      <c r="T324" s="165"/>
      <c r="AT324" s="161" t="s">
        <v>257</v>
      </c>
      <c r="AU324" s="161" t="s">
        <v>150</v>
      </c>
      <c r="AV324" s="13" t="s">
        <v>96</v>
      </c>
      <c r="AW324" s="13" t="s">
        <v>40</v>
      </c>
      <c r="AX324" s="13" t="s">
        <v>85</v>
      </c>
      <c r="AY324" s="161" t="s">
        <v>195</v>
      </c>
    </row>
    <row r="325" spans="2:51" s="13" customFormat="1" ht="12">
      <c r="B325" s="160"/>
      <c r="C325" s="186"/>
      <c r="D325" s="201" t="s">
        <v>257</v>
      </c>
      <c r="E325" s="203" t="s">
        <v>1</v>
      </c>
      <c r="F325" s="204" t="s">
        <v>972</v>
      </c>
      <c r="G325" s="186"/>
      <c r="H325" s="205">
        <v>12.6</v>
      </c>
      <c r="I325" s="162"/>
      <c r="J325" s="186"/>
      <c r="L325" s="160"/>
      <c r="M325" s="163"/>
      <c r="N325" s="164"/>
      <c r="O325" s="164"/>
      <c r="P325" s="164"/>
      <c r="Q325" s="164"/>
      <c r="R325" s="164"/>
      <c r="S325" s="164"/>
      <c r="T325" s="165"/>
      <c r="AT325" s="161" t="s">
        <v>257</v>
      </c>
      <c r="AU325" s="161" t="s">
        <v>150</v>
      </c>
      <c r="AV325" s="13" t="s">
        <v>96</v>
      </c>
      <c r="AW325" s="13" t="s">
        <v>40</v>
      </c>
      <c r="AX325" s="13" t="s">
        <v>85</v>
      </c>
      <c r="AY325" s="161" t="s">
        <v>195</v>
      </c>
    </row>
    <row r="326" spans="1:65" s="2" customFormat="1" ht="33" customHeight="1">
      <c r="A326" s="31"/>
      <c r="B326" s="148"/>
      <c r="C326" s="196" t="s">
        <v>623</v>
      </c>
      <c r="D326" s="196" t="s">
        <v>196</v>
      </c>
      <c r="E326" s="197" t="s">
        <v>731</v>
      </c>
      <c r="F326" s="198" t="s">
        <v>732</v>
      </c>
      <c r="G326" s="199" t="s">
        <v>330</v>
      </c>
      <c r="H326" s="200">
        <v>13.275</v>
      </c>
      <c r="I326" s="149"/>
      <c r="J326" s="183">
        <f>ROUND(I326*H326,2)</f>
        <v>0</v>
      </c>
      <c r="K326" s="150"/>
      <c r="L326" s="32"/>
      <c r="M326" s="151" t="s">
        <v>1</v>
      </c>
      <c r="N326" s="152" t="s">
        <v>50</v>
      </c>
      <c r="O326" s="57"/>
      <c r="P326" s="153">
        <f>O326*H326</f>
        <v>0</v>
      </c>
      <c r="Q326" s="153">
        <v>0</v>
      </c>
      <c r="R326" s="153">
        <f>Q326*H326</f>
        <v>0</v>
      </c>
      <c r="S326" s="153">
        <v>0</v>
      </c>
      <c r="T326" s="154">
        <f>S326*H326</f>
        <v>0</v>
      </c>
      <c r="U326" s="31"/>
      <c r="V326" s="31"/>
      <c r="W326" s="31"/>
      <c r="X326" s="31"/>
      <c r="Y326" s="31"/>
      <c r="Z326" s="31"/>
      <c r="AA326" s="31"/>
      <c r="AB326" s="31"/>
      <c r="AC326" s="31"/>
      <c r="AD326" s="31"/>
      <c r="AE326" s="31"/>
      <c r="AR326" s="155" t="s">
        <v>208</v>
      </c>
      <c r="AT326" s="155" t="s">
        <v>196</v>
      </c>
      <c r="AU326" s="155" t="s">
        <v>150</v>
      </c>
      <c r="AY326" s="15" t="s">
        <v>195</v>
      </c>
      <c r="BE326" s="156">
        <f>IF(N326="základní",J326,0)</f>
        <v>0</v>
      </c>
      <c r="BF326" s="156">
        <f>IF(N326="snížená",J326,0)</f>
        <v>0</v>
      </c>
      <c r="BG326" s="156">
        <f>IF(N326="zákl. přenesená",J326,0)</f>
        <v>0</v>
      </c>
      <c r="BH326" s="156">
        <f>IF(N326="sníž. přenesená",J326,0)</f>
        <v>0</v>
      </c>
      <c r="BI326" s="156">
        <f>IF(N326="nulová",J326,0)</f>
        <v>0</v>
      </c>
      <c r="BJ326" s="15" t="s">
        <v>93</v>
      </c>
      <c r="BK326" s="156">
        <f>ROUND(I326*H326,2)</f>
        <v>0</v>
      </c>
      <c r="BL326" s="15" t="s">
        <v>208</v>
      </c>
      <c r="BM326" s="155" t="s">
        <v>733</v>
      </c>
    </row>
    <row r="327" spans="1:47" s="2" customFormat="1" ht="29.25">
      <c r="A327" s="31"/>
      <c r="B327" s="32"/>
      <c r="C327" s="184"/>
      <c r="D327" s="201" t="s">
        <v>202</v>
      </c>
      <c r="E327" s="184"/>
      <c r="F327" s="202" t="s">
        <v>734</v>
      </c>
      <c r="G327" s="184"/>
      <c r="H327" s="184"/>
      <c r="I327" s="157"/>
      <c r="J327" s="184"/>
      <c r="K327" s="31"/>
      <c r="L327" s="32"/>
      <c r="M327" s="158"/>
      <c r="N327" s="159"/>
      <c r="O327" s="57"/>
      <c r="P327" s="57"/>
      <c r="Q327" s="57"/>
      <c r="R327" s="57"/>
      <c r="S327" s="57"/>
      <c r="T327" s="58"/>
      <c r="U327" s="31"/>
      <c r="V327" s="31"/>
      <c r="W327" s="31"/>
      <c r="X327" s="31"/>
      <c r="Y327" s="31"/>
      <c r="Z327" s="31"/>
      <c r="AA327" s="31"/>
      <c r="AB327" s="31"/>
      <c r="AC327" s="31"/>
      <c r="AD327" s="31"/>
      <c r="AE327" s="31"/>
      <c r="AT327" s="15" t="s">
        <v>202</v>
      </c>
      <c r="AU327" s="15" t="s">
        <v>150</v>
      </c>
    </row>
    <row r="328" spans="2:51" s="13" customFormat="1" ht="12">
      <c r="B328" s="160"/>
      <c r="C328" s="186"/>
      <c r="D328" s="201" t="s">
        <v>257</v>
      </c>
      <c r="E328" s="203" t="s">
        <v>1</v>
      </c>
      <c r="F328" s="204" t="s">
        <v>868</v>
      </c>
      <c r="G328" s="186"/>
      <c r="H328" s="205">
        <v>0.675</v>
      </c>
      <c r="I328" s="162"/>
      <c r="J328" s="186"/>
      <c r="L328" s="160"/>
      <c r="M328" s="163"/>
      <c r="N328" s="164"/>
      <c r="O328" s="164"/>
      <c r="P328" s="164"/>
      <c r="Q328" s="164"/>
      <c r="R328" s="164"/>
      <c r="S328" s="164"/>
      <c r="T328" s="165"/>
      <c r="AT328" s="161" t="s">
        <v>257</v>
      </c>
      <c r="AU328" s="161" t="s">
        <v>150</v>
      </c>
      <c r="AV328" s="13" t="s">
        <v>96</v>
      </c>
      <c r="AW328" s="13" t="s">
        <v>40</v>
      </c>
      <c r="AX328" s="13" t="s">
        <v>85</v>
      </c>
      <c r="AY328" s="161" t="s">
        <v>195</v>
      </c>
    </row>
    <row r="329" spans="2:51" s="13" customFormat="1" ht="12">
      <c r="B329" s="160"/>
      <c r="C329" s="186"/>
      <c r="D329" s="201" t="s">
        <v>257</v>
      </c>
      <c r="E329" s="203" t="s">
        <v>1</v>
      </c>
      <c r="F329" s="204" t="s">
        <v>972</v>
      </c>
      <c r="G329" s="186"/>
      <c r="H329" s="205">
        <v>12.6</v>
      </c>
      <c r="I329" s="162"/>
      <c r="J329" s="186"/>
      <c r="L329" s="160"/>
      <c r="M329" s="163"/>
      <c r="N329" s="164"/>
      <c r="O329" s="164"/>
      <c r="P329" s="164"/>
      <c r="Q329" s="164"/>
      <c r="R329" s="164"/>
      <c r="S329" s="164"/>
      <c r="T329" s="165"/>
      <c r="AT329" s="161" t="s">
        <v>257</v>
      </c>
      <c r="AU329" s="161" t="s">
        <v>150</v>
      </c>
      <c r="AV329" s="13" t="s">
        <v>96</v>
      </c>
      <c r="AW329" s="13" t="s">
        <v>40</v>
      </c>
      <c r="AX329" s="13" t="s">
        <v>85</v>
      </c>
      <c r="AY329" s="161" t="s">
        <v>195</v>
      </c>
    </row>
    <row r="330" spans="1:65" s="2" customFormat="1" ht="24.2" customHeight="1">
      <c r="A330" s="31"/>
      <c r="B330" s="148"/>
      <c r="C330" s="196" t="s">
        <v>627</v>
      </c>
      <c r="D330" s="196" t="s">
        <v>196</v>
      </c>
      <c r="E330" s="197" t="s">
        <v>742</v>
      </c>
      <c r="F330" s="198" t="s">
        <v>743</v>
      </c>
      <c r="G330" s="199" t="s">
        <v>330</v>
      </c>
      <c r="H330" s="200">
        <v>1.3</v>
      </c>
      <c r="I330" s="149"/>
      <c r="J330" s="183">
        <f>ROUND(I330*H330,2)</f>
        <v>0</v>
      </c>
      <c r="K330" s="150"/>
      <c r="L330" s="32"/>
      <c r="M330" s="151" t="s">
        <v>1</v>
      </c>
      <c r="N330" s="152" t="s">
        <v>50</v>
      </c>
      <c r="O330" s="57"/>
      <c r="P330" s="153">
        <f>O330*H330</f>
        <v>0</v>
      </c>
      <c r="Q330" s="153">
        <v>0</v>
      </c>
      <c r="R330" s="153">
        <f>Q330*H330</f>
        <v>0</v>
      </c>
      <c r="S330" s="153">
        <v>0</v>
      </c>
      <c r="T330" s="154">
        <f>S330*H330</f>
        <v>0</v>
      </c>
      <c r="U330" s="31"/>
      <c r="V330" s="31"/>
      <c r="W330" s="31"/>
      <c r="X330" s="31"/>
      <c r="Y330" s="31"/>
      <c r="Z330" s="31"/>
      <c r="AA330" s="31"/>
      <c r="AB330" s="31"/>
      <c r="AC330" s="31"/>
      <c r="AD330" s="31"/>
      <c r="AE330" s="31"/>
      <c r="AR330" s="155" t="s">
        <v>208</v>
      </c>
      <c r="AT330" s="155" t="s">
        <v>196</v>
      </c>
      <c r="AU330" s="155" t="s">
        <v>150</v>
      </c>
      <c r="AY330" s="15" t="s">
        <v>195</v>
      </c>
      <c r="BE330" s="156">
        <f>IF(N330="základní",J330,0)</f>
        <v>0</v>
      </c>
      <c r="BF330" s="156">
        <f>IF(N330="snížená",J330,0)</f>
        <v>0</v>
      </c>
      <c r="BG330" s="156">
        <f>IF(N330="zákl. přenesená",J330,0)</f>
        <v>0</v>
      </c>
      <c r="BH330" s="156">
        <f>IF(N330="sníž. přenesená",J330,0)</f>
        <v>0</v>
      </c>
      <c r="BI330" s="156">
        <f>IF(N330="nulová",J330,0)</f>
        <v>0</v>
      </c>
      <c r="BJ330" s="15" t="s">
        <v>93</v>
      </c>
      <c r="BK330" s="156">
        <f>ROUND(I330*H330,2)</f>
        <v>0</v>
      </c>
      <c r="BL330" s="15" t="s">
        <v>208</v>
      </c>
      <c r="BM330" s="155" t="s">
        <v>744</v>
      </c>
    </row>
    <row r="331" spans="1:47" s="2" customFormat="1" ht="29.25">
      <c r="A331" s="31"/>
      <c r="B331" s="32"/>
      <c r="C331" s="184"/>
      <c r="D331" s="201" t="s">
        <v>202</v>
      </c>
      <c r="E331" s="184"/>
      <c r="F331" s="202" t="s">
        <v>745</v>
      </c>
      <c r="G331" s="184"/>
      <c r="H331" s="184"/>
      <c r="I331" s="157"/>
      <c r="J331" s="184"/>
      <c r="K331" s="31"/>
      <c r="L331" s="32"/>
      <c r="M331" s="158"/>
      <c r="N331" s="159"/>
      <c r="O331" s="57"/>
      <c r="P331" s="57"/>
      <c r="Q331" s="57"/>
      <c r="R331" s="57"/>
      <c r="S331" s="57"/>
      <c r="T331" s="58"/>
      <c r="U331" s="31"/>
      <c r="V331" s="31"/>
      <c r="W331" s="31"/>
      <c r="X331" s="31"/>
      <c r="Y331" s="31"/>
      <c r="Z331" s="31"/>
      <c r="AA331" s="31"/>
      <c r="AB331" s="31"/>
      <c r="AC331" s="31"/>
      <c r="AD331" s="31"/>
      <c r="AE331" s="31"/>
      <c r="AT331" s="15" t="s">
        <v>202</v>
      </c>
      <c r="AU331" s="15" t="s">
        <v>150</v>
      </c>
    </row>
    <row r="332" spans="2:51" s="13" customFormat="1" ht="12">
      <c r="B332" s="160"/>
      <c r="C332" s="186"/>
      <c r="D332" s="201" t="s">
        <v>257</v>
      </c>
      <c r="E332" s="203" t="s">
        <v>1</v>
      </c>
      <c r="F332" s="204" t="s">
        <v>933</v>
      </c>
      <c r="G332" s="186"/>
      <c r="H332" s="205">
        <v>1.3</v>
      </c>
      <c r="I332" s="162"/>
      <c r="J332" s="186"/>
      <c r="L332" s="160"/>
      <c r="M332" s="163"/>
      <c r="N332" s="164"/>
      <c r="O332" s="164"/>
      <c r="P332" s="164"/>
      <c r="Q332" s="164"/>
      <c r="R332" s="164"/>
      <c r="S332" s="164"/>
      <c r="T332" s="165"/>
      <c r="AT332" s="161" t="s">
        <v>257</v>
      </c>
      <c r="AU332" s="161" t="s">
        <v>150</v>
      </c>
      <c r="AV332" s="13" t="s">
        <v>96</v>
      </c>
      <c r="AW332" s="13" t="s">
        <v>40</v>
      </c>
      <c r="AX332" s="13" t="s">
        <v>93</v>
      </c>
      <c r="AY332" s="161" t="s">
        <v>195</v>
      </c>
    </row>
    <row r="333" spans="2:63" s="12" customFormat="1" ht="22.9" customHeight="1">
      <c r="B333" s="135"/>
      <c r="C333" s="192"/>
      <c r="D333" s="193" t="s">
        <v>84</v>
      </c>
      <c r="E333" s="195" t="s">
        <v>746</v>
      </c>
      <c r="F333" s="195" t="s">
        <v>747</v>
      </c>
      <c r="G333" s="192"/>
      <c r="H333" s="192"/>
      <c r="I333" s="138"/>
      <c r="J333" s="185">
        <f>BK333</f>
        <v>0</v>
      </c>
      <c r="L333" s="135"/>
      <c r="M333" s="140"/>
      <c r="N333" s="141"/>
      <c r="O333" s="141"/>
      <c r="P333" s="142">
        <f>SUM(P334:P339)</f>
        <v>0</v>
      </c>
      <c r="Q333" s="141"/>
      <c r="R333" s="142">
        <f>SUM(R334:R339)</f>
        <v>0</v>
      </c>
      <c r="S333" s="141"/>
      <c r="T333" s="143">
        <f>SUM(T334:T339)</f>
        <v>0</v>
      </c>
      <c r="AR333" s="136" t="s">
        <v>93</v>
      </c>
      <c r="AT333" s="144" t="s">
        <v>84</v>
      </c>
      <c r="AU333" s="144" t="s">
        <v>93</v>
      </c>
      <c r="AY333" s="136" t="s">
        <v>195</v>
      </c>
      <c r="BK333" s="145">
        <f>SUM(BK334:BK339)</f>
        <v>0</v>
      </c>
    </row>
    <row r="334" spans="1:65" s="2" customFormat="1" ht="24.2" customHeight="1">
      <c r="A334" s="31"/>
      <c r="B334" s="148"/>
      <c r="C334" s="196" t="s">
        <v>631</v>
      </c>
      <c r="D334" s="196" t="s">
        <v>196</v>
      </c>
      <c r="E334" s="197" t="s">
        <v>872</v>
      </c>
      <c r="F334" s="198" t="s">
        <v>873</v>
      </c>
      <c r="G334" s="199" t="s">
        <v>330</v>
      </c>
      <c r="H334" s="200">
        <v>12.6</v>
      </c>
      <c r="I334" s="149"/>
      <c r="J334" s="183">
        <f>ROUND(I334*H334,2)</f>
        <v>0</v>
      </c>
      <c r="K334" s="150"/>
      <c r="L334" s="32"/>
      <c r="M334" s="151" t="s">
        <v>1</v>
      </c>
      <c r="N334" s="152" t="s">
        <v>50</v>
      </c>
      <c r="O334" s="57"/>
      <c r="P334" s="153">
        <f>O334*H334</f>
        <v>0</v>
      </c>
      <c r="Q334" s="153">
        <v>0</v>
      </c>
      <c r="R334" s="153">
        <f>Q334*H334</f>
        <v>0</v>
      </c>
      <c r="S334" s="153">
        <v>0</v>
      </c>
      <c r="T334" s="154">
        <f>S334*H334</f>
        <v>0</v>
      </c>
      <c r="U334" s="31"/>
      <c r="V334" s="31"/>
      <c r="W334" s="31"/>
      <c r="X334" s="31"/>
      <c r="Y334" s="31"/>
      <c r="Z334" s="31"/>
      <c r="AA334" s="31"/>
      <c r="AB334" s="31"/>
      <c r="AC334" s="31"/>
      <c r="AD334" s="31"/>
      <c r="AE334" s="31"/>
      <c r="AR334" s="155" t="s">
        <v>208</v>
      </c>
      <c r="AT334" s="155" t="s">
        <v>196</v>
      </c>
      <c r="AU334" s="155" t="s">
        <v>96</v>
      </c>
      <c r="AY334" s="15" t="s">
        <v>195</v>
      </c>
      <c r="BE334" s="156">
        <f>IF(N334="základní",J334,0)</f>
        <v>0</v>
      </c>
      <c r="BF334" s="156">
        <f>IF(N334="snížená",J334,0)</f>
        <v>0</v>
      </c>
      <c r="BG334" s="156">
        <f>IF(N334="zákl. přenesená",J334,0)</f>
        <v>0</v>
      </c>
      <c r="BH334" s="156">
        <f>IF(N334="sníž. přenesená",J334,0)</f>
        <v>0</v>
      </c>
      <c r="BI334" s="156">
        <f>IF(N334="nulová",J334,0)</f>
        <v>0</v>
      </c>
      <c r="BJ334" s="15" t="s">
        <v>93</v>
      </c>
      <c r="BK334" s="156">
        <f>ROUND(I334*H334,2)</f>
        <v>0</v>
      </c>
      <c r="BL334" s="15" t="s">
        <v>208</v>
      </c>
      <c r="BM334" s="155" t="s">
        <v>874</v>
      </c>
    </row>
    <row r="335" spans="1:47" s="2" customFormat="1" ht="29.25">
      <c r="A335" s="31"/>
      <c r="B335" s="32"/>
      <c r="C335" s="184"/>
      <c r="D335" s="201" t="s">
        <v>202</v>
      </c>
      <c r="E335" s="184"/>
      <c r="F335" s="202" t="s">
        <v>875</v>
      </c>
      <c r="G335" s="184"/>
      <c r="H335" s="184"/>
      <c r="I335" s="157"/>
      <c r="J335" s="184"/>
      <c r="K335" s="31"/>
      <c r="L335" s="32"/>
      <c r="M335" s="158"/>
      <c r="N335" s="159"/>
      <c r="O335" s="57"/>
      <c r="P335" s="57"/>
      <c r="Q335" s="57"/>
      <c r="R335" s="57"/>
      <c r="S335" s="57"/>
      <c r="T335" s="58"/>
      <c r="U335" s="31"/>
      <c r="V335" s="31"/>
      <c r="W335" s="31"/>
      <c r="X335" s="31"/>
      <c r="Y335" s="31"/>
      <c r="Z335" s="31"/>
      <c r="AA335" s="31"/>
      <c r="AB335" s="31"/>
      <c r="AC335" s="31"/>
      <c r="AD335" s="31"/>
      <c r="AE335" s="31"/>
      <c r="AT335" s="15" t="s">
        <v>202</v>
      </c>
      <c r="AU335" s="15" t="s">
        <v>96</v>
      </c>
    </row>
    <row r="336" spans="2:51" s="13" customFormat="1" ht="12">
      <c r="B336" s="160"/>
      <c r="C336" s="186"/>
      <c r="D336" s="201" t="s">
        <v>257</v>
      </c>
      <c r="E336" s="203" t="s">
        <v>1</v>
      </c>
      <c r="F336" s="204" t="s">
        <v>972</v>
      </c>
      <c r="G336" s="186"/>
      <c r="H336" s="205">
        <v>12.6</v>
      </c>
      <c r="I336" s="162"/>
      <c r="J336" s="186"/>
      <c r="L336" s="160"/>
      <c r="M336" s="163"/>
      <c r="N336" s="164"/>
      <c r="O336" s="164"/>
      <c r="P336" s="164"/>
      <c r="Q336" s="164"/>
      <c r="R336" s="164"/>
      <c r="S336" s="164"/>
      <c r="T336" s="165"/>
      <c r="AT336" s="161" t="s">
        <v>257</v>
      </c>
      <c r="AU336" s="161" t="s">
        <v>96</v>
      </c>
      <c r="AV336" s="13" t="s">
        <v>96</v>
      </c>
      <c r="AW336" s="13" t="s">
        <v>40</v>
      </c>
      <c r="AX336" s="13" t="s">
        <v>93</v>
      </c>
      <c r="AY336" s="161" t="s">
        <v>195</v>
      </c>
    </row>
    <row r="337" spans="1:65" s="2" customFormat="1" ht="44.25" customHeight="1">
      <c r="A337" s="31"/>
      <c r="B337" s="148"/>
      <c r="C337" s="196" t="s">
        <v>635</v>
      </c>
      <c r="D337" s="196" t="s">
        <v>196</v>
      </c>
      <c r="E337" s="197" t="s">
        <v>754</v>
      </c>
      <c r="F337" s="198" t="s">
        <v>755</v>
      </c>
      <c r="G337" s="199" t="s">
        <v>330</v>
      </c>
      <c r="H337" s="200">
        <v>0.675</v>
      </c>
      <c r="I337" s="149"/>
      <c r="J337" s="183">
        <f>ROUND(I337*H337,2)</f>
        <v>0</v>
      </c>
      <c r="K337" s="150"/>
      <c r="L337" s="32"/>
      <c r="M337" s="151" t="s">
        <v>1</v>
      </c>
      <c r="N337" s="152" t="s">
        <v>50</v>
      </c>
      <c r="O337" s="57"/>
      <c r="P337" s="153">
        <f>O337*H337</f>
        <v>0</v>
      </c>
      <c r="Q337" s="153">
        <v>0</v>
      </c>
      <c r="R337" s="153">
        <f>Q337*H337</f>
        <v>0</v>
      </c>
      <c r="S337" s="153">
        <v>0</v>
      </c>
      <c r="T337" s="154">
        <f>S337*H337</f>
        <v>0</v>
      </c>
      <c r="U337" s="31"/>
      <c r="V337" s="31"/>
      <c r="W337" s="31"/>
      <c r="X337" s="31"/>
      <c r="Y337" s="31"/>
      <c r="Z337" s="31"/>
      <c r="AA337" s="31"/>
      <c r="AB337" s="31"/>
      <c r="AC337" s="31"/>
      <c r="AD337" s="31"/>
      <c r="AE337" s="31"/>
      <c r="AR337" s="155" t="s">
        <v>208</v>
      </c>
      <c r="AT337" s="155" t="s">
        <v>196</v>
      </c>
      <c r="AU337" s="155" t="s">
        <v>96</v>
      </c>
      <c r="AY337" s="15" t="s">
        <v>195</v>
      </c>
      <c r="BE337" s="156">
        <f>IF(N337="základní",J337,0)</f>
        <v>0</v>
      </c>
      <c r="BF337" s="156">
        <f>IF(N337="snížená",J337,0)</f>
        <v>0</v>
      </c>
      <c r="BG337" s="156">
        <f>IF(N337="zákl. přenesená",J337,0)</f>
        <v>0</v>
      </c>
      <c r="BH337" s="156">
        <f>IF(N337="sníž. přenesená",J337,0)</f>
        <v>0</v>
      </c>
      <c r="BI337" s="156">
        <f>IF(N337="nulová",J337,0)</f>
        <v>0</v>
      </c>
      <c r="BJ337" s="15" t="s">
        <v>93</v>
      </c>
      <c r="BK337" s="156">
        <f>ROUND(I337*H337,2)</f>
        <v>0</v>
      </c>
      <c r="BL337" s="15" t="s">
        <v>208</v>
      </c>
      <c r="BM337" s="155" t="s">
        <v>756</v>
      </c>
    </row>
    <row r="338" spans="1:47" s="2" customFormat="1" ht="29.25">
      <c r="A338" s="31"/>
      <c r="B338" s="32"/>
      <c r="C338" s="184"/>
      <c r="D338" s="201" t="s">
        <v>202</v>
      </c>
      <c r="E338" s="184"/>
      <c r="F338" s="202" t="s">
        <v>755</v>
      </c>
      <c r="G338" s="184"/>
      <c r="H338" s="184"/>
      <c r="I338" s="157"/>
      <c r="J338" s="184"/>
      <c r="K338" s="31"/>
      <c r="L338" s="32"/>
      <c r="M338" s="158"/>
      <c r="N338" s="159"/>
      <c r="O338" s="57"/>
      <c r="P338" s="57"/>
      <c r="Q338" s="57"/>
      <c r="R338" s="57"/>
      <c r="S338" s="57"/>
      <c r="T338" s="58"/>
      <c r="U338" s="31"/>
      <c r="V338" s="31"/>
      <c r="W338" s="31"/>
      <c r="X338" s="31"/>
      <c r="Y338" s="31"/>
      <c r="Z338" s="31"/>
      <c r="AA338" s="31"/>
      <c r="AB338" s="31"/>
      <c r="AC338" s="31"/>
      <c r="AD338" s="31"/>
      <c r="AE338" s="31"/>
      <c r="AT338" s="15" t="s">
        <v>202</v>
      </c>
      <c r="AU338" s="15" t="s">
        <v>96</v>
      </c>
    </row>
    <row r="339" spans="2:51" s="13" customFormat="1" ht="12">
      <c r="B339" s="160"/>
      <c r="C339" s="186"/>
      <c r="D339" s="201" t="s">
        <v>257</v>
      </c>
      <c r="E339" s="203" t="s">
        <v>1</v>
      </c>
      <c r="F339" s="204" t="s">
        <v>868</v>
      </c>
      <c r="G339" s="186"/>
      <c r="H339" s="205">
        <v>0.675</v>
      </c>
      <c r="I339" s="162"/>
      <c r="J339" s="186"/>
      <c r="L339" s="160"/>
      <c r="M339" s="163"/>
      <c r="N339" s="164"/>
      <c r="O339" s="164"/>
      <c r="P339" s="164"/>
      <c r="Q339" s="164"/>
      <c r="R339" s="164"/>
      <c r="S339" s="164"/>
      <c r="T339" s="165"/>
      <c r="AT339" s="161" t="s">
        <v>257</v>
      </c>
      <c r="AU339" s="161" t="s">
        <v>96</v>
      </c>
      <c r="AV339" s="13" t="s">
        <v>96</v>
      </c>
      <c r="AW339" s="13" t="s">
        <v>40</v>
      </c>
      <c r="AX339" s="13" t="s">
        <v>93</v>
      </c>
      <c r="AY339" s="161" t="s">
        <v>195</v>
      </c>
    </row>
    <row r="340" spans="2:63" s="12" customFormat="1" ht="25.9" customHeight="1">
      <c r="B340" s="135"/>
      <c r="C340" s="192"/>
      <c r="D340" s="193" t="s">
        <v>84</v>
      </c>
      <c r="E340" s="194" t="s">
        <v>757</v>
      </c>
      <c r="F340" s="194" t="s">
        <v>758</v>
      </c>
      <c r="G340" s="192"/>
      <c r="H340" s="192"/>
      <c r="I340" s="138"/>
      <c r="J340" s="188">
        <f>BK340</f>
        <v>0</v>
      </c>
      <c r="L340" s="135"/>
      <c r="M340" s="140"/>
      <c r="N340" s="141"/>
      <c r="O340" s="141"/>
      <c r="P340" s="142">
        <f>P341</f>
        <v>0</v>
      </c>
      <c r="Q340" s="141"/>
      <c r="R340" s="142">
        <f>R341</f>
        <v>0</v>
      </c>
      <c r="S340" s="141"/>
      <c r="T340" s="143">
        <f>T341</f>
        <v>0</v>
      </c>
      <c r="AR340" s="136" t="s">
        <v>96</v>
      </c>
      <c r="AT340" s="144" t="s">
        <v>84</v>
      </c>
      <c r="AU340" s="144" t="s">
        <v>85</v>
      </c>
      <c r="AY340" s="136" t="s">
        <v>195</v>
      </c>
      <c r="BK340" s="145">
        <f>BK341</f>
        <v>0</v>
      </c>
    </row>
    <row r="341" spans="2:63" s="12" customFormat="1" ht="22.9" customHeight="1">
      <c r="B341" s="135"/>
      <c r="C341" s="192"/>
      <c r="D341" s="193" t="s">
        <v>84</v>
      </c>
      <c r="E341" s="195" t="s">
        <v>759</v>
      </c>
      <c r="F341" s="195" t="s">
        <v>760</v>
      </c>
      <c r="G341" s="192"/>
      <c r="H341" s="192"/>
      <c r="I341" s="138"/>
      <c r="J341" s="185">
        <f>BK341</f>
        <v>0</v>
      </c>
      <c r="L341" s="135"/>
      <c r="M341" s="140"/>
      <c r="N341" s="141"/>
      <c r="O341" s="141"/>
      <c r="P341" s="142">
        <f>SUM(P342:P344)</f>
        <v>0</v>
      </c>
      <c r="Q341" s="141"/>
      <c r="R341" s="142">
        <f>SUM(R342:R344)</f>
        <v>0</v>
      </c>
      <c r="S341" s="141"/>
      <c r="T341" s="143">
        <f>SUM(T342:T344)</f>
        <v>0</v>
      </c>
      <c r="AR341" s="136" t="s">
        <v>96</v>
      </c>
      <c r="AT341" s="144" t="s">
        <v>84</v>
      </c>
      <c r="AU341" s="144" t="s">
        <v>93</v>
      </c>
      <c r="AY341" s="136" t="s">
        <v>195</v>
      </c>
      <c r="BK341" s="145">
        <f>SUM(BK342:BK344)</f>
        <v>0</v>
      </c>
    </row>
    <row r="342" spans="1:65" s="2" customFormat="1" ht="24.2" customHeight="1">
      <c r="A342" s="31"/>
      <c r="B342" s="148"/>
      <c r="C342" s="196" t="s">
        <v>640</v>
      </c>
      <c r="D342" s="196" t="s">
        <v>196</v>
      </c>
      <c r="E342" s="197" t="s">
        <v>762</v>
      </c>
      <c r="F342" s="198" t="s">
        <v>763</v>
      </c>
      <c r="G342" s="199" t="s">
        <v>312</v>
      </c>
      <c r="H342" s="200">
        <v>21</v>
      </c>
      <c r="I342" s="149"/>
      <c r="J342" s="183">
        <f>ROUND(I342*H342,2)</f>
        <v>0</v>
      </c>
      <c r="K342" s="150"/>
      <c r="L342" s="32"/>
      <c r="M342" s="151" t="s">
        <v>1</v>
      </c>
      <c r="N342" s="152" t="s">
        <v>50</v>
      </c>
      <c r="O342" s="57"/>
      <c r="P342" s="153">
        <f>O342*H342</f>
        <v>0</v>
      </c>
      <c r="Q342" s="153">
        <v>0</v>
      </c>
      <c r="R342" s="153">
        <f>Q342*H342</f>
        <v>0</v>
      </c>
      <c r="S342" s="153">
        <v>0</v>
      </c>
      <c r="T342" s="154">
        <f>S342*H342</f>
        <v>0</v>
      </c>
      <c r="U342" s="31"/>
      <c r="V342" s="31"/>
      <c r="W342" s="31"/>
      <c r="X342" s="31"/>
      <c r="Y342" s="31"/>
      <c r="Z342" s="31"/>
      <c r="AA342" s="31"/>
      <c r="AB342" s="31"/>
      <c r="AC342" s="31"/>
      <c r="AD342" s="31"/>
      <c r="AE342" s="31"/>
      <c r="AR342" s="155" t="s">
        <v>269</v>
      </c>
      <c r="AT342" s="155" t="s">
        <v>196</v>
      </c>
      <c r="AU342" s="155" t="s">
        <v>96</v>
      </c>
      <c r="AY342" s="15" t="s">
        <v>195</v>
      </c>
      <c r="BE342" s="156">
        <f>IF(N342="základní",J342,0)</f>
        <v>0</v>
      </c>
      <c r="BF342" s="156">
        <f>IF(N342="snížená",J342,0)</f>
        <v>0</v>
      </c>
      <c r="BG342" s="156">
        <f>IF(N342="zákl. přenesená",J342,0)</f>
        <v>0</v>
      </c>
      <c r="BH342" s="156">
        <f>IF(N342="sníž. přenesená",J342,0)</f>
        <v>0</v>
      </c>
      <c r="BI342" s="156">
        <f>IF(N342="nulová",J342,0)</f>
        <v>0</v>
      </c>
      <c r="BJ342" s="15" t="s">
        <v>93</v>
      </c>
      <c r="BK342" s="156">
        <f>ROUND(I342*H342,2)</f>
        <v>0</v>
      </c>
      <c r="BL342" s="15" t="s">
        <v>269</v>
      </c>
      <c r="BM342" s="155" t="s">
        <v>764</v>
      </c>
    </row>
    <row r="343" spans="1:47" s="2" customFormat="1" ht="19.5">
      <c r="A343" s="31"/>
      <c r="B343" s="32"/>
      <c r="C343" s="184"/>
      <c r="D343" s="201" t="s">
        <v>202</v>
      </c>
      <c r="E343" s="184"/>
      <c r="F343" s="202" t="s">
        <v>763</v>
      </c>
      <c r="G343" s="184"/>
      <c r="H343" s="184"/>
      <c r="I343" s="157"/>
      <c r="J343" s="184"/>
      <c r="K343" s="31"/>
      <c r="L343" s="32"/>
      <c r="M343" s="158"/>
      <c r="N343" s="159"/>
      <c r="O343" s="57"/>
      <c r="P343" s="57"/>
      <c r="Q343" s="57"/>
      <c r="R343" s="57"/>
      <c r="S343" s="57"/>
      <c r="T343" s="58"/>
      <c r="U343" s="31"/>
      <c r="V343" s="31"/>
      <c r="W343" s="31"/>
      <c r="X343" s="31"/>
      <c r="Y343" s="31"/>
      <c r="Z343" s="31"/>
      <c r="AA343" s="31"/>
      <c r="AB343" s="31"/>
      <c r="AC343" s="31"/>
      <c r="AD343" s="31"/>
      <c r="AE343" s="31"/>
      <c r="AT343" s="15" t="s">
        <v>202</v>
      </c>
      <c r="AU343" s="15" t="s">
        <v>96</v>
      </c>
    </row>
    <row r="344" spans="2:51" s="13" customFormat="1" ht="12">
      <c r="B344" s="160"/>
      <c r="C344" s="186"/>
      <c r="D344" s="201" t="s">
        <v>257</v>
      </c>
      <c r="E344" s="203" t="s">
        <v>1</v>
      </c>
      <c r="F344" s="204" t="s">
        <v>7</v>
      </c>
      <c r="G344" s="186"/>
      <c r="H344" s="205">
        <v>21</v>
      </c>
      <c r="I344" s="162"/>
      <c r="J344" s="186"/>
      <c r="L344" s="160"/>
      <c r="M344" s="163"/>
      <c r="N344" s="164"/>
      <c r="O344" s="164"/>
      <c r="P344" s="164"/>
      <c r="Q344" s="164"/>
      <c r="R344" s="164"/>
      <c r="S344" s="164"/>
      <c r="T344" s="165"/>
      <c r="AT344" s="161" t="s">
        <v>257</v>
      </c>
      <c r="AU344" s="161" t="s">
        <v>96</v>
      </c>
      <c r="AV344" s="13" t="s">
        <v>96</v>
      </c>
      <c r="AW344" s="13" t="s">
        <v>40</v>
      </c>
      <c r="AX344" s="13" t="s">
        <v>93</v>
      </c>
      <c r="AY344" s="161" t="s">
        <v>195</v>
      </c>
    </row>
    <row r="345" spans="2:63" s="12" customFormat="1" ht="25.9" customHeight="1">
      <c r="B345" s="135"/>
      <c r="C345" s="192"/>
      <c r="D345" s="193" t="s">
        <v>84</v>
      </c>
      <c r="E345" s="194" t="s">
        <v>327</v>
      </c>
      <c r="F345" s="194" t="s">
        <v>765</v>
      </c>
      <c r="G345" s="192"/>
      <c r="H345" s="192"/>
      <c r="I345" s="138"/>
      <c r="J345" s="188">
        <f>BK345</f>
        <v>0</v>
      </c>
      <c r="L345" s="135"/>
      <c r="M345" s="140"/>
      <c r="N345" s="141"/>
      <c r="O345" s="141"/>
      <c r="P345" s="142">
        <f>P346</f>
        <v>0</v>
      </c>
      <c r="Q345" s="141"/>
      <c r="R345" s="142">
        <f>R346</f>
        <v>0</v>
      </c>
      <c r="S345" s="141"/>
      <c r="T345" s="143">
        <f>T346</f>
        <v>0</v>
      </c>
      <c r="AR345" s="136" t="s">
        <v>150</v>
      </c>
      <c r="AT345" s="144" t="s">
        <v>84</v>
      </c>
      <c r="AU345" s="144" t="s">
        <v>85</v>
      </c>
      <c r="AY345" s="136" t="s">
        <v>195</v>
      </c>
      <c r="BK345" s="145">
        <f>BK346</f>
        <v>0</v>
      </c>
    </row>
    <row r="346" spans="2:63" s="12" customFormat="1" ht="22.9" customHeight="1">
      <c r="B346" s="135"/>
      <c r="C346" s="192"/>
      <c r="D346" s="193" t="s">
        <v>84</v>
      </c>
      <c r="E346" s="195" t="s">
        <v>772</v>
      </c>
      <c r="F346" s="195" t="s">
        <v>773</v>
      </c>
      <c r="G346" s="192"/>
      <c r="H346" s="192"/>
      <c r="I346" s="138"/>
      <c r="J346" s="185">
        <f>BK346</f>
        <v>0</v>
      </c>
      <c r="L346" s="135"/>
      <c r="M346" s="140"/>
      <c r="N346" s="141"/>
      <c r="O346" s="141"/>
      <c r="P346" s="142">
        <f>SUM(P347:P350)</f>
        <v>0</v>
      </c>
      <c r="Q346" s="141"/>
      <c r="R346" s="142">
        <f>SUM(R347:R350)</f>
        <v>0</v>
      </c>
      <c r="S346" s="141"/>
      <c r="T346" s="143">
        <f>SUM(T347:T350)</f>
        <v>0</v>
      </c>
      <c r="AR346" s="136" t="s">
        <v>150</v>
      </c>
      <c r="AT346" s="144" t="s">
        <v>84</v>
      </c>
      <c r="AU346" s="144" t="s">
        <v>93</v>
      </c>
      <c r="AY346" s="136" t="s">
        <v>195</v>
      </c>
      <c r="BK346" s="145">
        <f>SUM(BK347:BK350)</f>
        <v>0</v>
      </c>
    </row>
    <row r="347" spans="1:65" s="2" customFormat="1" ht="24.2" customHeight="1">
      <c r="A347" s="31"/>
      <c r="B347" s="148"/>
      <c r="C347" s="196" t="s">
        <v>645</v>
      </c>
      <c r="D347" s="196" t="s">
        <v>196</v>
      </c>
      <c r="E347" s="197" t="s">
        <v>775</v>
      </c>
      <c r="F347" s="198" t="s">
        <v>776</v>
      </c>
      <c r="G347" s="199" t="s">
        <v>347</v>
      </c>
      <c r="H347" s="200">
        <v>33.57</v>
      </c>
      <c r="I347" s="149"/>
      <c r="J347" s="183">
        <f>ROUND(I347*H347,2)</f>
        <v>0</v>
      </c>
      <c r="K347" s="150"/>
      <c r="L347" s="32"/>
      <c r="M347" s="151" t="s">
        <v>1</v>
      </c>
      <c r="N347" s="152" t="s">
        <v>50</v>
      </c>
      <c r="O347" s="57"/>
      <c r="P347" s="153">
        <f>O347*H347</f>
        <v>0</v>
      </c>
      <c r="Q347" s="153">
        <v>0</v>
      </c>
      <c r="R347" s="153">
        <f>Q347*H347</f>
        <v>0</v>
      </c>
      <c r="S347" s="153">
        <v>0</v>
      </c>
      <c r="T347" s="154">
        <f>S347*H347</f>
        <v>0</v>
      </c>
      <c r="U347" s="31"/>
      <c r="V347" s="31"/>
      <c r="W347" s="31"/>
      <c r="X347" s="31"/>
      <c r="Y347" s="31"/>
      <c r="Z347" s="31"/>
      <c r="AA347" s="31"/>
      <c r="AB347" s="31"/>
      <c r="AC347" s="31"/>
      <c r="AD347" s="31"/>
      <c r="AE347" s="31"/>
      <c r="AR347" s="155" t="s">
        <v>631</v>
      </c>
      <c r="AT347" s="155" t="s">
        <v>196</v>
      </c>
      <c r="AU347" s="155" t="s">
        <v>96</v>
      </c>
      <c r="AY347" s="15" t="s">
        <v>195</v>
      </c>
      <c r="BE347" s="156">
        <f>IF(N347="základní",J347,0)</f>
        <v>0</v>
      </c>
      <c r="BF347" s="156">
        <f>IF(N347="snížená",J347,0)</f>
        <v>0</v>
      </c>
      <c r="BG347" s="156">
        <f>IF(N347="zákl. přenesená",J347,0)</f>
        <v>0</v>
      </c>
      <c r="BH347" s="156">
        <f>IF(N347="sníž. přenesená",J347,0)</f>
        <v>0</v>
      </c>
      <c r="BI347" s="156">
        <f>IF(N347="nulová",J347,0)</f>
        <v>0</v>
      </c>
      <c r="BJ347" s="15" t="s">
        <v>93</v>
      </c>
      <c r="BK347" s="156">
        <f>ROUND(I347*H347,2)</f>
        <v>0</v>
      </c>
      <c r="BL347" s="15" t="s">
        <v>631</v>
      </c>
      <c r="BM347" s="155" t="s">
        <v>876</v>
      </c>
    </row>
    <row r="348" spans="1:47" s="2" customFormat="1" ht="12">
      <c r="A348" s="31"/>
      <c r="B348" s="32"/>
      <c r="C348" s="184"/>
      <c r="D348" s="201" t="s">
        <v>202</v>
      </c>
      <c r="E348" s="184"/>
      <c r="F348" s="202" t="s">
        <v>778</v>
      </c>
      <c r="G348" s="184"/>
      <c r="H348" s="184"/>
      <c r="I348" s="157"/>
      <c r="J348" s="184"/>
      <c r="K348" s="31"/>
      <c r="L348" s="32"/>
      <c r="M348" s="158"/>
      <c r="N348" s="159"/>
      <c r="O348" s="57"/>
      <c r="P348" s="57"/>
      <c r="Q348" s="57"/>
      <c r="R348" s="57"/>
      <c r="S348" s="57"/>
      <c r="T348" s="58"/>
      <c r="U348" s="31"/>
      <c r="V348" s="31"/>
      <c r="W348" s="31"/>
      <c r="X348" s="31"/>
      <c r="Y348" s="31"/>
      <c r="Z348" s="31"/>
      <c r="AA348" s="31"/>
      <c r="AB348" s="31"/>
      <c r="AC348" s="31"/>
      <c r="AD348" s="31"/>
      <c r="AE348" s="31"/>
      <c r="AT348" s="15" t="s">
        <v>202</v>
      </c>
      <c r="AU348" s="15" t="s">
        <v>96</v>
      </c>
    </row>
    <row r="349" spans="2:51" s="13" customFormat="1" ht="12">
      <c r="B349" s="160"/>
      <c r="C349" s="186"/>
      <c r="D349" s="201" t="s">
        <v>257</v>
      </c>
      <c r="E349" s="203" t="s">
        <v>1</v>
      </c>
      <c r="F349" s="204" t="s">
        <v>954</v>
      </c>
      <c r="G349" s="186"/>
      <c r="H349" s="205">
        <v>37.8</v>
      </c>
      <c r="I349" s="162"/>
      <c r="J349" s="186"/>
      <c r="L349" s="160"/>
      <c r="M349" s="163"/>
      <c r="N349" s="164"/>
      <c r="O349" s="164"/>
      <c r="P349" s="164"/>
      <c r="Q349" s="164"/>
      <c r="R349" s="164"/>
      <c r="S349" s="164"/>
      <c r="T349" s="165"/>
      <c r="AT349" s="161" t="s">
        <v>257</v>
      </c>
      <c r="AU349" s="161" t="s">
        <v>96</v>
      </c>
      <c r="AV349" s="13" t="s">
        <v>96</v>
      </c>
      <c r="AW349" s="13" t="s">
        <v>40</v>
      </c>
      <c r="AX349" s="13" t="s">
        <v>85</v>
      </c>
      <c r="AY349" s="161" t="s">
        <v>195</v>
      </c>
    </row>
    <row r="350" spans="2:51" s="13" customFormat="1" ht="12">
      <c r="B350" s="160"/>
      <c r="C350" s="186"/>
      <c r="D350" s="201" t="s">
        <v>257</v>
      </c>
      <c r="E350" s="203" t="s">
        <v>1</v>
      </c>
      <c r="F350" s="204" t="s">
        <v>974</v>
      </c>
      <c r="G350" s="186"/>
      <c r="H350" s="205">
        <v>-4.23</v>
      </c>
      <c r="I350" s="162"/>
      <c r="J350" s="186"/>
      <c r="L350" s="160"/>
      <c r="M350" s="175"/>
      <c r="N350" s="176"/>
      <c r="O350" s="176"/>
      <c r="P350" s="176"/>
      <c r="Q350" s="176"/>
      <c r="R350" s="176"/>
      <c r="S350" s="176"/>
      <c r="T350" s="177"/>
      <c r="AT350" s="161" t="s">
        <v>257</v>
      </c>
      <c r="AU350" s="161" t="s">
        <v>96</v>
      </c>
      <c r="AV350" s="13" t="s">
        <v>96</v>
      </c>
      <c r="AW350" s="13" t="s">
        <v>40</v>
      </c>
      <c r="AX350" s="13" t="s">
        <v>85</v>
      </c>
      <c r="AY350" s="161" t="s">
        <v>195</v>
      </c>
    </row>
    <row r="351" spans="1:31" s="2" customFormat="1" ht="6.95" customHeight="1">
      <c r="A351" s="31"/>
      <c r="B351" s="46"/>
      <c r="C351" s="189"/>
      <c r="D351" s="189"/>
      <c r="E351" s="189"/>
      <c r="F351" s="189"/>
      <c r="G351" s="189"/>
      <c r="H351" s="189"/>
      <c r="I351" s="47"/>
      <c r="J351" s="189"/>
      <c r="K351" s="47"/>
      <c r="L351" s="32"/>
      <c r="M351" s="31"/>
      <c r="O351" s="31"/>
      <c r="P351" s="31"/>
      <c r="Q351" s="31"/>
      <c r="R351" s="31"/>
      <c r="S351" s="31"/>
      <c r="T351" s="31"/>
      <c r="U351" s="31"/>
      <c r="V351" s="31"/>
      <c r="W351" s="31"/>
      <c r="X351" s="31"/>
      <c r="Y351" s="31"/>
      <c r="Z351" s="31"/>
      <c r="AA351" s="31"/>
      <c r="AB351" s="31"/>
      <c r="AC351" s="31"/>
      <c r="AD351" s="31"/>
      <c r="AE351" s="31"/>
    </row>
    <row r="352" ht="12">
      <c r="J352" s="190"/>
    </row>
  </sheetData>
  <sheetProtection sheet="1" objects="1" scenarios="1"/>
  <autoFilter ref="C128:K350"/>
  <mergeCells count="9">
    <mergeCell ref="E86:H86"/>
    <mergeCell ref="E119:H119"/>
    <mergeCell ref="E121:H121"/>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9"/>
  <sheetViews>
    <sheetView showGridLines="0" workbookViewId="0" topLeftCell="A117">
      <selection activeCell="J131" sqref="J131:J39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112</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975</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19</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ROUND(J131,2)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ROUND((SUM(BE131:BE397)),2)</f>
        <v>0</v>
      </c>
      <c r="G33" s="31"/>
      <c r="H33" s="31"/>
      <c r="I33" s="104">
        <v>0.21</v>
      </c>
      <c r="J33" s="103">
        <f>ROUND(((SUM(BE131:BE397))*I33),2)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ROUND((SUM(BF131:BF397)),2)</f>
        <v>0</v>
      </c>
      <c r="G34" s="31"/>
      <c r="H34" s="31"/>
      <c r="I34" s="104">
        <v>0.15</v>
      </c>
      <c r="J34" s="103">
        <f>ROUND(((SUM(BF131:BF397))*I34),2)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ROUND((SUM(BG131:BG397)),2)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ROUND((SUM(BH131:BH397)),2)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ROUND((SUM(BI131:BI397)),2)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2021_2.5 - IO 05 Stoka A4</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J131</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J132</f>
        <v>0</v>
      </c>
      <c r="L96" s="116"/>
    </row>
    <row r="97" spans="2:12" s="10" customFormat="1" ht="19.9" customHeight="1">
      <c r="B97" s="120"/>
      <c r="D97" s="121" t="s">
        <v>276</v>
      </c>
      <c r="E97" s="122"/>
      <c r="F97" s="122"/>
      <c r="G97" s="122"/>
      <c r="H97" s="122"/>
      <c r="I97" s="122"/>
      <c r="J97" s="123">
        <f>J133</f>
        <v>0</v>
      </c>
      <c r="L97" s="120"/>
    </row>
    <row r="98" spans="2:12" s="10" customFormat="1" ht="19.9" customHeight="1">
      <c r="B98" s="120"/>
      <c r="D98" s="121" t="s">
        <v>277</v>
      </c>
      <c r="E98" s="122"/>
      <c r="F98" s="122"/>
      <c r="G98" s="122"/>
      <c r="H98" s="122"/>
      <c r="I98" s="122"/>
      <c r="J98" s="123">
        <f>J218</f>
        <v>0</v>
      </c>
      <c r="L98" s="120"/>
    </row>
    <row r="99" spans="2:12" s="10" customFormat="1" ht="19.9" customHeight="1">
      <c r="B99" s="120"/>
      <c r="D99" s="121" t="s">
        <v>278</v>
      </c>
      <c r="E99" s="122"/>
      <c r="F99" s="122"/>
      <c r="G99" s="122"/>
      <c r="H99" s="122"/>
      <c r="I99" s="122"/>
      <c r="J99" s="123">
        <f>J222</f>
        <v>0</v>
      </c>
      <c r="L99" s="120"/>
    </row>
    <row r="100" spans="2:12" s="10" customFormat="1" ht="19.9" customHeight="1">
      <c r="B100" s="120"/>
      <c r="D100" s="121" t="s">
        <v>279</v>
      </c>
      <c r="E100" s="122"/>
      <c r="F100" s="122"/>
      <c r="G100" s="122"/>
      <c r="H100" s="122"/>
      <c r="I100" s="122"/>
      <c r="J100" s="123">
        <f>J226</f>
        <v>0</v>
      </c>
      <c r="L100" s="120"/>
    </row>
    <row r="101" spans="2:12" s="10" customFormat="1" ht="19.9" customHeight="1">
      <c r="B101" s="120"/>
      <c r="D101" s="121" t="s">
        <v>280</v>
      </c>
      <c r="E101" s="122"/>
      <c r="F101" s="122"/>
      <c r="G101" s="122"/>
      <c r="H101" s="122"/>
      <c r="I101" s="122"/>
      <c r="J101" s="123">
        <f>J236</f>
        <v>0</v>
      </c>
      <c r="L101" s="120"/>
    </row>
    <row r="102" spans="2:12" s="10" customFormat="1" ht="19.9" customHeight="1">
      <c r="B102" s="120"/>
      <c r="D102" s="121" t="s">
        <v>281</v>
      </c>
      <c r="E102" s="122"/>
      <c r="F102" s="122"/>
      <c r="G102" s="122"/>
      <c r="H102" s="122"/>
      <c r="I102" s="122"/>
      <c r="J102" s="123">
        <f>J261</f>
        <v>0</v>
      </c>
      <c r="L102" s="120"/>
    </row>
    <row r="103" spans="2:12" s="10" customFormat="1" ht="19.9" customHeight="1">
      <c r="B103" s="120"/>
      <c r="D103" s="121" t="s">
        <v>282</v>
      </c>
      <c r="E103" s="122"/>
      <c r="F103" s="122"/>
      <c r="G103" s="122"/>
      <c r="H103" s="122"/>
      <c r="I103" s="122"/>
      <c r="J103" s="123">
        <f>J265</f>
        <v>0</v>
      </c>
      <c r="L103" s="120"/>
    </row>
    <row r="104" spans="2:12" s="10" customFormat="1" ht="19.9" customHeight="1">
      <c r="B104" s="120"/>
      <c r="D104" s="121" t="s">
        <v>283</v>
      </c>
      <c r="E104" s="122"/>
      <c r="F104" s="122"/>
      <c r="G104" s="122"/>
      <c r="H104" s="122"/>
      <c r="I104" s="122"/>
      <c r="J104" s="123">
        <f>J338</f>
        <v>0</v>
      </c>
      <c r="L104" s="120"/>
    </row>
    <row r="105" spans="2:12" s="10" customFormat="1" ht="14.85" customHeight="1">
      <c r="B105" s="120"/>
      <c r="D105" s="121" t="s">
        <v>284</v>
      </c>
      <c r="E105" s="122"/>
      <c r="F105" s="122"/>
      <c r="G105" s="122"/>
      <c r="H105" s="122"/>
      <c r="I105" s="122"/>
      <c r="J105" s="123">
        <f>J351</f>
        <v>0</v>
      </c>
      <c r="L105" s="120"/>
    </row>
    <row r="106" spans="2:12" s="10" customFormat="1" ht="19.9" customHeight="1">
      <c r="B106" s="120"/>
      <c r="D106" s="121" t="s">
        <v>285</v>
      </c>
      <c r="E106" s="122"/>
      <c r="F106" s="122"/>
      <c r="G106" s="122"/>
      <c r="H106" s="122"/>
      <c r="I106" s="122"/>
      <c r="J106" s="123">
        <f>J376</f>
        <v>0</v>
      </c>
      <c r="L106" s="120"/>
    </row>
    <row r="107" spans="2:12" s="9" customFormat="1" ht="24.95" customHeight="1">
      <c r="B107" s="116"/>
      <c r="D107" s="117" t="s">
        <v>286</v>
      </c>
      <c r="E107" s="118"/>
      <c r="F107" s="118"/>
      <c r="G107" s="118"/>
      <c r="H107" s="118"/>
      <c r="I107" s="118"/>
      <c r="J107" s="119">
        <f>J383</f>
        <v>0</v>
      </c>
      <c r="L107" s="116"/>
    </row>
    <row r="108" spans="2:12" s="10" customFormat="1" ht="19.9" customHeight="1">
      <c r="B108" s="120"/>
      <c r="D108" s="121" t="s">
        <v>287</v>
      </c>
      <c r="E108" s="122"/>
      <c r="F108" s="122"/>
      <c r="G108" s="122"/>
      <c r="H108" s="122"/>
      <c r="I108" s="122"/>
      <c r="J108" s="123">
        <f>J384</f>
        <v>0</v>
      </c>
      <c r="L108" s="120"/>
    </row>
    <row r="109" spans="2:12" s="9" customFormat="1" ht="24.95" customHeight="1">
      <c r="B109" s="116"/>
      <c r="D109" s="117" t="s">
        <v>288</v>
      </c>
      <c r="E109" s="118"/>
      <c r="F109" s="118"/>
      <c r="G109" s="118"/>
      <c r="H109" s="118"/>
      <c r="I109" s="118"/>
      <c r="J109" s="119">
        <f>J388</f>
        <v>0</v>
      </c>
      <c r="L109" s="116"/>
    </row>
    <row r="110" spans="2:12" s="10" customFormat="1" ht="19.9" customHeight="1">
      <c r="B110" s="120"/>
      <c r="D110" s="121" t="s">
        <v>289</v>
      </c>
      <c r="E110" s="122"/>
      <c r="F110" s="122"/>
      <c r="G110" s="122"/>
      <c r="H110" s="122"/>
      <c r="I110" s="122"/>
      <c r="J110" s="123">
        <f>J389</f>
        <v>0</v>
      </c>
      <c r="L110" s="120"/>
    </row>
    <row r="111" spans="2:12" s="10" customFormat="1" ht="19.9" customHeight="1">
      <c r="B111" s="120"/>
      <c r="D111" s="121" t="s">
        <v>290</v>
      </c>
      <c r="E111" s="122"/>
      <c r="F111" s="122"/>
      <c r="G111" s="122"/>
      <c r="H111" s="122"/>
      <c r="I111" s="122"/>
      <c r="J111" s="123">
        <f>J393</f>
        <v>0</v>
      </c>
      <c r="L111" s="120"/>
    </row>
    <row r="112" spans="1:31" s="2" customFormat="1" ht="21.75" customHeight="1">
      <c r="A112" s="31"/>
      <c r="B112" s="32"/>
      <c r="C112" s="31"/>
      <c r="D112" s="31"/>
      <c r="E112" s="31"/>
      <c r="F112" s="31"/>
      <c r="G112" s="31"/>
      <c r="H112" s="31"/>
      <c r="I112" s="31"/>
      <c r="J112" s="31"/>
      <c r="K112" s="31"/>
      <c r="L112" s="41"/>
      <c r="S112" s="31"/>
      <c r="T112" s="31"/>
      <c r="U112" s="31"/>
      <c r="V112" s="31"/>
      <c r="W112" s="31"/>
      <c r="X112" s="31"/>
      <c r="Y112" s="31"/>
      <c r="Z112" s="31"/>
      <c r="AA112" s="31"/>
      <c r="AB112" s="31"/>
      <c r="AC112" s="31"/>
      <c r="AD112" s="31"/>
      <c r="AE112" s="31"/>
    </row>
    <row r="113" spans="1:31" s="2" customFormat="1" ht="6.95" customHeight="1">
      <c r="A113" s="31"/>
      <c r="B113" s="46"/>
      <c r="C113" s="47"/>
      <c r="D113" s="47"/>
      <c r="E113" s="47"/>
      <c r="F113" s="47"/>
      <c r="G113" s="47"/>
      <c r="H113" s="47"/>
      <c r="I113" s="47"/>
      <c r="J113" s="47"/>
      <c r="K113" s="47"/>
      <c r="L113" s="41"/>
      <c r="S113" s="31"/>
      <c r="T113" s="31"/>
      <c r="U113" s="31"/>
      <c r="V113" s="31"/>
      <c r="W113" s="31"/>
      <c r="X113" s="31"/>
      <c r="Y113" s="31"/>
      <c r="Z113" s="31"/>
      <c r="AA113" s="31"/>
      <c r="AB113" s="31"/>
      <c r="AC113" s="31"/>
      <c r="AD113" s="31"/>
      <c r="AE113" s="31"/>
    </row>
    <row r="117" spans="1:31" s="2" customFormat="1" ht="6.95" customHeight="1">
      <c r="A117" s="31"/>
      <c r="B117" s="48"/>
      <c r="C117" s="49"/>
      <c r="D117" s="49"/>
      <c r="E117" s="49"/>
      <c r="F117" s="49"/>
      <c r="G117" s="49"/>
      <c r="H117" s="49"/>
      <c r="I117" s="49"/>
      <c r="J117" s="49"/>
      <c r="K117" s="49"/>
      <c r="L117" s="41"/>
      <c r="S117" s="31"/>
      <c r="T117" s="31"/>
      <c r="U117" s="31"/>
      <c r="V117" s="31"/>
      <c r="W117" s="31"/>
      <c r="X117" s="31"/>
      <c r="Y117" s="31"/>
      <c r="Z117" s="31"/>
      <c r="AA117" s="31"/>
      <c r="AB117" s="31"/>
      <c r="AC117" s="31"/>
      <c r="AD117" s="31"/>
      <c r="AE117" s="31"/>
    </row>
    <row r="118" spans="1:31" s="2" customFormat="1" ht="24.95" customHeight="1">
      <c r="A118" s="31"/>
      <c r="B118" s="32"/>
      <c r="C118" s="19" t="s">
        <v>179</v>
      </c>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6.95" customHeight="1">
      <c r="A119" s="31"/>
      <c r="B119" s="32"/>
      <c r="C119" s="31"/>
      <c r="D119" s="31"/>
      <c r="E119" s="31"/>
      <c r="F119" s="31"/>
      <c r="G119" s="31"/>
      <c r="H119" s="31"/>
      <c r="I119" s="31"/>
      <c r="J119" s="31"/>
      <c r="K119" s="31"/>
      <c r="L119" s="41"/>
      <c r="S119" s="31"/>
      <c r="T119" s="31"/>
      <c r="U119" s="31"/>
      <c r="V119" s="31"/>
      <c r="W119" s="31"/>
      <c r="X119" s="31"/>
      <c r="Y119" s="31"/>
      <c r="Z119" s="31"/>
      <c r="AA119" s="31"/>
      <c r="AB119" s="31"/>
      <c r="AC119" s="31"/>
      <c r="AD119" s="31"/>
      <c r="AE119" s="31"/>
    </row>
    <row r="120" spans="1:31" s="2" customFormat="1" ht="12" customHeight="1">
      <c r="A120" s="31"/>
      <c r="B120" s="32"/>
      <c r="C120" s="25" t="s">
        <v>16</v>
      </c>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2" customFormat="1" ht="16.5" customHeight="1">
      <c r="A121" s="31"/>
      <c r="B121" s="32"/>
      <c r="C121" s="31"/>
      <c r="D121" s="31"/>
      <c r="E121" s="298" t="str">
        <f>E7</f>
        <v>Odkanalizování lokality sídliště Gigant</v>
      </c>
      <c r="F121" s="299"/>
      <c r="G121" s="299"/>
      <c r="H121" s="299"/>
      <c r="I121" s="31"/>
      <c r="J121" s="31"/>
      <c r="K121" s="31"/>
      <c r="L121" s="41"/>
      <c r="S121" s="31"/>
      <c r="T121" s="31"/>
      <c r="U121" s="31"/>
      <c r="V121" s="31"/>
      <c r="W121" s="31"/>
      <c r="X121" s="31"/>
      <c r="Y121" s="31"/>
      <c r="Z121" s="31"/>
      <c r="AA121" s="31"/>
      <c r="AB121" s="31"/>
      <c r="AC121" s="31"/>
      <c r="AD121" s="31"/>
      <c r="AE121" s="31"/>
    </row>
    <row r="122" spans="1:31" s="2" customFormat="1" ht="12" customHeight="1">
      <c r="A122" s="31"/>
      <c r="B122" s="32"/>
      <c r="C122" s="25" t="s">
        <v>162</v>
      </c>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6.5" customHeight="1">
      <c r="A123" s="31"/>
      <c r="B123" s="32"/>
      <c r="C123" s="31"/>
      <c r="D123" s="31"/>
      <c r="E123" s="294" t="str">
        <f>E9</f>
        <v>2021_2.5 - IO 05 Stoka A4</v>
      </c>
      <c r="F123" s="297"/>
      <c r="G123" s="297"/>
      <c r="H123" s="297"/>
      <c r="I123" s="31"/>
      <c r="J123" s="31"/>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12" customHeight="1">
      <c r="A125" s="31"/>
      <c r="B125" s="32"/>
      <c r="C125" s="25" t="s">
        <v>22</v>
      </c>
      <c r="D125" s="31"/>
      <c r="E125" s="31"/>
      <c r="F125" s="23" t="str">
        <f>F12</f>
        <v>Břilice - Gigant</v>
      </c>
      <c r="G125" s="31"/>
      <c r="H125" s="31"/>
      <c r="I125" s="25" t="s">
        <v>24</v>
      </c>
      <c r="J125" s="54" t="str">
        <f>IF(J12="","",J12)</f>
        <v>15. 3. 2021</v>
      </c>
      <c r="K125" s="31"/>
      <c r="L125" s="41"/>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1"/>
      <c r="S126" s="31"/>
      <c r="T126" s="31"/>
      <c r="U126" s="31"/>
      <c r="V126" s="31"/>
      <c r="W126" s="31"/>
      <c r="X126" s="31"/>
      <c r="Y126" s="31"/>
      <c r="Z126" s="31"/>
      <c r="AA126" s="31"/>
      <c r="AB126" s="31"/>
      <c r="AC126" s="31"/>
      <c r="AD126" s="31"/>
      <c r="AE126" s="31"/>
    </row>
    <row r="127" spans="1:31" s="2" customFormat="1" ht="25.7" customHeight="1">
      <c r="A127" s="31"/>
      <c r="B127" s="32"/>
      <c r="C127" s="25" t="s">
        <v>30</v>
      </c>
      <c r="D127" s="31"/>
      <c r="E127" s="31"/>
      <c r="F127" s="23" t="str">
        <f>E15</f>
        <v>Město Třeboň</v>
      </c>
      <c r="G127" s="31"/>
      <c r="H127" s="31"/>
      <c r="I127" s="25" t="s">
        <v>36</v>
      </c>
      <c r="J127" s="29" t="str">
        <f>E21</f>
        <v>Vodohospodářský rozvoj a výstavba a.s.</v>
      </c>
      <c r="K127" s="31"/>
      <c r="L127" s="41"/>
      <c r="S127" s="31"/>
      <c r="T127" s="31"/>
      <c r="U127" s="31"/>
      <c r="V127" s="31"/>
      <c r="W127" s="31"/>
      <c r="X127" s="31"/>
      <c r="Y127" s="31"/>
      <c r="Z127" s="31"/>
      <c r="AA127" s="31"/>
      <c r="AB127" s="31"/>
      <c r="AC127" s="31"/>
      <c r="AD127" s="31"/>
      <c r="AE127" s="31"/>
    </row>
    <row r="128" spans="1:31" s="2" customFormat="1" ht="15.2" customHeight="1">
      <c r="A128" s="31"/>
      <c r="B128" s="32"/>
      <c r="C128" s="25" t="s">
        <v>34</v>
      </c>
      <c r="D128" s="31"/>
      <c r="E128" s="31"/>
      <c r="F128" s="23" t="str">
        <f>IF(E18="","",E18)</f>
        <v>Vyplň údaj</v>
      </c>
      <c r="G128" s="31"/>
      <c r="H128" s="31"/>
      <c r="I128" s="25" t="s">
        <v>41</v>
      </c>
      <c r="J128" s="29" t="str">
        <f>E24</f>
        <v>Dvořák</v>
      </c>
      <c r="K128" s="31"/>
      <c r="L128" s="41"/>
      <c r="S128" s="31"/>
      <c r="T128" s="31"/>
      <c r="U128" s="31"/>
      <c r="V128" s="31"/>
      <c r="W128" s="31"/>
      <c r="X128" s="31"/>
      <c r="Y128" s="31"/>
      <c r="Z128" s="31"/>
      <c r="AA128" s="31"/>
      <c r="AB128" s="31"/>
      <c r="AC128" s="31"/>
      <c r="AD128" s="31"/>
      <c r="AE128" s="31"/>
    </row>
    <row r="129" spans="1:31" s="2" customFormat="1" ht="10.35" customHeight="1">
      <c r="A129" s="31"/>
      <c r="B129" s="32"/>
      <c r="C129" s="31"/>
      <c r="D129" s="31"/>
      <c r="E129" s="31"/>
      <c r="F129" s="31"/>
      <c r="G129" s="31"/>
      <c r="H129" s="31"/>
      <c r="I129" s="31"/>
      <c r="J129" s="31"/>
      <c r="K129" s="31"/>
      <c r="L129" s="41"/>
      <c r="S129" s="31"/>
      <c r="T129" s="31"/>
      <c r="U129" s="31"/>
      <c r="V129" s="31"/>
      <c r="W129" s="31"/>
      <c r="X129" s="31"/>
      <c r="Y129" s="31"/>
      <c r="Z129" s="31"/>
      <c r="AA129" s="31"/>
      <c r="AB129" s="31"/>
      <c r="AC129" s="31"/>
      <c r="AD129" s="31"/>
      <c r="AE129" s="31"/>
    </row>
    <row r="130" spans="1:31" s="11" customFormat="1" ht="29.25" customHeight="1">
      <c r="A130" s="124"/>
      <c r="B130" s="125"/>
      <c r="C130" s="126" t="s">
        <v>180</v>
      </c>
      <c r="D130" s="127" t="s">
        <v>70</v>
      </c>
      <c r="E130" s="127" t="s">
        <v>66</v>
      </c>
      <c r="F130" s="127" t="s">
        <v>67</v>
      </c>
      <c r="G130" s="127" t="s">
        <v>181</v>
      </c>
      <c r="H130" s="127" t="s">
        <v>182</v>
      </c>
      <c r="I130" s="127" t="s">
        <v>183</v>
      </c>
      <c r="J130" s="128" t="s">
        <v>170</v>
      </c>
      <c r="K130" s="129" t="s">
        <v>184</v>
      </c>
      <c r="L130" s="130"/>
      <c r="M130" s="61" t="s">
        <v>1</v>
      </c>
      <c r="N130" s="62" t="s">
        <v>49</v>
      </c>
      <c r="O130" s="62" t="s">
        <v>185</v>
      </c>
      <c r="P130" s="62" t="s">
        <v>186</v>
      </c>
      <c r="Q130" s="62" t="s">
        <v>187</v>
      </c>
      <c r="R130" s="62" t="s">
        <v>188</v>
      </c>
      <c r="S130" s="62" t="s">
        <v>189</v>
      </c>
      <c r="T130" s="63" t="s">
        <v>190</v>
      </c>
      <c r="U130" s="124"/>
      <c r="V130" s="124"/>
      <c r="W130" s="124"/>
      <c r="X130" s="124"/>
      <c r="Y130" s="124"/>
      <c r="Z130" s="124"/>
      <c r="AA130" s="124"/>
      <c r="AB130" s="124"/>
      <c r="AC130" s="124"/>
      <c r="AD130" s="124"/>
      <c r="AE130" s="124"/>
    </row>
    <row r="131" spans="1:63" s="2" customFormat="1" ht="22.9" customHeight="1">
      <c r="A131" s="31"/>
      <c r="B131" s="32"/>
      <c r="C131" s="191" t="s">
        <v>191</v>
      </c>
      <c r="D131" s="184"/>
      <c r="E131" s="184"/>
      <c r="F131" s="184"/>
      <c r="G131" s="184"/>
      <c r="H131" s="184"/>
      <c r="I131" s="31"/>
      <c r="J131" s="211">
        <f>BK131</f>
        <v>0</v>
      </c>
      <c r="K131" s="31"/>
      <c r="L131" s="32"/>
      <c r="M131" s="64"/>
      <c r="N131" s="55"/>
      <c r="O131" s="65"/>
      <c r="P131" s="132">
        <f>P132+P383+P388</f>
        <v>0</v>
      </c>
      <c r="Q131" s="65"/>
      <c r="R131" s="132">
        <f>R132+R383+R388</f>
        <v>41.500217500000005</v>
      </c>
      <c r="S131" s="65"/>
      <c r="T131" s="133">
        <f>T132+T383+T388</f>
        <v>15.026549999999999</v>
      </c>
      <c r="U131" s="31"/>
      <c r="V131" s="31"/>
      <c r="W131" s="31"/>
      <c r="X131" s="31"/>
      <c r="Y131" s="31"/>
      <c r="Z131" s="31"/>
      <c r="AA131" s="31"/>
      <c r="AB131" s="31"/>
      <c r="AC131" s="31"/>
      <c r="AD131" s="31"/>
      <c r="AE131" s="31"/>
      <c r="AT131" s="15" t="s">
        <v>84</v>
      </c>
      <c r="AU131" s="15" t="s">
        <v>172</v>
      </c>
      <c r="BK131" s="134">
        <f>BK132+BK383+BK388</f>
        <v>0</v>
      </c>
    </row>
    <row r="132" spans="2:63" s="12" customFormat="1" ht="25.9" customHeight="1">
      <c r="B132" s="135"/>
      <c r="C132" s="192"/>
      <c r="D132" s="193" t="s">
        <v>84</v>
      </c>
      <c r="E132" s="194" t="s">
        <v>291</v>
      </c>
      <c r="F132" s="194" t="s">
        <v>292</v>
      </c>
      <c r="G132" s="192"/>
      <c r="H132" s="192"/>
      <c r="I132" s="138"/>
      <c r="J132" s="188">
        <f>BK132</f>
        <v>0</v>
      </c>
      <c r="L132" s="135"/>
      <c r="M132" s="140"/>
      <c r="N132" s="141"/>
      <c r="O132" s="141"/>
      <c r="P132" s="142">
        <f>P133+P218+P222+P226+P236+P261+P265+P338+P376</f>
        <v>0</v>
      </c>
      <c r="Q132" s="141"/>
      <c r="R132" s="142">
        <f>R133+R218+R222+R226+R236+R261+R265+R338+R376</f>
        <v>41.5000075</v>
      </c>
      <c r="S132" s="141"/>
      <c r="T132" s="143">
        <f>T133+T218+T222+T226+T236+T261+T265+T338+T376</f>
        <v>15.026549999999999</v>
      </c>
      <c r="AR132" s="136" t="s">
        <v>93</v>
      </c>
      <c r="AT132" s="144" t="s">
        <v>84</v>
      </c>
      <c r="AU132" s="144" t="s">
        <v>85</v>
      </c>
      <c r="AY132" s="136" t="s">
        <v>195</v>
      </c>
      <c r="BK132" s="145">
        <f>BK133+BK218+BK222+BK226+BK236+BK261+BK265+BK338+BK376</f>
        <v>0</v>
      </c>
    </row>
    <row r="133" spans="2:63" s="12" customFormat="1" ht="22.9" customHeight="1">
      <c r="B133" s="135"/>
      <c r="C133" s="192"/>
      <c r="D133" s="193" t="s">
        <v>84</v>
      </c>
      <c r="E133" s="195" t="s">
        <v>93</v>
      </c>
      <c r="F133" s="195" t="s">
        <v>293</v>
      </c>
      <c r="G133" s="192"/>
      <c r="H133" s="192"/>
      <c r="I133" s="138"/>
      <c r="J133" s="185">
        <f>BK133</f>
        <v>0</v>
      </c>
      <c r="L133" s="135"/>
      <c r="M133" s="140"/>
      <c r="N133" s="141"/>
      <c r="O133" s="141"/>
      <c r="P133" s="142">
        <f>SUM(P134:P217)</f>
        <v>0</v>
      </c>
      <c r="Q133" s="141"/>
      <c r="R133" s="142">
        <f>SUM(R134:R217)</f>
        <v>26.252444499999996</v>
      </c>
      <c r="S133" s="141"/>
      <c r="T133" s="143">
        <f>SUM(T134:T217)</f>
        <v>14.945549999999999</v>
      </c>
      <c r="AR133" s="136" t="s">
        <v>93</v>
      </c>
      <c r="AT133" s="144" t="s">
        <v>84</v>
      </c>
      <c r="AU133" s="144" t="s">
        <v>93</v>
      </c>
      <c r="AY133" s="136" t="s">
        <v>195</v>
      </c>
      <c r="BK133" s="145">
        <f>SUM(BK134:BK217)</f>
        <v>0</v>
      </c>
    </row>
    <row r="134" spans="1:65" s="2" customFormat="1" ht="24.2" customHeight="1">
      <c r="A134" s="31"/>
      <c r="B134" s="148"/>
      <c r="C134" s="196" t="s">
        <v>93</v>
      </c>
      <c r="D134" s="196" t="s">
        <v>196</v>
      </c>
      <c r="E134" s="197" t="s">
        <v>879</v>
      </c>
      <c r="F134" s="198" t="s">
        <v>880</v>
      </c>
      <c r="G134" s="199" t="s">
        <v>296</v>
      </c>
      <c r="H134" s="200">
        <v>30</v>
      </c>
      <c r="I134" s="149"/>
      <c r="J134" s="183">
        <f>ROUND(I134*H134,2)</f>
        <v>0</v>
      </c>
      <c r="K134" s="150"/>
      <c r="L134" s="32"/>
      <c r="M134" s="151" t="s">
        <v>1</v>
      </c>
      <c r="N134" s="152" t="s">
        <v>50</v>
      </c>
      <c r="O134" s="57"/>
      <c r="P134" s="153">
        <f>O134*H134</f>
        <v>0</v>
      </c>
      <c r="Q134" s="153">
        <v>0</v>
      </c>
      <c r="R134" s="153">
        <f>Q134*H134</f>
        <v>0</v>
      </c>
      <c r="S134" s="153">
        <v>0.44</v>
      </c>
      <c r="T134" s="154">
        <f>S134*H134</f>
        <v>13.2</v>
      </c>
      <c r="U134" s="31"/>
      <c r="V134" s="31"/>
      <c r="W134" s="31"/>
      <c r="X134" s="31"/>
      <c r="Y134" s="31"/>
      <c r="Z134" s="31"/>
      <c r="AA134" s="31"/>
      <c r="AB134" s="31"/>
      <c r="AC134" s="31"/>
      <c r="AD134" s="31"/>
      <c r="AE134" s="31"/>
      <c r="AR134" s="155" t="s">
        <v>208</v>
      </c>
      <c r="AT134" s="155" t="s">
        <v>196</v>
      </c>
      <c r="AU134" s="155" t="s">
        <v>96</v>
      </c>
      <c r="AY134" s="15" t="s">
        <v>195</v>
      </c>
      <c r="BE134" s="156">
        <f>IF(N134="základní",J134,0)</f>
        <v>0</v>
      </c>
      <c r="BF134" s="156">
        <f>IF(N134="snížená",J134,0)</f>
        <v>0</v>
      </c>
      <c r="BG134" s="156">
        <f>IF(N134="zákl. přenesená",J134,0)</f>
        <v>0</v>
      </c>
      <c r="BH134" s="156">
        <f>IF(N134="sníž. přenesená",J134,0)</f>
        <v>0</v>
      </c>
      <c r="BI134" s="156">
        <f>IF(N134="nulová",J134,0)</f>
        <v>0</v>
      </c>
      <c r="BJ134" s="15" t="s">
        <v>93</v>
      </c>
      <c r="BK134" s="156">
        <f>ROUND(I134*H134,2)</f>
        <v>0</v>
      </c>
      <c r="BL134" s="15" t="s">
        <v>208</v>
      </c>
      <c r="BM134" s="155" t="s">
        <v>881</v>
      </c>
    </row>
    <row r="135" spans="1:47" s="2" customFormat="1" ht="39">
      <c r="A135" s="31"/>
      <c r="B135" s="32"/>
      <c r="C135" s="184"/>
      <c r="D135" s="201" t="s">
        <v>202</v>
      </c>
      <c r="E135" s="184"/>
      <c r="F135" s="202" t="s">
        <v>882</v>
      </c>
      <c r="G135" s="184"/>
      <c r="H135" s="184"/>
      <c r="I135" s="157"/>
      <c r="J135" s="184"/>
      <c r="K135" s="31"/>
      <c r="L135" s="32"/>
      <c r="M135" s="158"/>
      <c r="N135" s="159"/>
      <c r="O135" s="57"/>
      <c r="P135" s="57"/>
      <c r="Q135" s="57"/>
      <c r="R135" s="57"/>
      <c r="S135" s="57"/>
      <c r="T135" s="58"/>
      <c r="U135" s="31"/>
      <c r="V135" s="31"/>
      <c r="W135" s="31"/>
      <c r="X135" s="31"/>
      <c r="Y135" s="31"/>
      <c r="Z135" s="31"/>
      <c r="AA135" s="31"/>
      <c r="AB135" s="31"/>
      <c r="AC135" s="31"/>
      <c r="AD135" s="31"/>
      <c r="AE135" s="31"/>
      <c r="AT135" s="15" t="s">
        <v>202</v>
      </c>
      <c r="AU135" s="15" t="s">
        <v>96</v>
      </c>
    </row>
    <row r="136" spans="2:51" s="13" customFormat="1" ht="12">
      <c r="B136" s="160"/>
      <c r="C136" s="186"/>
      <c r="D136" s="201" t="s">
        <v>257</v>
      </c>
      <c r="E136" s="203" t="s">
        <v>1</v>
      </c>
      <c r="F136" s="204" t="s">
        <v>976</v>
      </c>
      <c r="G136" s="186"/>
      <c r="H136" s="205">
        <v>30</v>
      </c>
      <c r="I136" s="162"/>
      <c r="J136" s="186"/>
      <c r="L136" s="160"/>
      <c r="M136" s="163"/>
      <c r="N136" s="164"/>
      <c r="O136" s="164"/>
      <c r="P136" s="164"/>
      <c r="Q136" s="164"/>
      <c r="R136" s="164"/>
      <c r="S136" s="164"/>
      <c r="T136" s="165"/>
      <c r="AT136" s="161" t="s">
        <v>257</v>
      </c>
      <c r="AU136" s="161" t="s">
        <v>96</v>
      </c>
      <c r="AV136" s="13" t="s">
        <v>96</v>
      </c>
      <c r="AW136" s="13" t="s">
        <v>40</v>
      </c>
      <c r="AX136" s="13" t="s">
        <v>93</v>
      </c>
      <c r="AY136" s="161" t="s">
        <v>195</v>
      </c>
    </row>
    <row r="137" spans="1:65" s="2" customFormat="1" ht="24.2" customHeight="1">
      <c r="A137" s="31"/>
      <c r="B137" s="148"/>
      <c r="C137" s="196" t="s">
        <v>96</v>
      </c>
      <c r="D137" s="196" t="s">
        <v>196</v>
      </c>
      <c r="E137" s="197" t="s">
        <v>300</v>
      </c>
      <c r="F137" s="198" t="s">
        <v>301</v>
      </c>
      <c r="G137" s="199" t="s">
        <v>296</v>
      </c>
      <c r="H137" s="200">
        <v>4.05</v>
      </c>
      <c r="I137" s="149"/>
      <c r="J137" s="183">
        <f>ROUND(I137*H137,2)</f>
        <v>0</v>
      </c>
      <c r="K137" s="150"/>
      <c r="L137" s="32"/>
      <c r="M137" s="151" t="s">
        <v>1</v>
      </c>
      <c r="N137" s="152" t="s">
        <v>50</v>
      </c>
      <c r="O137" s="57"/>
      <c r="P137" s="153">
        <f>O137*H137</f>
        <v>0</v>
      </c>
      <c r="Q137" s="153">
        <v>0</v>
      </c>
      <c r="R137" s="153">
        <f>Q137*H137</f>
        <v>0</v>
      </c>
      <c r="S137" s="153">
        <v>0.316</v>
      </c>
      <c r="T137" s="154">
        <f>S137*H137</f>
        <v>1.2798</v>
      </c>
      <c r="U137" s="31"/>
      <c r="V137" s="31"/>
      <c r="W137" s="31"/>
      <c r="X137" s="31"/>
      <c r="Y137" s="31"/>
      <c r="Z137" s="31"/>
      <c r="AA137" s="31"/>
      <c r="AB137" s="31"/>
      <c r="AC137" s="31"/>
      <c r="AD137" s="31"/>
      <c r="AE137" s="31"/>
      <c r="AR137" s="155" t="s">
        <v>208</v>
      </c>
      <c r="AT137" s="155" t="s">
        <v>196</v>
      </c>
      <c r="AU137" s="155" t="s">
        <v>96</v>
      </c>
      <c r="AY137" s="15" t="s">
        <v>195</v>
      </c>
      <c r="BE137" s="156">
        <f>IF(N137="základní",J137,0)</f>
        <v>0</v>
      </c>
      <c r="BF137" s="156">
        <f>IF(N137="snížená",J137,0)</f>
        <v>0</v>
      </c>
      <c r="BG137" s="156">
        <f>IF(N137="zákl. přenesená",J137,0)</f>
        <v>0</v>
      </c>
      <c r="BH137" s="156">
        <f>IF(N137="sníž. přenesená",J137,0)</f>
        <v>0</v>
      </c>
      <c r="BI137" s="156">
        <f>IF(N137="nulová",J137,0)</f>
        <v>0</v>
      </c>
      <c r="BJ137" s="15" t="s">
        <v>93</v>
      </c>
      <c r="BK137" s="156">
        <f>ROUND(I137*H137,2)</f>
        <v>0</v>
      </c>
      <c r="BL137" s="15" t="s">
        <v>208</v>
      </c>
      <c r="BM137" s="155" t="s">
        <v>302</v>
      </c>
    </row>
    <row r="138" spans="1:47" s="2" customFormat="1" ht="39">
      <c r="A138" s="31"/>
      <c r="B138" s="32"/>
      <c r="C138" s="184"/>
      <c r="D138" s="201" t="s">
        <v>202</v>
      </c>
      <c r="E138" s="184"/>
      <c r="F138" s="202" t="s">
        <v>303</v>
      </c>
      <c r="G138" s="184"/>
      <c r="H138" s="184"/>
      <c r="I138" s="157"/>
      <c r="J138" s="184"/>
      <c r="K138" s="31"/>
      <c r="L138" s="32"/>
      <c r="M138" s="158"/>
      <c r="N138" s="159"/>
      <c r="O138" s="57"/>
      <c r="P138" s="57"/>
      <c r="Q138" s="57"/>
      <c r="R138" s="57"/>
      <c r="S138" s="57"/>
      <c r="T138" s="58"/>
      <c r="U138" s="31"/>
      <c r="V138" s="31"/>
      <c r="W138" s="31"/>
      <c r="X138" s="31"/>
      <c r="Y138" s="31"/>
      <c r="Z138" s="31"/>
      <c r="AA138" s="31"/>
      <c r="AB138" s="31"/>
      <c r="AC138" s="31"/>
      <c r="AD138" s="31"/>
      <c r="AE138" s="31"/>
      <c r="AT138" s="15" t="s">
        <v>202</v>
      </c>
      <c r="AU138" s="15" t="s">
        <v>96</v>
      </c>
    </row>
    <row r="139" spans="2:51" s="13" customFormat="1" ht="12">
      <c r="B139" s="160"/>
      <c r="C139" s="186"/>
      <c r="D139" s="201" t="s">
        <v>257</v>
      </c>
      <c r="E139" s="203" t="s">
        <v>1</v>
      </c>
      <c r="F139" s="204" t="s">
        <v>884</v>
      </c>
      <c r="G139" s="186"/>
      <c r="H139" s="205">
        <v>4.05</v>
      </c>
      <c r="I139" s="162"/>
      <c r="J139" s="186"/>
      <c r="L139" s="160"/>
      <c r="M139" s="163"/>
      <c r="N139" s="164"/>
      <c r="O139" s="164"/>
      <c r="P139" s="164"/>
      <c r="Q139" s="164"/>
      <c r="R139" s="164"/>
      <c r="S139" s="164"/>
      <c r="T139" s="165"/>
      <c r="AT139" s="161" t="s">
        <v>257</v>
      </c>
      <c r="AU139" s="161" t="s">
        <v>96</v>
      </c>
      <c r="AV139" s="13" t="s">
        <v>96</v>
      </c>
      <c r="AW139" s="13" t="s">
        <v>40</v>
      </c>
      <c r="AX139" s="13" t="s">
        <v>85</v>
      </c>
      <c r="AY139" s="161" t="s">
        <v>195</v>
      </c>
    </row>
    <row r="140" spans="1:65" s="2" customFormat="1" ht="24.2" customHeight="1">
      <c r="A140" s="31"/>
      <c r="B140" s="148"/>
      <c r="C140" s="196" t="s">
        <v>150</v>
      </c>
      <c r="D140" s="196" t="s">
        <v>196</v>
      </c>
      <c r="E140" s="197" t="s">
        <v>305</v>
      </c>
      <c r="F140" s="198" t="s">
        <v>306</v>
      </c>
      <c r="G140" s="199" t="s">
        <v>296</v>
      </c>
      <c r="H140" s="200">
        <v>4.05</v>
      </c>
      <c r="I140" s="149"/>
      <c r="J140" s="183">
        <f>ROUND(I140*H140,2)</f>
        <v>0</v>
      </c>
      <c r="K140" s="150"/>
      <c r="L140" s="32"/>
      <c r="M140" s="151" t="s">
        <v>1</v>
      </c>
      <c r="N140" s="152" t="s">
        <v>50</v>
      </c>
      <c r="O140" s="57"/>
      <c r="P140" s="153">
        <f>O140*H140</f>
        <v>0</v>
      </c>
      <c r="Q140" s="153">
        <v>9E-05</v>
      </c>
      <c r="R140" s="153">
        <f>Q140*H140</f>
        <v>0.0003645</v>
      </c>
      <c r="S140" s="153">
        <v>0.115</v>
      </c>
      <c r="T140" s="154">
        <f>S140*H140</f>
        <v>0.46575</v>
      </c>
      <c r="U140" s="31"/>
      <c r="V140" s="31"/>
      <c r="W140" s="31"/>
      <c r="X140" s="31"/>
      <c r="Y140" s="31"/>
      <c r="Z140" s="31"/>
      <c r="AA140" s="31"/>
      <c r="AB140" s="31"/>
      <c r="AC140" s="31"/>
      <c r="AD140" s="31"/>
      <c r="AE140" s="31"/>
      <c r="AR140" s="155" t="s">
        <v>208</v>
      </c>
      <c r="AT140" s="155" t="s">
        <v>196</v>
      </c>
      <c r="AU140" s="155" t="s">
        <v>96</v>
      </c>
      <c r="AY140" s="15" t="s">
        <v>195</v>
      </c>
      <c r="BE140" s="156">
        <f>IF(N140="základní",J140,0)</f>
        <v>0</v>
      </c>
      <c r="BF140" s="156">
        <f>IF(N140="snížená",J140,0)</f>
        <v>0</v>
      </c>
      <c r="BG140" s="156">
        <f>IF(N140="zákl. přenesená",J140,0)</f>
        <v>0</v>
      </c>
      <c r="BH140" s="156">
        <f>IF(N140="sníž. přenesená",J140,0)</f>
        <v>0</v>
      </c>
      <c r="BI140" s="156">
        <f>IF(N140="nulová",J140,0)</f>
        <v>0</v>
      </c>
      <c r="BJ140" s="15" t="s">
        <v>93</v>
      </c>
      <c r="BK140" s="156">
        <f>ROUND(I140*H140,2)</f>
        <v>0</v>
      </c>
      <c r="BL140" s="15" t="s">
        <v>208</v>
      </c>
      <c r="BM140" s="155" t="s">
        <v>307</v>
      </c>
    </row>
    <row r="141" spans="1:47" s="2" customFormat="1" ht="29.25">
      <c r="A141" s="31"/>
      <c r="B141" s="32"/>
      <c r="C141" s="184"/>
      <c r="D141" s="201" t="s">
        <v>202</v>
      </c>
      <c r="E141" s="184"/>
      <c r="F141" s="202" t="s">
        <v>308</v>
      </c>
      <c r="G141" s="184"/>
      <c r="H141" s="184"/>
      <c r="I141" s="157"/>
      <c r="J141" s="184"/>
      <c r="K141" s="31"/>
      <c r="L141" s="32"/>
      <c r="M141" s="158"/>
      <c r="N141" s="159"/>
      <c r="O141" s="57"/>
      <c r="P141" s="57"/>
      <c r="Q141" s="57"/>
      <c r="R141" s="57"/>
      <c r="S141" s="57"/>
      <c r="T141" s="58"/>
      <c r="U141" s="31"/>
      <c r="V141" s="31"/>
      <c r="W141" s="31"/>
      <c r="X141" s="31"/>
      <c r="Y141" s="31"/>
      <c r="Z141" s="31"/>
      <c r="AA141" s="31"/>
      <c r="AB141" s="31"/>
      <c r="AC141" s="31"/>
      <c r="AD141" s="31"/>
      <c r="AE141" s="31"/>
      <c r="AT141" s="15" t="s">
        <v>202</v>
      </c>
      <c r="AU141" s="15" t="s">
        <v>96</v>
      </c>
    </row>
    <row r="142" spans="2:51" s="13" customFormat="1" ht="12">
      <c r="B142" s="160"/>
      <c r="C142" s="186"/>
      <c r="D142" s="201" t="s">
        <v>257</v>
      </c>
      <c r="E142" s="203" t="s">
        <v>1</v>
      </c>
      <c r="F142" s="204" t="s">
        <v>884</v>
      </c>
      <c r="G142" s="186"/>
      <c r="H142" s="205">
        <v>4.05</v>
      </c>
      <c r="I142" s="162"/>
      <c r="J142" s="186"/>
      <c r="L142" s="160"/>
      <c r="M142" s="163"/>
      <c r="N142" s="164"/>
      <c r="O142" s="164"/>
      <c r="P142" s="164"/>
      <c r="Q142" s="164"/>
      <c r="R142" s="164"/>
      <c r="S142" s="164"/>
      <c r="T142" s="165"/>
      <c r="AT142" s="161" t="s">
        <v>257</v>
      </c>
      <c r="AU142" s="161" t="s">
        <v>96</v>
      </c>
      <c r="AV142" s="13" t="s">
        <v>96</v>
      </c>
      <c r="AW142" s="13" t="s">
        <v>40</v>
      </c>
      <c r="AX142" s="13" t="s">
        <v>93</v>
      </c>
      <c r="AY142" s="161" t="s">
        <v>195</v>
      </c>
    </row>
    <row r="143" spans="1:65" s="2" customFormat="1" ht="16.5" customHeight="1">
      <c r="A143" s="31"/>
      <c r="B143" s="148"/>
      <c r="C143" s="196" t="s">
        <v>208</v>
      </c>
      <c r="D143" s="196" t="s">
        <v>196</v>
      </c>
      <c r="E143" s="197" t="s">
        <v>310</v>
      </c>
      <c r="F143" s="198" t="s">
        <v>311</v>
      </c>
      <c r="G143" s="199" t="s">
        <v>312</v>
      </c>
      <c r="H143" s="200">
        <v>10</v>
      </c>
      <c r="I143" s="149"/>
      <c r="J143" s="183">
        <f>ROUND(I143*H143,2)</f>
        <v>0</v>
      </c>
      <c r="K143" s="150"/>
      <c r="L143" s="32"/>
      <c r="M143" s="151" t="s">
        <v>1</v>
      </c>
      <c r="N143" s="152" t="s">
        <v>50</v>
      </c>
      <c r="O143" s="57"/>
      <c r="P143" s="153">
        <f>O143*H143</f>
        <v>0</v>
      </c>
      <c r="Q143" s="153">
        <v>0.00719</v>
      </c>
      <c r="R143" s="153">
        <f>Q143*H143</f>
        <v>0.0719</v>
      </c>
      <c r="S143" s="153">
        <v>0</v>
      </c>
      <c r="T143" s="154">
        <f>S143*H143</f>
        <v>0</v>
      </c>
      <c r="U143" s="31"/>
      <c r="V143" s="31"/>
      <c r="W143" s="31"/>
      <c r="X143" s="31"/>
      <c r="Y143" s="31"/>
      <c r="Z143" s="31"/>
      <c r="AA143" s="31"/>
      <c r="AB143" s="31"/>
      <c r="AC143" s="31"/>
      <c r="AD143" s="31"/>
      <c r="AE143" s="31"/>
      <c r="AR143" s="155" t="s">
        <v>208</v>
      </c>
      <c r="AT143" s="155" t="s">
        <v>196</v>
      </c>
      <c r="AU143" s="155" t="s">
        <v>96</v>
      </c>
      <c r="AY143" s="15" t="s">
        <v>195</v>
      </c>
      <c r="BE143" s="156">
        <f>IF(N143="základní",J143,0)</f>
        <v>0</v>
      </c>
      <c r="BF143" s="156">
        <f>IF(N143="snížená",J143,0)</f>
        <v>0</v>
      </c>
      <c r="BG143" s="156">
        <f>IF(N143="zákl. přenesená",J143,0)</f>
        <v>0</v>
      </c>
      <c r="BH143" s="156">
        <f>IF(N143="sníž. přenesená",J143,0)</f>
        <v>0</v>
      </c>
      <c r="BI143" s="156">
        <f>IF(N143="nulová",J143,0)</f>
        <v>0</v>
      </c>
      <c r="BJ143" s="15" t="s">
        <v>93</v>
      </c>
      <c r="BK143" s="156">
        <f>ROUND(I143*H143,2)</f>
        <v>0</v>
      </c>
      <c r="BL143" s="15" t="s">
        <v>208</v>
      </c>
      <c r="BM143" s="155" t="s">
        <v>313</v>
      </c>
    </row>
    <row r="144" spans="1:47" s="2" customFormat="1" ht="12">
      <c r="A144" s="31"/>
      <c r="B144" s="32"/>
      <c r="C144" s="184"/>
      <c r="D144" s="201" t="s">
        <v>202</v>
      </c>
      <c r="E144" s="184"/>
      <c r="F144" s="202" t="s">
        <v>314</v>
      </c>
      <c r="G144" s="184"/>
      <c r="H144" s="184"/>
      <c r="I144" s="157"/>
      <c r="J144" s="184"/>
      <c r="K144" s="31"/>
      <c r="L144" s="32"/>
      <c r="M144" s="158"/>
      <c r="N144" s="159"/>
      <c r="O144" s="57"/>
      <c r="P144" s="57"/>
      <c r="Q144" s="57"/>
      <c r="R144" s="57"/>
      <c r="S144" s="57"/>
      <c r="T144" s="58"/>
      <c r="U144" s="31"/>
      <c r="V144" s="31"/>
      <c r="W144" s="31"/>
      <c r="X144" s="31"/>
      <c r="Y144" s="31"/>
      <c r="Z144" s="31"/>
      <c r="AA144" s="31"/>
      <c r="AB144" s="31"/>
      <c r="AC144" s="31"/>
      <c r="AD144" s="31"/>
      <c r="AE144" s="31"/>
      <c r="AT144" s="15" t="s">
        <v>202</v>
      </c>
      <c r="AU144" s="15" t="s">
        <v>96</v>
      </c>
    </row>
    <row r="145" spans="2:51" s="13" customFormat="1" ht="12">
      <c r="B145" s="160"/>
      <c r="C145" s="186"/>
      <c r="D145" s="201" t="s">
        <v>257</v>
      </c>
      <c r="E145" s="203" t="s">
        <v>1</v>
      </c>
      <c r="F145" s="204" t="s">
        <v>234</v>
      </c>
      <c r="G145" s="186"/>
      <c r="H145" s="205">
        <v>10</v>
      </c>
      <c r="I145" s="162"/>
      <c r="J145" s="186"/>
      <c r="L145" s="160"/>
      <c r="M145" s="163"/>
      <c r="N145" s="164"/>
      <c r="O145" s="164"/>
      <c r="P145" s="164"/>
      <c r="Q145" s="164"/>
      <c r="R145" s="164"/>
      <c r="S145" s="164"/>
      <c r="T145" s="165"/>
      <c r="AT145" s="161" t="s">
        <v>257</v>
      </c>
      <c r="AU145" s="161" t="s">
        <v>96</v>
      </c>
      <c r="AV145" s="13" t="s">
        <v>96</v>
      </c>
      <c r="AW145" s="13" t="s">
        <v>40</v>
      </c>
      <c r="AX145" s="13" t="s">
        <v>93</v>
      </c>
      <c r="AY145" s="161" t="s">
        <v>195</v>
      </c>
    </row>
    <row r="146" spans="1:65" s="2" customFormat="1" ht="24.2" customHeight="1">
      <c r="A146" s="31"/>
      <c r="B146" s="148"/>
      <c r="C146" s="196" t="s">
        <v>194</v>
      </c>
      <c r="D146" s="196" t="s">
        <v>196</v>
      </c>
      <c r="E146" s="197" t="s">
        <v>316</v>
      </c>
      <c r="F146" s="198" t="s">
        <v>317</v>
      </c>
      <c r="G146" s="199" t="s">
        <v>318</v>
      </c>
      <c r="H146" s="200">
        <v>16</v>
      </c>
      <c r="I146" s="149"/>
      <c r="J146" s="183">
        <f>ROUND(I146*H146,2)</f>
        <v>0</v>
      </c>
      <c r="K146" s="150"/>
      <c r="L146" s="32"/>
      <c r="M146" s="151" t="s">
        <v>1</v>
      </c>
      <c r="N146" s="152" t="s">
        <v>50</v>
      </c>
      <c r="O146" s="57"/>
      <c r="P146" s="153">
        <f>O146*H146</f>
        <v>0</v>
      </c>
      <c r="Q146" s="153">
        <v>4E-05</v>
      </c>
      <c r="R146" s="153">
        <f>Q146*H146</f>
        <v>0.00064</v>
      </c>
      <c r="S146" s="153">
        <v>0</v>
      </c>
      <c r="T146" s="154">
        <f>S146*H146</f>
        <v>0</v>
      </c>
      <c r="U146" s="31"/>
      <c r="V146" s="31"/>
      <c r="W146" s="31"/>
      <c r="X146" s="31"/>
      <c r="Y146" s="31"/>
      <c r="Z146" s="31"/>
      <c r="AA146" s="31"/>
      <c r="AB146" s="31"/>
      <c r="AC146" s="31"/>
      <c r="AD146" s="31"/>
      <c r="AE146" s="31"/>
      <c r="AR146" s="155" t="s">
        <v>208</v>
      </c>
      <c r="AT146" s="155" t="s">
        <v>196</v>
      </c>
      <c r="AU146" s="155" t="s">
        <v>96</v>
      </c>
      <c r="AY146" s="15" t="s">
        <v>195</v>
      </c>
      <c r="BE146" s="156">
        <f>IF(N146="základní",J146,0)</f>
        <v>0</v>
      </c>
      <c r="BF146" s="156">
        <f>IF(N146="snížená",J146,0)</f>
        <v>0</v>
      </c>
      <c r="BG146" s="156">
        <f>IF(N146="zákl. přenesená",J146,0)</f>
        <v>0</v>
      </c>
      <c r="BH146" s="156">
        <f>IF(N146="sníž. přenesená",J146,0)</f>
        <v>0</v>
      </c>
      <c r="BI146" s="156">
        <f>IF(N146="nulová",J146,0)</f>
        <v>0</v>
      </c>
      <c r="BJ146" s="15" t="s">
        <v>93</v>
      </c>
      <c r="BK146" s="156">
        <f>ROUND(I146*H146,2)</f>
        <v>0</v>
      </c>
      <c r="BL146" s="15" t="s">
        <v>208</v>
      </c>
      <c r="BM146" s="155" t="s">
        <v>319</v>
      </c>
    </row>
    <row r="147" spans="1:47" s="2" customFormat="1" ht="19.5">
      <c r="A147" s="31"/>
      <c r="B147" s="32"/>
      <c r="C147" s="184"/>
      <c r="D147" s="201" t="s">
        <v>202</v>
      </c>
      <c r="E147" s="184"/>
      <c r="F147" s="202" t="s">
        <v>320</v>
      </c>
      <c r="G147" s="184"/>
      <c r="H147" s="184"/>
      <c r="I147" s="157"/>
      <c r="J147" s="184"/>
      <c r="K147" s="31"/>
      <c r="L147" s="32"/>
      <c r="M147" s="158"/>
      <c r="N147" s="159"/>
      <c r="O147" s="57"/>
      <c r="P147" s="57"/>
      <c r="Q147" s="57"/>
      <c r="R147" s="57"/>
      <c r="S147" s="57"/>
      <c r="T147" s="58"/>
      <c r="U147" s="31"/>
      <c r="V147" s="31"/>
      <c r="W147" s="31"/>
      <c r="X147" s="31"/>
      <c r="Y147" s="31"/>
      <c r="Z147" s="31"/>
      <c r="AA147" s="31"/>
      <c r="AB147" s="31"/>
      <c r="AC147" s="31"/>
      <c r="AD147" s="31"/>
      <c r="AE147" s="31"/>
      <c r="AT147" s="15" t="s">
        <v>202</v>
      </c>
      <c r="AU147" s="15" t="s">
        <v>96</v>
      </c>
    </row>
    <row r="148" spans="2:51" s="13" customFormat="1" ht="12">
      <c r="B148" s="160"/>
      <c r="C148" s="186"/>
      <c r="D148" s="201" t="s">
        <v>257</v>
      </c>
      <c r="E148" s="203" t="s">
        <v>1</v>
      </c>
      <c r="F148" s="204" t="s">
        <v>796</v>
      </c>
      <c r="G148" s="186"/>
      <c r="H148" s="205">
        <v>16</v>
      </c>
      <c r="I148" s="162"/>
      <c r="J148" s="186"/>
      <c r="L148" s="160"/>
      <c r="M148" s="163"/>
      <c r="N148" s="164"/>
      <c r="O148" s="164"/>
      <c r="P148" s="164"/>
      <c r="Q148" s="164"/>
      <c r="R148" s="164"/>
      <c r="S148" s="164"/>
      <c r="T148" s="165"/>
      <c r="AT148" s="161" t="s">
        <v>257</v>
      </c>
      <c r="AU148" s="161" t="s">
        <v>96</v>
      </c>
      <c r="AV148" s="13" t="s">
        <v>96</v>
      </c>
      <c r="AW148" s="13" t="s">
        <v>40</v>
      </c>
      <c r="AX148" s="13" t="s">
        <v>93</v>
      </c>
      <c r="AY148" s="161" t="s">
        <v>195</v>
      </c>
    </row>
    <row r="149" spans="1:65" s="2" customFormat="1" ht="24.2" customHeight="1">
      <c r="A149" s="31"/>
      <c r="B149" s="148"/>
      <c r="C149" s="196" t="s">
        <v>216</v>
      </c>
      <c r="D149" s="196" t="s">
        <v>196</v>
      </c>
      <c r="E149" s="197" t="s">
        <v>322</v>
      </c>
      <c r="F149" s="198" t="s">
        <v>323</v>
      </c>
      <c r="G149" s="199" t="s">
        <v>324</v>
      </c>
      <c r="H149" s="200">
        <v>2</v>
      </c>
      <c r="I149" s="149"/>
      <c r="J149" s="183">
        <f>ROUND(I149*H149,2)</f>
        <v>0</v>
      </c>
      <c r="K149" s="150"/>
      <c r="L149" s="32"/>
      <c r="M149" s="151" t="s">
        <v>1</v>
      </c>
      <c r="N149" s="152" t="s">
        <v>50</v>
      </c>
      <c r="O149" s="57"/>
      <c r="P149" s="153">
        <f>O149*H149</f>
        <v>0</v>
      </c>
      <c r="Q149" s="153">
        <v>0</v>
      </c>
      <c r="R149" s="153">
        <f>Q149*H149</f>
        <v>0</v>
      </c>
      <c r="S149" s="153">
        <v>0</v>
      </c>
      <c r="T149" s="154">
        <f>S149*H149</f>
        <v>0</v>
      </c>
      <c r="U149" s="31"/>
      <c r="V149" s="31"/>
      <c r="W149" s="31"/>
      <c r="X149" s="31"/>
      <c r="Y149" s="31"/>
      <c r="Z149" s="31"/>
      <c r="AA149" s="31"/>
      <c r="AB149" s="31"/>
      <c r="AC149" s="31"/>
      <c r="AD149" s="31"/>
      <c r="AE149" s="31"/>
      <c r="AR149" s="155" t="s">
        <v>208</v>
      </c>
      <c r="AT149" s="155" t="s">
        <v>196</v>
      </c>
      <c r="AU149" s="155" t="s">
        <v>96</v>
      </c>
      <c r="AY149" s="15" t="s">
        <v>195</v>
      </c>
      <c r="BE149" s="156">
        <f>IF(N149="základní",J149,0)</f>
        <v>0</v>
      </c>
      <c r="BF149" s="156">
        <f>IF(N149="snížená",J149,0)</f>
        <v>0</v>
      </c>
      <c r="BG149" s="156">
        <f>IF(N149="zákl. přenesená",J149,0)</f>
        <v>0</v>
      </c>
      <c r="BH149" s="156">
        <f>IF(N149="sníž. přenesená",J149,0)</f>
        <v>0</v>
      </c>
      <c r="BI149" s="156">
        <f>IF(N149="nulová",J149,0)</f>
        <v>0</v>
      </c>
      <c r="BJ149" s="15" t="s">
        <v>93</v>
      </c>
      <c r="BK149" s="156">
        <f>ROUND(I149*H149,2)</f>
        <v>0</v>
      </c>
      <c r="BL149" s="15" t="s">
        <v>208</v>
      </c>
      <c r="BM149" s="155" t="s">
        <v>325</v>
      </c>
    </row>
    <row r="150" spans="1:47" s="2" customFormat="1" ht="19.5">
      <c r="A150" s="31"/>
      <c r="B150" s="32"/>
      <c r="C150" s="184"/>
      <c r="D150" s="201" t="s">
        <v>202</v>
      </c>
      <c r="E150" s="184"/>
      <c r="F150" s="202" t="s">
        <v>326</v>
      </c>
      <c r="G150" s="184"/>
      <c r="H150" s="184"/>
      <c r="I150" s="157"/>
      <c r="J150" s="184"/>
      <c r="K150" s="31"/>
      <c r="L150" s="32"/>
      <c r="M150" s="158"/>
      <c r="N150" s="159"/>
      <c r="O150" s="57"/>
      <c r="P150" s="57"/>
      <c r="Q150" s="57"/>
      <c r="R150" s="57"/>
      <c r="S150" s="57"/>
      <c r="T150" s="58"/>
      <c r="U150" s="31"/>
      <c r="V150" s="31"/>
      <c r="W150" s="31"/>
      <c r="X150" s="31"/>
      <c r="Y150" s="31"/>
      <c r="Z150" s="31"/>
      <c r="AA150" s="31"/>
      <c r="AB150" s="31"/>
      <c r="AC150" s="31"/>
      <c r="AD150" s="31"/>
      <c r="AE150" s="31"/>
      <c r="AT150" s="15" t="s">
        <v>202</v>
      </c>
      <c r="AU150" s="15" t="s">
        <v>96</v>
      </c>
    </row>
    <row r="151" spans="2:51" s="13" customFormat="1" ht="12">
      <c r="B151" s="160"/>
      <c r="C151" s="186"/>
      <c r="D151" s="201" t="s">
        <v>257</v>
      </c>
      <c r="E151" s="203" t="s">
        <v>1</v>
      </c>
      <c r="F151" s="204" t="s">
        <v>96</v>
      </c>
      <c r="G151" s="186"/>
      <c r="H151" s="205">
        <v>2</v>
      </c>
      <c r="I151" s="162"/>
      <c r="J151" s="186"/>
      <c r="L151" s="160"/>
      <c r="M151" s="163"/>
      <c r="N151" s="164"/>
      <c r="O151" s="164"/>
      <c r="P151" s="164"/>
      <c r="Q151" s="164"/>
      <c r="R151" s="164"/>
      <c r="S151" s="164"/>
      <c r="T151" s="165"/>
      <c r="AT151" s="161" t="s">
        <v>257</v>
      </c>
      <c r="AU151" s="161" t="s">
        <v>96</v>
      </c>
      <c r="AV151" s="13" t="s">
        <v>96</v>
      </c>
      <c r="AW151" s="13" t="s">
        <v>40</v>
      </c>
      <c r="AX151" s="13" t="s">
        <v>93</v>
      </c>
      <c r="AY151" s="161" t="s">
        <v>195</v>
      </c>
    </row>
    <row r="152" spans="1:65" s="2" customFormat="1" ht="16.5" customHeight="1">
      <c r="A152" s="31"/>
      <c r="B152" s="148"/>
      <c r="C152" s="206" t="s">
        <v>220</v>
      </c>
      <c r="D152" s="206" t="s">
        <v>327</v>
      </c>
      <c r="E152" s="207" t="s">
        <v>797</v>
      </c>
      <c r="F152" s="208" t="s">
        <v>798</v>
      </c>
      <c r="G152" s="209" t="s">
        <v>330</v>
      </c>
      <c r="H152" s="210">
        <v>25.816</v>
      </c>
      <c r="I152" s="170"/>
      <c r="J152" s="187">
        <f>ROUND(I152*H152,2)</f>
        <v>0</v>
      </c>
      <c r="K152" s="171"/>
      <c r="L152" s="172"/>
      <c r="M152" s="173" t="s">
        <v>1</v>
      </c>
      <c r="N152" s="174" t="s">
        <v>50</v>
      </c>
      <c r="O152" s="57"/>
      <c r="P152" s="153">
        <f>O152*H152</f>
        <v>0</v>
      </c>
      <c r="Q152" s="153">
        <v>1</v>
      </c>
      <c r="R152" s="153">
        <f>Q152*H152</f>
        <v>25.816</v>
      </c>
      <c r="S152" s="153">
        <v>0</v>
      </c>
      <c r="T152" s="154">
        <f>S152*H152</f>
        <v>0</v>
      </c>
      <c r="U152" s="31"/>
      <c r="V152" s="31"/>
      <c r="W152" s="31"/>
      <c r="X152" s="31"/>
      <c r="Y152" s="31"/>
      <c r="Z152" s="31"/>
      <c r="AA152" s="31"/>
      <c r="AB152" s="31"/>
      <c r="AC152" s="31"/>
      <c r="AD152" s="31"/>
      <c r="AE152" s="31"/>
      <c r="AR152" s="155" t="s">
        <v>224</v>
      </c>
      <c r="AT152" s="155" t="s">
        <v>327</v>
      </c>
      <c r="AU152" s="155" t="s">
        <v>96</v>
      </c>
      <c r="AY152" s="15" t="s">
        <v>195</v>
      </c>
      <c r="BE152" s="156">
        <f>IF(N152="základní",J152,0)</f>
        <v>0</v>
      </c>
      <c r="BF152" s="156">
        <f>IF(N152="snížená",J152,0)</f>
        <v>0</v>
      </c>
      <c r="BG152" s="156">
        <f>IF(N152="zákl. přenesená",J152,0)</f>
        <v>0</v>
      </c>
      <c r="BH152" s="156">
        <f>IF(N152="sníž. přenesená",J152,0)</f>
        <v>0</v>
      </c>
      <c r="BI152" s="156">
        <f>IF(N152="nulová",J152,0)</f>
        <v>0</v>
      </c>
      <c r="BJ152" s="15" t="s">
        <v>93</v>
      </c>
      <c r="BK152" s="156">
        <f>ROUND(I152*H152,2)</f>
        <v>0</v>
      </c>
      <c r="BL152" s="15" t="s">
        <v>208</v>
      </c>
      <c r="BM152" s="155" t="s">
        <v>885</v>
      </c>
    </row>
    <row r="153" spans="1:47" s="2" customFormat="1" ht="12">
      <c r="A153" s="31"/>
      <c r="B153" s="32"/>
      <c r="C153" s="184"/>
      <c r="D153" s="201" t="s">
        <v>202</v>
      </c>
      <c r="E153" s="184"/>
      <c r="F153" s="202" t="s">
        <v>798</v>
      </c>
      <c r="G153" s="184"/>
      <c r="H153" s="184"/>
      <c r="I153" s="157"/>
      <c r="J153" s="184"/>
      <c r="K153" s="31"/>
      <c r="L153" s="32"/>
      <c r="M153" s="158"/>
      <c r="N153" s="159"/>
      <c r="O153" s="57"/>
      <c r="P153" s="57"/>
      <c r="Q153" s="57"/>
      <c r="R153" s="57"/>
      <c r="S153" s="57"/>
      <c r="T153" s="58"/>
      <c r="U153" s="31"/>
      <c r="V153" s="31"/>
      <c r="W153" s="31"/>
      <c r="X153" s="31"/>
      <c r="Y153" s="31"/>
      <c r="Z153" s="31"/>
      <c r="AA153" s="31"/>
      <c r="AB153" s="31"/>
      <c r="AC153" s="31"/>
      <c r="AD153" s="31"/>
      <c r="AE153" s="31"/>
      <c r="AT153" s="15" t="s">
        <v>202</v>
      </c>
      <c r="AU153" s="15" t="s">
        <v>96</v>
      </c>
    </row>
    <row r="154" spans="2:51" s="13" customFormat="1" ht="12">
      <c r="B154" s="160"/>
      <c r="C154" s="186"/>
      <c r="D154" s="201" t="s">
        <v>257</v>
      </c>
      <c r="E154" s="203" t="s">
        <v>1</v>
      </c>
      <c r="F154" s="204" t="s">
        <v>977</v>
      </c>
      <c r="G154" s="186"/>
      <c r="H154" s="205">
        <v>-7.184</v>
      </c>
      <c r="I154" s="162"/>
      <c r="J154" s="186"/>
      <c r="L154" s="160"/>
      <c r="M154" s="163"/>
      <c r="N154" s="164"/>
      <c r="O154" s="164"/>
      <c r="P154" s="164"/>
      <c r="Q154" s="164"/>
      <c r="R154" s="164"/>
      <c r="S154" s="164"/>
      <c r="T154" s="165"/>
      <c r="AT154" s="161" t="s">
        <v>257</v>
      </c>
      <c r="AU154" s="161" t="s">
        <v>96</v>
      </c>
      <c r="AV154" s="13" t="s">
        <v>96</v>
      </c>
      <c r="AW154" s="13" t="s">
        <v>40</v>
      </c>
      <c r="AX154" s="13" t="s">
        <v>85</v>
      </c>
      <c r="AY154" s="161" t="s">
        <v>195</v>
      </c>
    </row>
    <row r="155" spans="2:51" s="13" customFormat="1" ht="12">
      <c r="B155" s="160"/>
      <c r="C155" s="186"/>
      <c r="D155" s="201" t="s">
        <v>257</v>
      </c>
      <c r="E155" s="203" t="s">
        <v>1</v>
      </c>
      <c r="F155" s="204" t="s">
        <v>978</v>
      </c>
      <c r="G155" s="186"/>
      <c r="H155" s="205">
        <v>33</v>
      </c>
      <c r="I155" s="162"/>
      <c r="J155" s="186"/>
      <c r="L155" s="160"/>
      <c r="M155" s="163"/>
      <c r="N155" s="164"/>
      <c r="O155" s="164"/>
      <c r="P155" s="164"/>
      <c r="Q155" s="164"/>
      <c r="R155" s="164"/>
      <c r="S155" s="164"/>
      <c r="T155" s="165"/>
      <c r="AT155" s="161" t="s">
        <v>257</v>
      </c>
      <c r="AU155" s="161" t="s">
        <v>96</v>
      </c>
      <c r="AV155" s="13" t="s">
        <v>96</v>
      </c>
      <c r="AW155" s="13" t="s">
        <v>40</v>
      </c>
      <c r="AX155" s="13" t="s">
        <v>85</v>
      </c>
      <c r="AY155" s="161" t="s">
        <v>195</v>
      </c>
    </row>
    <row r="156" spans="1:65" s="2" customFormat="1" ht="24.2" customHeight="1">
      <c r="A156" s="31"/>
      <c r="B156" s="148"/>
      <c r="C156" s="196" t="s">
        <v>224</v>
      </c>
      <c r="D156" s="196" t="s">
        <v>196</v>
      </c>
      <c r="E156" s="197" t="s">
        <v>335</v>
      </c>
      <c r="F156" s="198" t="s">
        <v>336</v>
      </c>
      <c r="G156" s="199" t="s">
        <v>312</v>
      </c>
      <c r="H156" s="200">
        <v>3</v>
      </c>
      <c r="I156" s="149"/>
      <c r="J156" s="183">
        <f>ROUND(I156*H156,2)</f>
        <v>0</v>
      </c>
      <c r="K156" s="150"/>
      <c r="L156" s="32"/>
      <c r="M156" s="151" t="s">
        <v>1</v>
      </c>
      <c r="N156" s="152" t="s">
        <v>50</v>
      </c>
      <c r="O156" s="57"/>
      <c r="P156" s="153">
        <f>O156*H156</f>
        <v>0</v>
      </c>
      <c r="Q156" s="153">
        <v>0.00868</v>
      </c>
      <c r="R156" s="153">
        <f>Q156*H156</f>
        <v>0.02604</v>
      </c>
      <c r="S156" s="153">
        <v>0</v>
      </c>
      <c r="T156" s="154">
        <f>S156*H156</f>
        <v>0</v>
      </c>
      <c r="U156" s="31"/>
      <c r="V156" s="31"/>
      <c r="W156" s="31"/>
      <c r="X156" s="31"/>
      <c r="Y156" s="31"/>
      <c r="Z156" s="31"/>
      <c r="AA156" s="31"/>
      <c r="AB156" s="31"/>
      <c r="AC156" s="31"/>
      <c r="AD156" s="31"/>
      <c r="AE156" s="31"/>
      <c r="AR156" s="155" t="s">
        <v>208</v>
      </c>
      <c r="AT156" s="155" t="s">
        <v>196</v>
      </c>
      <c r="AU156" s="155" t="s">
        <v>96</v>
      </c>
      <c r="AY156" s="15" t="s">
        <v>195</v>
      </c>
      <c r="BE156" s="156">
        <f>IF(N156="základní",J156,0)</f>
        <v>0</v>
      </c>
      <c r="BF156" s="156">
        <f>IF(N156="snížená",J156,0)</f>
        <v>0</v>
      </c>
      <c r="BG156" s="156">
        <f>IF(N156="zákl. přenesená",J156,0)</f>
        <v>0</v>
      </c>
      <c r="BH156" s="156">
        <f>IF(N156="sníž. přenesená",J156,0)</f>
        <v>0</v>
      </c>
      <c r="BI156" s="156">
        <f>IF(N156="nulová",J156,0)</f>
        <v>0</v>
      </c>
      <c r="BJ156" s="15" t="s">
        <v>93</v>
      </c>
      <c r="BK156" s="156">
        <f>ROUND(I156*H156,2)</f>
        <v>0</v>
      </c>
      <c r="BL156" s="15" t="s">
        <v>208</v>
      </c>
      <c r="BM156" s="155" t="s">
        <v>337</v>
      </c>
    </row>
    <row r="157" spans="1:47" s="2" customFormat="1" ht="58.5">
      <c r="A157" s="31"/>
      <c r="B157" s="32"/>
      <c r="C157" s="184"/>
      <c r="D157" s="201" t="s">
        <v>202</v>
      </c>
      <c r="E157" s="184"/>
      <c r="F157" s="202" t="s">
        <v>338</v>
      </c>
      <c r="G157" s="184"/>
      <c r="H157" s="184"/>
      <c r="I157" s="157"/>
      <c r="J157" s="184"/>
      <c r="K157" s="31"/>
      <c r="L157" s="32"/>
      <c r="M157" s="158"/>
      <c r="N157" s="159"/>
      <c r="O157" s="57"/>
      <c r="P157" s="57"/>
      <c r="Q157" s="57"/>
      <c r="R157" s="57"/>
      <c r="S157" s="57"/>
      <c r="T157" s="58"/>
      <c r="U157" s="31"/>
      <c r="V157" s="31"/>
      <c r="W157" s="31"/>
      <c r="X157" s="31"/>
      <c r="Y157" s="31"/>
      <c r="Z157" s="31"/>
      <c r="AA157" s="31"/>
      <c r="AB157" s="31"/>
      <c r="AC157" s="31"/>
      <c r="AD157" s="31"/>
      <c r="AE157" s="31"/>
      <c r="AT157" s="15" t="s">
        <v>202</v>
      </c>
      <c r="AU157" s="15" t="s">
        <v>96</v>
      </c>
    </row>
    <row r="158" spans="2:51" s="13" customFormat="1" ht="12">
      <c r="B158" s="160"/>
      <c r="C158" s="186"/>
      <c r="D158" s="201" t="s">
        <v>257</v>
      </c>
      <c r="E158" s="203" t="s">
        <v>1</v>
      </c>
      <c r="F158" s="204" t="s">
        <v>150</v>
      </c>
      <c r="G158" s="186"/>
      <c r="H158" s="205">
        <v>3</v>
      </c>
      <c r="I158" s="162"/>
      <c r="J158" s="186"/>
      <c r="L158" s="160"/>
      <c r="M158" s="163"/>
      <c r="N158" s="164"/>
      <c r="O158" s="164"/>
      <c r="P158" s="164"/>
      <c r="Q158" s="164"/>
      <c r="R158" s="164"/>
      <c r="S158" s="164"/>
      <c r="T158" s="165"/>
      <c r="AT158" s="161" t="s">
        <v>257</v>
      </c>
      <c r="AU158" s="161" t="s">
        <v>96</v>
      </c>
      <c r="AV158" s="13" t="s">
        <v>96</v>
      </c>
      <c r="AW158" s="13" t="s">
        <v>40</v>
      </c>
      <c r="AX158" s="13" t="s">
        <v>93</v>
      </c>
      <c r="AY158" s="161" t="s">
        <v>195</v>
      </c>
    </row>
    <row r="159" spans="1:65" s="2" customFormat="1" ht="24.2" customHeight="1">
      <c r="A159" s="31"/>
      <c r="B159" s="148"/>
      <c r="C159" s="196" t="s">
        <v>229</v>
      </c>
      <c r="D159" s="196" t="s">
        <v>196</v>
      </c>
      <c r="E159" s="197" t="s">
        <v>340</v>
      </c>
      <c r="F159" s="198" t="s">
        <v>341</v>
      </c>
      <c r="G159" s="199" t="s">
        <v>312</v>
      </c>
      <c r="H159" s="200">
        <v>6</v>
      </c>
      <c r="I159" s="149"/>
      <c r="J159" s="183">
        <f>ROUND(I159*H159,2)</f>
        <v>0</v>
      </c>
      <c r="K159" s="150"/>
      <c r="L159" s="32"/>
      <c r="M159" s="151" t="s">
        <v>1</v>
      </c>
      <c r="N159" s="152" t="s">
        <v>50</v>
      </c>
      <c r="O159" s="57"/>
      <c r="P159" s="153">
        <f>O159*H159</f>
        <v>0</v>
      </c>
      <c r="Q159" s="153">
        <v>0.0369</v>
      </c>
      <c r="R159" s="153">
        <f>Q159*H159</f>
        <v>0.2214</v>
      </c>
      <c r="S159" s="153">
        <v>0</v>
      </c>
      <c r="T159" s="154">
        <f>S159*H159</f>
        <v>0</v>
      </c>
      <c r="U159" s="31"/>
      <c r="V159" s="31"/>
      <c r="W159" s="31"/>
      <c r="X159" s="31"/>
      <c r="Y159" s="31"/>
      <c r="Z159" s="31"/>
      <c r="AA159" s="31"/>
      <c r="AB159" s="31"/>
      <c r="AC159" s="31"/>
      <c r="AD159" s="31"/>
      <c r="AE159" s="31"/>
      <c r="AR159" s="155" t="s">
        <v>208</v>
      </c>
      <c r="AT159" s="155" t="s">
        <v>196</v>
      </c>
      <c r="AU159" s="155" t="s">
        <v>96</v>
      </c>
      <c r="AY159" s="15" t="s">
        <v>195</v>
      </c>
      <c r="BE159" s="156">
        <f>IF(N159="základní",J159,0)</f>
        <v>0</v>
      </c>
      <c r="BF159" s="156">
        <f>IF(N159="snížená",J159,0)</f>
        <v>0</v>
      </c>
      <c r="BG159" s="156">
        <f>IF(N159="zákl. přenesená",J159,0)</f>
        <v>0</v>
      </c>
      <c r="BH159" s="156">
        <f>IF(N159="sníž. přenesená",J159,0)</f>
        <v>0</v>
      </c>
      <c r="BI159" s="156">
        <f>IF(N159="nulová",J159,0)</f>
        <v>0</v>
      </c>
      <c r="BJ159" s="15" t="s">
        <v>93</v>
      </c>
      <c r="BK159" s="156">
        <f>ROUND(I159*H159,2)</f>
        <v>0</v>
      </c>
      <c r="BL159" s="15" t="s">
        <v>208</v>
      </c>
      <c r="BM159" s="155" t="s">
        <v>342</v>
      </c>
    </row>
    <row r="160" spans="1:47" s="2" customFormat="1" ht="58.5">
      <c r="A160" s="31"/>
      <c r="B160" s="32"/>
      <c r="C160" s="184"/>
      <c r="D160" s="201" t="s">
        <v>202</v>
      </c>
      <c r="E160" s="184"/>
      <c r="F160" s="202" t="s">
        <v>343</v>
      </c>
      <c r="G160" s="184"/>
      <c r="H160" s="184"/>
      <c r="I160" s="157"/>
      <c r="J160" s="184"/>
      <c r="K160" s="31"/>
      <c r="L160" s="32"/>
      <c r="M160" s="158"/>
      <c r="N160" s="159"/>
      <c r="O160" s="57"/>
      <c r="P160" s="57"/>
      <c r="Q160" s="57"/>
      <c r="R160" s="57"/>
      <c r="S160" s="57"/>
      <c r="T160" s="58"/>
      <c r="U160" s="31"/>
      <c r="V160" s="31"/>
      <c r="W160" s="31"/>
      <c r="X160" s="31"/>
      <c r="Y160" s="31"/>
      <c r="Z160" s="31"/>
      <c r="AA160" s="31"/>
      <c r="AB160" s="31"/>
      <c r="AC160" s="31"/>
      <c r="AD160" s="31"/>
      <c r="AE160" s="31"/>
      <c r="AT160" s="15" t="s">
        <v>202</v>
      </c>
      <c r="AU160" s="15" t="s">
        <v>96</v>
      </c>
    </row>
    <row r="161" spans="2:51" s="13" customFormat="1" ht="12">
      <c r="B161" s="160"/>
      <c r="C161" s="186"/>
      <c r="D161" s="201" t="s">
        <v>257</v>
      </c>
      <c r="E161" s="203" t="s">
        <v>1</v>
      </c>
      <c r="F161" s="204" t="s">
        <v>216</v>
      </c>
      <c r="G161" s="186"/>
      <c r="H161" s="205">
        <v>6</v>
      </c>
      <c r="I161" s="162"/>
      <c r="J161" s="186"/>
      <c r="L161" s="160"/>
      <c r="M161" s="163"/>
      <c r="N161" s="164"/>
      <c r="O161" s="164"/>
      <c r="P161" s="164"/>
      <c r="Q161" s="164"/>
      <c r="R161" s="164"/>
      <c r="S161" s="164"/>
      <c r="T161" s="165"/>
      <c r="AT161" s="161" t="s">
        <v>257</v>
      </c>
      <c r="AU161" s="161" t="s">
        <v>96</v>
      </c>
      <c r="AV161" s="13" t="s">
        <v>96</v>
      </c>
      <c r="AW161" s="13" t="s">
        <v>40</v>
      </c>
      <c r="AX161" s="13" t="s">
        <v>93</v>
      </c>
      <c r="AY161" s="161" t="s">
        <v>195</v>
      </c>
    </row>
    <row r="162" spans="1:65" s="2" customFormat="1" ht="24.2" customHeight="1">
      <c r="A162" s="31"/>
      <c r="B162" s="148"/>
      <c r="C162" s="196" t="s">
        <v>234</v>
      </c>
      <c r="D162" s="196" t="s">
        <v>196</v>
      </c>
      <c r="E162" s="197" t="s">
        <v>345</v>
      </c>
      <c r="F162" s="198" t="s">
        <v>346</v>
      </c>
      <c r="G162" s="199" t="s">
        <v>347</v>
      </c>
      <c r="H162" s="200">
        <v>30</v>
      </c>
      <c r="I162" s="149"/>
      <c r="J162" s="183">
        <f>ROUND(I162*H162,2)</f>
        <v>0</v>
      </c>
      <c r="K162" s="150"/>
      <c r="L162" s="32"/>
      <c r="M162" s="151" t="s">
        <v>1</v>
      </c>
      <c r="N162" s="152" t="s">
        <v>50</v>
      </c>
      <c r="O162" s="57"/>
      <c r="P162" s="153">
        <f>O162*H162</f>
        <v>0</v>
      </c>
      <c r="Q162" s="153">
        <v>0</v>
      </c>
      <c r="R162" s="153">
        <f>Q162*H162</f>
        <v>0</v>
      </c>
      <c r="S162" s="153">
        <v>0</v>
      </c>
      <c r="T162" s="154">
        <f>S162*H162</f>
        <v>0</v>
      </c>
      <c r="U162" s="31"/>
      <c r="V162" s="31"/>
      <c r="W162" s="31"/>
      <c r="X162" s="31"/>
      <c r="Y162" s="31"/>
      <c r="Z162" s="31"/>
      <c r="AA162" s="31"/>
      <c r="AB162" s="31"/>
      <c r="AC162" s="31"/>
      <c r="AD162" s="31"/>
      <c r="AE162" s="31"/>
      <c r="AR162" s="155" t="s">
        <v>208</v>
      </c>
      <c r="AT162" s="155" t="s">
        <v>196</v>
      </c>
      <c r="AU162" s="155" t="s">
        <v>96</v>
      </c>
      <c r="AY162" s="15" t="s">
        <v>195</v>
      </c>
      <c r="BE162" s="156">
        <f>IF(N162="základní",J162,0)</f>
        <v>0</v>
      </c>
      <c r="BF162" s="156">
        <f>IF(N162="snížená",J162,0)</f>
        <v>0</v>
      </c>
      <c r="BG162" s="156">
        <f>IF(N162="zákl. přenesená",J162,0)</f>
        <v>0</v>
      </c>
      <c r="BH162" s="156">
        <f>IF(N162="sníž. přenesená",J162,0)</f>
        <v>0</v>
      </c>
      <c r="BI162" s="156">
        <f>IF(N162="nulová",J162,0)</f>
        <v>0</v>
      </c>
      <c r="BJ162" s="15" t="s">
        <v>93</v>
      </c>
      <c r="BK162" s="156">
        <f>ROUND(I162*H162,2)</f>
        <v>0</v>
      </c>
      <c r="BL162" s="15" t="s">
        <v>208</v>
      </c>
      <c r="BM162" s="155" t="s">
        <v>348</v>
      </c>
    </row>
    <row r="163" spans="1:47" s="2" customFormat="1" ht="19.5">
      <c r="A163" s="31"/>
      <c r="B163" s="32"/>
      <c r="C163" s="184"/>
      <c r="D163" s="201" t="s">
        <v>202</v>
      </c>
      <c r="E163" s="184"/>
      <c r="F163" s="202" t="s">
        <v>349</v>
      </c>
      <c r="G163" s="184"/>
      <c r="H163" s="184"/>
      <c r="I163" s="157"/>
      <c r="J163" s="184"/>
      <c r="K163" s="31"/>
      <c r="L163" s="32"/>
      <c r="M163" s="158"/>
      <c r="N163" s="159"/>
      <c r="O163" s="57"/>
      <c r="P163" s="57"/>
      <c r="Q163" s="57"/>
      <c r="R163" s="57"/>
      <c r="S163" s="57"/>
      <c r="T163" s="58"/>
      <c r="U163" s="31"/>
      <c r="V163" s="31"/>
      <c r="W163" s="31"/>
      <c r="X163" s="31"/>
      <c r="Y163" s="31"/>
      <c r="Z163" s="31"/>
      <c r="AA163" s="31"/>
      <c r="AB163" s="31"/>
      <c r="AC163" s="31"/>
      <c r="AD163" s="31"/>
      <c r="AE163" s="31"/>
      <c r="AT163" s="15" t="s">
        <v>202</v>
      </c>
      <c r="AU163" s="15" t="s">
        <v>96</v>
      </c>
    </row>
    <row r="164" spans="2:51" s="13" customFormat="1" ht="12">
      <c r="B164" s="160"/>
      <c r="C164" s="186"/>
      <c r="D164" s="201" t="s">
        <v>257</v>
      </c>
      <c r="E164" s="203" t="s">
        <v>1</v>
      </c>
      <c r="F164" s="204" t="s">
        <v>979</v>
      </c>
      <c r="G164" s="186"/>
      <c r="H164" s="205">
        <v>30</v>
      </c>
      <c r="I164" s="162"/>
      <c r="J164" s="186"/>
      <c r="L164" s="160"/>
      <c r="M164" s="163"/>
      <c r="N164" s="164"/>
      <c r="O164" s="164"/>
      <c r="P164" s="164"/>
      <c r="Q164" s="164"/>
      <c r="R164" s="164"/>
      <c r="S164" s="164"/>
      <c r="T164" s="165"/>
      <c r="AT164" s="161" t="s">
        <v>257</v>
      </c>
      <c r="AU164" s="161" t="s">
        <v>96</v>
      </c>
      <c r="AV164" s="13" t="s">
        <v>96</v>
      </c>
      <c r="AW164" s="13" t="s">
        <v>40</v>
      </c>
      <c r="AX164" s="13" t="s">
        <v>93</v>
      </c>
      <c r="AY164" s="161" t="s">
        <v>195</v>
      </c>
    </row>
    <row r="165" spans="1:65" s="2" customFormat="1" ht="33" customHeight="1">
      <c r="A165" s="31"/>
      <c r="B165" s="148"/>
      <c r="C165" s="196" t="s">
        <v>239</v>
      </c>
      <c r="D165" s="196" t="s">
        <v>196</v>
      </c>
      <c r="E165" s="197" t="s">
        <v>803</v>
      </c>
      <c r="F165" s="198" t="s">
        <v>804</v>
      </c>
      <c r="G165" s="199" t="s">
        <v>347</v>
      </c>
      <c r="H165" s="200">
        <v>23.784</v>
      </c>
      <c r="I165" s="149"/>
      <c r="J165" s="183">
        <f>ROUND(I165*H165,2)</f>
        <v>0</v>
      </c>
      <c r="K165" s="150"/>
      <c r="L165" s="32"/>
      <c r="M165" s="151" t="s">
        <v>1</v>
      </c>
      <c r="N165" s="152" t="s">
        <v>50</v>
      </c>
      <c r="O165" s="57"/>
      <c r="P165" s="153">
        <f>O165*H165</f>
        <v>0</v>
      </c>
      <c r="Q165" s="153">
        <v>0</v>
      </c>
      <c r="R165" s="153">
        <f>Q165*H165</f>
        <v>0</v>
      </c>
      <c r="S165" s="153">
        <v>0</v>
      </c>
      <c r="T165" s="154">
        <f>S165*H165</f>
        <v>0</v>
      </c>
      <c r="U165" s="31"/>
      <c r="V165" s="31"/>
      <c r="W165" s="31"/>
      <c r="X165" s="31"/>
      <c r="Y165" s="31"/>
      <c r="Z165" s="31"/>
      <c r="AA165" s="31"/>
      <c r="AB165" s="31"/>
      <c r="AC165" s="31"/>
      <c r="AD165" s="31"/>
      <c r="AE165" s="31"/>
      <c r="AR165" s="155" t="s">
        <v>208</v>
      </c>
      <c r="AT165" s="155" t="s">
        <v>196</v>
      </c>
      <c r="AU165" s="155" t="s">
        <v>96</v>
      </c>
      <c r="AY165" s="15" t="s">
        <v>195</v>
      </c>
      <c r="BE165" s="156">
        <f>IF(N165="základní",J165,0)</f>
        <v>0</v>
      </c>
      <c r="BF165" s="156">
        <f>IF(N165="snížená",J165,0)</f>
        <v>0</v>
      </c>
      <c r="BG165" s="156">
        <f>IF(N165="zákl. přenesená",J165,0)</f>
        <v>0</v>
      </c>
      <c r="BH165" s="156">
        <f>IF(N165="sníž. přenesená",J165,0)</f>
        <v>0</v>
      </c>
      <c r="BI165" s="156">
        <f>IF(N165="nulová",J165,0)</f>
        <v>0</v>
      </c>
      <c r="BJ165" s="15" t="s">
        <v>93</v>
      </c>
      <c r="BK165" s="156">
        <f>ROUND(I165*H165,2)</f>
        <v>0</v>
      </c>
      <c r="BL165" s="15" t="s">
        <v>208</v>
      </c>
      <c r="BM165" s="155" t="s">
        <v>805</v>
      </c>
    </row>
    <row r="166" spans="1:47" s="2" customFormat="1" ht="29.25">
      <c r="A166" s="31"/>
      <c r="B166" s="32"/>
      <c r="C166" s="184"/>
      <c r="D166" s="201" t="s">
        <v>202</v>
      </c>
      <c r="E166" s="184"/>
      <c r="F166" s="202" t="s">
        <v>806</v>
      </c>
      <c r="G166" s="184"/>
      <c r="H166" s="184"/>
      <c r="I166" s="157"/>
      <c r="J166" s="184"/>
      <c r="K166" s="31"/>
      <c r="L166" s="32"/>
      <c r="M166" s="158"/>
      <c r="N166" s="159"/>
      <c r="O166" s="57"/>
      <c r="P166" s="57"/>
      <c r="Q166" s="57"/>
      <c r="R166" s="57"/>
      <c r="S166" s="57"/>
      <c r="T166" s="58"/>
      <c r="U166" s="31"/>
      <c r="V166" s="31"/>
      <c r="W166" s="31"/>
      <c r="X166" s="31"/>
      <c r="Y166" s="31"/>
      <c r="Z166" s="31"/>
      <c r="AA166" s="31"/>
      <c r="AB166" s="31"/>
      <c r="AC166" s="31"/>
      <c r="AD166" s="31"/>
      <c r="AE166" s="31"/>
      <c r="AT166" s="15" t="s">
        <v>202</v>
      </c>
      <c r="AU166" s="15" t="s">
        <v>96</v>
      </c>
    </row>
    <row r="167" spans="2:51" s="13" customFormat="1" ht="12">
      <c r="B167" s="160"/>
      <c r="C167" s="186"/>
      <c r="D167" s="201" t="s">
        <v>257</v>
      </c>
      <c r="E167" s="203" t="s">
        <v>1</v>
      </c>
      <c r="F167" s="204" t="s">
        <v>980</v>
      </c>
      <c r="G167" s="186"/>
      <c r="H167" s="205">
        <v>27.6</v>
      </c>
      <c r="I167" s="162"/>
      <c r="J167" s="186"/>
      <c r="L167" s="160"/>
      <c r="M167" s="163"/>
      <c r="N167" s="164"/>
      <c r="O167" s="164"/>
      <c r="P167" s="164"/>
      <c r="Q167" s="164"/>
      <c r="R167" s="164"/>
      <c r="S167" s="164"/>
      <c r="T167" s="165"/>
      <c r="AT167" s="161" t="s">
        <v>257</v>
      </c>
      <c r="AU167" s="161" t="s">
        <v>96</v>
      </c>
      <c r="AV167" s="13" t="s">
        <v>96</v>
      </c>
      <c r="AW167" s="13" t="s">
        <v>40</v>
      </c>
      <c r="AX167" s="13" t="s">
        <v>85</v>
      </c>
      <c r="AY167" s="161" t="s">
        <v>195</v>
      </c>
    </row>
    <row r="168" spans="2:51" s="13" customFormat="1" ht="12">
      <c r="B168" s="160"/>
      <c r="C168" s="186"/>
      <c r="D168" s="201" t="s">
        <v>257</v>
      </c>
      <c r="E168" s="203" t="s">
        <v>1</v>
      </c>
      <c r="F168" s="204" t="s">
        <v>981</v>
      </c>
      <c r="G168" s="186"/>
      <c r="H168" s="205">
        <v>-3.816</v>
      </c>
      <c r="I168" s="162"/>
      <c r="J168" s="186"/>
      <c r="L168" s="160"/>
      <c r="M168" s="163"/>
      <c r="N168" s="164"/>
      <c r="O168" s="164"/>
      <c r="P168" s="164"/>
      <c r="Q168" s="164"/>
      <c r="R168" s="164"/>
      <c r="S168" s="164"/>
      <c r="T168" s="165"/>
      <c r="AT168" s="161" t="s">
        <v>257</v>
      </c>
      <c r="AU168" s="161" t="s">
        <v>96</v>
      </c>
      <c r="AV168" s="13" t="s">
        <v>96</v>
      </c>
      <c r="AW168" s="13" t="s">
        <v>40</v>
      </c>
      <c r="AX168" s="13" t="s">
        <v>85</v>
      </c>
      <c r="AY168" s="161" t="s">
        <v>195</v>
      </c>
    </row>
    <row r="169" spans="1:65" s="2" customFormat="1" ht="37.9" customHeight="1">
      <c r="A169" s="31"/>
      <c r="B169" s="148"/>
      <c r="C169" s="196" t="s">
        <v>245</v>
      </c>
      <c r="D169" s="196" t="s">
        <v>196</v>
      </c>
      <c r="E169" s="197" t="s">
        <v>362</v>
      </c>
      <c r="F169" s="198" t="s">
        <v>363</v>
      </c>
      <c r="G169" s="199" t="s">
        <v>347</v>
      </c>
      <c r="H169" s="200">
        <v>2</v>
      </c>
      <c r="I169" s="149"/>
      <c r="J169" s="183">
        <f>ROUND(I169*H169,2)</f>
        <v>0</v>
      </c>
      <c r="K169" s="150"/>
      <c r="L169" s="32"/>
      <c r="M169" s="151" t="s">
        <v>1</v>
      </c>
      <c r="N169" s="152" t="s">
        <v>50</v>
      </c>
      <c r="O169" s="57"/>
      <c r="P169" s="153">
        <f>O169*H169</f>
        <v>0</v>
      </c>
      <c r="Q169" s="153">
        <v>0</v>
      </c>
      <c r="R169" s="153">
        <f>Q169*H169</f>
        <v>0</v>
      </c>
      <c r="S169" s="153">
        <v>0</v>
      </c>
      <c r="T169" s="154">
        <f>S169*H169</f>
        <v>0</v>
      </c>
      <c r="U169" s="31"/>
      <c r="V169" s="31"/>
      <c r="W169" s="31"/>
      <c r="X169" s="31"/>
      <c r="Y169" s="31"/>
      <c r="Z169" s="31"/>
      <c r="AA169" s="31"/>
      <c r="AB169" s="31"/>
      <c r="AC169" s="31"/>
      <c r="AD169" s="31"/>
      <c r="AE169" s="31"/>
      <c r="AR169" s="155" t="s">
        <v>208</v>
      </c>
      <c r="AT169" s="155" t="s">
        <v>196</v>
      </c>
      <c r="AU169" s="155" t="s">
        <v>96</v>
      </c>
      <c r="AY169" s="15" t="s">
        <v>195</v>
      </c>
      <c r="BE169" s="156">
        <f>IF(N169="základní",J169,0)</f>
        <v>0</v>
      </c>
      <c r="BF169" s="156">
        <f>IF(N169="snížená",J169,0)</f>
        <v>0</v>
      </c>
      <c r="BG169" s="156">
        <f>IF(N169="zákl. přenesená",J169,0)</f>
        <v>0</v>
      </c>
      <c r="BH169" s="156">
        <f>IF(N169="sníž. přenesená",J169,0)</f>
        <v>0</v>
      </c>
      <c r="BI169" s="156">
        <f>IF(N169="nulová",J169,0)</f>
        <v>0</v>
      </c>
      <c r="BJ169" s="15" t="s">
        <v>93</v>
      </c>
      <c r="BK169" s="156">
        <f>ROUND(I169*H169,2)</f>
        <v>0</v>
      </c>
      <c r="BL169" s="15" t="s">
        <v>208</v>
      </c>
      <c r="BM169" s="155" t="s">
        <v>364</v>
      </c>
    </row>
    <row r="170" spans="1:47" s="2" customFormat="1" ht="39">
      <c r="A170" s="31"/>
      <c r="B170" s="32"/>
      <c r="C170" s="184"/>
      <c r="D170" s="201" t="s">
        <v>202</v>
      </c>
      <c r="E170" s="184"/>
      <c r="F170" s="202" t="s">
        <v>365</v>
      </c>
      <c r="G170" s="184"/>
      <c r="H170" s="184"/>
      <c r="I170" s="157"/>
      <c r="J170" s="184"/>
      <c r="K170" s="31"/>
      <c r="L170" s="32"/>
      <c r="M170" s="158"/>
      <c r="N170" s="159"/>
      <c r="O170" s="57"/>
      <c r="P170" s="57"/>
      <c r="Q170" s="57"/>
      <c r="R170" s="57"/>
      <c r="S170" s="57"/>
      <c r="T170" s="58"/>
      <c r="U170" s="31"/>
      <c r="V170" s="31"/>
      <c r="W170" s="31"/>
      <c r="X170" s="31"/>
      <c r="Y170" s="31"/>
      <c r="Z170" s="31"/>
      <c r="AA170" s="31"/>
      <c r="AB170" s="31"/>
      <c r="AC170" s="31"/>
      <c r="AD170" s="31"/>
      <c r="AE170" s="31"/>
      <c r="AT170" s="15" t="s">
        <v>202</v>
      </c>
      <c r="AU170" s="15" t="s">
        <v>96</v>
      </c>
    </row>
    <row r="171" spans="2:51" s="13" customFormat="1" ht="12">
      <c r="B171" s="160"/>
      <c r="C171" s="186"/>
      <c r="D171" s="201" t="s">
        <v>257</v>
      </c>
      <c r="E171" s="203" t="s">
        <v>1</v>
      </c>
      <c r="F171" s="204" t="s">
        <v>96</v>
      </c>
      <c r="G171" s="186"/>
      <c r="H171" s="205">
        <v>2</v>
      </c>
      <c r="I171" s="162"/>
      <c r="J171" s="186"/>
      <c r="L171" s="160"/>
      <c r="M171" s="163"/>
      <c r="N171" s="164"/>
      <c r="O171" s="164"/>
      <c r="P171" s="164"/>
      <c r="Q171" s="164"/>
      <c r="R171" s="164"/>
      <c r="S171" s="164"/>
      <c r="T171" s="165"/>
      <c r="AT171" s="161" t="s">
        <v>257</v>
      </c>
      <c r="AU171" s="161" t="s">
        <v>96</v>
      </c>
      <c r="AV171" s="13" t="s">
        <v>96</v>
      </c>
      <c r="AW171" s="13" t="s">
        <v>40</v>
      </c>
      <c r="AX171" s="13" t="s">
        <v>93</v>
      </c>
      <c r="AY171" s="161" t="s">
        <v>195</v>
      </c>
    </row>
    <row r="172" spans="1:65" s="2" customFormat="1" ht="33" customHeight="1">
      <c r="A172" s="31"/>
      <c r="B172" s="148"/>
      <c r="C172" s="196" t="s">
        <v>253</v>
      </c>
      <c r="D172" s="196" t="s">
        <v>196</v>
      </c>
      <c r="E172" s="197" t="s">
        <v>809</v>
      </c>
      <c r="F172" s="198" t="s">
        <v>810</v>
      </c>
      <c r="G172" s="199" t="s">
        <v>347</v>
      </c>
      <c r="H172" s="200">
        <v>34.426</v>
      </c>
      <c r="I172" s="149"/>
      <c r="J172" s="183">
        <f>ROUND(I172*H172,2)</f>
        <v>0</v>
      </c>
      <c r="K172" s="150"/>
      <c r="L172" s="32"/>
      <c r="M172" s="151" t="s">
        <v>1</v>
      </c>
      <c r="N172" s="152" t="s">
        <v>50</v>
      </c>
      <c r="O172" s="57"/>
      <c r="P172" s="153">
        <f>O172*H172</f>
        <v>0</v>
      </c>
      <c r="Q172" s="153">
        <v>0</v>
      </c>
      <c r="R172" s="153">
        <f>Q172*H172</f>
        <v>0</v>
      </c>
      <c r="S172" s="153">
        <v>0</v>
      </c>
      <c r="T172" s="154">
        <f>S172*H172</f>
        <v>0</v>
      </c>
      <c r="U172" s="31"/>
      <c r="V172" s="31"/>
      <c r="W172" s="31"/>
      <c r="X172" s="31"/>
      <c r="Y172" s="31"/>
      <c r="Z172" s="31"/>
      <c r="AA172" s="31"/>
      <c r="AB172" s="31"/>
      <c r="AC172" s="31"/>
      <c r="AD172" s="31"/>
      <c r="AE172" s="31"/>
      <c r="AR172" s="155" t="s">
        <v>208</v>
      </c>
      <c r="AT172" s="155" t="s">
        <v>196</v>
      </c>
      <c r="AU172" s="155" t="s">
        <v>96</v>
      </c>
      <c r="AY172" s="15" t="s">
        <v>195</v>
      </c>
      <c r="BE172" s="156">
        <f>IF(N172="základní",J172,0)</f>
        <v>0</v>
      </c>
      <c r="BF172" s="156">
        <f>IF(N172="snížená",J172,0)</f>
        <v>0</v>
      </c>
      <c r="BG172" s="156">
        <f>IF(N172="zákl. přenesená",J172,0)</f>
        <v>0</v>
      </c>
      <c r="BH172" s="156">
        <f>IF(N172="sníž. přenesená",J172,0)</f>
        <v>0</v>
      </c>
      <c r="BI172" s="156">
        <f>IF(N172="nulová",J172,0)</f>
        <v>0</v>
      </c>
      <c r="BJ172" s="15" t="s">
        <v>93</v>
      </c>
      <c r="BK172" s="156">
        <f>ROUND(I172*H172,2)</f>
        <v>0</v>
      </c>
      <c r="BL172" s="15" t="s">
        <v>208</v>
      </c>
      <c r="BM172" s="155" t="s">
        <v>811</v>
      </c>
    </row>
    <row r="173" spans="1:47" s="2" customFormat="1" ht="29.25">
      <c r="A173" s="31"/>
      <c r="B173" s="32"/>
      <c r="C173" s="184"/>
      <c r="D173" s="201" t="s">
        <v>202</v>
      </c>
      <c r="E173" s="184"/>
      <c r="F173" s="202" t="s">
        <v>812</v>
      </c>
      <c r="G173" s="184"/>
      <c r="H173" s="184"/>
      <c r="I173" s="157"/>
      <c r="J173" s="184"/>
      <c r="K173" s="31"/>
      <c r="L173" s="32"/>
      <c r="M173" s="158"/>
      <c r="N173" s="159"/>
      <c r="O173" s="57"/>
      <c r="P173" s="57"/>
      <c r="Q173" s="57"/>
      <c r="R173" s="57"/>
      <c r="S173" s="57"/>
      <c r="T173" s="58"/>
      <c r="U173" s="31"/>
      <c r="V173" s="31"/>
      <c r="W173" s="31"/>
      <c r="X173" s="31"/>
      <c r="Y173" s="31"/>
      <c r="Z173" s="31"/>
      <c r="AA173" s="31"/>
      <c r="AB173" s="31"/>
      <c r="AC173" s="31"/>
      <c r="AD173" s="31"/>
      <c r="AE173" s="31"/>
      <c r="AT173" s="15" t="s">
        <v>202</v>
      </c>
      <c r="AU173" s="15" t="s">
        <v>96</v>
      </c>
    </row>
    <row r="174" spans="2:51" s="13" customFormat="1" ht="22.5">
      <c r="B174" s="160"/>
      <c r="C174" s="186"/>
      <c r="D174" s="201" t="s">
        <v>257</v>
      </c>
      <c r="E174" s="203" t="s">
        <v>1</v>
      </c>
      <c r="F174" s="204" t="s">
        <v>982</v>
      </c>
      <c r="G174" s="186"/>
      <c r="H174" s="205">
        <v>40.15</v>
      </c>
      <c r="I174" s="162"/>
      <c r="J174" s="186"/>
      <c r="L174" s="160"/>
      <c r="M174" s="163"/>
      <c r="N174" s="164"/>
      <c r="O174" s="164"/>
      <c r="P174" s="164"/>
      <c r="Q174" s="164"/>
      <c r="R174" s="164"/>
      <c r="S174" s="164"/>
      <c r="T174" s="165"/>
      <c r="AT174" s="161" t="s">
        <v>257</v>
      </c>
      <c r="AU174" s="161" t="s">
        <v>96</v>
      </c>
      <c r="AV174" s="13" t="s">
        <v>96</v>
      </c>
      <c r="AW174" s="13" t="s">
        <v>40</v>
      </c>
      <c r="AX174" s="13" t="s">
        <v>85</v>
      </c>
      <c r="AY174" s="161" t="s">
        <v>195</v>
      </c>
    </row>
    <row r="175" spans="2:51" s="13" customFormat="1" ht="12">
      <c r="B175" s="160"/>
      <c r="C175" s="186"/>
      <c r="D175" s="201" t="s">
        <v>257</v>
      </c>
      <c r="E175" s="203" t="s">
        <v>1</v>
      </c>
      <c r="F175" s="204" t="s">
        <v>983</v>
      </c>
      <c r="G175" s="186"/>
      <c r="H175" s="205">
        <v>-5.724</v>
      </c>
      <c r="I175" s="162"/>
      <c r="J175" s="186"/>
      <c r="L175" s="160"/>
      <c r="M175" s="163"/>
      <c r="N175" s="164"/>
      <c r="O175" s="164"/>
      <c r="P175" s="164"/>
      <c r="Q175" s="164"/>
      <c r="R175" s="164"/>
      <c r="S175" s="164"/>
      <c r="T175" s="165"/>
      <c r="AT175" s="161" t="s">
        <v>257</v>
      </c>
      <c r="AU175" s="161" t="s">
        <v>96</v>
      </c>
      <c r="AV175" s="13" t="s">
        <v>96</v>
      </c>
      <c r="AW175" s="13" t="s">
        <v>40</v>
      </c>
      <c r="AX175" s="13" t="s">
        <v>85</v>
      </c>
      <c r="AY175" s="161" t="s">
        <v>195</v>
      </c>
    </row>
    <row r="176" spans="1:65" s="2" customFormat="1" ht="21.75" customHeight="1">
      <c r="A176" s="31"/>
      <c r="B176" s="148"/>
      <c r="C176" s="196" t="s">
        <v>260</v>
      </c>
      <c r="D176" s="196" t="s">
        <v>196</v>
      </c>
      <c r="E176" s="197" t="s">
        <v>815</v>
      </c>
      <c r="F176" s="198" t="s">
        <v>816</v>
      </c>
      <c r="G176" s="199" t="s">
        <v>296</v>
      </c>
      <c r="H176" s="200">
        <v>120</v>
      </c>
      <c r="I176" s="149"/>
      <c r="J176" s="183">
        <f>ROUND(I176*H176,2)</f>
        <v>0</v>
      </c>
      <c r="K176" s="150"/>
      <c r="L176" s="32"/>
      <c r="M176" s="151" t="s">
        <v>1</v>
      </c>
      <c r="N176" s="152" t="s">
        <v>50</v>
      </c>
      <c r="O176" s="57"/>
      <c r="P176" s="153">
        <f>O176*H176</f>
        <v>0</v>
      </c>
      <c r="Q176" s="153">
        <v>0.00084</v>
      </c>
      <c r="R176" s="153">
        <f>Q176*H176</f>
        <v>0.1008</v>
      </c>
      <c r="S176" s="153">
        <v>0</v>
      </c>
      <c r="T176" s="154">
        <f>S176*H176</f>
        <v>0</v>
      </c>
      <c r="U176" s="31"/>
      <c r="V176" s="31"/>
      <c r="W176" s="31"/>
      <c r="X176" s="31"/>
      <c r="Y176" s="31"/>
      <c r="Z176" s="31"/>
      <c r="AA176" s="31"/>
      <c r="AB176" s="31"/>
      <c r="AC176" s="31"/>
      <c r="AD176" s="31"/>
      <c r="AE176" s="31"/>
      <c r="AR176" s="155" t="s">
        <v>208</v>
      </c>
      <c r="AT176" s="155" t="s">
        <v>196</v>
      </c>
      <c r="AU176" s="155" t="s">
        <v>96</v>
      </c>
      <c r="AY176" s="15" t="s">
        <v>195</v>
      </c>
      <c r="BE176" s="156">
        <f>IF(N176="základní",J176,0)</f>
        <v>0</v>
      </c>
      <c r="BF176" s="156">
        <f>IF(N176="snížená",J176,0)</f>
        <v>0</v>
      </c>
      <c r="BG176" s="156">
        <f>IF(N176="zákl. přenesená",J176,0)</f>
        <v>0</v>
      </c>
      <c r="BH176" s="156">
        <f>IF(N176="sníž. přenesená",J176,0)</f>
        <v>0</v>
      </c>
      <c r="BI176" s="156">
        <f>IF(N176="nulová",J176,0)</f>
        <v>0</v>
      </c>
      <c r="BJ176" s="15" t="s">
        <v>93</v>
      </c>
      <c r="BK176" s="156">
        <f>ROUND(I176*H176,2)</f>
        <v>0</v>
      </c>
      <c r="BL176" s="15" t="s">
        <v>208</v>
      </c>
      <c r="BM176" s="155" t="s">
        <v>817</v>
      </c>
    </row>
    <row r="177" spans="1:47" s="2" customFormat="1" ht="29.25">
      <c r="A177" s="31"/>
      <c r="B177" s="32"/>
      <c r="C177" s="184"/>
      <c r="D177" s="201" t="s">
        <v>202</v>
      </c>
      <c r="E177" s="184"/>
      <c r="F177" s="202" t="s">
        <v>818</v>
      </c>
      <c r="G177" s="184"/>
      <c r="H177" s="184"/>
      <c r="I177" s="157"/>
      <c r="J177" s="184"/>
      <c r="K177" s="31"/>
      <c r="L177" s="32"/>
      <c r="M177" s="158"/>
      <c r="N177" s="159"/>
      <c r="O177" s="57"/>
      <c r="P177" s="57"/>
      <c r="Q177" s="57"/>
      <c r="R177" s="57"/>
      <c r="S177" s="57"/>
      <c r="T177" s="58"/>
      <c r="U177" s="31"/>
      <c r="V177" s="31"/>
      <c r="W177" s="31"/>
      <c r="X177" s="31"/>
      <c r="Y177" s="31"/>
      <c r="Z177" s="31"/>
      <c r="AA177" s="31"/>
      <c r="AB177" s="31"/>
      <c r="AC177" s="31"/>
      <c r="AD177" s="31"/>
      <c r="AE177" s="31"/>
      <c r="AT177" s="15" t="s">
        <v>202</v>
      </c>
      <c r="AU177" s="15" t="s">
        <v>96</v>
      </c>
    </row>
    <row r="178" spans="2:51" s="13" customFormat="1" ht="12">
      <c r="B178" s="160"/>
      <c r="C178" s="186"/>
      <c r="D178" s="201" t="s">
        <v>257</v>
      </c>
      <c r="E178" s="203" t="s">
        <v>1</v>
      </c>
      <c r="F178" s="204" t="s">
        <v>984</v>
      </c>
      <c r="G178" s="186"/>
      <c r="H178" s="205">
        <v>120</v>
      </c>
      <c r="I178" s="162"/>
      <c r="J178" s="186"/>
      <c r="L178" s="160"/>
      <c r="M178" s="163"/>
      <c r="N178" s="164"/>
      <c r="O178" s="164"/>
      <c r="P178" s="164"/>
      <c r="Q178" s="164"/>
      <c r="R178" s="164"/>
      <c r="S178" s="164"/>
      <c r="T178" s="165"/>
      <c r="AT178" s="161" t="s">
        <v>257</v>
      </c>
      <c r="AU178" s="161" t="s">
        <v>96</v>
      </c>
      <c r="AV178" s="13" t="s">
        <v>96</v>
      </c>
      <c r="AW178" s="13" t="s">
        <v>40</v>
      </c>
      <c r="AX178" s="13" t="s">
        <v>93</v>
      </c>
      <c r="AY178" s="161" t="s">
        <v>195</v>
      </c>
    </row>
    <row r="179" spans="1:65" s="2" customFormat="1" ht="21.75" customHeight="1">
      <c r="A179" s="31"/>
      <c r="B179" s="148"/>
      <c r="C179" s="196" t="s">
        <v>8</v>
      </c>
      <c r="D179" s="196" t="s">
        <v>196</v>
      </c>
      <c r="E179" s="197" t="s">
        <v>985</v>
      </c>
      <c r="F179" s="198" t="s">
        <v>986</v>
      </c>
      <c r="G179" s="199" t="s">
        <v>296</v>
      </c>
      <c r="H179" s="200">
        <v>18</v>
      </c>
      <c r="I179" s="149"/>
      <c r="J179" s="183">
        <f>ROUND(I179*H179,2)</f>
        <v>0</v>
      </c>
      <c r="K179" s="150"/>
      <c r="L179" s="32"/>
      <c r="M179" s="151" t="s">
        <v>1</v>
      </c>
      <c r="N179" s="152" t="s">
        <v>50</v>
      </c>
      <c r="O179" s="57"/>
      <c r="P179" s="153">
        <f>O179*H179</f>
        <v>0</v>
      </c>
      <c r="Q179" s="153">
        <v>0.00085</v>
      </c>
      <c r="R179" s="153">
        <f>Q179*H179</f>
        <v>0.0153</v>
      </c>
      <c r="S179" s="153">
        <v>0</v>
      </c>
      <c r="T179" s="154">
        <f>S179*H179</f>
        <v>0</v>
      </c>
      <c r="U179" s="31"/>
      <c r="V179" s="31"/>
      <c r="W179" s="31"/>
      <c r="X179" s="31"/>
      <c r="Y179" s="31"/>
      <c r="Z179" s="31"/>
      <c r="AA179" s="31"/>
      <c r="AB179" s="31"/>
      <c r="AC179" s="31"/>
      <c r="AD179" s="31"/>
      <c r="AE179" s="31"/>
      <c r="AR179" s="155" t="s">
        <v>208</v>
      </c>
      <c r="AT179" s="155" t="s">
        <v>196</v>
      </c>
      <c r="AU179" s="155" t="s">
        <v>96</v>
      </c>
      <c r="AY179" s="15" t="s">
        <v>195</v>
      </c>
      <c r="BE179" s="156">
        <f>IF(N179="základní",J179,0)</f>
        <v>0</v>
      </c>
      <c r="BF179" s="156">
        <f>IF(N179="snížená",J179,0)</f>
        <v>0</v>
      </c>
      <c r="BG179" s="156">
        <f>IF(N179="zákl. přenesená",J179,0)</f>
        <v>0</v>
      </c>
      <c r="BH179" s="156">
        <f>IF(N179="sníž. přenesená",J179,0)</f>
        <v>0</v>
      </c>
      <c r="BI179" s="156">
        <f>IF(N179="nulová",J179,0)</f>
        <v>0</v>
      </c>
      <c r="BJ179" s="15" t="s">
        <v>93</v>
      </c>
      <c r="BK179" s="156">
        <f>ROUND(I179*H179,2)</f>
        <v>0</v>
      </c>
      <c r="BL179" s="15" t="s">
        <v>208</v>
      </c>
      <c r="BM179" s="155" t="s">
        <v>987</v>
      </c>
    </row>
    <row r="180" spans="1:47" s="2" customFormat="1" ht="29.25">
      <c r="A180" s="31"/>
      <c r="B180" s="32"/>
      <c r="C180" s="184"/>
      <c r="D180" s="201" t="s">
        <v>202</v>
      </c>
      <c r="E180" s="184"/>
      <c r="F180" s="202" t="s">
        <v>988</v>
      </c>
      <c r="G180" s="184"/>
      <c r="H180" s="184"/>
      <c r="I180" s="157"/>
      <c r="J180" s="184"/>
      <c r="K180" s="31"/>
      <c r="L180" s="32"/>
      <c r="M180" s="158"/>
      <c r="N180" s="159"/>
      <c r="O180" s="57"/>
      <c r="P180" s="57"/>
      <c r="Q180" s="57"/>
      <c r="R180" s="57"/>
      <c r="S180" s="57"/>
      <c r="T180" s="58"/>
      <c r="U180" s="31"/>
      <c r="V180" s="31"/>
      <c r="W180" s="31"/>
      <c r="X180" s="31"/>
      <c r="Y180" s="31"/>
      <c r="Z180" s="31"/>
      <c r="AA180" s="31"/>
      <c r="AB180" s="31"/>
      <c r="AC180" s="31"/>
      <c r="AD180" s="31"/>
      <c r="AE180" s="31"/>
      <c r="AT180" s="15" t="s">
        <v>202</v>
      </c>
      <c r="AU180" s="15" t="s">
        <v>96</v>
      </c>
    </row>
    <row r="181" spans="2:51" s="13" customFormat="1" ht="12">
      <c r="B181" s="160"/>
      <c r="C181" s="186"/>
      <c r="D181" s="201" t="s">
        <v>257</v>
      </c>
      <c r="E181" s="203" t="s">
        <v>1</v>
      </c>
      <c r="F181" s="204" t="s">
        <v>989</v>
      </c>
      <c r="G181" s="186"/>
      <c r="H181" s="205">
        <v>18</v>
      </c>
      <c r="I181" s="162"/>
      <c r="J181" s="186"/>
      <c r="L181" s="160"/>
      <c r="M181" s="163"/>
      <c r="N181" s="164"/>
      <c r="O181" s="164"/>
      <c r="P181" s="164"/>
      <c r="Q181" s="164"/>
      <c r="R181" s="164"/>
      <c r="S181" s="164"/>
      <c r="T181" s="165"/>
      <c r="AT181" s="161" t="s">
        <v>257</v>
      </c>
      <c r="AU181" s="161" t="s">
        <v>96</v>
      </c>
      <c r="AV181" s="13" t="s">
        <v>96</v>
      </c>
      <c r="AW181" s="13" t="s">
        <v>40</v>
      </c>
      <c r="AX181" s="13" t="s">
        <v>93</v>
      </c>
      <c r="AY181" s="161" t="s">
        <v>195</v>
      </c>
    </row>
    <row r="182" spans="1:65" s="2" customFormat="1" ht="24.2" customHeight="1">
      <c r="A182" s="31"/>
      <c r="B182" s="148"/>
      <c r="C182" s="196" t="s">
        <v>269</v>
      </c>
      <c r="D182" s="196" t="s">
        <v>196</v>
      </c>
      <c r="E182" s="197" t="s">
        <v>820</v>
      </c>
      <c r="F182" s="198" t="s">
        <v>821</v>
      </c>
      <c r="G182" s="199" t="s">
        <v>296</v>
      </c>
      <c r="H182" s="200">
        <v>120</v>
      </c>
      <c r="I182" s="149"/>
      <c r="J182" s="183">
        <f>ROUND(I182*H182,2)</f>
        <v>0</v>
      </c>
      <c r="K182" s="150"/>
      <c r="L182" s="32"/>
      <c r="M182" s="151" t="s">
        <v>1</v>
      </c>
      <c r="N182" s="152" t="s">
        <v>50</v>
      </c>
      <c r="O182" s="57"/>
      <c r="P182" s="153">
        <f>O182*H182</f>
        <v>0</v>
      </c>
      <c r="Q182" s="153">
        <v>0</v>
      </c>
      <c r="R182" s="153">
        <f>Q182*H182</f>
        <v>0</v>
      </c>
      <c r="S182" s="153">
        <v>0</v>
      </c>
      <c r="T182" s="154">
        <f>S182*H182</f>
        <v>0</v>
      </c>
      <c r="U182" s="31"/>
      <c r="V182" s="31"/>
      <c r="W182" s="31"/>
      <c r="X182" s="31"/>
      <c r="Y182" s="31"/>
      <c r="Z182" s="31"/>
      <c r="AA182" s="31"/>
      <c r="AB182" s="31"/>
      <c r="AC182" s="31"/>
      <c r="AD182" s="31"/>
      <c r="AE182" s="31"/>
      <c r="AR182" s="155" t="s">
        <v>208</v>
      </c>
      <c r="AT182" s="155" t="s">
        <v>196</v>
      </c>
      <c r="AU182" s="155" t="s">
        <v>96</v>
      </c>
      <c r="AY182" s="15" t="s">
        <v>195</v>
      </c>
      <c r="BE182" s="156">
        <f>IF(N182="základní",J182,0)</f>
        <v>0</v>
      </c>
      <c r="BF182" s="156">
        <f>IF(N182="snížená",J182,0)</f>
        <v>0</v>
      </c>
      <c r="BG182" s="156">
        <f>IF(N182="zákl. přenesená",J182,0)</f>
        <v>0</v>
      </c>
      <c r="BH182" s="156">
        <f>IF(N182="sníž. přenesená",J182,0)</f>
        <v>0</v>
      </c>
      <c r="BI182" s="156">
        <f>IF(N182="nulová",J182,0)</f>
        <v>0</v>
      </c>
      <c r="BJ182" s="15" t="s">
        <v>93</v>
      </c>
      <c r="BK182" s="156">
        <f>ROUND(I182*H182,2)</f>
        <v>0</v>
      </c>
      <c r="BL182" s="15" t="s">
        <v>208</v>
      </c>
      <c r="BM182" s="155" t="s">
        <v>822</v>
      </c>
    </row>
    <row r="183" spans="1:47" s="2" customFormat="1" ht="29.25">
      <c r="A183" s="31"/>
      <c r="B183" s="32"/>
      <c r="C183" s="184"/>
      <c r="D183" s="201" t="s">
        <v>202</v>
      </c>
      <c r="E183" s="184"/>
      <c r="F183" s="202" t="s">
        <v>823</v>
      </c>
      <c r="G183" s="184"/>
      <c r="H183" s="184"/>
      <c r="I183" s="157"/>
      <c r="J183" s="184"/>
      <c r="K183" s="31"/>
      <c r="L183" s="32"/>
      <c r="M183" s="158"/>
      <c r="N183" s="159"/>
      <c r="O183" s="57"/>
      <c r="P183" s="57"/>
      <c r="Q183" s="57"/>
      <c r="R183" s="57"/>
      <c r="S183" s="57"/>
      <c r="T183" s="58"/>
      <c r="U183" s="31"/>
      <c r="V183" s="31"/>
      <c r="W183" s="31"/>
      <c r="X183" s="31"/>
      <c r="Y183" s="31"/>
      <c r="Z183" s="31"/>
      <c r="AA183" s="31"/>
      <c r="AB183" s="31"/>
      <c r="AC183" s="31"/>
      <c r="AD183" s="31"/>
      <c r="AE183" s="31"/>
      <c r="AT183" s="15" t="s">
        <v>202</v>
      </c>
      <c r="AU183" s="15" t="s">
        <v>96</v>
      </c>
    </row>
    <row r="184" spans="2:51" s="13" customFormat="1" ht="12">
      <c r="B184" s="160"/>
      <c r="C184" s="186"/>
      <c r="D184" s="201" t="s">
        <v>257</v>
      </c>
      <c r="E184" s="203" t="s">
        <v>1</v>
      </c>
      <c r="F184" s="204" t="s">
        <v>984</v>
      </c>
      <c r="G184" s="186"/>
      <c r="H184" s="205">
        <v>120</v>
      </c>
      <c r="I184" s="162"/>
      <c r="J184" s="186"/>
      <c r="L184" s="160"/>
      <c r="M184" s="163"/>
      <c r="N184" s="164"/>
      <c r="O184" s="164"/>
      <c r="P184" s="164"/>
      <c r="Q184" s="164"/>
      <c r="R184" s="164"/>
      <c r="S184" s="164"/>
      <c r="T184" s="165"/>
      <c r="AT184" s="161" t="s">
        <v>257</v>
      </c>
      <c r="AU184" s="161" t="s">
        <v>96</v>
      </c>
      <c r="AV184" s="13" t="s">
        <v>96</v>
      </c>
      <c r="AW184" s="13" t="s">
        <v>40</v>
      </c>
      <c r="AX184" s="13" t="s">
        <v>93</v>
      </c>
      <c r="AY184" s="161" t="s">
        <v>195</v>
      </c>
    </row>
    <row r="185" spans="1:65" s="2" customFormat="1" ht="24.2" customHeight="1">
      <c r="A185" s="31"/>
      <c r="B185" s="148"/>
      <c r="C185" s="196" t="s">
        <v>383</v>
      </c>
      <c r="D185" s="196" t="s">
        <v>196</v>
      </c>
      <c r="E185" s="197" t="s">
        <v>990</v>
      </c>
      <c r="F185" s="198" t="s">
        <v>991</v>
      </c>
      <c r="G185" s="199" t="s">
        <v>296</v>
      </c>
      <c r="H185" s="200">
        <v>18</v>
      </c>
      <c r="I185" s="149"/>
      <c r="J185" s="183">
        <f>ROUND(I185*H185,2)</f>
        <v>0</v>
      </c>
      <c r="K185" s="150"/>
      <c r="L185" s="32"/>
      <c r="M185" s="151" t="s">
        <v>1</v>
      </c>
      <c r="N185" s="152" t="s">
        <v>50</v>
      </c>
      <c r="O185" s="57"/>
      <c r="P185" s="153">
        <f>O185*H185</f>
        <v>0</v>
      </c>
      <c r="Q185" s="153">
        <v>0</v>
      </c>
      <c r="R185" s="153">
        <f>Q185*H185</f>
        <v>0</v>
      </c>
      <c r="S185" s="153">
        <v>0</v>
      </c>
      <c r="T185" s="154">
        <f>S185*H185</f>
        <v>0</v>
      </c>
      <c r="U185" s="31"/>
      <c r="V185" s="31"/>
      <c r="W185" s="31"/>
      <c r="X185" s="31"/>
      <c r="Y185" s="31"/>
      <c r="Z185" s="31"/>
      <c r="AA185" s="31"/>
      <c r="AB185" s="31"/>
      <c r="AC185" s="31"/>
      <c r="AD185" s="31"/>
      <c r="AE185" s="31"/>
      <c r="AR185" s="155" t="s">
        <v>208</v>
      </c>
      <c r="AT185" s="155" t="s">
        <v>196</v>
      </c>
      <c r="AU185" s="155" t="s">
        <v>96</v>
      </c>
      <c r="AY185" s="15" t="s">
        <v>195</v>
      </c>
      <c r="BE185" s="156">
        <f>IF(N185="základní",J185,0)</f>
        <v>0</v>
      </c>
      <c r="BF185" s="156">
        <f>IF(N185="snížená",J185,0)</f>
        <v>0</v>
      </c>
      <c r="BG185" s="156">
        <f>IF(N185="zákl. přenesená",J185,0)</f>
        <v>0</v>
      </c>
      <c r="BH185" s="156">
        <f>IF(N185="sníž. přenesená",J185,0)</f>
        <v>0</v>
      </c>
      <c r="BI185" s="156">
        <f>IF(N185="nulová",J185,0)</f>
        <v>0</v>
      </c>
      <c r="BJ185" s="15" t="s">
        <v>93</v>
      </c>
      <c r="BK185" s="156">
        <f>ROUND(I185*H185,2)</f>
        <v>0</v>
      </c>
      <c r="BL185" s="15" t="s">
        <v>208</v>
      </c>
      <c r="BM185" s="155" t="s">
        <v>992</v>
      </c>
    </row>
    <row r="186" spans="1:47" s="2" customFormat="1" ht="29.25">
      <c r="A186" s="31"/>
      <c r="B186" s="32"/>
      <c r="C186" s="184"/>
      <c r="D186" s="201" t="s">
        <v>202</v>
      </c>
      <c r="E186" s="184"/>
      <c r="F186" s="202" t="s">
        <v>993</v>
      </c>
      <c r="G186" s="184"/>
      <c r="H186" s="184"/>
      <c r="I186" s="157"/>
      <c r="J186" s="184"/>
      <c r="K186" s="31"/>
      <c r="L186" s="32"/>
      <c r="M186" s="158"/>
      <c r="N186" s="159"/>
      <c r="O186" s="57"/>
      <c r="P186" s="57"/>
      <c r="Q186" s="57"/>
      <c r="R186" s="57"/>
      <c r="S186" s="57"/>
      <c r="T186" s="58"/>
      <c r="U186" s="31"/>
      <c r="V186" s="31"/>
      <c r="W186" s="31"/>
      <c r="X186" s="31"/>
      <c r="Y186" s="31"/>
      <c r="Z186" s="31"/>
      <c r="AA186" s="31"/>
      <c r="AB186" s="31"/>
      <c r="AC186" s="31"/>
      <c r="AD186" s="31"/>
      <c r="AE186" s="31"/>
      <c r="AT186" s="15" t="s">
        <v>202</v>
      </c>
      <c r="AU186" s="15" t="s">
        <v>96</v>
      </c>
    </row>
    <row r="187" spans="2:51" s="13" customFormat="1" ht="12">
      <c r="B187" s="160"/>
      <c r="C187" s="186"/>
      <c r="D187" s="201" t="s">
        <v>257</v>
      </c>
      <c r="E187" s="203" t="s">
        <v>1</v>
      </c>
      <c r="F187" s="204" t="s">
        <v>989</v>
      </c>
      <c r="G187" s="186"/>
      <c r="H187" s="205">
        <v>18</v>
      </c>
      <c r="I187" s="162"/>
      <c r="J187" s="186"/>
      <c r="L187" s="160"/>
      <c r="M187" s="163"/>
      <c r="N187" s="164"/>
      <c r="O187" s="164"/>
      <c r="P187" s="164"/>
      <c r="Q187" s="164"/>
      <c r="R187" s="164"/>
      <c r="S187" s="164"/>
      <c r="T187" s="165"/>
      <c r="AT187" s="161" t="s">
        <v>257</v>
      </c>
      <c r="AU187" s="161" t="s">
        <v>96</v>
      </c>
      <c r="AV187" s="13" t="s">
        <v>96</v>
      </c>
      <c r="AW187" s="13" t="s">
        <v>40</v>
      </c>
      <c r="AX187" s="13" t="s">
        <v>93</v>
      </c>
      <c r="AY187" s="161" t="s">
        <v>195</v>
      </c>
    </row>
    <row r="188" spans="1:65" s="2" customFormat="1" ht="24.2" customHeight="1">
      <c r="A188" s="31"/>
      <c r="B188" s="148"/>
      <c r="C188" s="196" t="s">
        <v>388</v>
      </c>
      <c r="D188" s="196" t="s">
        <v>196</v>
      </c>
      <c r="E188" s="197" t="s">
        <v>389</v>
      </c>
      <c r="F188" s="198" t="s">
        <v>390</v>
      </c>
      <c r="G188" s="199" t="s">
        <v>347</v>
      </c>
      <c r="H188" s="200">
        <v>119.67</v>
      </c>
      <c r="I188" s="149"/>
      <c r="J188" s="183">
        <f>ROUND(I188*H188,2)</f>
        <v>0</v>
      </c>
      <c r="K188" s="150"/>
      <c r="L188" s="32"/>
      <c r="M188" s="151" t="s">
        <v>1</v>
      </c>
      <c r="N188" s="152" t="s">
        <v>50</v>
      </c>
      <c r="O188" s="57"/>
      <c r="P188" s="153">
        <f>O188*H188</f>
        <v>0</v>
      </c>
      <c r="Q188" s="153">
        <v>0</v>
      </c>
      <c r="R188" s="153">
        <f>Q188*H188</f>
        <v>0</v>
      </c>
      <c r="S188" s="153">
        <v>0</v>
      </c>
      <c r="T188" s="154">
        <f>S188*H188</f>
        <v>0</v>
      </c>
      <c r="U188" s="31"/>
      <c r="V188" s="31"/>
      <c r="W188" s="31"/>
      <c r="X188" s="31"/>
      <c r="Y188" s="31"/>
      <c r="Z188" s="31"/>
      <c r="AA188" s="31"/>
      <c r="AB188" s="31"/>
      <c r="AC188" s="31"/>
      <c r="AD188" s="31"/>
      <c r="AE188" s="31"/>
      <c r="AR188" s="155" t="s">
        <v>208</v>
      </c>
      <c r="AT188" s="155" t="s">
        <v>196</v>
      </c>
      <c r="AU188" s="155" t="s">
        <v>96</v>
      </c>
      <c r="AY188" s="15" t="s">
        <v>195</v>
      </c>
      <c r="BE188" s="156">
        <f>IF(N188="základní",J188,0)</f>
        <v>0</v>
      </c>
      <c r="BF188" s="156">
        <f>IF(N188="snížená",J188,0)</f>
        <v>0</v>
      </c>
      <c r="BG188" s="156">
        <f>IF(N188="zákl. přenesená",J188,0)</f>
        <v>0</v>
      </c>
      <c r="BH188" s="156">
        <f>IF(N188="sníž. přenesená",J188,0)</f>
        <v>0</v>
      </c>
      <c r="BI188" s="156">
        <f>IF(N188="nulová",J188,0)</f>
        <v>0</v>
      </c>
      <c r="BJ188" s="15" t="s">
        <v>93</v>
      </c>
      <c r="BK188" s="156">
        <f>ROUND(I188*H188,2)</f>
        <v>0</v>
      </c>
      <c r="BL188" s="15" t="s">
        <v>208</v>
      </c>
      <c r="BM188" s="155" t="s">
        <v>391</v>
      </c>
    </row>
    <row r="189" spans="1:47" s="2" customFormat="1" ht="39">
      <c r="A189" s="31"/>
      <c r="B189" s="32"/>
      <c r="C189" s="184"/>
      <c r="D189" s="201" t="s">
        <v>202</v>
      </c>
      <c r="E189" s="184"/>
      <c r="F189" s="202" t="s">
        <v>392</v>
      </c>
      <c r="G189" s="184"/>
      <c r="H189" s="184"/>
      <c r="I189" s="157"/>
      <c r="J189" s="184"/>
      <c r="K189" s="31"/>
      <c r="L189" s="32"/>
      <c r="M189" s="158"/>
      <c r="N189" s="159"/>
      <c r="O189" s="57"/>
      <c r="P189" s="57"/>
      <c r="Q189" s="57"/>
      <c r="R189" s="57"/>
      <c r="S189" s="57"/>
      <c r="T189" s="58"/>
      <c r="U189" s="31"/>
      <c r="V189" s="31"/>
      <c r="W189" s="31"/>
      <c r="X189" s="31"/>
      <c r="Y189" s="31"/>
      <c r="Z189" s="31"/>
      <c r="AA189" s="31"/>
      <c r="AB189" s="31"/>
      <c r="AC189" s="31"/>
      <c r="AD189" s="31"/>
      <c r="AE189" s="31"/>
      <c r="AT189" s="15" t="s">
        <v>202</v>
      </c>
      <c r="AU189" s="15" t="s">
        <v>96</v>
      </c>
    </row>
    <row r="190" spans="2:51" s="13" customFormat="1" ht="22.5">
      <c r="B190" s="160"/>
      <c r="C190" s="186"/>
      <c r="D190" s="201" t="s">
        <v>257</v>
      </c>
      <c r="E190" s="203" t="s">
        <v>1</v>
      </c>
      <c r="F190" s="204" t="s">
        <v>994</v>
      </c>
      <c r="G190" s="186"/>
      <c r="H190" s="205">
        <v>138.75</v>
      </c>
      <c r="I190" s="162"/>
      <c r="J190" s="186"/>
      <c r="L190" s="160"/>
      <c r="M190" s="163"/>
      <c r="N190" s="164"/>
      <c r="O190" s="164"/>
      <c r="P190" s="164"/>
      <c r="Q190" s="164"/>
      <c r="R190" s="164"/>
      <c r="S190" s="164"/>
      <c r="T190" s="165"/>
      <c r="AT190" s="161" t="s">
        <v>257</v>
      </c>
      <c r="AU190" s="161" t="s">
        <v>96</v>
      </c>
      <c r="AV190" s="13" t="s">
        <v>96</v>
      </c>
      <c r="AW190" s="13" t="s">
        <v>40</v>
      </c>
      <c r="AX190" s="13" t="s">
        <v>85</v>
      </c>
      <c r="AY190" s="161" t="s">
        <v>195</v>
      </c>
    </row>
    <row r="191" spans="2:51" s="13" customFormat="1" ht="12">
      <c r="B191" s="160"/>
      <c r="C191" s="186"/>
      <c r="D191" s="201" t="s">
        <v>257</v>
      </c>
      <c r="E191" s="203" t="s">
        <v>1</v>
      </c>
      <c r="F191" s="204" t="s">
        <v>995</v>
      </c>
      <c r="G191" s="186"/>
      <c r="H191" s="205">
        <v>-19.08</v>
      </c>
      <c r="I191" s="162"/>
      <c r="J191" s="186"/>
      <c r="L191" s="160"/>
      <c r="M191" s="163"/>
      <c r="N191" s="164"/>
      <c r="O191" s="164"/>
      <c r="P191" s="164"/>
      <c r="Q191" s="164"/>
      <c r="R191" s="164"/>
      <c r="S191" s="164"/>
      <c r="T191" s="165"/>
      <c r="AT191" s="161" t="s">
        <v>257</v>
      </c>
      <c r="AU191" s="161" t="s">
        <v>96</v>
      </c>
      <c r="AV191" s="13" t="s">
        <v>96</v>
      </c>
      <c r="AW191" s="13" t="s">
        <v>40</v>
      </c>
      <c r="AX191" s="13" t="s">
        <v>85</v>
      </c>
      <c r="AY191" s="161" t="s">
        <v>195</v>
      </c>
    </row>
    <row r="192" spans="1:65" s="2" customFormat="1" ht="33" customHeight="1">
      <c r="A192" s="31"/>
      <c r="B192" s="148"/>
      <c r="C192" s="196" t="s">
        <v>395</v>
      </c>
      <c r="D192" s="196" t="s">
        <v>196</v>
      </c>
      <c r="E192" s="197" t="s">
        <v>403</v>
      </c>
      <c r="F192" s="198" t="s">
        <v>404</v>
      </c>
      <c r="G192" s="199" t="s">
        <v>347</v>
      </c>
      <c r="H192" s="200">
        <v>94.67</v>
      </c>
      <c r="I192" s="149"/>
      <c r="J192" s="183">
        <f>ROUND(I192*H192,2)</f>
        <v>0</v>
      </c>
      <c r="K192" s="150"/>
      <c r="L192" s="32"/>
      <c r="M192" s="151" t="s">
        <v>1</v>
      </c>
      <c r="N192" s="152" t="s">
        <v>50</v>
      </c>
      <c r="O192" s="57"/>
      <c r="P192" s="153">
        <f>O192*H192</f>
        <v>0</v>
      </c>
      <c r="Q192" s="153">
        <v>0</v>
      </c>
      <c r="R192" s="153">
        <f>Q192*H192</f>
        <v>0</v>
      </c>
      <c r="S192" s="153">
        <v>0</v>
      </c>
      <c r="T192" s="154">
        <f>S192*H192</f>
        <v>0</v>
      </c>
      <c r="U192" s="31"/>
      <c r="V192" s="31"/>
      <c r="W192" s="31"/>
      <c r="X192" s="31"/>
      <c r="Y192" s="31"/>
      <c r="Z192" s="31"/>
      <c r="AA192" s="31"/>
      <c r="AB192" s="31"/>
      <c r="AC192" s="31"/>
      <c r="AD192" s="31"/>
      <c r="AE192" s="31"/>
      <c r="AR192" s="155" t="s">
        <v>208</v>
      </c>
      <c r="AT192" s="155" t="s">
        <v>196</v>
      </c>
      <c r="AU192" s="155" t="s">
        <v>96</v>
      </c>
      <c r="AY192" s="15" t="s">
        <v>195</v>
      </c>
      <c r="BE192" s="156">
        <f>IF(N192="základní",J192,0)</f>
        <v>0</v>
      </c>
      <c r="BF192" s="156">
        <f>IF(N192="snížená",J192,0)</f>
        <v>0</v>
      </c>
      <c r="BG192" s="156">
        <f>IF(N192="zákl. přenesená",J192,0)</f>
        <v>0</v>
      </c>
      <c r="BH192" s="156">
        <f>IF(N192="sníž. přenesená",J192,0)</f>
        <v>0</v>
      </c>
      <c r="BI192" s="156">
        <f>IF(N192="nulová",J192,0)</f>
        <v>0</v>
      </c>
      <c r="BJ192" s="15" t="s">
        <v>93</v>
      </c>
      <c r="BK192" s="156">
        <f>ROUND(I192*H192,2)</f>
        <v>0</v>
      </c>
      <c r="BL192" s="15" t="s">
        <v>208</v>
      </c>
      <c r="BM192" s="155" t="s">
        <v>405</v>
      </c>
    </row>
    <row r="193" spans="1:47" s="2" customFormat="1" ht="39">
      <c r="A193" s="31"/>
      <c r="B193" s="32"/>
      <c r="C193" s="184"/>
      <c r="D193" s="201" t="s">
        <v>202</v>
      </c>
      <c r="E193" s="184"/>
      <c r="F193" s="202" t="s">
        <v>406</v>
      </c>
      <c r="G193" s="184"/>
      <c r="H193" s="184"/>
      <c r="I193" s="157"/>
      <c r="J193" s="184"/>
      <c r="K193" s="31"/>
      <c r="L193" s="32"/>
      <c r="M193" s="158"/>
      <c r="N193" s="159"/>
      <c r="O193" s="57"/>
      <c r="P193" s="57"/>
      <c r="Q193" s="57"/>
      <c r="R193" s="57"/>
      <c r="S193" s="57"/>
      <c r="T193" s="58"/>
      <c r="U193" s="31"/>
      <c r="V193" s="31"/>
      <c r="W193" s="31"/>
      <c r="X193" s="31"/>
      <c r="Y193" s="31"/>
      <c r="Z193" s="31"/>
      <c r="AA193" s="31"/>
      <c r="AB193" s="31"/>
      <c r="AC193" s="31"/>
      <c r="AD193" s="31"/>
      <c r="AE193" s="31"/>
      <c r="AT193" s="15" t="s">
        <v>202</v>
      </c>
      <c r="AU193" s="15" t="s">
        <v>96</v>
      </c>
    </row>
    <row r="194" spans="2:51" s="13" customFormat="1" ht="22.5">
      <c r="B194" s="160"/>
      <c r="C194" s="186"/>
      <c r="D194" s="201" t="s">
        <v>257</v>
      </c>
      <c r="E194" s="203" t="s">
        <v>1</v>
      </c>
      <c r="F194" s="204" t="s">
        <v>996</v>
      </c>
      <c r="G194" s="186"/>
      <c r="H194" s="205">
        <v>113.75</v>
      </c>
      <c r="I194" s="162"/>
      <c r="J194" s="186"/>
      <c r="L194" s="160"/>
      <c r="M194" s="163"/>
      <c r="N194" s="164"/>
      <c r="O194" s="164"/>
      <c r="P194" s="164"/>
      <c r="Q194" s="164"/>
      <c r="R194" s="164"/>
      <c r="S194" s="164"/>
      <c r="T194" s="165"/>
      <c r="AT194" s="161" t="s">
        <v>257</v>
      </c>
      <c r="AU194" s="161" t="s">
        <v>96</v>
      </c>
      <c r="AV194" s="13" t="s">
        <v>96</v>
      </c>
      <c r="AW194" s="13" t="s">
        <v>40</v>
      </c>
      <c r="AX194" s="13" t="s">
        <v>85</v>
      </c>
      <c r="AY194" s="161" t="s">
        <v>195</v>
      </c>
    </row>
    <row r="195" spans="2:51" s="13" customFormat="1" ht="12">
      <c r="B195" s="160"/>
      <c r="C195" s="186"/>
      <c r="D195" s="201" t="s">
        <v>257</v>
      </c>
      <c r="E195" s="203" t="s">
        <v>1</v>
      </c>
      <c r="F195" s="204" t="s">
        <v>995</v>
      </c>
      <c r="G195" s="186"/>
      <c r="H195" s="205">
        <v>-19.08</v>
      </c>
      <c r="I195" s="162"/>
      <c r="J195" s="186"/>
      <c r="L195" s="160"/>
      <c r="M195" s="163"/>
      <c r="N195" s="164"/>
      <c r="O195" s="164"/>
      <c r="P195" s="164"/>
      <c r="Q195" s="164"/>
      <c r="R195" s="164"/>
      <c r="S195" s="164"/>
      <c r="T195" s="165"/>
      <c r="AT195" s="161" t="s">
        <v>257</v>
      </c>
      <c r="AU195" s="161" t="s">
        <v>96</v>
      </c>
      <c r="AV195" s="13" t="s">
        <v>96</v>
      </c>
      <c r="AW195" s="13" t="s">
        <v>40</v>
      </c>
      <c r="AX195" s="13" t="s">
        <v>85</v>
      </c>
      <c r="AY195" s="161" t="s">
        <v>195</v>
      </c>
    </row>
    <row r="196" spans="1:65" s="2" customFormat="1" ht="33" customHeight="1">
      <c r="A196" s="31"/>
      <c r="B196" s="148"/>
      <c r="C196" s="196" t="s">
        <v>402</v>
      </c>
      <c r="D196" s="196" t="s">
        <v>196</v>
      </c>
      <c r="E196" s="197" t="s">
        <v>415</v>
      </c>
      <c r="F196" s="198" t="s">
        <v>416</v>
      </c>
      <c r="G196" s="199" t="s">
        <v>347</v>
      </c>
      <c r="H196" s="200">
        <v>24.25</v>
      </c>
      <c r="I196" s="149"/>
      <c r="J196" s="183">
        <f>ROUND(I196*H196,2)</f>
        <v>0</v>
      </c>
      <c r="K196" s="150"/>
      <c r="L196" s="32"/>
      <c r="M196" s="151" t="s">
        <v>1</v>
      </c>
      <c r="N196" s="152" t="s">
        <v>50</v>
      </c>
      <c r="O196" s="57"/>
      <c r="P196" s="153">
        <f>O196*H196</f>
        <v>0</v>
      </c>
      <c r="Q196" s="153">
        <v>0</v>
      </c>
      <c r="R196" s="153">
        <f>Q196*H196</f>
        <v>0</v>
      </c>
      <c r="S196" s="153">
        <v>0</v>
      </c>
      <c r="T196" s="154">
        <f>S196*H196</f>
        <v>0</v>
      </c>
      <c r="U196" s="31"/>
      <c r="V196" s="31"/>
      <c r="W196" s="31"/>
      <c r="X196" s="31"/>
      <c r="Y196" s="31"/>
      <c r="Z196" s="31"/>
      <c r="AA196" s="31"/>
      <c r="AB196" s="31"/>
      <c r="AC196" s="31"/>
      <c r="AD196" s="31"/>
      <c r="AE196" s="31"/>
      <c r="AR196" s="155" t="s">
        <v>208</v>
      </c>
      <c r="AT196" s="155" t="s">
        <v>196</v>
      </c>
      <c r="AU196" s="155" t="s">
        <v>96</v>
      </c>
      <c r="AY196" s="15" t="s">
        <v>195</v>
      </c>
      <c r="BE196" s="156">
        <f>IF(N196="základní",J196,0)</f>
        <v>0</v>
      </c>
      <c r="BF196" s="156">
        <f>IF(N196="snížená",J196,0)</f>
        <v>0</v>
      </c>
      <c r="BG196" s="156">
        <f>IF(N196="zákl. přenesená",J196,0)</f>
        <v>0</v>
      </c>
      <c r="BH196" s="156">
        <f>IF(N196="sníž. přenesená",J196,0)</f>
        <v>0</v>
      </c>
      <c r="BI196" s="156">
        <f>IF(N196="nulová",J196,0)</f>
        <v>0</v>
      </c>
      <c r="BJ196" s="15" t="s">
        <v>93</v>
      </c>
      <c r="BK196" s="156">
        <f>ROUND(I196*H196,2)</f>
        <v>0</v>
      </c>
      <c r="BL196" s="15" t="s">
        <v>208</v>
      </c>
      <c r="BM196" s="155" t="s">
        <v>417</v>
      </c>
    </row>
    <row r="197" spans="1:47" s="2" customFormat="1" ht="39">
      <c r="A197" s="31"/>
      <c r="B197" s="32"/>
      <c r="C197" s="184"/>
      <c r="D197" s="201" t="s">
        <v>202</v>
      </c>
      <c r="E197" s="184"/>
      <c r="F197" s="202" t="s">
        <v>418</v>
      </c>
      <c r="G197" s="184"/>
      <c r="H197" s="184"/>
      <c r="I197" s="157"/>
      <c r="J197" s="184"/>
      <c r="K197" s="31"/>
      <c r="L197" s="32"/>
      <c r="M197" s="158"/>
      <c r="N197" s="159"/>
      <c r="O197" s="57"/>
      <c r="P197" s="57"/>
      <c r="Q197" s="57"/>
      <c r="R197" s="57"/>
      <c r="S197" s="57"/>
      <c r="T197" s="58"/>
      <c r="U197" s="31"/>
      <c r="V197" s="31"/>
      <c r="W197" s="31"/>
      <c r="X197" s="31"/>
      <c r="Y197" s="31"/>
      <c r="Z197" s="31"/>
      <c r="AA197" s="31"/>
      <c r="AB197" s="31"/>
      <c r="AC197" s="31"/>
      <c r="AD197" s="31"/>
      <c r="AE197" s="31"/>
      <c r="AT197" s="15" t="s">
        <v>202</v>
      </c>
      <c r="AU197" s="15" t="s">
        <v>96</v>
      </c>
    </row>
    <row r="198" spans="2:51" s="13" customFormat="1" ht="12">
      <c r="B198" s="160"/>
      <c r="C198" s="186"/>
      <c r="D198" s="201" t="s">
        <v>257</v>
      </c>
      <c r="E198" s="203" t="s">
        <v>1</v>
      </c>
      <c r="F198" s="204" t="s">
        <v>997</v>
      </c>
      <c r="G198" s="186"/>
      <c r="H198" s="205">
        <v>24.25</v>
      </c>
      <c r="I198" s="162"/>
      <c r="J198" s="186"/>
      <c r="L198" s="160"/>
      <c r="M198" s="163"/>
      <c r="N198" s="164"/>
      <c r="O198" s="164"/>
      <c r="P198" s="164"/>
      <c r="Q198" s="164"/>
      <c r="R198" s="164"/>
      <c r="S198" s="164"/>
      <c r="T198" s="165"/>
      <c r="AT198" s="161" t="s">
        <v>257</v>
      </c>
      <c r="AU198" s="161" t="s">
        <v>96</v>
      </c>
      <c r="AV198" s="13" t="s">
        <v>96</v>
      </c>
      <c r="AW198" s="13" t="s">
        <v>40</v>
      </c>
      <c r="AX198" s="13" t="s">
        <v>93</v>
      </c>
      <c r="AY198" s="161" t="s">
        <v>195</v>
      </c>
    </row>
    <row r="199" spans="1:65" s="2" customFormat="1" ht="37.9" customHeight="1">
      <c r="A199" s="31"/>
      <c r="B199" s="148"/>
      <c r="C199" s="196" t="s">
        <v>7</v>
      </c>
      <c r="D199" s="196" t="s">
        <v>196</v>
      </c>
      <c r="E199" s="197" t="s">
        <v>421</v>
      </c>
      <c r="F199" s="198" t="s">
        <v>422</v>
      </c>
      <c r="G199" s="199" t="s">
        <v>347</v>
      </c>
      <c r="H199" s="200">
        <v>169.75</v>
      </c>
      <c r="I199" s="149"/>
      <c r="J199" s="183">
        <f>ROUND(I199*H199,2)</f>
        <v>0</v>
      </c>
      <c r="K199" s="150"/>
      <c r="L199" s="32"/>
      <c r="M199" s="151" t="s">
        <v>1</v>
      </c>
      <c r="N199" s="152" t="s">
        <v>50</v>
      </c>
      <c r="O199" s="57"/>
      <c r="P199" s="153">
        <f>O199*H199</f>
        <v>0</v>
      </c>
      <c r="Q199" s="153">
        <v>0</v>
      </c>
      <c r="R199" s="153">
        <f>Q199*H199</f>
        <v>0</v>
      </c>
      <c r="S199" s="153">
        <v>0</v>
      </c>
      <c r="T199" s="154">
        <f>S199*H199</f>
        <v>0</v>
      </c>
      <c r="U199" s="31"/>
      <c r="V199" s="31"/>
      <c r="W199" s="31"/>
      <c r="X199" s="31"/>
      <c r="Y199" s="31"/>
      <c r="Z199" s="31"/>
      <c r="AA199" s="31"/>
      <c r="AB199" s="31"/>
      <c r="AC199" s="31"/>
      <c r="AD199" s="31"/>
      <c r="AE199" s="31"/>
      <c r="AR199" s="155" t="s">
        <v>208</v>
      </c>
      <c r="AT199" s="155" t="s">
        <v>196</v>
      </c>
      <c r="AU199" s="155" t="s">
        <v>96</v>
      </c>
      <c r="AY199" s="15" t="s">
        <v>195</v>
      </c>
      <c r="BE199" s="156">
        <f>IF(N199="základní",J199,0)</f>
        <v>0</v>
      </c>
      <c r="BF199" s="156">
        <f>IF(N199="snížená",J199,0)</f>
        <v>0</v>
      </c>
      <c r="BG199" s="156">
        <f>IF(N199="zákl. přenesená",J199,0)</f>
        <v>0</v>
      </c>
      <c r="BH199" s="156">
        <f>IF(N199="sníž. přenesená",J199,0)</f>
        <v>0</v>
      </c>
      <c r="BI199" s="156">
        <f>IF(N199="nulová",J199,0)</f>
        <v>0</v>
      </c>
      <c r="BJ199" s="15" t="s">
        <v>93</v>
      </c>
      <c r="BK199" s="156">
        <f>ROUND(I199*H199,2)</f>
        <v>0</v>
      </c>
      <c r="BL199" s="15" t="s">
        <v>208</v>
      </c>
      <c r="BM199" s="155" t="s">
        <v>423</v>
      </c>
    </row>
    <row r="200" spans="1:47" s="2" customFormat="1" ht="48.75">
      <c r="A200" s="31"/>
      <c r="B200" s="32"/>
      <c r="C200" s="184"/>
      <c r="D200" s="201" t="s">
        <v>202</v>
      </c>
      <c r="E200" s="184"/>
      <c r="F200" s="202" t="s">
        <v>424</v>
      </c>
      <c r="G200" s="184"/>
      <c r="H200" s="184"/>
      <c r="I200" s="157"/>
      <c r="J200" s="184"/>
      <c r="K200" s="31"/>
      <c r="L200" s="32"/>
      <c r="M200" s="158"/>
      <c r="N200" s="159"/>
      <c r="O200" s="57"/>
      <c r="P200" s="57"/>
      <c r="Q200" s="57"/>
      <c r="R200" s="57"/>
      <c r="S200" s="57"/>
      <c r="T200" s="58"/>
      <c r="U200" s="31"/>
      <c r="V200" s="31"/>
      <c r="W200" s="31"/>
      <c r="X200" s="31"/>
      <c r="Y200" s="31"/>
      <c r="Z200" s="31"/>
      <c r="AA200" s="31"/>
      <c r="AB200" s="31"/>
      <c r="AC200" s="31"/>
      <c r="AD200" s="31"/>
      <c r="AE200" s="31"/>
      <c r="AT200" s="15" t="s">
        <v>202</v>
      </c>
      <c r="AU200" s="15" t="s">
        <v>96</v>
      </c>
    </row>
    <row r="201" spans="2:51" s="13" customFormat="1" ht="12">
      <c r="B201" s="160"/>
      <c r="C201" s="186"/>
      <c r="D201" s="201" t="s">
        <v>257</v>
      </c>
      <c r="E201" s="203" t="s">
        <v>1</v>
      </c>
      <c r="F201" s="204" t="s">
        <v>998</v>
      </c>
      <c r="G201" s="186"/>
      <c r="H201" s="205">
        <v>169.75</v>
      </c>
      <c r="I201" s="162"/>
      <c r="J201" s="186"/>
      <c r="L201" s="160"/>
      <c r="M201" s="163"/>
      <c r="N201" s="164"/>
      <c r="O201" s="164"/>
      <c r="P201" s="164"/>
      <c r="Q201" s="164"/>
      <c r="R201" s="164"/>
      <c r="S201" s="164"/>
      <c r="T201" s="165"/>
      <c r="AT201" s="161" t="s">
        <v>257</v>
      </c>
      <c r="AU201" s="161" t="s">
        <v>96</v>
      </c>
      <c r="AV201" s="13" t="s">
        <v>96</v>
      </c>
      <c r="AW201" s="13" t="s">
        <v>40</v>
      </c>
      <c r="AX201" s="13" t="s">
        <v>93</v>
      </c>
      <c r="AY201" s="161" t="s">
        <v>195</v>
      </c>
    </row>
    <row r="202" spans="1:65" s="2" customFormat="1" ht="16.5" customHeight="1">
      <c r="A202" s="31"/>
      <c r="B202" s="148"/>
      <c r="C202" s="196" t="s">
        <v>414</v>
      </c>
      <c r="D202" s="196" t="s">
        <v>196</v>
      </c>
      <c r="E202" s="197" t="s">
        <v>427</v>
      </c>
      <c r="F202" s="198" t="s">
        <v>428</v>
      </c>
      <c r="G202" s="199" t="s">
        <v>347</v>
      </c>
      <c r="H202" s="200">
        <v>24.25</v>
      </c>
      <c r="I202" s="149"/>
      <c r="J202" s="183">
        <f>ROUND(I202*H202,2)</f>
        <v>0</v>
      </c>
      <c r="K202" s="150"/>
      <c r="L202" s="32"/>
      <c r="M202" s="151" t="s">
        <v>1</v>
      </c>
      <c r="N202" s="152" t="s">
        <v>50</v>
      </c>
      <c r="O202" s="57"/>
      <c r="P202" s="153">
        <f>O202*H202</f>
        <v>0</v>
      </c>
      <c r="Q202" s="153">
        <v>0</v>
      </c>
      <c r="R202" s="153">
        <f>Q202*H202</f>
        <v>0</v>
      </c>
      <c r="S202" s="153">
        <v>0</v>
      </c>
      <c r="T202" s="154">
        <f>S202*H202</f>
        <v>0</v>
      </c>
      <c r="U202" s="31"/>
      <c r="V202" s="31"/>
      <c r="W202" s="31"/>
      <c r="X202" s="31"/>
      <c r="Y202" s="31"/>
      <c r="Z202" s="31"/>
      <c r="AA202" s="31"/>
      <c r="AB202" s="31"/>
      <c r="AC202" s="31"/>
      <c r="AD202" s="31"/>
      <c r="AE202" s="31"/>
      <c r="AR202" s="155" t="s">
        <v>208</v>
      </c>
      <c r="AT202" s="155" t="s">
        <v>196</v>
      </c>
      <c r="AU202" s="155" t="s">
        <v>96</v>
      </c>
      <c r="AY202" s="15" t="s">
        <v>195</v>
      </c>
      <c r="BE202" s="156">
        <f>IF(N202="základní",J202,0)</f>
        <v>0</v>
      </c>
      <c r="BF202" s="156">
        <f>IF(N202="snížená",J202,0)</f>
        <v>0</v>
      </c>
      <c r="BG202" s="156">
        <f>IF(N202="zákl. přenesená",J202,0)</f>
        <v>0</v>
      </c>
      <c r="BH202" s="156">
        <f>IF(N202="sníž. přenesená",J202,0)</f>
        <v>0</v>
      </c>
      <c r="BI202" s="156">
        <f>IF(N202="nulová",J202,0)</f>
        <v>0</v>
      </c>
      <c r="BJ202" s="15" t="s">
        <v>93</v>
      </c>
      <c r="BK202" s="156">
        <f>ROUND(I202*H202,2)</f>
        <v>0</v>
      </c>
      <c r="BL202" s="15" t="s">
        <v>208</v>
      </c>
      <c r="BM202" s="155" t="s">
        <v>999</v>
      </c>
    </row>
    <row r="203" spans="1:47" s="2" customFormat="1" ht="19.5">
      <c r="A203" s="31"/>
      <c r="B203" s="32"/>
      <c r="C203" s="184"/>
      <c r="D203" s="201" t="s">
        <v>202</v>
      </c>
      <c r="E203" s="184"/>
      <c r="F203" s="202" t="s">
        <v>430</v>
      </c>
      <c r="G203" s="184"/>
      <c r="H203" s="184"/>
      <c r="I203" s="157"/>
      <c r="J203" s="184"/>
      <c r="K203" s="31"/>
      <c r="L203" s="32"/>
      <c r="M203" s="158"/>
      <c r="N203" s="159"/>
      <c r="O203" s="57"/>
      <c r="P203" s="57"/>
      <c r="Q203" s="57"/>
      <c r="R203" s="57"/>
      <c r="S203" s="57"/>
      <c r="T203" s="58"/>
      <c r="U203" s="31"/>
      <c r="V203" s="31"/>
      <c r="W203" s="31"/>
      <c r="X203" s="31"/>
      <c r="Y203" s="31"/>
      <c r="Z203" s="31"/>
      <c r="AA203" s="31"/>
      <c r="AB203" s="31"/>
      <c r="AC203" s="31"/>
      <c r="AD203" s="31"/>
      <c r="AE203" s="31"/>
      <c r="AT203" s="15" t="s">
        <v>202</v>
      </c>
      <c r="AU203" s="15" t="s">
        <v>96</v>
      </c>
    </row>
    <row r="204" spans="2:51" s="13" customFormat="1" ht="12">
      <c r="B204" s="160"/>
      <c r="C204" s="186"/>
      <c r="D204" s="201" t="s">
        <v>257</v>
      </c>
      <c r="E204" s="203" t="s">
        <v>1</v>
      </c>
      <c r="F204" s="204" t="s">
        <v>1000</v>
      </c>
      <c r="G204" s="186"/>
      <c r="H204" s="205">
        <v>24.25</v>
      </c>
      <c r="I204" s="162"/>
      <c r="J204" s="186"/>
      <c r="L204" s="160"/>
      <c r="M204" s="163"/>
      <c r="N204" s="164"/>
      <c r="O204" s="164"/>
      <c r="P204" s="164"/>
      <c r="Q204" s="164"/>
      <c r="R204" s="164"/>
      <c r="S204" s="164"/>
      <c r="T204" s="165"/>
      <c r="AT204" s="161" t="s">
        <v>257</v>
      </c>
      <c r="AU204" s="161" t="s">
        <v>96</v>
      </c>
      <c r="AV204" s="13" t="s">
        <v>96</v>
      </c>
      <c r="AW204" s="13" t="s">
        <v>40</v>
      </c>
      <c r="AX204" s="13" t="s">
        <v>93</v>
      </c>
      <c r="AY204" s="161" t="s">
        <v>195</v>
      </c>
    </row>
    <row r="205" spans="1:65" s="2" customFormat="1" ht="33" customHeight="1">
      <c r="A205" s="31"/>
      <c r="B205" s="148"/>
      <c r="C205" s="196" t="s">
        <v>420</v>
      </c>
      <c r="D205" s="196" t="s">
        <v>196</v>
      </c>
      <c r="E205" s="197" t="s">
        <v>433</v>
      </c>
      <c r="F205" s="198" t="s">
        <v>434</v>
      </c>
      <c r="G205" s="199" t="s">
        <v>330</v>
      </c>
      <c r="H205" s="200">
        <v>48.5</v>
      </c>
      <c r="I205" s="149"/>
      <c r="J205" s="183">
        <f>ROUND(I205*H205,2)</f>
        <v>0</v>
      </c>
      <c r="K205" s="150"/>
      <c r="L205" s="32"/>
      <c r="M205" s="151" t="s">
        <v>1</v>
      </c>
      <c r="N205" s="152" t="s">
        <v>50</v>
      </c>
      <c r="O205" s="57"/>
      <c r="P205" s="153">
        <f>O205*H205</f>
        <v>0</v>
      </c>
      <c r="Q205" s="153">
        <v>0</v>
      </c>
      <c r="R205" s="153">
        <f>Q205*H205</f>
        <v>0</v>
      </c>
      <c r="S205" s="153">
        <v>0</v>
      </c>
      <c r="T205" s="154">
        <f>S205*H205</f>
        <v>0</v>
      </c>
      <c r="U205" s="31"/>
      <c r="V205" s="31"/>
      <c r="W205" s="31"/>
      <c r="X205" s="31"/>
      <c r="Y205" s="31"/>
      <c r="Z205" s="31"/>
      <c r="AA205" s="31"/>
      <c r="AB205" s="31"/>
      <c r="AC205" s="31"/>
      <c r="AD205" s="31"/>
      <c r="AE205" s="31"/>
      <c r="AR205" s="155" t="s">
        <v>208</v>
      </c>
      <c r="AT205" s="155" t="s">
        <v>196</v>
      </c>
      <c r="AU205" s="155" t="s">
        <v>96</v>
      </c>
      <c r="AY205" s="15" t="s">
        <v>195</v>
      </c>
      <c r="BE205" s="156">
        <f>IF(N205="základní",J205,0)</f>
        <v>0</v>
      </c>
      <c r="BF205" s="156">
        <f>IF(N205="snížená",J205,0)</f>
        <v>0</v>
      </c>
      <c r="BG205" s="156">
        <f>IF(N205="zákl. přenesená",J205,0)</f>
        <v>0</v>
      </c>
      <c r="BH205" s="156">
        <f>IF(N205="sníž. přenesená",J205,0)</f>
        <v>0</v>
      </c>
      <c r="BI205" s="156">
        <f>IF(N205="nulová",J205,0)</f>
        <v>0</v>
      </c>
      <c r="BJ205" s="15" t="s">
        <v>93</v>
      </c>
      <c r="BK205" s="156">
        <f>ROUND(I205*H205,2)</f>
        <v>0</v>
      </c>
      <c r="BL205" s="15" t="s">
        <v>208</v>
      </c>
      <c r="BM205" s="155" t="s">
        <v>435</v>
      </c>
    </row>
    <row r="206" spans="1:47" s="2" customFormat="1" ht="29.25">
      <c r="A206" s="31"/>
      <c r="B206" s="32"/>
      <c r="C206" s="184"/>
      <c r="D206" s="201" t="s">
        <v>202</v>
      </c>
      <c r="E206" s="184"/>
      <c r="F206" s="202" t="s">
        <v>436</v>
      </c>
      <c r="G206" s="184"/>
      <c r="H206" s="184"/>
      <c r="I206" s="157"/>
      <c r="J206" s="184"/>
      <c r="K206" s="31"/>
      <c r="L206" s="32"/>
      <c r="M206" s="158"/>
      <c r="N206" s="159"/>
      <c r="O206" s="57"/>
      <c r="P206" s="57"/>
      <c r="Q206" s="57"/>
      <c r="R206" s="57"/>
      <c r="S206" s="57"/>
      <c r="T206" s="58"/>
      <c r="U206" s="31"/>
      <c r="V206" s="31"/>
      <c r="W206" s="31"/>
      <c r="X206" s="31"/>
      <c r="Y206" s="31"/>
      <c r="Z206" s="31"/>
      <c r="AA206" s="31"/>
      <c r="AB206" s="31"/>
      <c r="AC206" s="31"/>
      <c r="AD206" s="31"/>
      <c r="AE206" s="31"/>
      <c r="AT206" s="15" t="s">
        <v>202</v>
      </c>
      <c r="AU206" s="15" t="s">
        <v>96</v>
      </c>
    </row>
    <row r="207" spans="2:51" s="13" customFormat="1" ht="12">
      <c r="B207" s="160"/>
      <c r="C207" s="186"/>
      <c r="D207" s="201" t="s">
        <v>257</v>
      </c>
      <c r="E207" s="203" t="s">
        <v>1</v>
      </c>
      <c r="F207" s="204" t="s">
        <v>1001</v>
      </c>
      <c r="G207" s="186"/>
      <c r="H207" s="205">
        <v>48.5</v>
      </c>
      <c r="I207" s="162"/>
      <c r="J207" s="186"/>
      <c r="L207" s="160"/>
      <c r="M207" s="163"/>
      <c r="N207" s="164"/>
      <c r="O207" s="164"/>
      <c r="P207" s="164"/>
      <c r="Q207" s="164"/>
      <c r="R207" s="164"/>
      <c r="S207" s="164"/>
      <c r="T207" s="165"/>
      <c r="AT207" s="161" t="s">
        <v>257</v>
      </c>
      <c r="AU207" s="161" t="s">
        <v>96</v>
      </c>
      <c r="AV207" s="13" t="s">
        <v>96</v>
      </c>
      <c r="AW207" s="13" t="s">
        <v>40</v>
      </c>
      <c r="AX207" s="13" t="s">
        <v>93</v>
      </c>
      <c r="AY207" s="161" t="s">
        <v>195</v>
      </c>
    </row>
    <row r="208" spans="1:65" s="2" customFormat="1" ht="24.2" customHeight="1">
      <c r="A208" s="31"/>
      <c r="B208" s="148"/>
      <c r="C208" s="196" t="s">
        <v>426</v>
      </c>
      <c r="D208" s="196" t="s">
        <v>196</v>
      </c>
      <c r="E208" s="197" t="s">
        <v>439</v>
      </c>
      <c r="F208" s="198" t="s">
        <v>440</v>
      </c>
      <c r="G208" s="199" t="s">
        <v>347</v>
      </c>
      <c r="H208" s="200">
        <v>55.61</v>
      </c>
      <c r="I208" s="149"/>
      <c r="J208" s="183">
        <f>ROUND(I208*H208,2)</f>
        <v>0</v>
      </c>
      <c r="K208" s="150"/>
      <c r="L208" s="32"/>
      <c r="M208" s="151" t="s">
        <v>1</v>
      </c>
      <c r="N208" s="152" t="s">
        <v>50</v>
      </c>
      <c r="O208" s="57"/>
      <c r="P208" s="153">
        <f>O208*H208</f>
        <v>0</v>
      </c>
      <c r="Q208" s="153">
        <v>0</v>
      </c>
      <c r="R208" s="153">
        <f>Q208*H208</f>
        <v>0</v>
      </c>
      <c r="S208" s="153">
        <v>0</v>
      </c>
      <c r="T208" s="154">
        <f>S208*H208</f>
        <v>0</v>
      </c>
      <c r="U208" s="31"/>
      <c r="V208" s="31"/>
      <c r="W208" s="31"/>
      <c r="X208" s="31"/>
      <c r="Y208" s="31"/>
      <c r="Z208" s="31"/>
      <c r="AA208" s="31"/>
      <c r="AB208" s="31"/>
      <c r="AC208" s="31"/>
      <c r="AD208" s="31"/>
      <c r="AE208" s="31"/>
      <c r="AR208" s="155" t="s">
        <v>208</v>
      </c>
      <c r="AT208" s="155" t="s">
        <v>196</v>
      </c>
      <c r="AU208" s="155" t="s">
        <v>96</v>
      </c>
      <c r="AY208" s="15" t="s">
        <v>195</v>
      </c>
      <c r="BE208" s="156">
        <f>IF(N208="základní",J208,0)</f>
        <v>0</v>
      </c>
      <c r="BF208" s="156">
        <f>IF(N208="snížená",J208,0)</f>
        <v>0</v>
      </c>
      <c r="BG208" s="156">
        <f>IF(N208="zákl. přenesená",J208,0)</f>
        <v>0</v>
      </c>
      <c r="BH208" s="156">
        <f>IF(N208="sníž. přenesená",J208,0)</f>
        <v>0</v>
      </c>
      <c r="BI208" s="156">
        <f>IF(N208="nulová",J208,0)</f>
        <v>0</v>
      </c>
      <c r="BJ208" s="15" t="s">
        <v>93</v>
      </c>
      <c r="BK208" s="156">
        <f>ROUND(I208*H208,2)</f>
        <v>0</v>
      </c>
      <c r="BL208" s="15" t="s">
        <v>208</v>
      </c>
      <c r="BM208" s="155" t="s">
        <v>441</v>
      </c>
    </row>
    <row r="209" spans="1:47" s="2" customFormat="1" ht="29.25">
      <c r="A209" s="31"/>
      <c r="B209" s="32"/>
      <c r="C209" s="184"/>
      <c r="D209" s="201" t="s">
        <v>202</v>
      </c>
      <c r="E209" s="184"/>
      <c r="F209" s="202" t="s">
        <v>442</v>
      </c>
      <c r="G209" s="184"/>
      <c r="H209" s="184"/>
      <c r="I209" s="157"/>
      <c r="J209" s="184"/>
      <c r="K209" s="31"/>
      <c r="L209" s="32"/>
      <c r="M209" s="158"/>
      <c r="N209" s="159"/>
      <c r="O209" s="57"/>
      <c r="P209" s="57"/>
      <c r="Q209" s="57"/>
      <c r="R209" s="57"/>
      <c r="S209" s="57"/>
      <c r="T209" s="58"/>
      <c r="U209" s="31"/>
      <c r="V209" s="31"/>
      <c r="W209" s="31"/>
      <c r="X209" s="31"/>
      <c r="Y209" s="31"/>
      <c r="Z209" s="31"/>
      <c r="AA209" s="31"/>
      <c r="AB209" s="31"/>
      <c r="AC209" s="31"/>
      <c r="AD209" s="31"/>
      <c r="AE209" s="31"/>
      <c r="AT209" s="15" t="s">
        <v>202</v>
      </c>
      <c r="AU209" s="15" t="s">
        <v>96</v>
      </c>
    </row>
    <row r="210" spans="2:51" s="13" customFormat="1" ht="12">
      <c r="B210" s="160"/>
      <c r="C210" s="186"/>
      <c r="D210" s="201" t="s">
        <v>257</v>
      </c>
      <c r="E210" s="203" t="s">
        <v>1</v>
      </c>
      <c r="F210" s="204" t="s">
        <v>1002</v>
      </c>
      <c r="G210" s="186"/>
      <c r="H210" s="205">
        <v>69</v>
      </c>
      <c r="I210" s="162"/>
      <c r="J210" s="186"/>
      <c r="L210" s="160"/>
      <c r="M210" s="163"/>
      <c r="N210" s="164"/>
      <c r="O210" s="164"/>
      <c r="P210" s="164"/>
      <c r="Q210" s="164"/>
      <c r="R210" s="164"/>
      <c r="S210" s="164"/>
      <c r="T210" s="165"/>
      <c r="AT210" s="161" t="s">
        <v>257</v>
      </c>
      <c r="AU210" s="161" t="s">
        <v>96</v>
      </c>
      <c r="AV210" s="13" t="s">
        <v>96</v>
      </c>
      <c r="AW210" s="13" t="s">
        <v>40</v>
      </c>
      <c r="AX210" s="13" t="s">
        <v>85</v>
      </c>
      <c r="AY210" s="161" t="s">
        <v>195</v>
      </c>
    </row>
    <row r="211" spans="2:51" s="13" customFormat="1" ht="12">
      <c r="B211" s="160"/>
      <c r="C211" s="186"/>
      <c r="D211" s="201" t="s">
        <v>257</v>
      </c>
      <c r="E211" s="203" t="s">
        <v>1</v>
      </c>
      <c r="F211" s="204" t="s">
        <v>1003</v>
      </c>
      <c r="G211" s="186"/>
      <c r="H211" s="205">
        <v>7.11</v>
      </c>
      <c r="I211" s="162"/>
      <c r="J211" s="186"/>
      <c r="L211" s="160"/>
      <c r="M211" s="163"/>
      <c r="N211" s="164"/>
      <c r="O211" s="164"/>
      <c r="P211" s="164"/>
      <c r="Q211" s="164"/>
      <c r="R211" s="164"/>
      <c r="S211" s="164"/>
      <c r="T211" s="165"/>
      <c r="AT211" s="161" t="s">
        <v>257</v>
      </c>
      <c r="AU211" s="161" t="s">
        <v>96</v>
      </c>
      <c r="AV211" s="13" t="s">
        <v>96</v>
      </c>
      <c r="AW211" s="13" t="s">
        <v>40</v>
      </c>
      <c r="AX211" s="13" t="s">
        <v>85</v>
      </c>
      <c r="AY211" s="161" t="s">
        <v>195</v>
      </c>
    </row>
    <row r="212" spans="2:51" s="13" customFormat="1" ht="12">
      <c r="B212" s="160"/>
      <c r="C212" s="186"/>
      <c r="D212" s="201" t="s">
        <v>257</v>
      </c>
      <c r="E212" s="203" t="s">
        <v>1</v>
      </c>
      <c r="F212" s="204" t="s">
        <v>1004</v>
      </c>
      <c r="G212" s="186"/>
      <c r="H212" s="205">
        <v>-19.5</v>
      </c>
      <c r="I212" s="162"/>
      <c r="J212" s="186"/>
      <c r="L212" s="160"/>
      <c r="M212" s="163"/>
      <c r="N212" s="164"/>
      <c r="O212" s="164"/>
      <c r="P212" s="164"/>
      <c r="Q212" s="164"/>
      <c r="R212" s="164"/>
      <c r="S212" s="164"/>
      <c r="T212" s="165"/>
      <c r="AT212" s="161" t="s">
        <v>257</v>
      </c>
      <c r="AU212" s="161" t="s">
        <v>96</v>
      </c>
      <c r="AV212" s="13" t="s">
        <v>96</v>
      </c>
      <c r="AW212" s="13" t="s">
        <v>40</v>
      </c>
      <c r="AX212" s="13" t="s">
        <v>85</v>
      </c>
      <c r="AY212" s="161" t="s">
        <v>195</v>
      </c>
    </row>
    <row r="213" spans="2:51" s="13" customFormat="1" ht="12">
      <c r="B213" s="160"/>
      <c r="C213" s="186"/>
      <c r="D213" s="201" t="s">
        <v>257</v>
      </c>
      <c r="E213" s="203" t="s">
        <v>1</v>
      </c>
      <c r="F213" s="204" t="s">
        <v>905</v>
      </c>
      <c r="G213" s="186"/>
      <c r="H213" s="205">
        <v>-1</v>
      </c>
      <c r="I213" s="162"/>
      <c r="J213" s="186"/>
      <c r="L213" s="160"/>
      <c r="M213" s="163"/>
      <c r="N213" s="164"/>
      <c r="O213" s="164"/>
      <c r="P213" s="164"/>
      <c r="Q213" s="164"/>
      <c r="R213" s="164"/>
      <c r="S213" s="164"/>
      <c r="T213" s="165"/>
      <c r="AT213" s="161" t="s">
        <v>257</v>
      </c>
      <c r="AU213" s="161" t="s">
        <v>96</v>
      </c>
      <c r="AV213" s="13" t="s">
        <v>96</v>
      </c>
      <c r="AW213" s="13" t="s">
        <v>40</v>
      </c>
      <c r="AX213" s="13" t="s">
        <v>85</v>
      </c>
      <c r="AY213" s="161" t="s">
        <v>195</v>
      </c>
    </row>
    <row r="214" spans="1:65" s="2" customFormat="1" ht="33" customHeight="1">
      <c r="A214" s="31"/>
      <c r="B214" s="148"/>
      <c r="C214" s="196" t="s">
        <v>432</v>
      </c>
      <c r="D214" s="196" t="s">
        <v>196</v>
      </c>
      <c r="E214" s="197" t="s">
        <v>448</v>
      </c>
      <c r="F214" s="198" t="s">
        <v>449</v>
      </c>
      <c r="G214" s="199" t="s">
        <v>347</v>
      </c>
      <c r="H214" s="200">
        <v>13.908</v>
      </c>
      <c r="I214" s="149"/>
      <c r="J214" s="183">
        <f>ROUND(I214*H214,2)</f>
        <v>0</v>
      </c>
      <c r="K214" s="150"/>
      <c r="L214" s="32"/>
      <c r="M214" s="151" t="s">
        <v>1</v>
      </c>
      <c r="N214" s="152" t="s">
        <v>50</v>
      </c>
      <c r="O214" s="57"/>
      <c r="P214" s="153">
        <f>O214*H214</f>
        <v>0</v>
      </c>
      <c r="Q214" s="153">
        <v>0</v>
      </c>
      <c r="R214" s="153">
        <f>Q214*H214</f>
        <v>0</v>
      </c>
      <c r="S214" s="153">
        <v>0</v>
      </c>
      <c r="T214" s="154">
        <f>S214*H214</f>
        <v>0</v>
      </c>
      <c r="U214" s="31"/>
      <c r="V214" s="31"/>
      <c r="W214" s="31"/>
      <c r="X214" s="31"/>
      <c r="Y214" s="31"/>
      <c r="Z214" s="31"/>
      <c r="AA214" s="31"/>
      <c r="AB214" s="31"/>
      <c r="AC214" s="31"/>
      <c r="AD214" s="31"/>
      <c r="AE214" s="31"/>
      <c r="AR214" s="155" t="s">
        <v>208</v>
      </c>
      <c r="AT214" s="155" t="s">
        <v>196</v>
      </c>
      <c r="AU214" s="155" t="s">
        <v>96</v>
      </c>
      <c r="AY214" s="15" t="s">
        <v>195</v>
      </c>
      <c r="BE214" s="156">
        <f>IF(N214="základní",J214,0)</f>
        <v>0</v>
      </c>
      <c r="BF214" s="156">
        <f>IF(N214="snížená",J214,0)</f>
        <v>0</v>
      </c>
      <c r="BG214" s="156">
        <f>IF(N214="zákl. přenesená",J214,0)</f>
        <v>0</v>
      </c>
      <c r="BH214" s="156">
        <f>IF(N214="sníž. přenesená",J214,0)</f>
        <v>0</v>
      </c>
      <c r="BI214" s="156">
        <f>IF(N214="nulová",J214,0)</f>
        <v>0</v>
      </c>
      <c r="BJ214" s="15" t="s">
        <v>93</v>
      </c>
      <c r="BK214" s="156">
        <f>ROUND(I214*H214,2)</f>
        <v>0</v>
      </c>
      <c r="BL214" s="15" t="s">
        <v>208</v>
      </c>
      <c r="BM214" s="155" t="s">
        <v>450</v>
      </c>
    </row>
    <row r="215" spans="1:47" s="2" customFormat="1" ht="39">
      <c r="A215" s="31"/>
      <c r="B215" s="32"/>
      <c r="C215" s="184"/>
      <c r="D215" s="201" t="s">
        <v>202</v>
      </c>
      <c r="E215" s="184"/>
      <c r="F215" s="202" t="s">
        <v>451</v>
      </c>
      <c r="G215" s="184"/>
      <c r="H215" s="184"/>
      <c r="I215" s="157"/>
      <c r="J215" s="184"/>
      <c r="K215" s="31"/>
      <c r="L215" s="32"/>
      <c r="M215" s="158"/>
      <c r="N215" s="159"/>
      <c r="O215" s="57"/>
      <c r="P215" s="57"/>
      <c r="Q215" s="57"/>
      <c r="R215" s="57"/>
      <c r="S215" s="57"/>
      <c r="T215" s="58"/>
      <c r="U215" s="31"/>
      <c r="V215" s="31"/>
      <c r="W215" s="31"/>
      <c r="X215" s="31"/>
      <c r="Y215" s="31"/>
      <c r="Z215" s="31"/>
      <c r="AA215" s="31"/>
      <c r="AB215" s="31"/>
      <c r="AC215" s="31"/>
      <c r="AD215" s="31"/>
      <c r="AE215" s="31"/>
      <c r="AT215" s="15" t="s">
        <v>202</v>
      </c>
      <c r="AU215" s="15" t="s">
        <v>96</v>
      </c>
    </row>
    <row r="216" spans="2:51" s="13" customFormat="1" ht="12">
      <c r="B216" s="160"/>
      <c r="C216" s="186"/>
      <c r="D216" s="201" t="s">
        <v>257</v>
      </c>
      <c r="E216" s="203" t="s">
        <v>1</v>
      </c>
      <c r="F216" s="204" t="s">
        <v>1005</v>
      </c>
      <c r="G216" s="186"/>
      <c r="H216" s="205">
        <v>-2.592</v>
      </c>
      <c r="I216" s="162"/>
      <c r="J216" s="186"/>
      <c r="L216" s="160"/>
      <c r="M216" s="163"/>
      <c r="N216" s="164"/>
      <c r="O216" s="164"/>
      <c r="P216" s="164"/>
      <c r="Q216" s="164"/>
      <c r="R216" s="164"/>
      <c r="S216" s="164"/>
      <c r="T216" s="165"/>
      <c r="AT216" s="161" t="s">
        <v>257</v>
      </c>
      <c r="AU216" s="161" t="s">
        <v>96</v>
      </c>
      <c r="AV216" s="13" t="s">
        <v>96</v>
      </c>
      <c r="AW216" s="13" t="s">
        <v>40</v>
      </c>
      <c r="AX216" s="13" t="s">
        <v>85</v>
      </c>
      <c r="AY216" s="161" t="s">
        <v>195</v>
      </c>
    </row>
    <row r="217" spans="2:51" s="13" customFormat="1" ht="12">
      <c r="B217" s="160"/>
      <c r="C217" s="186"/>
      <c r="D217" s="201" t="s">
        <v>257</v>
      </c>
      <c r="E217" s="203" t="s">
        <v>1</v>
      </c>
      <c r="F217" s="204" t="s">
        <v>1006</v>
      </c>
      <c r="G217" s="186"/>
      <c r="H217" s="205">
        <v>16.5</v>
      </c>
      <c r="I217" s="162"/>
      <c r="J217" s="186"/>
      <c r="L217" s="160"/>
      <c r="M217" s="163"/>
      <c r="N217" s="164"/>
      <c r="O217" s="164"/>
      <c r="P217" s="164"/>
      <c r="Q217" s="164"/>
      <c r="R217" s="164"/>
      <c r="S217" s="164"/>
      <c r="T217" s="165"/>
      <c r="AT217" s="161" t="s">
        <v>257</v>
      </c>
      <c r="AU217" s="161" t="s">
        <v>96</v>
      </c>
      <c r="AV217" s="13" t="s">
        <v>96</v>
      </c>
      <c r="AW217" s="13" t="s">
        <v>40</v>
      </c>
      <c r="AX217" s="13" t="s">
        <v>85</v>
      </c>
      <c r="AY217" s="161" t="s">
        <v>195</v>
      </c>
    </row>
    <row r="218" spans="2:63" s="12" customFormat="1" ht="22.9" customHeight="1">
      <c r="B218" s="135"/>
      <c r="C218" s="192"/>
      <c r="D218" s="193" t="s">
        <v>84</v>
      </c>
      <c r="E218" s="195" t="s">
        <v>96</v>
      </c>
      <c r="F218" s="195" t="s">
        <v>454</v>
      </c>
      <c r="G218" s="192"/>
      <c r="H218" s="192"/>
      <c r="I218" s="138"/>
      <c r="J218" s="185">
        <f>BK218</f>
        <v>0</v>
      </c>
      <c r="L218" s="135"/>
      <c r="M218" s="140"/>
      <c r="N218" s="141"/>
      <c r="O218" s="141"/>
      <c r="P218" s="142">
        <f>SUM(P219:P221)</f>
        <v>0</v>
      </c>
      <c r="Q218" s="141"/>
      <c r="R218" s="142">
        <f>SUM(R219:R221)</f>
        <v>0</v>
      </c>
      <c r="S218" s="141"/>
      <c r="T218" s="143">
        <f>SUM(T219:T221)</f>
        <v>0</v>
      </c>
      <c r="AR218" s="136" t="s">
        <v>93</v>
      </c>
      <c r="AT218" s="144" t="s">
        <v>84</v>
      </c>
      <c r="AU218" s="144" t="s">
        <v>93</v>
      </c>
      <c r="AY218" s="136" t="s">
        <v>195</v>
      </c>
      <c r="BK218" s="145">
        <f>SUM(BK219:BK221)</f>
        <v>0</v>
      </c>
    </row>
    <row r="219" spans="1:65" s="2" customFormat="1" ht="16.5" customHeight="1">
      <c r="A219" s="31"/>
      <c r="B219" s="148"/>
      <c r="C219" s="196" t="s">
        <v>438</v>
      </c>
      <c r="D219" s="196" t="s">
        <v>196</v>
      </c>
      <c r="E219" s="197" t="s">
        <v>456</v>
      </c>
      <c r="F219" s="198" t="s">
        <v>457</v>
      </c>
      <c r="G219" s="199" t="s">
        <v>347</v>
      </c>
      <c r="H219" s="200">
        <v>0.2</v>
      </c>
      <c r="I219" s="149"/>
      <c r="J219" s="183">
        <f>ROUND(I219*H219,2)</f>
        <v>0</v>
      </c>
      <c r="K219" s="150"/>
      <c r="L219" s="32"/>
      <c r="M219" s="151" t="s">
        <v>1</v>
      </c>
      <c r="N219" s="152" t="s">
        <v>50</v>
      </c>
      <c r="O219" s="57"/>
      <c r="P219" s="153">
        <f>O219*H219</f>
        <v>0</v>
      </c>
      <c r="Q219" s="153">
        <v>0</v>
      </c>
      <c r="R219" s="153">
        <f>Q219*H219</f>
        <v>0</v>
      </c>
      <c r="S219" s="153">
        <v>0</v>
      </c>
      <c r="T219" s="154">
        <f>S219*H219</f>
        <v>0</v>
      </c>
      <c r="U219" s="31"/>
      <c r="V219" s="31"/>
      <c r="W219" s="31"/>
      <c r="X219" s="31"/>
      <c r="Y219" s="31"/>
      <c r="Z219" s="31"/>
      <c r="AA219" s="31"/>
      <c r="AB219" s="31"/>
      <c r="AC219" s="31"/>
      <c r="AD219" s="31"/>
      <c r="AE219" s="31"/>
      <c r="AR219" s="155" t="s">
        <v>208</v>
      </c>
      <c r="AT219" s="155" t="s">
        <v>196</v>
      </c>
      <c r="AU219" s="155" t="s">
        <v>96</v>
      </c>
      <c r="AY219" s="15" t="s">
        <v>195</v>
      </c>
      <c r="BE219" s="156">
        <f>IF(N219="základní",J219,0)</f>
        <v>0</v>
      </c>
      <c r="BF219" s="156">
        <f>IF(N219="snížená",J219,0)</f>
        <v>0</v>
      </c>
      <c r="BG219" s="156">
        <f>IF(N219="zákl. přenesená",J219,0)</f>
        <v>0</v>
      </c>
      <c r="BH219" s="156">
        <f>IF(N219="sníž. přenesená",J219,0)</f>
        <v>0</v>
      </c>
      <c r="BI219" s="156">
        <f>IF(N219="nulová",J219,0)</f>
        <v>0</v>
      </c>
      <c r="BJ219" s="15" t="s">
        <v>93</v>
      </c>
      <c r="BK219" s="156">
        <f>ROUND(I219*H219,2)</f>
        <v>0</v>
      </c>
      <c r="BL219" s="15" t="s">
        <v>208</v>
      </c>
      <c r="BM219" s="155" t="s">
        <v>458</v>
      </c>
    </row>
    <row r="220" spans="1:47" s="2" customFormat="1" ht="12">
      <c r="A220" s="31"/>
      <c r="B220" s="32"/>
      <c r="C220" s="184"/>
      <c r="D220" s="201" t="s">
        <v>202</v>
      </c>
      <c r="E220" s="184"/>
      <c r="F220" s="202" t="s">
        <v>459</v>
      </c>
      <c r="G220" s="184"/>
      <c r="H220" s="184"/>
      <c r="I220" s="157"/>
      <c r="J220" s="184"/>
      <c r="K220" s="31"/>
      <c r="L220" s="32"/>
      <c r="M220" s="158"/>
      <c r="N220" s="159"/>
      <c r="O220" s="57"/>
      <c r="P220" s="57"/>
      <c r="Q220" s="57"/>
      <c r="R220" s="57"/>
      <c r="S220" s="57"/>
      <c r="T220" s="58"/>
      <c r="U220" s="31"/>
      <c r="V220" s="31"/>
      <c r="W220" s="31"/>
      <c r="X220" s="31"/>
      <c r="Y220" s="31"/>
      <c r="Z220" s="31"/>
      <c r="AA220" s="31"/>
      <c r="AB220" s="31"/>
      <c r="AC220" s="31"/>
      <c r="AD220" s="31"/>
      <c r="AE220" s="31"/>
      <c r="AT220" s="15" t="s">
        <v>202</v>
      </c>
      <c r="AU220" s="15" t="s">
        <v>96</v>
      </c>
    </row>
    <row r="221" spans="2:51" s="13" customFormat="1" ht="12">
      <c r="B221" s="160"/>
      <c r="C221" s="186"/>
      <c r="D221" s="201" t="s">
        <v>257</v>
      </c>
      <c r="E221" s="203" t="s">
        <v>1</v>
      </c>
      <c r="F221" s="204" t="s">
        <v>908</v>
      </c>
      <c r="G221" s="186"/>
      <c r="H221" s="205">
        <v>0.2</v>
      </c>
      <c r="I221" s="162"/>
      <c r="J221" s="186"/>
      <c r="L221" s="160"/>
      <c r="M221" s="163"/>
      <c r="N221" s="164"/>
      <c r="O221" s="164"/>
      <c r="P221" s="164"/>
      <c r="Q221" s="164"/>
      <c r="R221" s="164"/>
      <c r="S221" s="164"/>
      <c r="T221" s="165"/>
      <c r="AT221" s="161" t="s">
        <v>257</v>
      </c>
      <c r="AU221" s="161" t="s">
        <v>96</v>
      </c>
      <c r="AV221" s="13" t="s">
        <v>96</v>
      </c>
      <c r="AW221" s="13" t="s">
        <v>40</v>
      </c>
      <c r="AX221" s="13" t="s">
        <v>93</v>
      </c>
      <c r="AY221" s="161" t="s">
        <v>195</v>
      </c>
    </row>
    <row r="222" spans="2:63" s="12" customFormat="1" ht="22.9" customHeight="1">
      <c r="B222" s="135"/>
      <c r="C222" s="192"/>
      <c r="D222" s="193" t="s">
        <v>84</v>
      </c>
      <c r="E222" s="195" t="s">
        <v>150</v>
      </c>
      <c r="F222" s="195" t="s">
        <v>461</v>
      </c>
      <c r="G222" s="192"/>
      <c r="H222" s="192"/>
      <c r="I222" s="138"/>
      <c r="J222" s="185">
        <f>BK222</f>
        <v>0</v>
      </c>
      <c r="L222" s="135"/>
      <c r="M222" s="140"/>
      <c r="N222" s="141"/>
      <c r="O222" s="141"/>
      <c r="P222" s="142">
        <f>SUM(P223:P225)</f>
        <v>0</v>
      </c>
      <c r="Q222" s="141"/>
      <c r="R222" s="142">
        <f>SUM(R223:R225)</f>
        <v>0</v>
      </c>
      <c r="S222" s="141"/>
      <c r="T222" s="143">
        <f>SUM(T223:T225)</f>
        <v>0</v>
      </c>
      <c r="AR222" s="136" t="s">
        <v>93</v>
      </c>
      <c r="AT222" s="144" t="s">
        <v>84</v>
      </c>
      <c r="AU222" s="144" t="s">
        <v>93</v>
      </c>
      <c r="AY222" s="136" t="s">
        <v>195</v>
      </c>
      <c r="BK222" s="145">
        <f>SUM(BK223:BK225)</f>
        <v>0</v>
      </c>
    </row>
    <row r="223" spans="1:65" s="2" customFormat="1" ht="21.75" customHeight="1">
      <c r="A223" s="31"/>
      <c r="B223" s="148"/>
      <c r="C223" s="196" t="s">
        <v>447</v>
      </c>
      <c r="D223" s="196" t="s">
        <v>196</v>
      </c>
      <c r="E223" s="197" t="s">
        <v>463</v>
      </c>
      <c r="F223" s="198" t="s">
        <v>464</v>
      </c>
      <c r="G223" s="199" t="s">
        <v>312</v>
      </c>
      <c r="H223" s="200">
        <v>30</v>
      </c>
      <c r="I223" s="149"/>
      <c r="J223" s="183">
        <f>ROUND(I223*H223,2)</f>
        <v>0</v>
      </c>
      <c r="K223" s="150"/>
      <c r="L223" s="32"/>
      <c r="M223" s="151" t="s">
        <v>1</v>
      </c>
      <c r="N223" s="152" t="s">
        <v>50</v>
      </c>
      <c r="O223" s="57"/>
      <c r="P223" s="153">
        <f>O223*H223</f>
        <v>0</v>
      </c>
      <c r="Q223" s="153">
        <v>0</v>
      </c>
      <c r="R223" s="153">
        <f>Q223*H223</f>
        <v>0</v>
      </c>
      <c r="S223" s="153">
        <v>0</v>
      </c>
      <c r="T223" s="154">
        <f>S223*H223</f>
        <v>0</v>
      </c>
      <c r="U223" s="31"/>
      <c r="V223" s="31"/>
      <c r="W223" s="31"/>
      <c r="X223" s="31"/>
      <c r="Y223" s="31"/>
      <c r="Z223" s="31"/>
      <c r="AA223" s="31"/>
      <c r="AB223" s="31"/>
      <c r="AC223" s="31"/>
      <c r="AD223" s="31"/>
      <c r="AE223" s="31"/>
      <c r="AR223" s="155" t="s">
        <v>208</v>
      </c>
      <c r="AT223" s="155" t="s">
        <v>196</v>
      </c>
      <c r="AU223" s="155" t="s">
        <v>96</v>
      </c>
      <c r="AY223" s="15" t="s">
        <v>195</v>
      </c>
      <c r="BE223" s="156">
        <f>IF(N223="základní",J223,0)</f>
        <v>0</v>
      </c>
      <c r="BF223" s="156">
        <f>IF(N223="snížená",J223,0)</f>
        <v>0</v>
      </c>
      <c r="BG223" s="156">
        <f>IF(N223="zákl. přenesená",J223,0)</f>
        <v>0</v>
      </c>
      <c r="BH223" s="156">
        <f>IF(N223="sníž. přenesená",J223,0)</f>
        <v>0</v>
      </c>
      <c r="BI223" s="156">
        <f>IF(N223="nulová",J223,0)</f>
        <v>0</v>
      </c>
      <c r="BJ223" s="15" t="s">
        <v>93</v>
      </c>
      <c r="BK223" s="156">
        <f>ROUND(I223*H223,2)</f>
        <v>0</v>
      </c>
      <c r="BL223" s="15" t="s">
        <v>208</v>
      </c>
      <c r="BM223" s="155" t="s">
        <v>465</v>
      </c>
    </row>
    <row r="224" spans="1:47" s="2" customFormat="1" ht="12">
      <c r="A224" s="31"/>
      <c r="B224" s="32"/>
      <c r="C224" s="184"/>
      <c r="D224" s="201" t="s">
        <v>202</v>
      </c>
      <c r="E224" s="184"/>
      <c r="F224" s="202" t="s">
        <v>466</v>
      </c>
      <c r="G224" s="184"/>
      <c r="H224" s="184"/>
      <c r="I224" s="157"/>
      <c r="J224" s="184"/>
      <c r="K224" s="31"/>
      <c r="L224" s="32"/>
      <c r="M224" s="158"/>
      <c r="N224" s="159"/>
      <c r="O224" s="57"/>
      <c r="P224" s="57"/>
      <c r="Q224" s="57"/>
      <c r="R224" s="57"/>
      <c r="S224" s="57"/>
      <c r="T224" s="58"/>
      <c r="U224" s="31"/>
      <c r="V224" s="31"/>
      <c r="W224" s="31"/>
      <c r="X224" s="31"/>
      <c r="Y224" s="31"/>
      <c r="Z224" s="31"/>
      <c r="AA224" s="31"/>
      <c r="AB224" s="31"/>
      <c r="AC224" s="31"/>
      <c r="AD224" s="31"/>
      <c r="AE224" s="31"/>
      <c r="AT224" s="15" t="s">
        <v>202</v>
      </c>
      <c r="AU224" s="15" t="s">
        <v>96</v>
      </c>
    </row>
    <row r="225" spans="2:51" s="13" customFormat="1" ht="12">
      <c r="B225" s="160"/>
      <c r="C225" s="186"/>
      <c r="D225" s="201" t="s">
        <v>257</v>
      </c>
      <c r="E225" s="203" t="s">
        <v>1</v>
      </c>
      <c r="F225" s="204" t="s">
        <v>339</v>
      </c>
      <c r="G225" s="186"/>
      <c r="H225" s="205">
        <v>30</v>
      </c>
      <c r="I225" s="162"/>
      <c r="J225" s="186"/>
      <c r="L225" s="160"/>
      <c r="M225" s="163"/>
      <c r="N225" s="164"/>
      <c r="O225" s="164"/>
      <c r="P225" s="164"/>
      <c r="Q225" s="164"/>
      <c r="R225" s="164"/>
      <c r="S225" s="164"/>
      <c r="T225" s="165"/>
      <c r="AT225" s="161" t="s">
        <v>257</v>
      </c>
      <c r="AU225" s="161" t="s">
        <v>96</v>
      </c>
      <c r="AV225" s="13" t="s">
        <v>96</v>
      </c>
      <c r="AW225" s="13" t="s">
        <v>40</v>
      </c>
      <c r="AX225" s="13" t="s">
        <v>93</v>
      </c>
      <c r="AY225" s="161" t="s">
        <v>195</v>
      </c>
    </row>
    <row r="226" spans="2:63" s="12" customFormat="1" ht="22.9" customHeight="1">
      <c r="B226" s="135"/>
      <c r="C226" s="192"/>
      <c r="D226" s="193" t="s">
        <v>84</v>
      </c>
      <c r="E226" s="195" t="s">
        <v>208</v>
      </c>
      <c r="F226" s="195" t="s">
        <v>468</v>
      </c>
      <c r="G226" s="192"/>
      <c r="H226" s="192"/>
      <c r="I226" s="138"/>
      <c r="J226" s="185">
        <f>BK226</f>
        <v>0</v>
      </c>
      <c r="L226" s="135"/>
      <c r="M226" s="140"/>
      <c r="N226" s="141"/>
      <c r="O226" s="141"/>
      <c r="P226" s="142">
        <f>SUM(P227:P235)</f>
        <v>0</v>
      </c>
      <c r="Q226" s="141"/>
      <c r="R226" s="142">
        <f>SUM(R227:R235)</f>
        <v>7.5382675</v>
      </c>
      <c r="S226" s="141"/>
      <c r="T226" s="143">
        <f>SUM(T227:T235)</f>
        <v>0</v>
      </c>
      <c r="AR226" s="136" t="s">
        <v>93</v>
      </c>
      <c r="AT226" s="144" t="s">
        <v>84</v>
      </c>
      <c r="AU226" s="144" t="s">
        <v>93</v>
      </c>
      <c r="AY226" s="136" t="s">
        <v>195</v>
      </c>
      <c r="BK226" s="145">
        <f>SUM(BK227:BK235)</f>
        <v>0</v>
      </c>
    </row>
    <row r="227" spans="1:65" s="2" customFormat="1" ht="16.5" customHeight="1">
      <c r="A227" s="31"/>
      <c r="B227" s="148"/>
      <c r="C227" s="196" t="s">
        <v>455</v>
      </c>
      <c r="D227" s="196" t="s">
        <v>196</v>
      </c>
      <c r="E227" s="197" t="s">
        <v>469</v>
      </c>
      <c r="F227" s="198" t="s">
        <v>470</v>
      </c>
      <c r="G227" s="199" t="s">
        <v>312</v>
      </c>
      <c r="H227" s="200">
        <v>30</v>
      </c>
      <c r="I227" s="149"/>
      <c r="J227" s="183">
        <f>ROUND(I227*H227,2)</f>
        <v>0</v>
      </c>
      <c r="K227" s="150"/>
      <c r="L227" s="32"/>
      <c r="M227" s="151" t="s">
        <v>1</v>
      </c>
      <c r="N227" s="152" t="s">
        <v>50</v>
      </c>
      <c r="O227" s="57"/>
      <c r="P227" s="153">
        <f>O227*H227</f>
        <v>0</v>
      </c>
      <c r="Q227" s="153">
        <v>0</v>
      </c>
      <c r="R227" s="153">
        <f>Q227*H227</f>
        <v>0</v>
      </c>
      <c r="S227" s="153">
        <v>0</v>
      </c>
      <c r="T227" s="154">
        <f>S227*H227</f>
        <v>0</v>
      </c>
      <c r="U227" s="31"/>
      <c r="V227" s="31"/>
      <c r="W227" s="31"/>
      <c r="X227" s="31"/>
      <c r="Y227" s="31"/>
      <c r="Z227" s="31"/>
      <c r="AA227" s="31"/>
      <c r="AB227" s="31"/>
      <c r="AC227" s="31"/>
      <c r="AD227" s="31"/>
      <c r="AE227" s="31"/>
      <c r="AR227" s="155" t="s">
        <v>208</v>
      </c>
      <c r="AT227" s="155" t="s">
        <v>196</v>
      </c>
      <c r="AU227" s="155" t="s">
        <v>96</v>
      </c>
      <c r="AY227" s="15" t="s">
        <v>195</v>
      </c>
      <c r="BE227" s="156">
        <f>IF(N227="základní",J227,0)</f>
        <v>0</v>
      </c>
      <c r="BF227" s="156">
        <f>IF(N227="snížená",J227,0)</f>
        <v>0</v>
      </c>
      <c r="BG227" s="156">
        <f>IF(N227="zákl. přenesená",J227,0)</f>
        <v>0</v>
      </c>
      <c r="BH227" s="156">
        <f>IF(N227="sníž. přenesená",J227,0)</f>
        <v>0</v>
      </c>
      <c r="BI227" s="156">
        <f>IF(N227="nulová",J227,0)</f>
        <v>0</v>
      </c>
      <c r="BJ227" s="15" t="s">
        <v>93</v>
      </c>
      <c r="BK227" s="156">
        <f>ROUND(I227*H227,2)</f>
        <v>0</v>
      </c>
      <c r="BL227" s="15" t="s">
        <v>208</v>
      </c>
      <c r="BM227" s="155" t="s">
        <v>471</v>
      </c>
    </row>
    <row r="228" spans="1:47" s="2" customFormat="1" ht="12">
      <c r="A228" s="31"/>
      <c r="B228" s="32"/>
      <c r="C228" s="184"/>
      <c r="D228" s="201" t="s">
        <v>202</v>
      </c>
      <c r="E228" s="184"/>
      <c r="F228" s="202" t="s">
        <v>472</v>
      </c>
      <c r="G228" s="184"/>
      <c r="H228" s="184"/>
      <c r="I228" s="157"/>
      <c r="J228" s="184"/>
      <c r="K228" s="31"/>
      <c r="L228" s="32"/>
      <c r="M228" s="158"/>
      <c r="N228" s="159"/>
      <c r="O228" s="57"/>
      <c r="P228" s="57"/>
      <c r="Q228" s="57"/>
      <c r="R228" s="57"/>
      <c r="S228" s="57"/>
      <c r="T228" s="58"/>
      <c r="U228" s="31"/>
      <c r="V228" s="31"/>
      <c r="W228" s="31"/>
      <c r="X228" s="31"/>
      <c r="Y228" s="31"/>
      <c r="Z228" s="31"/>
      <c r="AA228" s="31"/>
      <c r="AB228" s="31"/>
      <c r="AC228" s="31"/>
      <c r="AD228" s="31"/>
      <c r="AE228" s="31"/>
      <c r="AT228" s="15" t="s">
        <v>202</v>
      </c>
      <c r="AU228" s="15" t="s">
        <v>96</v>
      </c>
    </row>
    <row r="229" spans="2:51" s="13" customFormat="1" ht="12">
      <c r="B229" s="160"/>
      <c r="C229" s="186"/>
      <c r="D229" s="201" t="s">
        <v>257</v>
      </c>
      <c r="E229" s="203" t="s">
        <v>1</v>
      </c>
      <c r="F229" s="204" t="s">
        <v>339</v>
      </c>
      <c r="G229" s="186"/>
      <c r="H229" s="205">
        <v>30</v>
      </c>
      <c r="I229" s="162"/>
      <c r="J229" s="186"/>
      <c r="L229" s="160"/>
      <c r="M229" s="163"/>
      <c r="N229" s="164"/>
      <c r="O229" s="164"/>
      <c r="P229" s="164"/>
      <c r="Q229" s="164"/>
      <c r="R229" s="164"/>
      <c r="S229" s="164"/>
      <c r="T229" s="165"/>
      <c r="AT229" s="161" t="s">
        <v>257</v>
      </c>
      <c r="AU229" s="161" t="s">
        <v>96</v>
      </c>
      <c r="AV229" s="13" t="s">
        <v>96</v>
      </c>
      <c r="AW229" s="13" t="s">
        <v>40</v>
      </c>
      <c r="AX229" s="13" t="s">
        <v>93</v>
      </c>
      <c r="AY229" s="161" t="s">
        <v>195</v>
      </c>
    </row>
    <row r="230" spans="1:65" s="2" customFormat="1" ht="16.5" customHeight="1">
      <c r="A230" s="31"/>
      <c r="B230" s="148"/>
      <c r="C230" s="196" t="s">
        <v>462</v>
      </c>
      <c r="D230" s="196" t="s">
        <v>196</v>
      </c>
      <c r="E230" s="197" t="s">
        <v>474</v>
      </c>
      <c r="F230" s="198" t="s">
        <v>475</v>
      </c>
      <c r="G230" s="199" t="s">
        <v>347</v>
      </c>
      <c r="H230" s="200">
        <v>3.75</v>
      </c>
      <c r="I230" s="149"/>
      <c r="J230" s="183">
        <f>ROUND(I230*H230,2)</f>
        <v>0</v>
      </c>
      <c r="K230" s="150"/>
      <c r="L230" s="32"/>
      <c r="M230" s="151" t="s">
        <v>1</v>
      </c>
      <c r="N230" s="152" t="s">
        <v>50</v>
      </c>
      <c r="O230" s="57"/>
      <c r="P230" s="153">
        <f>O230*H230</f>
        <v>0</v>
      </c>
      <c r="Q230" s="153">
        <v>1.89077</v>
      </c>
      <c r="R230" s="153">
        <f>Q230*H230</f>
        <v>7.0903875</v>
      </c>
      <c r="S230" s="153">
        <v>0</v>
      </c>
      <c r="T230" s="154">
        <f>S230*H230</f>
        <v>0</v>
      </c>
      <c r="U230" s="31"/>
      <c r="V230" s="31"/>
      <c r="W230" s="31"/>
      <c r="X230" s="31"/>
      <c r="Y230" s="31"/>
      <c r="Z230" s="31"/>
      <c r="AA230" s="31"/>
      <c r="AB230" s="31"/>
      <c r="AC230" s="31"/>
      <c r="AD230" s="31"/>
      <c r="AE230" s="31"/>
      <c r="AR230" s="155" t="s">
        <v>208</v>
      </c>
      <c r="AT230" s="155" t="s">
        <v>196</v>
      </c>
      <c r="AU230" s="155" t="s">
        <v>96</v>
      </c>
      <c r="AY230" s="15" t="s">
        <v>195</v>
      </c>
      <c r="BE230" s="156">
        <f>IF(N230="základní",J230,0)</f>
        <v>0</v>
      </c>
      <c r="BF230" s="156">
        <f>IF(N230="snížená",J230,0)</f>
        <v>0</v>
      </c>
      <c r="BG230" s="156">
        <f>IF(N230="zákl. přenesená",J230,0)</f>
        <v>0</v>
      </c>
      <c r="BH230" s="156">
        <f>IF(N230="sníž. přenesená",J230,0)</f>
        <v>0</v>
      </c>
      <c r="BI230" s="156">
        <f>IF(N230="nulová",J230,0)</f>
        <v>0</v>
      </c>
      <c r="BJ230" s="15" t="s">
        <v>93</v>
      </c>
      <c r="BK230" s="156">
        <f>ROUND(I230*H230,2)</f>
        <v>0</v>
      </c>
      <c r="BL230" s="15" t="s">
        <v>208</v>
      </c>
      <c r="BM230" s="155" t="s">
        <v>476</v>
      </c>
    </row>
    <row r="231" spans="1:47" s="2" customFormat="1" ht="19.5">
      <c r="A231" s="31"/>
      <c r="B231" s="32"/>
      <c r="C231" s="184"/>
      <c r="D231" s="201" t="s">
        <v>202</v>
      </c>
      <c r="E231" s="184"/>
      <c r="F231" s="202" t="s">
        <v>477</v>
      </c>
      <c r="G231" s="184"/>
      <c r="H231" s="184"/>
      <c r="I231" s="157"/>
      <c r="J231" s="184"/>
      <c r="K231" s="31"/>
      <c r="L231" s="32"/>
      <c r="M231" s="158"/>
      <c r="N231" s="159"/>
      <c r="O231" s="57"/>
      <c r="P231" s="57"/>
      <c r="Q231" s="57"/>
      <c r="R231" s="57"/>
      <c r="S231" s="57"/>
      <c r="T231" s="58"/>
      <c r="U231" s="31"/>
      <c r="V231" s="31"/>
      <c r="W231" s="31"/>
      <c r="X231" s="31"/>
      <c r="Y231" s="31"/>
      <c r="Z231" s="31"/>
      <c r="AA231" s="31"/>
      <c r="AB231" s="31"/>
      <c r="AC231" s="31"/>
      <c r="AD231" s="31"/>
      <c r="AE231" s="31"/>
      <c r="AT231" s="15" t="s">
        <v>202</v>
      </c>
      <c r="AU231" s="15" t="s">
        <v>96</v>
      </c>
    </row>
    <row r="232" spans="2:51" s="13" customFormat="1" ht="12">
      <c r="B232" s="160"/>
      <c r="C232" s="186"/>
      <c r="D232" s="201" t="s">
        <v>257</v>
      </c>
      <c r="E232" s="203" t="s">
        <v>1</v>
      </c>
      <c r="F232" s="204" t="s">
        <v>1007</v>
      </c>
      <c r="G232" s="186"/>
      <c r="H232" s="205">
        <v>3.75</v>
      </c>
      <c r="I232" s="162"/>
      <c r="J232" s="186"/>
      <c r="L232" s="160"/>
      <c r="M232" s="163"/>
      <c r="N232" s="164"/>
      <c r="O232" s="164"/>
      <c r="P232" s="164"/>
      <c r="Q232" s="164"/>
      <c r="R232" s="164"/>
      <c r="S232" s="164"/>
      <c r="T232" s="165"/>
      <c r="AT232" s="161" t="s">
        <v>257</v>
      </c>
      <c r="AU232" s="161" t="s">
        <v>96</v>
      </c>
      <c r="AV232" s="13" t="s">
        <v>96</v>
      </c>
      <c r="AW232" s="13" t="s">
        <v>40</v>
      </c>
      <c r="AX232" s="13" t="s">
        <v>93</v>
      </c>
      <c r="AY232" s="161" t="s">
        <v>195</v>
      </c>
    </row>
    <row r="233" spans="1:65" s="2" customFormat="1" ht="21.75" customHeight="1">
      <c r="A233" s="31"/>
      <c r="B233" s="148"/>
      <c r="C233" s="196" t="s">
        <v>339</v>
      </c>
      <c r="D233" s="196" t="s">
        <v>196</v>
      </c>
      <c r="E233" s="197" t="s">
        <v>480</v>
      </c>
      <c r="F233" s="198" t="s">
        <v>481</v>
      </c>
      <c r="G233" s="199" t="s">
        <v>482</v>
      </c>
      <c r="H233" s="200">
        <v>2</v>
      </c>
      <c r="I233" s="149"/>
      <c r="J233" s="183">
        <f>ROUND(I233*H233,2)</f>
        <v>0</v>
      </c>
      <c r="K233" s="150"/>
      <c r="L233" s="32"/>
      <c r="M233" s="151" t="s">
        <v>1</v>
      </c>
      <c r="N233" s="152" t="s">
        <v>50</v>
      </c>
      <c r="O233" s="57"/>
      <c r="P233" s="153">
        <f>O233*H233</f>
        <v>0</v>
      </c>
      <c r="Q233" s="153">
        <v>0.22394</v>
      </c>
      <c r="R233" s="153">
        <f>Q233*H233</f>
        <v>0.44788</v>
      </c>
      <c r="S233" s="153">
        <v>0</v>
      </c>
      <c r="T233" s="154">
        <f>S233*H233</f>
        <v>0</v>
      </c>
      <c r="U233" s="31"/>
      <c r="V233" s="31"/>
      <c r="W233" s="31"/>
      <c r="X233" s="31"/>
      <c r="Y233" s="31"/>
      <c r="Z233" s="31"/>
      <c r="AA233" s="31"/>
      <c r="AB233" s="31"/>
      <c r="AC233" s="31"/>
      <c r="AD233" s="31"/>
      <c r="AE233" s="31"/>
      <c r="AR233" s="155" t="s">
        <v>208</v>
      </c>
      <c r="AT233" s="155" t="s">
        <v>196</v>
      </c>
      <c r="AU233" s="155" t="s">
        <v>96</v>
      </c>
      <c r="AY233" s="15" t="s">
        <v>195</v>
      </c>
      <c r="BE233" s="156">
        <f>IF(N233="základní",J233,0)</f>
        <v>0</v>
      </c>
      <c r="BF233" s="156">
        <f>IF(N233="snížená",J233,0)</f>
        <v>0</v>
      </c>
      <c r="BG233" s="156">
        <f>IF(N233="zákl. přenesená",J233,0)</f>
        <v>0</v>
      </c>
      <c r="BH233" s="156">
        <f>IF(N233="sníž. přenesená",J233,0)</f>
        <v>0</v>
      </c>
      <c r="BI233" s="156">
        <f>IF(N233="nulová",J233,0)</f>
        <v>0</v>
      </c>
      <c r="BJ233" s="15" t="s">
        <v>93</v>
      </c>
      <c r="BK233" s="156">
        <f>ROUND(I233*H233,2)</f>
        <v>0</v>
      </c>
      <c r="BL233" s="15" t="s">
        <v>208</v>
      </c>
      <c r="BM233" s="155" t="s">
        <v>483</v>
      </c>
    </row>
    <row r="234" spans="1:47" s="2" customFormat="1" ht="19.5">
      <c r="A234" s="31"/>
      <c r="B234" s="32"/>
      <c r="C234" s="184"/>
      <c r="D234" s="201" t="s">
        <v>202</v>
      </c>
      <c r="E234" s="184"/>
      <c r="F234" s="202" t="s">
        <v>484</v>
      </c>
      <c r="G234" s="184"/>
      <c r="H234" s="184"/>
      <c r="I234" s="157"/>
      <c r="J234" s="184"/>
      <c r="K234" s="31"/>
      <c r="L234" s="32"/>
      <c r="M234" s="158"/>
      <c r="N234" s="159"/>
      <c r="O234" s="57"/>
      <c r="P234" s="57"/>
      <c r="Q234" s="57"/>
      <c r="R234" s="57"/>
      <c r="S234" s="57"/>
      <c r="T234" s="58"/>
      <c r="U234" s="31"/>
      <c r="V234" s="31"/>
      <c r="W234" s="31"/>
      <c r="X234" s="31"/>
      <c r="Y234" s="31"/>
      <c r="Z234" s="31"/>
      <c r="AA234" s="31"/>
      <c r="AB234" s="31"/>
      <c r="AC234" s="31"/>
      <c r="AD234" s="31"/>
      <c r="AE234" s="31"/>
      <c r="AT234" s="15" t="s">
        <v>202</v>
      </c>
      <c r="AU234" s="15" t="s">
        <v>96</v>
      </c>
    </row>
    <row r="235" spans="2:51" s="13" customFormat="1" ht="12">
      <c r="B235" s="160"/>
      <c r="C235" s="186"/>
      <c r="D235" s="201" t="s">
        <v>257</v>
      </c>
      <c r="E235" s="203" t="s">
        <v>1</v>
      </c>
      <c r="F235" s="204" t="s">
        <v>96</v>
      </c>
      <c r="G235" s="186"/>
      <c r="H235" s="205">
        <v>2</v>
      </c>
      <c r="I235" s="162"/>
      <c r="J235" s="186"/>
      <c r="L235" s="160"/>
      <c r="M235" s="163"/>
      <c r="N235" s="164"/>
      <c r="O235" s="164"/>
      <c r="P235" s="164"/>
      <c r="Q235" s="164"/>
      <c r="R235" s="164"/>
      <c r="S235" s="164"/>
      <c r="T235" s="165"/>
      <c r="AT235" s="161" t="s">
        <v>257</v>
      </c>
      <c r="AU235" s="161" t="s">
        <v>96</v>
      </c>
      <c r="AV235" s="13" t="s">
        <v>96</v>
      </c>
      <c r="AW235" s="13" t="s">
        <v>40</v>
      </c>
      <c r="AX235" s="13" t="s">
        <v>93</v>
      </c>
      <c r="AY235" s="161" t="s">
        <v>195</v>
      </c>
    </row>
    <row r="236" spans="2:63" s="12" customFormat="1" ht="22.9" customHeight="1">
      <c r="B236" s="135"/>
      <c r="C236" s="192"/>
      <c r="D236" s="193" t="s">
        <v>84</v>
      </c>
      <c r="E236" s="195" t="s">
        <v>194</v>
      </c>
      <c r="F236" s="195" t="s">
        <v>485</v>
      </c>
      <c r="G236" s="192"/>
      <c r="H236" s="192"/>
      <c r="I236" s="138"/>
      <c r="J236" s="185">
        <f>BK236</f>
        <v>0</v>
      </c>
      <c r="L236" s="135"/>
      <c r="M236" s="140"/>
      <c r="N236" s="141"/>
      <c r="O236" s="141"/>
      <c r="P236" s="142">
        <f>SUM(P237:P260)</f>
        <v>0</v>
      </c>
      <c r="Q236" s="141"/>
      <c r="R236" s="142">
        <f>SUM(R237:R260)</f>
        <v>0.020290500000000003</v>
      </c>
      <c r="S236" s="141"/>
      <c r="T236" s="143">
        <f>SUM(T237:T260)</f>
        <v>0</v>
      </c>
      <c r="AR236" s="136" t="s">
        <v>93</v>
      </c>
      <c r="AT236" s="144" t="s">
        <v>84</v>
      </c>
      <c r="AU236" s="144" t="s">
        <v>93</v>
      </c>
      <c r="AY236" s="136" t="s">
        <v>195</v>
      </c>
      <c r="BK236" s="145">
        <f>SUM(BK237:BK260)</f>
        <v>0</v>
      </c>
    </row>
    <row r="237" spans="1:65" s="2" customFormat="1" ht="16.5" customHeight="1">
      <c r="A237" s="31"/>
      <c r="B237" s="148"/>
      <c r="C237" s="196" t="s">
        <v>473</v>
      </c>
      <c r="D237" s="196" t="s">
        <v>196</v>
      </c>
      <c r="E237" s="197" t="s">
        <v>487</v>
      </c>
      <c r="F237" s="198" t="s">
        <v>488</v>
      </c>
      <c r="G237" s="199" t="s">
        <v>296</v>
      </c>
      <c r="H237" s="200">
        <v>57.3</v>
      </c>
      <c r="I237" s="149"/>
      <c r="J237" s="183">
        <f>ROUND(I237*H237,2)</f>
        <v>0</v>
      </c>
      <c r="K237" s="150"/>
      <c r="L237" s="32"/>
      <c r="M237" s="151" t="s">
        <v>1</v>
      </c>
      <c r="N237" s="152" t="s">
        <v>50</v>
      </c>
      <c r="O237" s="57"/>
      <c r="P237" s="153">
        <f>O237*H237</f>
        <v>0</v>
      </c>
      <c r="Q237" s="153">
        <v>0</v>
      </c>
      <c r="R237" s="153">
        <f>Q237*H237</f>
        <v>0</v>
      </c>
      <c r="S237" s="153">
        <v>0</v>
      </c>
      <c r="T237" s="154">
        <f>S237*H237</f>
        <v>0</v>
      </c>
      <c r="U237" s="31"/>
      <c r="V237" s="31"/>
      <c r="W237" s="31"/>
      <c r="X237" s="31"/>
      <c r="Y237" s="31"/>
      <c r="Z237" s="31"/>
      <c r="AA237" s="31"/>
      <c r="AB237" s="31"/>
      <c r="AC237" s="31"/>
      <c r="AD237" s="31"/>
      <c r="AE237" s="31"/>
      <c r="AR237" s="155" t="s">
        <v>208</v>
      </c>
      <c r="AT237" s="155" t="s">
        <v>196</v>
      </c>
      <c r="AU237" s="155" t="s">
        <v>96</v>
      </c>
      <c r="AY237" s="15" t="s">
        <v>195</v>
      </c>
      <c r="BE237" s="156">
        <f>IF(N237="základní",J237,0)</f>
        <v>0</v>
      </c>
      <c r="BF237" s="156">
        <f>IF(N237="snížená",J237,0)</f>
        <v>0</v>
      </c>
      <c r="BG237" s="156">
        <f>IF(N237="zákl. přenesená",J237,0)</f>
        <v>0</v>
      </c>
      <c r="BH237" s="156">
        <f>IF(N237="sníž. přenesená",J237,0)</f>
        <v>0</v>
      </c>
      <c r="BI237" s="156">
        <f>IF(N237="nulová",J237,0)</f>
        <v>0</v>
      </c>
      <c r="BJ237" s="15" t="s">
        <v>93</v>
      </c>
      <c r="BK237" s="156">
        <f>ROUND(I237*H237,2)</f>
        <v>0</v>
      </c>
      <c r="BL237" s="15" t="s">
        <v>208</v>
      </c>
      <c r="BM237" s="155" t="s">
        <v>911</v>
      </c>
    </row>
    <row r="238" spans="1:47" s="2" customFormat="1" ht="19.5">
      <c r="A238" s="31"/>
      <c r="B238" s="32"/>
      <c r="C238" s="184"/>
      <c r="D238" s="201" t="s">
        <v>202</v>
      </c>
      <c r="E238" s="184"/>
      <c r="F238" s="202" t="s">
        <v>490</v>
      </c>
      <c r="G238" s="184"/>
      <c r="H238" s="184"/>
      <c r="I238" s="157"/>
      <c r="J238" s="184"/>
      <c r="K238" s="31"/>
      <c r="L238" s="32"/>
      <c r="M238" s="158"/>
      <c r="N238" s="159"/>
      <c r="O238" s="57"/>
      <c r="P238" s="57"/>
      <c r="Q238" s="57"/>
      <c r="R238" s="57"/>
      <c r="S238" s="57"/>
      <c r="T238" s="58"/>
      <c r="U238" s="31"/>
      <c r="V238" s="31"/>
      <c r="W238" s="31"/>
      <c r="X238" s="31"/>
      <c r="Y238" s="31"/>
      <c r="Z238" s="31"/>
      <c r="AA238" s="31"/>
      <c r="AB238" s="31"/>
      <c r="AC238" s="31"/>
      <c r="AD238" s="31"/>
      <c r="AE238" s="31"/>
      <c r="AT238" s="15" t="s">
        <v>202</v>
      </c>
      <c r="AU238" s="15" t="s">
        <v>96</v>
      </c>
    </row>
    <row r="239" spans="2:51" s="13" customFormat="1" ht="12">
      <c r="B239" s="160"/>
      <c r="C239" s="186"/>
      <c r="D239" s="201" t="s">
        <v>257</v>
      </c>
      <c r="E239" s="203" t="s">
        <v>1</v>
      </c>
      <c r="F239" s="204" t="s">
        <v>1008</v>
      </c>
      <c r="G239" s="186"/>
      <c r="H239" s="205">
        <v>57.3</v>
      </c>
      <c r="I239" s="162"/>
      <c r="J239" s="186"/>
      <c r="L239" s="160"/>
      <c r="M239" s="163"/>
      <c r="N239" s="164"/>
      <c r="O239" s="164"/>
      <c r="P239" s="164"/>
      <c r="Q239" s="164"/>
      <c r="R239" s="164"/>
      <c r="S239" s="164"/>
      <c r="T239" s="165"/>
      <c r="AT239" s="161" t="s">
        <v>257</v>
      </c>
      <c r="AU239" s="161" t="s">
        <v>96</v>
      </c>
      <c r="AV239" s="13" t="s">
        <v>96</v>
      </c>
      <c r="AW239" s="13" t="s">
        <v>40</v>
      </c>
      <c r="AX239" s="13" t="s">
        <v>93</v>
      </c>
      <c r="AY239" s="161" t="s">
        <v>195</v>
      </c>
    </row>
    <row r="240" spans="1:65" s="2" customFormat="1" ht="24.2" customHeight="1">
      <c r="A240" s="31"/>
      <c r="B240" s="148"/>
      <c r="C240" s="196" t="s">
        <v>479</v>
      </c>
      <c r="D240" s="196" t="s">
        <v>196</v>
      </c>
      <c r="E240" s="197" t="s">
        <v>493</v>
      </c>
      <c r="F240" s="198" t="s">
        <v>494</v>
      </c>
      <c r="G240" s="199" t="s">
        <v>296</v>
      </c>
      <c r="H240" s="200">
        <v>4.05</v>
      </c>
      <c r="I240" s="149"/>
      <c r="J240" s="183">
        <f>ROUND(I240*H240,2)</f>
        <v>0</v>
      </c>
      <c r="K240" s="150"/>
      <c r="L240" s="32"/>
      <c r="M240" s="151" t="s">
        <v>1</v>
      </c>
      <c r="N240" s="152" t="s">
        <v>50</v>
      </c>
      <c r="O240" s="57"/>
      <c r="P240" s="153">
        <f>O240*H240</f>
        <v>0</v>
      </c>
      <c r="Q240" s="153">
        <v>0</v>
      </c>
      <c r="R240" s="153">
        <f>Q240*H240</f>
        <v>0</v>
      </c>
      <c r="S240" s="153">
        <v>0</v>
      </c>
      <c r="T240" s="154">
        <f>S240*H240</f>
        <v>0</v>
      </c>
      <c r="U240" s="31"/>
      <c r="V240" s="31"/>
      <c r="W240" s="31"/>
      <c r="X240" s="31"/>
      <c r="Y240" s="31"/>
      <c r="Z240" s="31"/>
      <c r="AA240" s="31"/>
      <c r="AB240" s="31"/>
      <c r="AC240" s="31"/>
      <c r="AD240" s="31"/>
      <c r="AE240" s="31"/>
      <c r="AR240" s="155" t="s">
        <v>208</v>
      </c>
      <c r="AT240" s="155" t="s">
        <v>196</v>
      </c>
      <c r="AU240" s="155" t="s">
        <v>96</v>
      </c>
      <c r="AY240" s="15" t="s">
        <v>195</v>
      </c>
      <c r="BE240" s="156">
        <f>IF(N240="základní",J240,0)</f>
        <v>0</v>
      </c>
      <c r="BF240" s="156">
        <f>IF(N240="snížená",J240,0)</f>
        <v>0</v>
      </c>
      <c r="BG240" s="156">
        <f>IF(N240="zákl. přenesená",J240,0)</f>
        <v>0</v>
      </c>
      <c r="BH240" s="156">
        <f>IF(N240="sníž. přenesená",J240,0)</f>
        <v>0</v>
      </c>
      <c r="BI240" s="156">
        <f>IF(N240="nulová",J240,0)</f>
        <v>0</v>
      </c>
      <c r="BJ240" s="15" t="s">
        <v>93</v>
      </c>
      <c r="BK240" s="156">
        <f>ROUND(I240*H240,2)</f>
        <v>0</v>
      </c>
      <c r="BL240" s="15" t="s">
        <v>208</v>
      </c>
      <c r="BM240" s="155" t="s">
        <v>495</v>
      </c>
    </row>
    <row r="241" spans="1:47" s="2" customFormat="1" ht="29.25">
      <c r="A241" s="31"/>
      <c r="B241" s="32"/>
      <c r="C241" s="184"/>
      <c r="D241" s="201" t="s">
        <v>202</v>
      </c>
      <c r="E241" s="184"/>
      <c r="F241" s="202" t="s">
        <v>496</v>
      </c>
      <c r="G241" s="184"/>
      <c r="H241" s="184"/>
      <c r="I241" s="157"/>
      <c r="J241" s="184"/>
      <c r="K241" s="31"/>
      <c r="L241" s="32"/>
      <c r="M241" s="158"/>
      <c r="N241" s="159"/>
      <c r="O241" s="57"/>
      <c r="P241" s="57"/>
      <c r="Q241" s="57"/>
      <c r="R241" s="57"/>
      <c r="S241" s="57"/>
      <c r="T241" s="58"/>
      <c r="U241" s="31"/>
      <c r="V241" s="31"/>
      <c r="W241" s="31"/>
      <c r="X241" s="31"/>
      <c r="Y241" s="31"/>
      <c r="Z241" s="31"/>
      <c r="AA241" s="31"/>
      <c r="AB241" s="31"/>
      <c r="AC241" s="31"/>
      <c r="AD241" s="31"/>
      <c r="AE241" s="31"/>
      <c r="AT241" s="15" t="s">
        <v>202</v>
      </c>
      <c r="AU241" s="15" t="s">
        <v>96</v>
      </c>
    </row>
    <row r="242" spans="2:51" s="13" customFormat="1" ht="12">
      <c r="B242" s="160"/>
      <c r="C242" s="186"/>
      <c r="D242" s="201" t="s">
        <v>257</v>
      </c>
      <c r="E242" s="203" t="s">
        <v>1</v>
      </c>
      <c r="F242" s="204" t="s">
        <v>884</v>
      </c>
      <c r="G242" s="186"/>
      <c r="H242" s="205">
        <v>4.05</v>
      </c>
      <c r="I242" s="162"/>
      <c r="J242" s="186"/>
      <c r="L242" s="160"/>
      <c r="M242" s="163"/>
      <c r="N242" s="164"/>
      <c r="O242" s="164"/>
      <c r="P242" s="164"/>
      <c r="Q242" s="164"/>
      <c r="R242" s="164"/>
      <c r="S242" s="164"/>
      <c r="T242" s="165"/>
      <c r="AT242" s="161" t="s">
        <v>257</v>
      </c>
      <c r="AU242" s="161" t="s">
        <v>96</v>
      </c>
      <c r="AV242" s="13" t="s">
        <v>96</v>
      </c>
      <c r="AW242" s="13" t="s">
        <v>40</v>
      </c>
      <c r="AX242" s="13" t="s">
        <v>93</v>
      </c>
      <c r="AY242" s="161" t="s">
        <v>195</v>
      </c>
    </row>
    <row r="243" spans="1:65" s="2" customFormat="1" ht="24.2" customHeight="1">
      <c r="A243" s="31"/>
      <c r="B243" s="148"/>
      <c r="C243" s="196" t="s">
        <v>486</v>
      </c>
      <c r="D243" s="196" t="s">
        <v>196</v>
      </c>
      <c r="E243" s="197" t="s">
        <v>498</v>
      </c>
      <c r="F243" s="198" t="s">
        <v>499</v>
      </c>
      <c r="G243" s="199" t="s">
        <v>296</v>
      </c>
      <c r="H243" s="200">
        <v>2.7</v>
      </c>
      <c r="I243" s="149"/>
      <c r="J243" s="183">
        <f>ROUND(I243*H243,2)</f>
        <v>0</v>
      </c>
      <c r="K243" s="150"/>
      <c r="L243" s="32"/>
      <c r="M243" s="151" t="s">
        <v>1</v>
      </c>
      <c r="N243" s="152" t="s">
        <v>50</v>
      </c>
      <c r="O243" s="57"/>
      <c r="P243" s="153">
        <f>O243*H243</f>
        <v>0</v>
      </c>
      <c r="Q243" s="153">
        <v>0.00601</v>
      </c>
      <c r="R243" s="153">
        <f>Q243*H243</f>
        <v>0.016227000000000002</v>
      </c>
      <c r="S243" s="153">
        <v>0</v>
      </c>
      <c r="T243" s="154">
        <f>S243*H243</f>
        <v>0</v>
      </c>
      <c r="U243" s="31"/>
      <c r="V243" s="31"/>
      <c r="W243" s="31"/>
      <c r="X243" s="31"/>
      <c r="Y243" s="31"/>
      <c r="Z243" s="31"/>
      <c r="AA243" s="31"/>
      <c r="AB243" s="31"/>
      <c r="AC243" s="31"/>
      <c r="AD243" s="31"/>
      <c r="AE243" s="31"/>
      <c r="AR243" s="155" t="s">
        <v>208</v>
      </c>
      <c r="AT243" s="155" t="s">
        <v>196</v>
      </c>
      <c r="AU243" s="155" t="s">
        <v>96</v>
      </c>
      <c r="AY243" s="15" t="s">
        <v>195</v>
      </c>
      <c r="BE243" s="156">
        <f>IF(N243="základní",J243,0)</f>
        <v>0</v>
      </c>
      <c r="BF243" s="156">
        <f>IF(N243="snížená",J243,0)</f>
        <v>0</v>
      </c>
      <c r="BG243" s="156">
        <f>IF(N243="zákl. přenesená",J243,0)</f>
        <v>0</v>
      </c>
      <c r="BH243" s="156">
        <f>IF(N243="sníž. přenesená",J243,0)</f>
        <v>0</v>
      </c>
      <c r="BI243" s="156">
        <f>IF(N243="nulová",J243,0)</f>
        <v>0</v>
      </c>
      <c r="BJ243" s="15" t="s">
        <v>93</v>
      </c>
      <c r="BK243" s="156">
        <f>ROUND(I243*H243,2)</f>
        <v>0</v>
      </c>
      <c r="BL243" s="15" t="s">
        <v>208</v>
      </c>
      <c r="BM243" s="155" t="s">
        <v>500</v>
      </c>
    </row>
    <row r="244" spans="1:47" s="2" customFormat="1" ht="19.5">
      <c r="A244" s="31"/>
      <c r="B244" s="32"/>
      <c r="C244" s="184"/>
      <c r="D244" s="201" t="s">
        <v>202</v>
      </c>
      <c r="E244" s="184"/>
      <c r="F244" s="202" t="s">
        <v>501</v>
      </c>
      <c r="G244" s="184"/>
      <c r="H244" s="184"/>
      <c r="I244" s="157"/>
      <c r="J244" s="184"/>
      <c r="K244" s="31"/>
      <c r="L244" s="32"/>
      <c r="M244" s="158"/>
      <c r="N244" s="159"/>
      <c r="O244" s="57"/>
      <c r="P244" s="57"/>
      <c r="Q244" s="57"/>
      <c r="R244" s="57"/>
      <c r="S244" s="57"/>
      <c r="T244" s="58"/>
      <c r="U244" s="31"/>
      <c r="V244" s="31"/>
      <c r="W244" s="31"/>
      <c r="X244" s="31"/>
      <c r="Y244" s="31"/>
      <c r="Z244" s="31"/>
      <c r="AA244" s="31"/>
      <c r="AB244" s="31"/>
      <c r="AC244" s="31"/>
      <c r="AD244" s="31"/>
      <c r="AE244" s="31"/>
      <c r="AT244" s="15" t="s">
        <v>202</v>
      </c>
      <c r="AU244" s="15" t="s">
        <v>96</v>
      </c>
    </row>
    <row r="245" spans="2:51" s="13" customFormat="1" ht="12">
      <c r="B245" s="160"/>
      <c r="C245" s="186"/>
      <c r="D245" s="201" t="s">
        <v>257</v>
      </c>
      <c r="E245" s="203" t="s">
        <v>1</v>
      </c>
      <c r="F245" s="204" t="s">
        <v>913</v>
      </c>
      <c r="G245" s="186"/>
      <c r="H245" s="205">
        <v>2.7</v>
      </c>
      <c r="I245" s="162"/>
      <c r="J245" s="186"/>
      <c r="L245" s="160"/>
      <c r="M245" s="163"/>
      <c r="N245" s="164"/>
      <c r="O245" s="164"/>
      <c r="P245" s="164"/>
      <c r="Q245" s="164"/>
      <c r="R245" s="164"/>
      <c r="S245" s="164"/>
      <c r="T245" s="165"/>
      <c r="AT245" s="161" t="s">
        <v>257</v>
      </c>
      <c r="AU245" s="161" t="s">
        <v>96</v>
      </c>
      <c r="AV245" s="13" t="s">
        <v>96</v>
      </c>
      <c r="AW245" s="13" t="s">
        <v>40</v>
      </c>
      <c r="AX245" s="13" t="s">
        <v>93</v>
      </c>
      <c r="AY245" s="161" t="s">
        <v>195</v>
      </c>
    </row>
    <row r="246" spans="1:65" s="2" customFormat="1" ht="24.2" customHeight="1">
      <c r="A246" s="31"/>
      <c r="B246" s="148"/>
      <c r="C246" s="196" t="s">
        <v>492</v>
      </c>
      <c r="D246" s="196" t="s">
        <v>196</v>
      </c>
      <c r="E246" s="197" t="s">
        <v>503</v>
      </c>
      <c r="F246" s="198" t="s">
        <v>504</v>
      </c>
      <c r="G246" s="199" t="s">
        <v>296</v>
      </c>
      <c r="H246" s="200">
        <v>4.05</v>
      </c>
      <c r="I246" s="149"/>
      <c r="J246" s="183">
        <f>ROUND(I246*H246,2)</f>
        <v>0</v>
      </c>
      <c r="K246" s="150"/>
      <c r="L246" s="32"/>
      <c r="M246" s="151" t="s">
        <v>1</v>
      </c>
      <c r="N246" s="152" t="s">
        <v>50</v>
      </c>
      <c r="O246" s="57"/>
      <c r="P246" s="153">
        <f>O246*H246</f>
        <v>0</v>
      </c>
      <c r="Q246" s="153">
        <v>0.00071</v>
      </c>
      <c r="R246" s="153">
        <f>Q246*H246</f>
        <v>0.0028755</v>
      </c>
      <c r="S246" s="153">
        <v>0</v>
      </c>
      <c r="T246" s="154">
        <f>S246*H246</f>
        <v>0</v>
      </c>
      <c r="U246" s="31"/>
      <c r="V246" s="31"/>
      <c r="W246" s="31"/>
      <c r="X246" s="31"/>
      <c r="Y246" s="31"/>
      <c r="Z246" s="31"/>
      <c r="AA246" s="31"/>
      <c r="AB246" s="31"/>
      <c r="AC246" s="31"/>
      <c r="AD246" s="31"/>
      <c r="AE246" s="31"/>
      <c r="AR246" s="155" t="s">
        <v>208</v>
      </c>
      <c r="AT246" s="155" t="s">
        <v>196</v>
      </c>
      <c r="AU246" s="155" t="s">
        <v>96</v>
      </c>
      <c r="AY246" s="15" t="s">
        <v>195</v>
      </c>
      <c r="BE246" s="156">
        <f>IF(N246="základní",J246,0)</f>
        <v>0</v>
      </c>
      <c r="BF246" s="156">
        <f>IF(N246="snížená",J246,0)</f>
        <v>0</v>
      </c>
      <c r="BG246" s="156">
        <f>IF(N246="zákl. přenesená",J246,0)</f>
        <v>0</v>
      </c>
      <c r="BH246" s="156">
        <f>IF(N246="sníž. přenesená",J246,0)</f>
        <v>0</v>
      </c>
      <c r="BI246" s="156">
        <f>IF(N246="nulová",J246,0)</f>
        <v>0</v>
      </c>
      <c r="BJ246" s="15" t="s">
        <v>93</v>
      </c>
      <c r="BK246" s="156">
        <f>ROUND(I246*H246,2)</f>
        <v>0</v>
      </c>
      <c r="BL246" s="15" t="s">
        <v>208</v>
      </c>
      <c r="BM246" s="155" t="s">
        <v>505</v>
      </c>
    </row>
    <row r="247" spans="1:47" s="2" customFormat="1" ht="19.5">
      <c r="A247" s="31"/>
      <c r="B247" s="32"/>
      <c r="C247" s="184"/>
      <c r="D247" s="201" t="s">
        <v>202</v>
      </c>
      <c r="E247" s="184"/>
      <c r="F247" s="202" t="s">
        <v>506</v>
      </c>
      <c r="G247" s="184"/>
      <c r="H247" s="184"/>
      <c r="I247" s="157"/>
      <c r="J247" s="184"/>
      <c r="K247" s="31"/>
      <c r="L247" s="32"/>
      <c r="M247" s="158"/>
      <c r="N247" s="159"/>
      <c r="O247" s="57"/>
      <c r="P247" s="57"/>
      <c r="Q247" s="57"/>
      <c r="R247" s="57"/>
      <c r="S247" s="57"/>
      <c r="T247" s="58"/>
      <c r="U247" s="31"/>
      <c r="V247" s="31"/>
      <c r="W247" s="31"/>
      <c r="X247" s="31"/>
      <c r="Y247" s="31"/>
      <c r="Z247" s="31"/>
      <c r="AA247" s="31"/>
      <c r="AB247" s="31"/>
      <c r="AC247" s="31"/>
      <c r="AD247" s="31"/>
      <c r="AE247" s="31"/>
      <c r="AT247" s="15" t="s">
        <v>202</v>
      </c>
      <c r="AU247" s="15" t="s">
        <v>96</v>
      </c>
    </row>
    <row r="248" spans="2:51" s="13" customFormat="1" ht="12">
      <c r="B248" s="160"/>
      <c r="C248" s="186"/>
      <c r="D248" s="201" t="s">
        <v>257</v>
      </c>
      <c r="E248" s="203" t="s">
        <v>1</v>
      </c>
      <c r="F248" s="204" t="s">
        <v>884</v>
      </c>
      <c r="G248" s="186"/>
      <c r="H248" s="205">
        <v>4.05</v>
      </c>
      <c r="I248" s="162"/>
      <c r="J248" s="186"/>
      <c r="L248" s="160"/>
      <c r="M248" s="163"/>
      <c r="N248" s="164"/>
      <c r="O248" s="164"/>
      <c r="P248" s="164"/>
      <c r="Q248" s="164"/>
      <c r="R248" s="164"/>
      <c r="S248" s="164"/>
      <c r="T248" s="165"/>
      <c r="AT248" s="161" t="s">
        <v>257</v>
      </c>
      <c r="AU248" s="161" t="s">
        <v>96</v>
      </c>
      <c r="AV248" s="13" t="s">
        <v>96</v>
      </c>
      <c r="AW248" s="13" t="s">
        <v>40</v>
      </c>
      <c r="AX248" s="13" t="s">
        <v>85</v>
      </c>
      <c r="AY248" s="161" t="s">
        <v>195</v>
      </c>
    </row>
    <row r="249" spans="1:65" s="2" customFormat="1" ht="33" customHeight="1">
      <c r="A249" s="31"/>
      <c r="B249" s="148"/>
      <c r="C249" s="196" t="s">
        <v>497</v>
      </c>
      <c r="D249" s="196" t="s">
        <v>196</v>
      </c>
      <c r="E249" s="197" t="s">
        <v>508</v>
      </c>
      <c r="F249" s="198" t="s">
        <v>509</v>
      </c>
      <c r="G249" s="199" t="s">
        <v>296</v>
      </c>
      <c r="H249" s="200">
        <v>4.05</v>
      </c>
      <c r="I249" s="149"/>
      <c r="J249" s="183">
        <f>ROUND(I249*H249,2)</f>
        <v>0</v>
      </c>
      <c r="K249" s="150"/>
      <c r="L249" s="32"/>
      <c r="M249" s="151" t="s">
        <v>1</v>
      </c>
      <c r="N249" s="152" t="s">
        <v>50</v>
      </c>
      <c r="O249" s="57"/>
      <c r="P249" s="153">
        <f>O249*H249</f>
        <v>0</v>
      </c>
      <c r="Q249" s="153">
        <v>0</v>
      </c>
      <c r="R249" s="153">
        <f>Q249*H249</f>
        <v>0</v>
      </c>
      <c r="S249" s="153">
        <v>0</v>
      </c>
      <c r="T249" s="154">
        <f>S249*H249</f>
        <v>0</v>
      </c>
      <c r="U249" s="31"/>
      <c r="V249" s="31"/>
      <c r="W249" s="31"/>
      <c r="X249" s="31"/>
      <c r="Y249" s="31"/>
      <c r="Z249" s="31"/>
      <c r="AA249" s="31"/>
      <c r="AB249" s="31"/>
      <c r="AC249" s="31"/>
      <c r="AD249" s="31"/>
      <c r="AE249" s="31"/>
      <c r="AR249" s="155" t="s">
        <v>208</v>
      </c>
      <c r="AT249" s="155" t="s">
        <v>196</v>
      </c>
      <c r="AU249" s="155" t="s">
        <v>96</v>
      </c>
      <c r="AY249" s="15" t="s">
        <v>195</v>
      </c>
      <c r="BE249" s="156">
        <f>IF(N249="základní",J249,0)</f>
        <v>0</v>
      </c>
      <c r="BF249" s="156">
        <f>IF(N249="snížená",J249,0)</f>
        <v>0</v>
      </c>
      <c r="BG249" s="156">
        <f>IF(N249="zákl. přenesená",J249,0)</f>
        <v>0</v>
      </c>
      <c r="BH249" s="156">
        <f>IF(N249="sníž. přenesená",J249,0)</f>
        <v>0</v>
      </c>
      <c r="BI249" s="156">
        <f>IF(N249="nulová",J249,0)</f>
        <v>0</v>
      </c>
      <c r="BJ249" s="15" t="s">
        <v>93</v>
      </c>
      <c r="BK249" s="156">
        <f>ROUND(I249*H249,2)</f>
        <v>0</v>
      </c>
      <c r="BL249" s="15" t="s">
        <v>208</v>
      </c>
      <c r="BM249" s="155" t="s">
        <v>510</v>
      </c>
    </row>
    <row r="250" spans="1:47" s="2" customFormat="1" ht="29.25">
      <c r="A250" s="31"/>
      <c r="B250" s="32"/>
      <c r="C250" s="184"/>
      <c r="D250" s="201" t="s">
        <v>202</v>
      </c>
      <c r="E250" s="184"/>
      <c r="F250" s="202" t="s">
        <v>511</v>
      </c>
      <c r="G250" s="184"/>
      <c r="H250" s="184"/>
      <c r="I250" s="157"/>
      <c r="J250" s="184"/>
      <c r="K250" s="31"/>
      <c r="L250" s="32"/>
      <c r="M250" s="158"/>
      <c r="N250" s="159"/>
      <c r="O250" s="57"/>
      <c r="P250" s="57"/>
      <c r="Q250" s="57"/>
      <c r="R250" s="57"/>
      <c r="S250" s="57"/>
      <c r="T250" s="58"/>
      <c r="U250" s="31"/>
      <c r="V250" s="31"/>
      <c r="W250" s="31"/>
      <c r="X250" s="31"/>
      <c r="Y250" s="31"/>
      <c r="Z250" s="31"/>
      <c r="AA250" s="31"/>
      <c r="AB250" s="31"/>
      <c r="AC250" s="31"/>
      <c r="AD250" s="31"/>
      <c r="AE250" s="31"/>
      <c r="AT250" s="15" t="s">
        <v>202</v>
      </c>
      <c r="AU250" s="15" t="s">
        <v>96</v>
      </c>
    </row>
    <row r="251" spans="2:51" s="13" customFormat="1" ht="12">
      <c r="B251" s="160"/>
      <c r="C251" s="186"/>
      <c r="D251" s="201" t="s">
        <v>257</v>
      </c>
      <c r="E251" s="203" t="s">
        <v>1</v>
      </c>
      <c r="F251" s="204" t="s">
        <v>884</v>
      </c>
      <c r="G251" s="186"/>
      <c r="H251" s="205">
        <v>4.05</v>
      </c>
      <c r="I251" s="162"/>
      <c r="J251" s="186"/>
      <c r="L251" s="160"/>
      <c r="M251" s="163"/>
      <c r="N251" s="164"/>
      <c r="O251" s="164"/>
      <c r="P251" s="164"/>
      <c r="Q251" s="164"/>
      <c r="R251" s="164"/>
      <c r="S251" s="164"/>
      <c r="T251" s="165"/>
      <c r="AT251" s="161" t="s">
        <v>257</v>
      </c>
      <c r="AU251" s="161" t="s">
        <v>96</v>
      </c>
      <c r="AV251" s="13" t="s">
        <v>96</v>
      </c>
      <c r="AW251" s="13" t="s">
        <v>40</v>
      </c>
      <c r="AX251" s="13" t="s">
        <v>93</v>
      </c>
      <c r="AY251" s="161" t="s">
        <v>195</v>
      </c>
    </row>
    <row r="252" spans="1:65" s="2" customFormat="1" ht="24.2" customHeight="1">
      <c r="A252" s="31"/>
      <c r="B252" s="148"/>
      <c r="C252" s="196" t="s">
        <v>502</v>
      </c>
      <c r="D252" s="196" t="s">
        <v>196</v>
      </c>
      <c r="E252" s="197" t="s">
        <v>513</v>
      </c>
      <c r="F252" s="198" t="s">
        <v>514</v>
      </c>
      <c r="G252" s="199" t="s">
        <v>296</v>
      </c>
      <c r="H252" s="200">
        <v>4.05</v>
      </c>
      <c r="I252" s="149"/>
      <c r="J252" s="183">
        <f>ROUND(I252*H252,2)</f>
        <v>0</v>
      </c>
      <c r="K252" s="150"/>
      <c r="L252" s="32"/>
      <c r="M252" s="151" t="s">
        <v>1</v>
      </c>
      <c r="N252" s="152" t="s">
        <v>50</v>
      </c>
      <c r="O252" s="57"/>
      <c r="P252" s="153">
        <f>O252*H252</f>
        <v>0</v>
      </c>
      <c r="Q252" s="153">
        <v>0</v>
      </c>
      <c r="R252" s="153">
        <f>Q252*H252</f>
        <v>0</v>
      </c>
      <c r="S252" s="153">
        <v>0</v>
      </c>
      <c r="T252" s="154">
        <f>S252*H252</f>
        <v>0</v>
      </c>
      <c r="U252" s="31"/>
      <c r="V252" s="31"/>
      <c r="W252" s="31"/>
      <c r="X252" s="31"/>
      <c r="Y252" s="31"/>
      <c r="Z252" s="31"/>
      <c r="AA252" s="31"/>
      <c r="AB252" s="31"/>
      <c r="AC252" s="31"/>
      <c r="AD252" s="31"/>
      <c r="AE252" s="31"/>
      <c r="AR252" s="155" t="s">
        <v>208</v>
      </c>
      <c r="AT252" s="155" t="s">
        <v>196</v>
      </c>
      <c r="AU252" s="155" t="s">
        <v>96</v>
      </c>
      <c r="AY252" s="15" t="s">
        <v>195</v>
      </c>
      <c r="BE252" s="156">
        <f>IF(N252="základní",J252,0)</f>
        <v>0</v>
      </c>
      <c r="BF252" s="156">
        <f>IF(N252="snížená",J252,0)</f>
        <v>0</v>
      </c>
      <c r="BG252" s="156">
        <f>IF(N252="zákl. přenesená",J252,0)</f>
        <v>0</v>
      </c>
      <c r="BH252" s="156">
        <f>IF(N252="sníž. přenesená",J252,0)</f>
        <v>0</v>
      </c>
      <c r="BI252" s="156">
        <f>IF(N252="nulová",J252,0)</f>
        <v>0</v>
      </c>
      <c r="BJ252" s="15" t="s">
        <v>93</v>
      </c>
      <c r="BK252" s="156">
        <f>ROUND(I252*H252,2)</f>
        <v>0</v>
      </c>
      <c r="BL252" s="15" t="s">
        <v>208</v>
      </c>
      <c r="BM252" s="155" t="s">
        <v>515</v>
      </c>
    </row>
    <row r="253" spans="1:47" s="2" customFormat="1" ht="29.25">
      <c r="A253" s="31"/>
      <c r="B253" s="32"/>
      <c r="C253" s="184"/>
      <c r="D253" s="201" t="s">
        <v>202</v>
      </c>
      <c r="E253" s="184"/>
      <c r="F253" s="202" t="s">
        <v>516</v>
      </c>
      <c r="G253" s="184"/>
      <c r="H253" s="184"/>
      <c r="I253" s="157"/>
      <c r="J253" s="184"/>
      <c r="K253" s="31"/>
      <c r="L253" s="32"/>
      <c r="M253" s="158"/>
      <c r="N253" s="159"/>
      <c r="O253" s="57"/>
      <c r="P253" s="57"/>
      <c r="Q253" s="57"/>
      <c r="R253" s="57"/>
      <c r="S253" s="57"/>
      <c r="T253" s="58"/>
      <c r="U253" s="31"/>
      <c r="V253" s="31"/>
      <c r="W253" s="31"/>
      <c r="X253" s="31"/>
      <c r="Y253" s="31"/>
      <c r="Z253" s="31"/>
      <c r="AA253" s="31"/>
      <c r="AB253" s="31"/>
      <c r="AC253" s="31"/>
      <c r="AD253" s="31"/>
      <c r="AE253" s="31"/>
      <c r="AT253" s="15" t="s">
        <v>202</v>
      </c>
      <c r="AU253" s="15" t="s">
        <v>96</v>
      </c>
    </row>
    <row r="254" spans="2:51" s="13" customFormat="1" ht="12">
      <c r="B254" s="160"/>
      <c r="C254" s="186"/>
      <c r="D254" s="201" t="s">
        <v>257</v>
      </c>
      <c r="E254" s="203" t="s">
        <v>1</v>
      </c>
      <c r="F254" s="204" t="s">
        <v>884</v>
      </c>
      <c r="G254" s="186"/>
      <c r="H254" s="205">
        <v>4.05</v>
      </c>
      <c r="I254" s="162"/>
      <c r="J254" s="186"/>
      <c r="L254" s="160"/>
      <c r="M254" s="163"/>
      <c r="N254" s="164"/>
      <c r="O254" s="164"/>
      <c r="P254" s="164"/>
      <c r="Q254" s="164"/>
      <c r="R254" s="164"/>
      <c r="S254" s="164"/>
      <c r="T254" s="165"/>
      <c r="AT254" s="161" t="s">
        <v>257</v>
      </c>
      <c r="AU254" s="161" t="s">
        <v>96</v>
      </c>
      <c r="AV254" s="13" t="s">
        <v>96</v>
      </c>
      <c r="AW254" s="13" t="s">
        <v>40</v>
      </c>
      <c r="AX254" s="13" t="s">
        <v>93</v>
      </c>
      <c r="AY254" s="161" t="s">
        <v>195</v>
      </c>
    </row>
    <row r="255" spans="1:65" s="2" customFormat="1" ht="24.2" customHeight="1">
      <c r="A255" s="31"/>
      <c r="B255" s="148"/>
      <c r="C255" s="196" t="s">
        <v>507</v>
      </c>
      <c r="D255" s="196" t="s">
        <v>196</v>
      </c>
      <c r="E255" s="197" t="s">
        <v>518</v>
      </c>
      <c r="F255" s="198" t="s">
        <v>519</v>
      </c>
      <c r="G255" s="199" t="s">
        <v>312</v>
      </c>
      <c r="H255" s="200">
        <v>5.4</v>
      </c>
      <c r="I255" s="149"/>
      <c r="J255" s="183">
        <f>ROUND(I255*H255,2)</f>
        <v>0</v>
      </c>
      <c r="K255" s="150"/>
      <c r="L255" s="32"/>
      <c r="M255" s="151" t="s">
        <v>1</v>
      </c>
      <c r="N255" s="152" t="s">
        <v>50</v>
      </c>
      <c r="O255" s="57"/>
      <c r="P255" s="153">
        <f>O255*H255</f>
        <v>0</v>
      </c>
      <c r="Q255" s="153">
        <v>0.00022</v>
      </c>
      <c r="R255" s="153">
        <f>Q255*H255</f>
        <v>0.001188</v>
      </c>
      <c r="S255" s="153">
        <v>0</v>
      </c>
      <c r="T255" s="154">
        <f>S255*H255</f>
        <v>0</v>
      </c>
      <c r="U255" s="31"/>
      <c r="V255" s="31"/>
      <c r="W255" s="31"/>
      <c r="X255" s="31"/>
      <c r="Y255" s="31"/>
      <c r="Z255" s="31"/>
      <c r="AA255" s="31"/>
      <c r="AB255" s="31"/>
      <c r="AC255" s="31"/>
      <c r="AD255" s="31"/>
      <c r="AE255" s="31"/>
      <c r="AR255" s="155" t="s">
        <v>208</v>
      </c>
      <c r="AT255" s="155" t="s">
        <v>196</v>
      </c>
      <c r="AU255" s="155" t="s">
        <v>96</v>
      </c>
      <c r="AY255" s="15" t="s">
        <v>195</v>
      </c>
      <c r="BE255" s="156">
        <f>IF(N255="základní",J255,0)</f>
        <v>0</v>
      </c>
      <c r="BF255" s="156">
        <f>IF(N255="snížená",J255,0)</f>
        <v>0</v>
      </c>
      <c r="BG255" s="156">
        <f>IF(N255="zákl. přenesená",J255,0)</f>
        <v>0</v>
      </c>
      <c r="BH255" s="156">
        <f>IF(N255="sníž. přenesená",J255,0)</f>
        <v>0</v>
      </c>
      <c r="BI255" s="156">
        <f>IF(N255="nulová",J255,0)</f>
        <v>0</v>
      </c>
      <c r="BJ255" s="15" t="s">
        <v>93</v>
      </c>
      <c r="BK255" s="156">
        <f>ROUND(I255*H255,2)</f>
        <v>0</v>
      </c>
      <c r="BL255" s="15" t="s">
        <v>208</v>
      </c>
      <c r="BM255" s="155" t="s">
        <v>520</v>
      </c>
    </row>
    <row r="256" spans="1:47" s="2" customFormat="1" ht="29.25">
      <c r="A256" s="31"/>
      <c r="B256" s="32"/>
      <c r="C256" s="184"/>
      <c r="D256" s="201" t="s">
        <v>202</v>
      </c>
      <c r="E256" s="184"/>
      <c r="F256" s="202" t="s">
        <v>521</v>
      </c>
      <c r="G256" s="184"/>
      <c r="H256" s="184"/>
      <c r="I256" s="157"/>
      <c r="J256" s="184"/>
      <c r="K256" s="31"/>
      <c r="L256" s="32"/>
      <c r="M256" s="158"/>
      <c r="N256" s="159"/>
      <c r="O256" s="57"/>
      <c r="P256" s="57"/>
      <c r="Q256" s="57"/>
      <c r="R256" s="57"/>
      <c r="S256" s="57"/>
      <c r="T256" s="58"/>
      <c r="U256" s="31"/>
      <c r="V256" s="31"/>
      <c r="W256" s="31"/>
      <c r="X256" s="31"/>
      <c r="Y256" s="31"/>
      <c r="Z256" s="31"/>
      <c r="AA256" s="31"/>
      <c r="AB256" s="31"/>
      <c r="AC256" s="31"/>
      <c r="AD256" s="31"/>
      <c r="AE256" s="31"/>
      <c r="AT256" s="15" t="s">
        <v>202</v>
      </c>
      <c r="AU256" s="15" t="s">
        <v>96</v>
      </c>
    </row>
    <row r="257" spans="2:51" s="13" customFormat="1" ht="12">
      <c r="B257" s="160"/>
      <c r="C257" s="186"/>
      <c r="D257" s="201" t="s">
        <v>257</v>
      </c>
      <c r="E257" s="203" t="s">
        <v>1</v>
      </c>
      <c r="F257" s="204" t="s">
        <v>914</v>
      </c>
      <c r="G257" s="186"/>
      <c r="H257" s="205">
        <v>5.4</v>
      </c>
      <c r="I257" s="162"/>
      <c r="J257" s="186"/>
      <c r="L257" s="160"/>
      <c r="M257" s="163"/>
      <c r="N257" s="164"/>
      <c r="O257" s="164"/>
      <c r="P257" s="164"/>
      <c r="Q257" s="164"/>
      <c r="R257" s="164"/>
      <c r="S257" s="164"/>
      <c r="T257" s="165"/>
      <c r="AT257" s="161" t="s">
        <v>257</v>
      </c>
      <c r="AU257" s="161" t="s">
        <v>96</v>
      </c>
      <c r="AV257" s="13" t="s">
        <v>96</v>
      </c>
      <c r="AW257" s="13" t="s">
        <v>40</v>
      </c>
      <c r="AX257" s="13" t="s">
        <v>93</v>
      </c>
      <c r="AY257" s="161" t="s">
        <v>195</v>
      </c>
    </row>
    <row r="258" spans="1:65" s="2" customFormat="1" ht="24.2" customHeight="1">
      <c r="A258" s="31"/>
      <c r="B258" s="148"/>
      <c r="C258" s="196" t="s">
        <v>512</v>
      </c>
      <c r="D258" s="196" t="s">
        <v>196</v>
      </c>
      <c r="E258" s="197" t="s">
        <v>524</v>
      </c>
      <c r="F258" s="198" t="s">
        <v>525</v>
      </c>
      <c r="G258" s="199" t="s">
        <v>312</v>
      </c>
      <c r="H258" s="200">
        <v>5.4</v>
      </c>
      <c r="I258" s="149"/>
      <c r="J258" s="183">
        <f>ROUND(I258*H258,2)</f>
        <v>0</v>
      </c>
      <c r="K258" s="150"/>
      <c r="L258" s="32"/>
      <c r="M258" s="151" t="s">
        <v>1</v>
      </c>
      <c r="N258" s="152" t="s">
        <v>50</v>
      </c>
      <c r="O258" s="57"/>
      <c r="P258" s="153">
        <f>O258*H258</f>
        <v>0</v>
      </c>
      <c r="Q258" s="153">
        <v>0</v>
      </c>
      <c r="R258" s="153">
        <f>Q258*H258</f>
        <v>0</v>
      </c>
      <c r="S258" s="153">
        <v>0</v>
      </c>
      <c r="T258" s="154">
        <f>S258*H258</f>
        <v>0</v>
      </c>
      <c r="U258" s="31"/>
      <c r="V258" s="31"/>
      <c r="W258" s="31"/>
      <c r="X258" s="31"/>
      <c r="Y258" s="31"/>
      <c r="Z258" s="31"/>
      <c r="AA258" s="31"/>
      <c r="AB258" s="31"/>
      <c r="AC258" s="31"/>
      <c r="AD258" s="31"/>
      <c r="AE258" s="31"/>
      <c r="AR258" s="155" t="s">
        <v>208</v>
      </c>
      <c r="AT258" s="155" t="s">
        <v>196</v>
      </c>
      <c r="AU258" s="155" t="s">
        <v>96</v>
      </c>
      <c r="AY258" s="15" t="s">
        <v>195</v>
      </c>
      <c r="BE258" s="156">
        <f>IF(N258="základní",J258,0)</f>
        <v>0</v>
      </c>
      <c r="BF258" s="156">
        <f>IF(N258="snížená",J258,0)</f>
        <v>0</v>
      </c>
      <c r="BG258" s="156">
        <f>IF(N258="zákl. přenesená",J258,0)</f>
        <v>0</v>
      </c>
      <c r="BH258" s="156">
        <f>IF(N258="sníž. přenesená",J258,0)</f>
        <v>0</v>
      </c>
      <c r="BI258" s="156">
        <f>IF(N258="nulová",J258,0)</f>
        <v>0</v>
      </c>
      <c r="BJ258" s="15" t="s">
        <v>93</v>
      </c>
      <c r="BK258" s="156">
        <f>ROUND(I258*H258,2)</f>
        <v>0</v>
      </c>
      <c r="BL258" s="15" t="s">
        <v>208</v>
      </c>
      <c r="BM258" s="155" t="s">
        <v>526</v>
      </c>
    </row>
    <row r="259" spans="1:47" s="2" customFormat="1" ht="29.25">
      <c r="A259" s="31"/>
      <c r="B259" s="32"/>
      <c r="C259" s="184"/>
      <c r="D259" s="201" t="s">
        <v>202</v>
      </c>
      <c r="E259" s="184"/>
      <c r="F259" s="202" t="s">
        <v>527</v>
      </c>
      <c r="G259" s="184"/>
      <c r="H259" s="184"/>
      <c r="I259" s="157"/>
      <c r="J259" s="184"/>
      <c r="K259" s="31"/>
      <c r="L259" s="32"/>
      <c r="M259" s="158"/>
      <c r="N259" s="159"/>
      <c r="O259" s="57"/>
      <c r="P259" s="57"/>
      <c r="Q259" s="57"/>
      <c r="R259" s="57"/>
      <c r="S259" s="57"/>
      <c r="T259" s="58"/>
      <c r="U259" s="31"/>
      <c r="V259" s="31"/>
      <c r="W259" s="31"/>
      <c r="X259" s="31"/>
      <c r="Y259" s="31"/>
      <c r="Z259" s="31"/>
      <c r="AA259" s="31"/>
      <c r="AB259" s="31"/>
      <c r="AC259" s="31"/>
      <c r="AD259" s="31"/>
      <c r="AE259" s="31"/>
      <c r="AT259" s="15" t="s">
        <v>202</v>
      </c>
      <c r="AU259" s="15" t="s">
        <v>96</v>
      </c>
    </row>
    <row r="260" spans="2:51" s="13" customFormat="1" ht="12">
      <c r="B260" s="160"/>
      <c r="C260" s="186"/>
      <c r="D260" s="201" t="s">
        <v>257</v>
      </c>
      <c r="E260" s="203" t="s">
        <v>1</v>
      </c>
      <c r="F260" s="204" t="s">
        <v>914</v>
      </c>
      <c r="G260" s="186"/>
      <c r="H260" s="205">
        <v>5.4</v>
      </c>
      <c r="I260" s="162"/>
      <c r="J260" s="186"/>
      <c r="L260" s="160"/>
      <c r="M260" s="163"/>
      <c r="N260" s="164"/>
      <c r="O260" s="164"/>
      <c r="P260" s="164"/>
      <c r="Q260" s="164"/>
      <c r="R260" s="164"/>
      <c r="S260" s="164"/>
      <c r="T260" s="165"/>
      <c r="AT260" s="161" t="s">
        <v>257</v>
      </c>
      <c r="AU260" s="161" t="s">
        <v>96</v>
      </c>
      <c r="AV260" s="13" t="s">
        <v>96</v>
      </c>
      <c r="AW260" s="13" t="s">
        <v>40</v>
      </c>
      <c r="AX260" s="13" t="s">
        <v>93</v>
      </c>
      <c r="AY260" s="161" t="s">
        <v>195</v>
      </c>
    </row>
    <row r="261" spans="2:63" s="12" customFormat="1" ht="22.9" customHeight="1">
      <c r="B261" s="135"/>
      <c r="C261" s="192"/>
      <c r="D261" s="193" t="s">
        <v>84</v>
      </c>
      <c r="E261" s="195" t="s">
        <v>216</v>
      </c>
      <c r="F261" s="195" t="s">
        <v>528</v>
      </c>
      <c r="G261" s="192"/>
      <c r="H261" s="192"/>
      <c r="I261" s="138"/>
      <c r="J261" s="185">
        <f>BK261</f>
        <v>0</v>
      </c>
      <c r="L261" s="135"/>
      <c r="M261" s="140"/>
      <c r="N261" s="141"/>
      <c r="O261" s="141"/>
      <c r="P261" s="142">
        <f>SUM(P262:P264)</f>
        <v>0</v>
      </c>
      <c r="Q261" s="141"/>
      <c r="R261" s="142">
        <f>SUM(R262:R264)</f>
        <v>0.016</v>
      </c>
      <c r="S261" s="141"/>
      <c r="T261" s="143">
        <f>SUM(T262:T264)</f>
        <v>0</v>
      </c>
      <c r="AR261" s="136" t="s">
        <v>93</v>
      </c>
      <c r="AT261" s="144" t="s">
        <v>84</v>
      </c>
      <c r="AU261" s="144" t="s">
        <v>93</v>
      </c>
      <c r="AY261" s="136" t="s">
        <v>195</v>
      </c>
      <c r="BK261" s="145">
        <f>SUM(BK262:BK264)</f>
        <v>0</v>
      </c>
    </row>
    <row r="262" spans="1:65" s="2" customFormat="1" ht="16.5" customHeight="1">
      <c r="A262" s="31"/>
      <c r="B262" s="148"/>
      <c r="C262" s="196" t="s">
        <v>517</v>
      </c>
      <c r="D262" s="196" t="s">
        <v>196</v>
      </c>
      <c r="E262" s="197" t="s">
        <v>530</v>
      </c>
      <c r="F262" s="198" t="s">
        <v>531</v>
      </c>
      <c r="G262" s="199" t="s">
        <v>532</v>
      </c>
      <c r="H262" s="200">
        <v>2</v>
      </c>
      <c r="I262" s="149"/>
      <c r="J262" s="183">
        <f>ROUND(I262*H262,2)</f>
        <v>0</v>
      </c>
      <c r="K262" s="150"/>
      <c r="L262" s="32"/>
      <c r="M262" s="151" t="s">
        <v>1</v>
      </c>
      <c r="N262" s="152" t="s">
        <v>50</v>
      </c>
      <c r="O262" s="57"/>
      <c r="P262" s="153">
        <f>O262*H262</f>
        <v>0</v>
      </c>
      <c r="Q262" s="153">
        <v>0.008</v>
      </c>
      <c r="R262" s="153">
        <f>Q262*H262</f>
        <v>0.016</v>
      </c>
      <c r="S262" s="153">
        <v>0</v>
      </c>
      <c r="T262" s="154">
        <f>S262*H262</f>
        <v>0</v>
      </c>
      <c r="U262" s="31"/>
      <c r="V262" s="31"/>
      <c r="W262" s="31"/>
      <c r="X262" s="31"/>
      <c r="Y262" s="31"/>
      <c r="Z262" s="31"/>
      <c r="AA262" s="31"/>
      <c r="AB262" s="31"/>
      <c r="AC262" s="31"/>
      <c r="AD262" s="31"/>
      <c r="AE262" s="31"/>
      <c r="AR262" s="155" t="s">
        <v>208</v>
      </c>
      <c r="AT262" s="155" t="s">
        <v>196</v>
      </c>
      <c r="AU262" s="155" t="s">
        <v>96</v>
      </c>
      <c r="AY262" s="15" t="s">
        <v>195</v>
      </c>
      <c r="BE262" s="156">
        <f>IF(N262="základní",J262,0)</f>
        <v>0</v>
      </c>
      <c r="BF262" s="156">
        <f>IF(N262="snížená",J262,0)</f>
        <v>0</v>
      </c>
      <c r="BG262" s="156">
        <f>IF(N262="zákl. přenesená",J262,0)</f>
        <v>0</v>
      </c>
      <c r="BH262" s="156">
        <f>IF(N262="sníž. přenesená",J262,0)</f>
        <v>0</v>
      </c>
      <c r="BI262" s="156">
        <f>IF(N262="nulová",J262,0)</f>
        <v>0</v>
      </c>
      <c r="BJ262" s="15" t="s">
        <v>93</v>
      </c>
      <c r="BK262" s="156">
        <f>ROUND(I262*H262,2)</f>
        <v>0</v>
      </c>
      <c r="BL262" s="15" t="s">
        <v>208</v>
      </c>
      <c r="BM262" s="155" t="s">
        <v>533</v>
      </c>
    </row>
    <row r="263" spans="1:47" s="2" customFormat="1" ht="39">
      <c r="A263" s="31"/>
      <c r="B263" s="32"/>
      <c r="C263" s="184"/>
      <c r="D263" s="201" t="s">
        <v>202</v>
      </c>
      <c r="E263" s="184"/>
      <c r="F263" s="202" t="s">
        <v>534</v>
      </c>
      <c r="G263" s="184"/>
      <c r="H263" s="184"/>
      <c r="I263" s="157"/>
      <c r="J263" s="184"/>
      <c r="K263" s="31"/>
      <c r="L263" s="32"/>
      <c r="M263" s="158"/>
      <c r="N263" s="159"/>
      <c r="O263" s="57"/>
      <c r="P263" s="57"/>
      <c r="Q263" s="57"/>
      <c r="R263" s="57"/>
      <c r="S263" s="57"/>
      <c r="T263" s="58"/>
      <c r="U263" s="31"/>
      <c r="V263" s="31"/>
      <c r="W263" s="31"/>
      <c r="X263" s="31"/>
      <c r="Y263" s="31"/>
      <c r="Z263" s="31"/>
      <c r="AA263" s="31"/>
      <c r="AB263" s="31"/>
      <c r="AC263" s="31"/>
      <c r="AD263" s="31"/>
      <c r="AE263" s="31"/>
      <c r="AT263" s="15" t="s">
        <v>202</v>
      </c>
      <c r="AU263" s="15" t="s">
        <v>96</v>
      </c>
    </row>
    <row r="264" spans="2:51" s="13" customFormat="1" ht="12">
      <c r="B264" s="160"/>
      <c r="C264" s="186"/>
      <c r="D264" s="201" t="s">
        <v>257</v>
      </c>
      <c r="E264" s="203" t="s">
        <v>1</v>
      </c>
      <c r="F264" s="204" t="s">
        <v>96</v>
      </c>
      <c r="G264" s="186"/>
      <c r="H264" s="205">
        <v>2</v>
      </c>
      <c r="I264" s="162"/>
      <c r="J264" s="186"/>
      <c r="L264" s="160"/>
      <c r="M264" s="163"/>
      <c r="N264" s="164"/>
      <c r="O264" s="164"/>
      <c r="P264" s="164"/>
      <c r="Q264" s="164"/>
      <c r="R264" s="164"/>
      <c r="S264" s="164"/>
      <c r="T264" s="165"/>
      <c r="AT264" s="161" t="s">
        <v>257</v>
      </c>
      <c r="AU264" s="161" t="s">
        <v>96</v>
      </c>
      <c r="AV264" s="13" t="s">
        <v>96</v>
      </c>
      <c r="AW264" s="13" t="s">
        <v>40</v>
      </c>
      <c r="AX264" s="13" t="s">
        <v>93</v>
      </c>
      <c r="AY264" s="161" t="s">
        <v>195</v>
      </c>
    </row>
    <row r="265" spans="2:63" s="12" customFormat="1" ht="22.9" customHeight="1">
      <c r="B265" s="135"/>
      <c r="C265" s="192"/>
      <c r="D265" s="193" t="s">
        <v>84</v>
      </c>
      <c r="E265" s="195" t="s">
        <v>224</v>
      </c>
      <c r="F265" s="195" t="s">
        <v>535</v>
      </c>
      <c r="G265" s="192"/>
      <c r="H265" s="192"/>
      <c r="I265" s="138"/>
      <c r="J265" s="185">
        <f>BK265</f>
        <v>0</v>
      </c>
      <c r="L265" s="135"/>
      <c r="M265" s="140"/>
      <c r="N265" s="141"/>
      <c r="O265" s="141"/>
      <c r="P265" s="142">
        <f>SUM(P266:P337)</f>
        <v>0</v>
      </c>
      <c r="Q265" s="141"/>
      <c r="R265" s="142">
        <f>SUM(R266:R337)</f>
        <v>7.6670050000000005</v>
      </c>
      <c r="S265" s="141"/>
      <c r="T265" s="143">
        <f>SUM(T266:T337)</f>
        <v>0</v>
      </c>
      <c r="AR265" s="136" t="s">
        <v>93</v>
      </c>
      <c r="AT265" s="144" t="s">
        <v>84</v>
      </c>
      <c r="AU265" s="144" t="s">
        <v>93</v>
      </c>
      <c r="AY265" s="136" t="s">
        <v>195</v>
      </c>
      <c r="BK265" s="145">
        <f>SUM(BK266:BK337)</f>
        <v>0</v>
      </c>
    </row>
    <row r="266" spans="1:65" s="2" customFormat="1" ht="16.5" customHeight="1">
      <c r="A266" s="31"/>
      <c r="B266" s="148"/>
      <c r="C266" s="206" t="s">
        <v>523</v>
      </c>
      <c r="D266" s="206" t="s">
        <v>327</v>
      </c>
      <c r="E266" s="207" t="s">
        <v>537</v>
      </c>
      <c r="F266" s="208" t="s">
        <v>538</v>
      </c>
      <c r="G266" s="209" t="s">
        <v>312</v>
      </c>
      <c r="H266" s="210">
        <v>30</v>
      </c>
      <c r="I266" s="170"/>
      <c r="J266" s="187">
        <f>ROUND(I266*H266,2)</f>
        <v>0</v>
      </c>
      <c r="K266" s="171"/>
      <c r="L266" s="172"/>
      <c r="M266" s="173" t="s">
        <v>1</v>
      </c>
      <c r="N266" s="174" t="s">
        <v>50</v>
      </c>
      <c r="O266" s="57"/>
      <c r="P266" s="153">
        <f>O266*H266</f>
        <v>0</v>
      </c>
      <c r="Q266" s="153">
        <v>0</v>
      </c>
      <c r="R266" s="153">
        <f>Q266*H266</f>
        <v>0</v>
      </c>
      <c r="S266" s="153">
        <v>0</v>
      </c>
      <c r="T266" s="154">
        <f>S266*H266</f>
        <v>0</v>
      </c>
      <c r="U266" s="31"/>
      <c r="V266" s="31"/>
      <c r="W266" s="31"/>
      <c r="X266" s="31"/>
      <c r="Y266" s="31"/>
      <c r="Z266" s="31"/>
      <c r="AA266" s="31"/>
      <c r="AB266" s="31"/>
      <c r="AC266" s="31"/>
      <c r="AD266" s="31"/>
      <c r="AE266" s="31"/>
      <c r="AR266" s="155" t="s">
        <v>539</v>
      </c>
      <c r="AT266" s="155" t="s">
        <v>327</v>
      </c>
      <c r="AU266" s="155" t="s">
        <v>96</v>
      </c>
      <c r="AY266" s="15" t="s">
        <v>195</v>
      </c>
      <c r="BE266" s="156">
        <f>IF(N266="základní",J266,0)</f>
        <v>0</v>
      </c>
      <c r="BF266" s="156">
        <f>IF(N266="snížená",J266,0)</f>
        <v>0</v>
      </c>
      <c r="BG266" s="156">
        <f>IF(N266="zákl. přenesená",J266,0)</f>
        <v>0</v>
      </c>
      <c r="BH266" s="156">
        <f>IF(N266="sníž. přenesená",J266,0)</f>
        <v>0</v>
      </c>
      <c r="BI266" s="156">
        <f>IF(N266="nulová",J266,0)</f>
        <v>0</v>
      </c>
      <c r="BJ266" s="15" t="s">
        <v>93</v>
      </c>
      <c r="BK266" s="156">
        <f>ROUND(I266*H266,2)</f>
        <v>0</v>
      </c>
      <c r="BL266" s="15" t="s">
        <v>539</v>
      </c>
      <c r="BM266" s="155" t="s">
        <v>540</v>
      </c>
    </row>
    <row r="267" spans="1:47" s="2" customFormat="1" ht="12">
      <c r="A267" s="31"/>
      <c r="B267" s="32"/>
      <c r="C267" s="184"/>
      <c r="D267" s="201" t="s">
        <v>202</v>
      </c>
      <c r="E267" s="184"/>
      <c r="F267" s="202" t="s">
        <v>538</v>
      </c>
      <c r="G267" s="184"/>
      <c r="H267" s="184"/>
      <c r="I267" s="157"/>
      <c r="J267" s="184"/>
      <c r="K267" s="31"/>
      <c r="L267" s="32"/>
      <c r="M267" s="158"/>
      <c r="N267" s="159"/>
      <c r="O267" s="57"/>
      <c r="P267" s="57"/>
      <c r="Q267" s="57"/>
      <c r="R267" s="57"/>
      <c r="S267" s="57"/>
      <c r="T267" s="58"/>
      <c r="U267" s="31"/>
      <c r="V267" s="31"/>
      <c r="W267" s="31"/>
      <c r="X267" s="31"/>
      <c r="Y267" s="31"/>
      <c r="Z267" s="31"/>
      <c r="AA267" s="31"/>
      <c r="AB267" s="31"/>
      <c r="AC267" s="31"/>
      <c r="AD267" s="31"/>
      <c r="AE267" s="31"/>
      <c r="AT267" s="15" t="s">
        <v>202</v>
      </c>
      <c r="AU267" s="15" t="s">
        <v>96</v>
      </c>
    </row>
    <row r="268" spans="2:51" s="13" customFormat="1" ht="12">
      <c r="B268" s="160"/>
      <c r="C268" s="186"/>
      <c r="D268" s="201" t="s">
        <v>257</v>
      </c>
      <c r="E268" s="203" t="s">
        <v>1</v>
      </c>
      <c r="F268" s="204" t="s">
        <v>339</v>
      </c>
      <c r="G268" s="186"/>
      <c r="H268" s="205">
        <v>30</v>
      </c>
      <c r="I268" s="162"/>
      <c r="J268" s="186"/>
      <c r="L268" s="160"/>
      <c r="M268" s="163"/>
      <c r="N268" s="164"/>
      <c r="O268" s="164"/>
      <c r="P268" s="164"/>
      <c r="Q268" s="164"/>
      <c r="R268" s="164"/>
      <c r="S268" s="164"/>
      <c r="T268" s="165"/>
      <c r="AT268" s="161" t="s">
        <v>257</v>
      </c>
      <c r="AU268" s="161" t="s">
        <v>96</v>
      </c>
      <c r="AV268" s="13" t="s">
        <v>96</v>
      </c>
      <c r="AW268" s="13" t="s">
        <v>40</v>
      </c>
      <c r="AX268" s="13" t="s">
        <v>93</v>
      </c>
      <c r="AY268" s="161" t="s">
        <v>195</v>
      </c>
    </row>
    <row r="269" spans="1:65" s="2" customFormat="1" ht="24.2" customHeight="1">
      <c r="A269" s="31"/>
      <c r="B269" s="148"/>
      <c r="C269" s="196" t="s">
        <v>529</v>
      </c>
      <c r="D269" s="196" t="s">
        <v>196</v>
      </c>
      <c r="E269" s="197" t="s">
        <v>542</v>
      </c>
      <c r="F269" s="198" t="s">
        <v>543</v>
      </c>
      <c r="G269" s="199" t="s">
        <v>312</v>
      </c>
      <c r="H269" s="200">
        <v>10</v>
      </c>
      <c r="I269" s="149"/>
      <c r="J269" s="183">
        <f>ROUND(I269*H269,2)</f>
        <v>0</v>
      </c>
      <c r="K269" s="150"/>
      <c r="L269" s="32"/>
      <c r="M269" s="151" t="s">
        <v>1</v>
      </c>
      <c r="N269" s="152" t="s">
        <v>50</v>
      </c>
      <c r="O269" s="57"/>
      <c r="P269" s="153">
        <f>O269*H269</f>
        <v>0</v>
      </c>
      <c r="Q269" s="153">
        <v>0</v>
      </c>
      <c r="R269" s="153">
        <f>Q269*H269</f>
        <v>0</v>
      </c>
      <c r="S269" s="153">
        <v>0</v>
      </c>
      <c r="T269" s="154">
        <f>S269*H269</f>
        <v>0</v>
      </c>
      <c r="U269" s="31"/>
      <c r="V269" s="31"/>
      <c r="W269" s="31"/>
      <c r="X269" s="31"/>
      <c r="Y269" s="31"/>
      <c r="Z269" s="31"/>
      <c r="AA269" s="31"/>
      <c r="AB269" s="31"/>
      <c r="AC269" s="31"/>
      <c r="AD269" s="31"/>
      <c r="AE269" s="31"/>
      <c r="AR269" s="155" t="s">
        <v>208</v>
      </c>
      <c r="AT269" s="155" t="s">
        <v>196</v>
      </c>
      <c r="AU269" s="155" t="s">
        <v>96</v>
      </c>
      <c r="AY269" s="15" t="s">
        <v>195</v>
      </c>
      <c r="BE269" s="156">
        <f>IF(N269="základní",J269,0)</f>
        <v>0</v>
      </c>
      <c r="BF269" s="156">
        <f>IF(N269="snížená",J269,0)</f>
        <v>0</v>
      </c>
      <c r="BG269" s="156">
        <f>IF(N269="zákl. přenesená",J269,0)</f>
        <v>0</v>
      </c>
      <c r="BH269" s="156">
        <f>IF(N269="sníž. přenesená",J269,0)</f>
        <v>0</v>
      </c>
      <c r="BI269" s="156">
        <f>IF(N269="nulová",J269,0)</f>
        <v>0</v>
      </c>
      <c r="BJ269" s="15" t="s">
        <v>93</v>
      </c>
      <c r="BK269" s="156">
        <f>ROUND(I269*H269,2)</f>
        <v>0</v>
      </c>
      <c r="BL269" s="15" t="s">
        <v>208</v>
      </c>
      <c r="BM269" s="155" t="s">
        <v>544</v>
      </c>
    </row>
    <row r="270" spans="1:47" s="2" customFormat="1" ht="19.5">
      <c r="A270" s="31"/>
      <c r="B270" s="32"/>
      <c r="C270" s="184"/>
      <c r="D270" s="201" t="s">
        <v>202</v>
      </c>
      <c r="E270" s="184"/>
      <c r="F270" s="202" t="s">
        <v>545</v>
      </c>
      <c r="G270" s="184"/>
      <c r="H270" s="184"/>
      <c r="I270" s="157"/>
      <c r="J270" s="184"/>
      <c r="K270" s="31"/>
      <c r="L270" s="32"/>
      <c r="M270" s="158"/>
      <c r="N270" s="159"/>
      <c r="O270" s="57"/>
      <c r="P270" s="57"/>
      <c r="Q270" s="57"/>
      <c r="R270" s="57"/>
      <c r="S270" s="57"/>
      <c r="T270" s="58"/>
      <c r="U270" s="31"/>
      <c r="V270" s="31"/>
      <c r="W270" s="31"/>
      <c r="X270" s="31"/>
      <c r="Y270" s="31"/>
      <c r="Z270" s="31"/>
      <c r="AA270" s="31"/>
      <c r="AB270" s="31"/>
      <c r="AC270" s="31"/>
      <c r="AD270" s="31"/>
      <c r="AE270" s="31"/>
      <c r="AT270" s="15" t="s">
        <v>202</v>
      </c>
      <c r="AU270" s="15" t="s">
        <v>96</v>
      </c>
    </row>
    <row r="271" spans="2:51" s="13" customFormat="1" ht="12">
      <c r="B271" s="160"/>
      <c r="C271" s="186"/>
      <c r="D271" s="201" t="s">
        <v>257</v>
      </c>
      <c r="E271" s="203" t="s">
        <v>1</v>
      </c>
      <c r="F271" s="204" t="s">
        <v>234</v>
      </c>
      <c r="G271" s="186"/>
      <c r="H271" s="205">
        <v>10</v>
      </c>
      <c r="I271" s="162"/>
      <c r="J271" s="186"/>
      <c r="L271" s="160"/>
      <c r="M271" s="163"/>
      <c r="N271" s="164"/>
      <c r="O271" s="164"/>
      <c r="P271" s="164"/>
      <c r="Q271" s="164"/>
      <c r="R271" s="164"/>
      <c r="S271" s="164"/>
      <c r="T271" s="165"/>
      <c r="AT271" s="161" t="s">
        <v>257</v>
      </c>
      <c r="AU271" s="161" t="s">
        <v>96</v>
      </c>
      <c r="AV271" s="13" t="s">
        <v>96</v>
      </c>
      <c r="AW271" s="13" t="s">
        <v>40</v>
      </c>
      <c r="AX271" s="13" t="s">
        <v>93</v>
      </c>
      <c r="AY271" s="161" t="s">
        <v>195</v>
      </c>
    </row>
    <row r="272" spans="1:65" s="2" customFormat="1" ht="37.9" customHeight="1">
      <c r="A272" s="31"/>
      <c r="B272" s="148"/>
      <c r="C272" s="206" t="s">
        <v>536</v>
      </c>
      <c r="D272" s="206" t="s">
        <v>327</v>
      </c>
      <c r="E272" s="207" t="s">
        <v>547</v>
      </c>
      <c r="F272" s="208" t="s">
        <v>548</v>
      </c>
      <c r="G272" s="209" t="s">
        <v>312</v>
      </c>
      <c r="H272" s="210">
        <v>10.3</v>
      </c>
      <c r="I272" s="170"/>
      <c r="J272" s="187">
        <f>ROUND(I272*H272,2)</f>
        <v>0</v>
      </c>
      <c r="K272" s="171"/>
      <c r="L272" s="172"/>
      <c r="M272" s="173" t="s">
        <v>1</v>
      </c>
      <c r="N272" s="174" t="s">
        <v>50</v>
      </c>
      <c r="O272" s="57"/>
      <c r="P272" s="153">
        <f>O272*H272</f>
        <v>0</v>
      </c>
      <c r="Q272" s="153">
        <v>0.00035</v>
      </c>
      <c r="R272" s="153">
        <f>Q272*H272</f>
        <v>0.003605</v>
      </c>
      <c r="S272" s="153">
        <v>0</v>
      </c>
      <c r="T272" s="154">
        <f>S272*H272</f>
        <v>0</v>
      </c>
      <c r="U272" s="31"/>
      <c r="V272" s="31"/>
      <c r="W272" s="31"/>
      <c r="X272" s="31"/>
      <c r="Y272" s="31"/>
      <c r="Z272" s="31"/>
      <c r="AA272" s="31"/>
      <c r="AB272" s="31"/>
      <c r="AC272" s="31"/>
      <c r="AD272" s="31"/>
      <c r="AE272" s="31"/>
      <c r="AR272" s="155" t="s">
        <v>224</v>
      </c>
      <c r="AT272" s="155" t="s">
        <v>327</v>
      </c>
      <c r="AU272" s="155" t="s">
        <v>96</v>
      </c>
      <c r="AY272" s="15" t="s">
        <v>195</v>
      </c>
      <c r="BE272" s="156">
        <f>IF(N272="základní",J272,0)</f>
        <v>0</v>
      </c>
      <c r="BF272" s="156">
        <f>IF(N272="snížená",J272,0)</f>
        <v>0</v>
      </c>
      <c r="BG272" s="156">
        <f>IF(N272="zákl. přenesená",J272,0)</f>
        <v>0</v>
      </c>
      <c r="BH272" s="156">
        <f>IF(N272="sníž. přenesená",J272,0)</f>
        <v>0</v>
      </c>
      <c r="BI272" s="156">
        <f>IF(N272="nulová",J272,0)</f>
        <v>0</v>
      </c>
      <c r="BJ272" s="15" t="s">
        <v>93</v>
      </c>
      <c r="BK272" s="156">
        <f>ROUND(I272*H272,2)</f>
        <v>0</v>
      </c>
      <c r="BL272" s="15" t="s">
        <v>208</v>
      </c>
      <c r="BM272" s="155" t="s">
        <v>549</v>
      </c>
    </row>
    <row r="273" spans="1:47" s="2" customFormat="1" ht="19.5">
      <c r="A273" s="31"/>
      <c r="B273" s="32"/>
      <c r="C273" s="184"/>
      <c r="D273" s="201" t="s">
        <v>202</v>
      </c>
      <c r="E273" s="184"/>
      <c r="F273" s="202" t="s">
        <v>548</v>
      </c>
      <c r="G273" s="184"/>
      <c r="H273" s="184"/>
      <c r="I273" s="157"/>
      <c r="J273" s="184"/>
      <c r="K273" s="31"/>
      <c r="L273" s="32"/>
      <c r="M273" s="158"/>
      <c r="N273" s="159"/>
      <c r="O273" s="57"/>
      <c r="P273" s="57"/>
      <c r="Q273" s="57"/>
      <c r="R273" s="57"/>
      <c r="S273" s="57"/>
      <c r="T273" s="58"/>
      <c r="U273" s="31"/>
      <c r="V273" s="31"/>
      <c r="W273" s="31"/>
      <c r="X273" s="31"/>
      <c r="Y273" s="31"/>
      <c r="Z273" s="31"/>
      <c r="AA273" s="31"/>
      <c r="AB273" s="31"/>
      <c r="AC273" s="31"/>
      <c r="AD273" s="31"/>
      <c r="AE273" s="31"/>
      <c r="AT273" s="15" t="s">
        <v>202</v>
      </c>
      <c r="AU273" s="15" t="s">
        <v>96</v>
      </c>
    </row>
    <row r="274" spans="2:51" s="13" customFormat="1" ht="12">
      <c r="B274" s="160"/>
      <c r="C274" s="186"/>
      <c r="D274" s="201" t="s">
        <v>257</v>
      </c>
      <c r="E274" s="203" t="s">
        <v>1</v>
      </c>
      <c r="F274" s="204" t="s">
        <v>234</v>
      </c>
      <c r="G274" s="186"/>
      <c r="H274" s="205">
        <v>10</v>
      </c>
      <c r="I274" s="162"/>
      <c r="J274" s="186"/>
      <c r="L274" s="160"/>
      <c r="M274" s="163"/>
      <c r="N274" s="164"/>
      <c r="O274" s="164"/>
      <c r="P274" s="164"/>
      <c r="Q274" s="164"/>
      <c r="R274" s="164"/>
      <c r="S274" s="164"/>
      <c r="T274" s="165"/>
      <c r="AT274" s="161" t="s">
        <v>257</v>
      </c>
      <c r="AU274" s="161" t="s">
        <v>96</v>
      </c>
      <c r="AV274" s="13" t="s">
        <v>96</v>
      </c>
      <c r="AW274" s="13" t="s">
        <v>40</v>
      </c>
      <c r="AX274" s="13" t="s">
        <v>93</v>
      </c>
      <c r="AY274" s="161" t="s">
        <v>195</v>
      </c>
    </row>
    <row r="275" spans="2:51" s="13" customFormat="1" ht="12">
      <c r="B275" s="160"/>
      <c r="C275" s="186"/>
      <c r="D275" s="201" t="s">
        <v>257</v>
      </c>
      <c r="E275" s="186"/>
      <c r="F275" s="204" t="s">
        <v>915</v>
      </c>
      <c r="G275" s="186"/>
      <c r="H275" s="205">
        <v>10.3</v>
      </c>
      <c r="I275" s="162"/>
      <c r="J275" s="186"/>
      <c r="L275" s="160"/>
      <c r="M275" s="163"/>
      <c r="N275" s="164"/>
      <c r="O275" s="164"/>
      <c r="P275" s="164"/>
      <c r="Q275" s="164"/>
      <c r="R275" s="164"/>
      <c r="S275" s="164"/>
      <c r="T275" s="165"/>
      <c r="AT275" s="161" t="s">
        <v>257</v>
      </c>
      <c r="AU275" s="161" t="s">
        <v>96</v>
      </c>
      <c r="AV275" s="13" t="s">
        <v>96</v>
      </c>
      <c r="AW275" s="13" t="s">
        <v>3</v>
      </c>
      <c r="AX275" s="13" t="s">
        <v>93</v>
      </c>
      <c r="AY275" s="161" t="s">
        <v>195</v>
      </c>
    </row>
    <row r="276" spans="1:65" s="2" customFormat="1" ht="33" customHeight="1">
      <c r="A276" s="31"/>
      <c r="B276" s="148"/>
      <c r="C276" s="196" t="s">
        <v>541</v>
      </c>
      <c r="D276" s="196" t="s">
        <v>196</v>
      </c>
      <c r="E276" s="197" t="s">
        <v>552</v>
      </c>
      <c r="F276" s="198" t="s">
        <v>553</v>
      </c>
      <c r="G276" s="199" t="s">
        <v>312</v>
      </c>
      <c r="H276" s="200">
        <v>30</v>
      </c>
      <c r="I276" s="149"/>
      <c r="J276" s="183">
        <f>ROUND(I276*H276,2)</f>
        <v>0</v>
      </c>
      <c r="K276" s="150"/>
      <c r="L276" s="32"/>
      <c r="M276" s="151" t="s">
        <v>1</v>
      </c>
      <c r="N276" s="152" t="s">
        <v>50</v>
      </c>
      <c r="O276" s="57"/>
      <c r="P276" s="153">
        <f>O276*H276</f>
        <v>0</v>
      </c>
      <c r="Q276" s="153">
        <v>2E-05</v>
      </c>
      <c r="R276" s="153">
        <f>Q276*H276</f>
        <v>0.0006000000000000001</v>
      </c>
      <c r="S276" s="153">
        <v>0</v>
      </c>
      <c r="T276" s="154">
        <f>S276*H276</f>
        <v>0</v>
      </c>
      <c r="U276" s="31"/>
      <c r="V276" s="31"/>
      <c r="W276" s="31"/>
      <c r="X276" s="31"/>
      <c r="Y276" s="31"/>
      <c r="Z276" s="31"/>
      <c r="AA276" s="31"/>
      <c r="AB276" s="31"/>
      <c r="AC276" s="31"/>
      <c r="AD276" s="31"/>
      <c r="AE276" s="31"/>
      <c r="AR276" s="155" t="s">
        <v>208</v>
      </c>
      <c r="AT276" s="155" t="s">
        <v>196</v>
      </c>
      <c r="AU276" s="155" t="s">
        <v>96</v>
      </c>
      <c r="AY276" s="15" t="s">
        <v>195</v>
      </c>
      <c r="BE276" s="156">
        <f>IF(N276="základní",J276,0)</f>
        <v>0</v>
      </c>
      <c r="BF276" s="156">
        <f>IF(N276="snížená",J276,0)</f>
        <v>0</v>
      </c>
      <c r="BG276" s="156">
        <f>IF(N276="zákl. přenesená",J276,0)</f>
        <v>0</v>
      </c>
      <c r="BH276" s="156">
        <f>IF(N276="sníž. přenesená",J276,0)</f>
        <v>0</v>
      </c>
      <c r="BI276" s="156">
        <f>IF(N276="nulová",J276,0)</f>
        <v>0</v>
      </c>
      <c r="BJ276" s="15" t="s">
        <v>93</v>
      </c>
      <c r="BK276" s="156">
        <f>ROUND(I276*H276,2)</f>
        <v>0</v>
      </c>
      <c r="BL276" s="15" t="s">
        <v>208</v>
      </c>
      <c r="BM276" s="155" t="s">
        <v>554</v>
      </c>
    </row>
    <row r="277" spans="1:47" s="2" customFormat="1" ht="29.25">
      <c r="A277" s="31"/>
      <c r="B277" s="32"/>
      <c r="C277" s="184"/>
      <c r="D277" s="201" t="s">
        <v>202</v>
      </c>
      <c r="E277" s="184"/>
      <c r="F277" s="202" t="s">
        <v>555</v>
      </c>
      <c r="G277" s="184"/>
      <c r="H277" s="184"/>
      <c r="I277" s="157"/>
      <c r="J277" s="184"/>
      <c r="K277" s="31"/>
      <c r="L277" s="32"/>
      <c r="M277" s="158"/>
      <c r="N277" s="159"/>
      <c r="O277" s="57"/>
      <c r="P277" s="57"/>
      <c r="Q277" s="57"/>
      <c r="R277" s="57"/>
      <c r="S277" s="57"/>
      <c r="T277" s="58"/>
      <c r="U277" s="31"/>
      <c r="V277" s="31"/>
      <c r="W277" s="31"/>
      <c r="X277" s="31"/>
      <c r="Y277" s="31"/>
      <c r="Z277" s="31"/>
      <c r="AA277" s="31"/>
      <c r="AB277" s="31"/>
      <c r="AC277" s="31"/>
      <c r="AD277" s="31"/>
      <c r="AE277" s="31"/>
      <c r="AT277" s="15" t="s">
        <v>202</v>
      </c>
      <c r="AU277" s="15" t="s">
        <v>96</v>
      </c>
    </row>
    <row r="278" spans="2:51" s="13" customFormat="1" ht="12">
      <c r="B278" s="160"/>
      <c r="C278" s="186"/>
      <c r="D278" s="201" t="s">
        <v>257</v>
      </c>
      <c r="E278" s="203" t="s">
        <v>1</v>
      </c>
      <c r="F278" s="204" t="s">
        <v>339</v>
      </c>
      <c r="G278" s="186"/>
      <c r="H278" s="205">
        <v>30</v>
      </c>
      <c r="I278" s="162"/>
      <c r="J278" s="186"/>
      <c r="L278" s="160"/>
      <c r="M278" s="163"/>
      <c r="N278" s="164"/>
      <c r="O278" s="164"/>
      <c r="P278" s="164"/>
      <c r="Q278" s="164"/>
      <c r="R278" s="164"/>
      <c r="S278" s="164"/>
      <c r="T278" s="165"/>
      <c r="AT278" s="161" t="s">
        <v>257</v>
      </c>
      <c r="AU278" s="161" t="s">
        <v>96</v>
      </c>
      <c r="AV278" s="13" t="s">
        <v>96</v>
      </c>
      <c r="AW278" s="13" t="s">
        <v>40</v>
      </c>
      <c r="AX278" s="13" t="s">
        <v>93</v>
      </c>
      <c r="AY278" s="161" t="s">
        <v>195</v>
      </c>
    </row>
    <row r="279" spans="1:65" s="2" customFormat="1" ht="24.2" customHeight="1">
      <c r="A279" s="31"/>
      <c r="B279" s="148"/>
      <c r="C279" s="196" t="s">
        <v>546</v>
      </c>
      <c r="D279" s="196" t="s">
        <v>196</v>
      </c>
      <c r="E279" s="197" t="s">
        <v>916</v>
      </c>
      <c r="F279" s="198" t="s">
        <v>917</v>
      </c>
      <c r="G279" s="199" t="s">
        <v>482</v>
      </c>
      <c r="H279" s="200">
        <v>1</v>
      </c>
      <c r="I279" s="149"/>
      <c r="J279" s="183">
        <f>ROUND(I279*H279,2)</f>
        <v>0</v>
      </c>
      <c r="K279" s="150"/>
      <c r="L279" s="32"/>
      <c r="M279" s="151" t="s">
        <v>1</v>
      </c>
      <c r="N279" s="152" t="s">
        <v>50</v>
      </c>
      <c r="O279" s="57"/>
      <c r="P279" s="153">
        <f>O279*H279</f>
        <v>0</v>
      </c>
      <c r="Q279" s="153">
        <v>8E-05</v>
      </c>
      <c r="R279" s="153">
        <f>Q279*H279</f>
        <v>8E-05</v>
      </c>
      <c r="S279" s="153">
        <v>0</v>
      </c>
      <c r="T279" s="154">
        <f>S279*H279</f>
        <v>0</v>
      </c>
      <c r="U279" s="31"/>
      <c r="V279" s="31"/>
      <c r="W279" s="31"/>
      <c r="X279" s="31"/>
      <c r="Y279" s="31"/>
      <c r="Z279" s="31"/>
      <c r="AA279" s="31"/>
      <c r="AB279" s="31"/>
      <c r="AC279" s="31"/>
      <c r="AD279" s="31"/>
      <c r="AE279" s="31"/>
      <c r="AR279" s="155" t="s">
        <v>208</v>
      </c>
      <c r="AT279" s="155" t="s">
        <v>196</v>
      </c>
      <c r="AU279" s="155" t="s">
        <v>96</v>
      </c>
      <c r="AY279" s="15" t="s">
        <v>195</v>
      </c>
      <c r="BE279" s="156">
        <f>IF(N279="základní",J279,0)</f>
        <v>0</v>
      </c>
      <c r="BF279" s="156">
        <f>IF(N279="snížená",J279,0)</f>
        <v>0</v>
      </c>
      <c r="BG279" s="156">
        <f>IF(N279="zákl. přenesená",J279,0)</f>
        <v>0</v>
      </c>
      <c r="BH279" s="156">
        <f>IF(N279="sníž. přenesená",J279,0)</f>
        <v>0</v>
      </c>
      <c r="BI279" s="156">
        <f>IF(N279="nulová",J279,0)</f>
        <v>0</v>
      </c>
      <c r="BJ279" s="15" t="s">
        <v>93</v>
      </c>
      <c r="BK279" s="156">
        <f>ROUND(I279*H279,2)</f>
        <v>0</v>
      </c>
      <c r="BL279" s="15" t="s">
        <v>208</v>
      </c>
      <c r="BM279" s="155" t="s">
        <v>918</v>
      </c>
    </row>
    <row r="280" spans="1:47" s="2" customFormat="1" ht="19.5">
      <c r="A280" s="31"/>
      <c r="B280" s="32"/>
      <c r="C280" s="184"/>
      <c r="D280" s="201" t="s">
        <v>202</v>
      </c>
      <c r="E280" s="184"/>
      <c r="F280" s="202" t="s">
        <v>919</v>
      </c>
      <c r="G280" s="184"/>
      <c r="H280" s="184"/>
      <c r="I280" s="157"/>
      <c r="J280" s="184"/>
      <c r="K280" s="31"/>
      <c r="L280" s="32"/>
      <c r="M280" s="158"/>
      <c r="N280" s="159"/>
      <c r="O280" s="57"/>
      <c r="P280" s="57"/>
      <c r="Q280" s="57"/>
      <c r="R280" s="57"/>
      <c r="S280" s="57"/>
      <c r="T280" s="58"/>
      <c r="U280" s="31"/>
      <c r="V280" s="31"/>
      <c r="W280" s="31"/>
      <c r="X280" s="31"/>
      <c r="Y280" s="31"/>
      <c r="Z280" s="31"/>
      <c r="AA280" s="31"/>
      <c r="AB280" s="31"/>
      <c r="AC280" s="31"/>
      <c r="AD280" s="31"/>
      <c r="AE280" s="31"/>
      <c r="AT280" s="15" t="s">
        <v>202</v>
      </c>
      <c r="AU280" s="15" t="s">
        <v>96</v>
      </c>
    </row>
    <row r="281" spans="2:51" s="13" customFormat="1" ht="12">
      <c r="B281" s="160"/>
      <c r="C281" s="186"/>
      <c r="D281" s="201" t="s">
        <v>257</v>
      </c>
      <c r="E281" s="203" t="s">
        <v>1</v>
      </c>
      <c r="F281" s="204" t="s">
        <v>93</v>
      </c>
      <c r="G281" s="186"/>
      <c r="H281" s="205">
        <v>1</v>
      </c>
      <c r="I281" s="162"/>
      <c r="J281" s="186"/>
      <c r="L281" s="160"/>
      <c r="M281" s="163"/>
      <c r="N281" s="164"/>
      <c r="O281" s="164"/>
      <c r="P281" s="164"/>
      <c r="Q281" s="164"/>
      <c r="R281" s="164"/>
      <c r="S281" s="164"/>
      <c r="T281" s="165"/>
      <c r="AT281" s="161" t="s">
        <v>257</v>
      </c>
      <c r="AU281" s="161" t="s">
        <v>96</v>
      </c>
      <c r="AV281" s="13" t="s">
        <v>96</v>
      </c>
      <c r="AW281" s="13" t="s">
        <v>40</v>
      </c>
      <c r="AX281" s="13" t="s">
        <v>93</v>
      </c>
      <c r="AY281" s="161" t="s">
        <v>195</v>
      </c>
    </row>
    <row r="282" spans="1:65" s="2" customFormat="1" ht="16.5" customHeight="1">
      <c r="A282" s="31"/>
      <c r="B282" s="148"/>
      <c r="C282" s="206" t="s">
        <v>551</v>
      </c>
      <c r="D282" s="206" t="s">
        <v>327</v>
      </c>
      <c r="E282" s="207" t="s">
        <v>920</v>
      </c>
      <c r="F282" s="208" t="s">
        <v>921</v>
      </c>
      <c r="G282" s="209" t="s">
        <v>482</v>
      </c>
      <c r="H282" s="210">
        <v>1</v>
      </c>
      <c r="I282" s="170"/>
      <c r="J282" s="187">
        <f>ROUND(I282*H282,2)</f>
        <v>0</v>
      </c>
      <c r="K282" s="171"/>
      <c r="L282" s="172"/>
      <c r="M282" s="173" t="s">
        <v>1</v>
      </c>
      <c r="N282" s="174" t="s">
        <v>50</v>
      </c>
      <c r="O282" s="57"/>
      <c r="P282" s="153">
        <f>O282*H282</f>
        <v>0</v>
      </c>
      <c r="Q282" s="153">
        <v>0.0005</v>
      </c>
      <c r="R282" s="153">
        <f>Q282*H282</f>
        <v>0.0005</v>
      </c>
      <c r="S282" s="153">
        <v>0</v>
      </c>
      <c r="T282" s="154">
        <f>S282*H282</f>
        <v>0</v>
      </c>
      <c r="U282" s="31"/>
      <c r="V282" s="31"/>
      <c r="W282" s="31"/>
      <c r="X282" s="31"/>
      <c r="Y282" s="31"/>
      <c r="Z282" s="31"/>
      <c r="AA282" s="31"/>
      <c r="AB282" s="31"/>
      <c r="AC282" s="31"/>
      <c r="AD282" s="31"/>
      <c r="AE282" s="31"/>
      <c r="AR282" s="155" t="s">
        <v>224</v>
      </c>
      <c r="AT282" s="155" t="s">
        <v>327</v>
      </c>
      <c r="AU282" s="155" t="s">
        <v>96</v>
      </c>
      <c r="AY282" s="15" t="s">
        <v>195</v>
      </c>
      <c r="BE282" s="156">
        <f>IF(N282="základní",J282,0)</f>
        <v>0</v>
      </c>
      <c r="BF282" s="156">
        <f>IF(N282="snížená",J282,0)</f>
        <v>0</v>
      </c>
      <c r="BG282" s="156">
        <f>IF(N282="zákl. přenesená",J282,0)</f>
        <v>0</v>
      </c>
      <c r="BH282" s="156">
        <f>IF(N282="sníž. přenesená",J282,0)</f>
        <v>0</v>
      </c>
      <c r="BI282" s="156">
        <f>IF(N282="nulová",J282,0)</f>
        <v>0</v>
      </c>
      <c r="BJ282" s="15" t="s">
        <v>93</v>
      </c>
      <c r="BK282" s="156">
        <f>ROUND(I282*H282,2)</f>
        <v>0</v>
      </c>
      <c r="BL282" s="15" t="s">
        <v>208</v>
      </c>
      <c r="BM282" s="155" t="s">
        <v>922</v>
      </c>
    </row>
    <row r="283" spans="1:47" s="2" customFormat="1" ht="12">
      <c r="A283" s="31"/>
      <c r="B283" s="32"/>
      <c r="C283" s="184"/>
      <c r="D283" s="201" t="s">
        <v>202</v>
      </c>
      <c r="E283" s="184"/>
      <c r="F283" s="202" t="s">
        <v>921</v>
      </c>
      <c r="G283" s="184"/>
      <c r="H283" s="184"/>
      <c r="I283" s="157"/>
      <c r="J283" s="184"/>
      <c r="K283" s="31"/>
      <c r="L283" s="32"/>
      <c r="M283" s="158"/>
      <c r="N283" s="159"/>
      <c r="O283" s="57"/>
      <c r="P283" s="57"/>
      <c r="Q283" s="57"/>
      <c r="R283" s="57"/>
      <c r="S283" s="57"/>
      <c r="T283" s="58"/>
      <c r="U283" s="31"/>
      <c r="V283" s="31"/>
      <c r="W283" s="31"/>
      <c r="X283" s="31"/>
      <c r="Y283" s="31"/>
      <c r="Z283" s="31"/>
      <c r="AA283" s="31"/>
      <c r="AB283" s="31"/>
      <c r="AC283" s="31"/>
      <c r="AD283" s="31"/>
      <c r="AE283" s="31"/>
      <c r="AT283" s="15" t="s">
        <v>202</v>
      </c>
      <c r="AU283" s="15" t="s">
        <v>96</v>
      </c>
    </row>
    <row r="284" spans="2:51" s="13" customFormat="1" ht="12">
      <c r="B284" s="160"/>
      <c r="C284" s="186"/>
      <c r="D284" s="201" t="s">
        <v>257</v>
      </c>
      <c r="E284" s="203" t="s">
        <v>1</v>
      </c>
      <c r="F284" s="204" t="s">
        <v>93</v>
      </c>
      <c r="G284" s="186"/>
      <c r="H284" s="205">
        <v>1</v>
      </c>
      <c r="I284" s="162"/>
      <c r="J284" s="186"/>
      <c r="L284" s="160"/>
      <c r="M284" s="163"/>
      <c r="N284" s="164"/>
      <c r="O284" s="164"/>
      <c r="P284" s="164"/>
      <c r="Q284" s="164"/>
      <c r="R284" s="164"/>
      <c r="S284" s="164"/>
      <c r="T284" s="165"/>
      <c r="AT284" s="161" t="s">
        <v>257</v>
      </c>
      <c r="AU284" s="161" t="s">
        <v>96</v>
      </c>
      <c r="AV284" s="13" t="s">
        <v>96</v>
      </c>
      <c r="AW284" s="13" t="s">
        <v>40</v>
      </c>
      <c r="AX284" s="13" t="s">
        <v>93</v>
      </c>
      <c r="AY284" s="161" t="s">
        <v>195</v>
      </c>
    </row>
    <row r="285" spans="1:65" s="2" customFormat="1" ht="24.2" customHeight="1">
      <c r="A285" s="31"/>
      <c r="B285" s="148"/>
      <c r="C285" s="196" t="s">
        <v>556</v>
      </c>
      <c r="D285" s="196" t="s">
        <v>196</v>
      </c>
      <c r="E285" s="197" t="s">
        <v>557</v>
      </c>
      <c r="F285" s="198" t="s">
        <v>558</v>
      </c>
      <c r="G285" s="199" t="s">
        <v>482</v>
      </c>
      <c r="H285" s="200">
        <v>4</v>
      </c>
      <c r="I285" s="149"/>
      <c r="J285" s="183">
        <f>ROUND(I285*H285,2)</f>
        <v>0</v>
      </c>
      <c r="K285" s="150"/>
      <c r="L285" s="32"/>
      <c r="M285" s="151" t="s">
        <v>1</v>
      </c>
      <c r="N285" s="152" t="s">
        <v>50</v>
      </c>
      <c r="O285" s="57"/>
      <c r="P285" s="153">
        <f>O285*H285</f>
        <v>0</v>
      </c>
      <c r="Q285" s="153">
        <v>0.0001</v>
      </c>
      <c r="R285" s="153">
        <f>Q285*H285</f>
        <v>0.0004</v>
      </c>
      <c r="S285" s="153">
        <v>0</v>
      </c>
      <c r="T285" s="154">
        <f>S285*H285</f>
        <v>0</v>
      </c>
      <c r="U285" s="31"/>
      <c r="V285" s="31"/>
      <c r="W285" s="31"/>
      <c r="X285" s="31"/>
      <c r="Y285" s="31"/>
      <c r="Z285" s="31"/>
      <c r="AA285" s="31"/>
      <c r="AB285" s="31"/>
      <c r="AC285" s="31"/>
      <c r="AD285" s="31"/>
      <c r="AE285" s="31"/>
      <c r="AR285" s="155" t="s">
        <v>208</v>
      </c>
      <c r="AT285" s="155" t="s">
        <v>196</v>
      </c>
      <c r="AU285" s="155" t="s">
        <v>96</v>
      </c>
      <c r="AY285" s="15" t="s">
        <v>195</v>
      </c>
      <c r="BE285" s="156">
        <f>IF(N285="základní",J285,0)</f>
        <v>0</v>
      </c>
      <c r="BF285" s="156">
        <f>IF(N285="snížená",J285,0)</f>
        <v>0</v>
      </c>
      <c r="BG285" s="156">
        <f>IF(N285="zákl. přenesená",J285,0)</f>
        <v>0</v>
      </c>
      <c r="BH285" s="156">
        <f>IF(N285="sníž. přenesená",J285,0)</f>
        <v>0</v>
      </c>
      <c r="BI285" s="156">
        <f>IF(N285="nulová",J285,0)</f>
        <v>0</v>
      </c>
      <c r="BJ285" s="15" t="s">
        <v>93</v>
      </c>
      <c r="BK285" s="156">
        <f>ROUND(I285*H285,2)</f>
        <v>0</v>
      </c>
      <c r="BL285" s="15" t="s">
        <v>208</v>
      </c>
      <c r="BM285" s="155" t="s">
        <v>559</v>
      </c>
    </row>
    <row r="286" spans="1:47" s="2" customFormat="1" ht="19.5">
      <c r="A286" s="31"/>
      <c r="B286" s="32"/>
      <c r="C286" s="184"/>
      <c r="D286" s="201" t="s">
        <v>202</v>
      </c>
      <c r="E286" s="184"/>
      <c r="F286" s="202" t="s">
        <v>560</v>
      </c>
      <c r="G286" s="184"/>
      <c r="H286" s="184"/>
      <c r="I286" s="157"/>
      <c r="J286" s="184"/>
      <c r="K286" s="31"/>
      <c r="L286" s="32"/>
      <c r="M286" s="158"/>
      <c r="N286" s="159"/>
      <c r="O286" s="57"/>
      <c r="P286" s="57"/>
      <c r="Q286" s="57"/>
      <c r="R286" s="57"/>
      <c r="S286" s="57"/>
      <c r="T286" s="58"/>
      <c r="U286" s="31"/>
      <c r="V286" s="31"/>
      <c r="W286" s="31"/>
      <c r="X286" s="31"/>
      <c r="Y286" s="31"/>
      <c r="Z286" s="31"/>
      <c r="AA286" s="31"/>
      <c r="AB286" s="31"/>
      <c r="AC286" s="31"/>
      <c r="AD286" s="31"/>
      <c r="AE286" s="31"/>
      <c r="AT286" s="15" t="s">
        <v>202</v>
      </c>
      <c r="AU286" s="15" t="s">
        <v>96</v>
      </c>
    </row>
    <row r="287" spans="2:51" s="13" customFormat="1" ht="12">
      <c r="B287" s="160"/>
      <c r="C287" s="186"/>
      <c r="D287" s="201" t="s">
        <v>257</v>
      </c>
      <c r="E287" s="203" t="s">
        <v>1</v>
      </c>
      <c r="F287" s="204" t="s">
        <v>923</v>
      </c>
      <c r="G287" s="186"/>
      <c r="H287" s="205">
        <v>4</v>
      </c>
      <c r="I287" s="162"/>
      <c r="J287" s="186"/>
      <c r="L287" s="160"/>
      <c r="M287" s="163"/>
      <c r="N287" s="164"/>
      <c r="O287" s="164"/>
      <c r="P287" s="164"/>
      <c r="Q287" s="164"/>
      <c r="R287" s="164"/>
      <c r="S287" s="164"/>
      <c r="T287" s="165"/>
      <c r="AT287" s="161" t="s">
        <v>257</v>
      </c>
      <c r="AU287" s="161" t="s">
        <v>96</v>
      </c>
      <c r="AV287" s="13" t="s">
        <v>96</v>
      </c>
      <c r="AW287" s="13" t="s">
        <v>40</v>
      </c>
      <c r="AX287" s="13" t="s">
        <v>93</v>
      </c>
      <c r="AY287" s="161" t="s">
        <v>195</v>
      </c>
    </row>
    <row r="288" spans="1:65" s="2" customFormat="1" ht="62.65" customHeight="1">
      <c r="A288" s="31"/>
      <c r="B288" s="148"/>
      <c r="C288" s="206" t="s">
        <v>561</v>
      </c>
      <c r="D288" s="206" t="s">
        <v>327</v>
      </c>
      <c r="E288" s="207" t="s">
        <v>562</v>
      </c>
      <c r="F288" s="208" t="s">
        <v>563</v>
      </c>
      <c r="G288" s="209" t="s">
        <v>482</v>
      </c>
      <c r="H288" s="210">
        <v>2</v>
      </c>
      <c r="I288" s="170"/>
      <c r="J288" s="187">
        <f>ROUND(I288*H288,2)</f>
        <v>0</v>
      </c>
      <c r="K288" s="171"/>
      <c r="L288" s="172"/>
      <c r="M288" s="173" t="s">
        <v>1</v>
      </c>
      <c r="N288" s="174" t="s">
        <v>50</v>
      </c>
      <c r="O288" s="57"/>
      <c r="P288" s="153">
        <f>O288*H288</f>
        <v>0</v>
      </c>
      <c r="Q288" s="153">
        <v>0.01424</v>
      </c>
      <c r="R288" s="153">
        <f>Q288*H288</f>
        <v>0.02848</v>
      </c>
      <c r="S288" s="153">
        <v>0</v>
      </c>
      <c r="T288" s="154">
        <f>S288*H288</f>
        <v>0</v>
      </c>
      <c r="U288" s="31"/>
      <c r="V288" s="31"/>
      <c r="W288" s="31"/>
      <c r="X288" s="31"/>
      <c r="Y288" s="31"/>
      <c r="Z288" s="31"/>
      <c r="AA288" s="31"/>
      <c r="AB288" s="31"/>
      <c r="AC288" s="31"/>
      <c r="AD288" s="31"/>
      <c r="AE288" s="31"/>
      <c r="AR288" s="155" t="s">
        <v>224</v>
      </c>
      <c r="AT288" s="155" t="s">
        <v>327</v>
      </c>
      <c r="AU288" s="155" t="s">
        <v>96</v>
      </c>
      <c r="AY288" s="15" t="s">
        <v>195</v>
      </c>
      <c r="BE288" s="156">
        <f>IF(N288="základní",J288,0)</f>
        <v>0</v>
      </c>
      <c r="BF288" s="156">
        <f>IF(N288="snížená",J288,0)</f>
        <v>0</v>
      </c>
      <c r="BG288" s="156">
        <f>IF(N288="zákl. přenesená",J288,0)</f>
        <v>0</v>
      </c>
      <c r="BH288" s="156">
        <f>IF(N288="sníž. přenesená",J288,0)</f>
        <v>0</v>
      </c>
      <c r="BI288" s="156">
        <f>IF(N288="nulová",J288,0)</f>
        <v>0</v>
      </c>
      <c r="BJ288" s="15" t="s">
        <v>93</v>
      </c>
      <c r="BK288" s="156">
        <f>ROUND(I288*H288,2)</f>
        <v>0</v>
      </c>
      <c r="BL288" s="15" t="s">
        <v>208</v>
      </c>
      <c r="BM288" s="155" t="s">
        <v>1009</v>
      </c>
    </row>
    <row r="289" spans="1:47" s="2" customFormat="1" ht="39">
      <c r="A289" s="31"/>
      <c r="B289" s="32"/>
      <c r="C289" s="184"/>
      <c r="D289" s="201" t="s">
        <v>202</v>
      </c>
      <c r="E289" s="184"/>
      <c r="F289" s="202" t="s">
        <v>563</v>
      </c>
      <c r="G289" s="184"/>
      <c r="H289" s="184"/>
      <c r="I289" s="157"/>
      <c r="J289" s="184"/>
      <c r="K289" s="31"/>
      <c r="L289" s="32"/>
      <c r="M289" s="158"/>
      <c r="N289" s="159"/>
      <c r="O289" s="57"/>
      <c r="P289" s="57"/>
      <c r="Q289" s="57"/>
      <c r="R289" s="57"/>
      <c r="S289" s="57"/>
      <c r="T289" s="58"/>
      <c r="U289" s="31"/>
      <c r="V289" s="31"/>
      <c r="W289" s="31"/>
      <c r="X289" s="31"/>
      <c r="Y289" s="31"/>
      <c r="Z289" s="31"/>
      <c r="AA289" s="31"/>
      <c r="AB289" s="31"/>
      <c r="AC289" s="31"/>
      <c r="AD289" s="31"/>
      <c r="AE289" s="31"/>
      <c r="AT289" s="15" t="s">
        <v>202</v>
      </c>
      <c r="AU289" s="15" t="s">
        <v>96</v>
      </c>
    </row>
    <row r="290" spans="2:51" s="13" customFormat="1" ht="12">
      <c r="B290" s="160"/>
      <c r="C290" s="186"/>
      <c r="D290" s="201" t="s">
        <v>257</v>
      </c>
      <c r="E290" s="203" t="s">
        <v>1</v>
      </c>
      <c r="F290" s="204" t="s">
        <v>96</v>
      </c>
      <c r="G290" s="186"/>
      <c r="H290" s="205">
        <v>2</v>
      </c>
      <c r="I290" s="162"/>
      <c r="J290" s="186"/>
      <c r="L290" s="160"/>
      <c r="M290" s="163"/>
      <c r="N290" s="164"/>
      <c r="O290" s="164"/>
      <c r="P290" s="164"/>
      <c r="Q290" s="164"/>
      <c r="R290" s="164"/>
      <c r="S290" s="164"/>
      <c r="T290" s="165"/>
      <c r="AT290" s="161" t="s">
        <v>257</v>
      </c>
      <c r="AU290" s="161" t="s">
        <v>96</v>
      </c>
      <c r="AV290" s="13" t="s">
        <v>96</v>
      </c>
      <c r="AW290" s="13" t="s">
        <v>40</v>
      </c>
      <c r="AX290" s="13" t="s">
        <v>93</v>
      </c>
      <c r="AY290" s="161" t="s">
        <v>195</v>
      </c>
    </row>
    <row r="291" spans="1:65" s="2" customFormat="1" ht="62.65" customHeight="1">
      <c r="A291" s="31"/>
      <c r="B291" s="148"/>
      <c r="C291" s="206" t="s">
        <v>565</v>
      </c>
      <c r="D291" s="206" t="s">
        <v>327</v>
      </c>
      <c r="E291" s="207" t="s">
        <v>566</v>
      </c>
      <c r="F291" s="208" t="s">
        <v>567</v>
      </c>
      <c r="G291" s="209" t="s">
        <v>482</v>
      </c>
      <c r="H291" s="210">
        <v>2</v>
      </c>
      <c r="I291" s="170"/>
      <c r="J291" s="187">
        <f>ROUND(I291*H291,2)</f>
        <v>0</v>
      </c>
      <c r="K291" s="171"/>
      <c r="L291" s="172"/>
      <c r="M291" s="173" t="s">
        <v>1</v>
      </c>
      <c r="N291" s="174" t="s">
        <v>50</v>
      </c>
      <c r="O291" s="57"/>
      <c r="P291" s="153">
        <f>O291*H291</f>
        <v>0</v>
      </c>
      <c r="Q291" s="153">
        <v>0.07725</v>
      </c>
      <c r="R291" s="153">
        <f>Q291*H291</f>
        <v>0.1545</v>
      </c>
      <c r="S291" s="153">
        <v>0</v>
      </c>
      <c r="T291" s="154">
        <f>S291*H291</f>
        <v>0</v>
      </c>
      <c r="U291" s="31"/>
      <c r="V291" s="31"/>
      <c r="W291" s="31"/>
      <c r="X291" s="31"/>
      <c r="Y291" s="31"/>
      <c r="Z291" s="31"/>
      <c r="AA291" s="31"/>
      <c r="AB291" s="31"/>
      <c r="AC291" s="31"/>
      <c r="AD291" s="31"/>
      <c r="AE291" s="31"/>
      <c r="AR291" s="155" t="s">
        <v>224</v>
      </c>
      <c r="AT291" s="155" t="s">
        <v>327</v>
      </c>
      <c r="AU291" s="155" t="s">
        <v>96</v>
      </c>
      <c r="AY291" s="15" t="s">
        <v>195</v>
      </c>
      <c r="BE291" s="156">
        <f>IF(N291="základní",J291,0)</f>
        <v>0</v>
      </c>
      <c r="BF291" s="156">
        <f>IF(N291="snížená",J291,0)</f>
        <v>0</v>
      </c>
      <c r="BG291" s="156">
        <f>IF(N291="zákl. přenesená",J291,0)</f>
        <v>0</v>
      </c>
      <c r="BH291" s="156">
        <f>IF(N291="sníž. přenesená",J291,0)</f>
        <v>0</v>
      </c>
      <c r="BI291" s="156">
        <f>IF(N291="nulová",J291,0)</f>
        <v>0</v>
      </c>
      <c r="BJ291" s="15" t="s">
        <v>93</v>
      </c>
      <c r="BK291" s="156">
        <f>ROUND(I291*H291,2)</f>
        <v>0</v>
      </c>
      <c r="BL291" s="15" t="s">
        <v>208</v>
      </c>
      <c r="BM291" s="155" t="s">
        <v>1010</v>
      </c>
    </row>
    <row r="292" spans="1:47" s="2" customFormat="1" ht="39">
      <c r="A292" s="31"/>
      <c r="B292" s="32"/>
      <c r="C292" s="184"/>
      <c r="D292" s="201" t="s">
        <v>202</v>
      </c>
      <c r="E292" s="184"/>
      <c r="F292" s="202" t="s">
        <v>569</v>
      </c>
      <c r="G292" s="184"/>
      <c r="H292" s="184"/>
      <c r="I292" s="157"/>
      <c r="J292" s="184"/>
      <c r="K292" s="31"/>
      <c r="L292" s="32"/>
      <c r="M292" s="158"/>
      <c r="N292" s="159"/>
      <c r="O292" s="57"/>
      <c r="P292" s="57"/>
      <c r="Q292" s="57"/>
      <c r="R292" s="57"/>
      <c r="S292" s="57"/>
      <c r="T292" s="58"/>
      <c r="U292" s="31"/>
      <c r="V292" s="31"/>
      <c r="W292" s="31"/>
      <c r="X292" s="31"/>
      <c r="Y292" s="31"/>
      <c r="Z292" s="31"/>
      <c r="AA292" s="31"/>
      <c r="AB292" s="31"/>
      <c r="AC292" s="31"/>
      <c r="AD292" s="31"/>
      <c r="AE292" s="31"/>
      <c r="AT292" s="15" t="s">
        <v>202</v>
      </c>
      <c r="AU292" s="15" t="s">
        <v>96</v>
      </c>
    </row>
    <row r="293" spans="2:51" s="13" customFormat="1" ht="12">
      <c r="B293" s="160"/>
      <c r="C293" s="186"/>
      <c r="D293" s="201" t="s">
        <v>257</v>
      </c>
      <c r="E293" s="203" t="s">
        <v>1</v>
      </c>
      <c r="F293" s="204" t="s">
        <v>96</v>
      </c>
      <c r="G293" s="186"/>
      <c r="H293" s="205">
        <v>2</v>
      </c>
      <c r="I293" s="162"/>
      <c r="J293" s="186"/>
      <c r="L293" s="160"/>
      <c r="M293" s="163"/>
      <c r="N293" s="164"/>
      <c r="O293" s="164"/>
      <c r="P293" s="164"/>
      <c r="Q293" s="164"/>
      <c r="R293" s="164"/>
      <c r="S293" s="164"/>
      <c r="T293" s="165"/>
      <c r="AT293" s="161" t="s">
        <v>257</v>
      </c>
      <c r="AU293" s="161" t="s">
        <v>96</v>
      </c>
      <c r="AV293" s="13" t="s">
        <v>96</v>
      </c>
      <c r="AW293" s="13" t="s">
        <v>40</v>
      </c>
      <c r="AX293" s="13" t="s">
        <v>93</v>
      </c>
      <c r="AY293" s="161" t="s">
        <v>195</v>
      </c>
    </row>
    <row r="294" spans="1:65" s="2" customFormat="1" ht="16.5" customHeight="1">
      <c r="A294" s="31"/>
      <c r="B294" s="148"/>
      <c r="C294" s="206" t="s">
        <v>570</v>
      </c>
      <c r="D294" s="206" t="s">
        <v>327</v>
      </c>
      <c r="E294" s="207" t="s">
        <v>574</v>
      </c>
      <c r="F294" s="208" t="s">
        <v>575</v>
      </c>
      <c r="G294" s="209" t="s">
        <v>482</v>
      </c>
      <c r="H294" s="210">
        <v>4</v>
      </c>
      <c r="I294" s="170"/>
      <c r="J294" s="187">
        <f>ROUND(I294*H294,2)</f>
        <v>0</v>
      </c>
      <c r="K294" s="171"/>
      <c r="L294" s="172"/>
      <c r="M294" s="173" t="s">
        <v>1</v>
      </c>
      <c r="N294" s="174" t="s">
        <v>50</v>
      </c>
      <c r="O294" s="57"/>
      <c r="P294" s="153">
        <f>O294*H294</f>
        <v>0</v>
      </c>
      <c r="Q294" s="153">
        <v>0.0007</v>
      </c>
      <c r="R294" s="153">
        <f>Q294*H294</f>
        <v>0.0028</v>
      </c>
      <c r="S294" s="153">
        <v>0</v>
      </c>
      <c r="T294" s="154">
        <f>S294*H294</f>
        <v>0</v>
      </c>
      <c r="U294" s="31"/>
      <c r="V294" s="31"/>
      <c r="W294" s="31"/>
      <c r="X294" s="31"/>
      <c r="Y294" s="31"/>
      <c r="Z294" s="31"/>
      <c r="AA294" s="31"/>
      <c r="AB294" s="31"/>
      <c r="AC294" s="31"/>
      <c r="AD294" s="31"/>
      <c r="AE294" s="31"/>
      <c r="AR294" s="155" t="s">
        <v>224</v>
      </c>
      <c r="AT294" s="155" t="s">
        <v>327</v>
      </c>
      <c r="AU294" s="155" t="s">
        <v>96</v>
      </c>
      <c r="AY294" s="15" t="s">
        <v>195</v>
      </c>
      <c r="BE294" s="156">
        <f>IF(N294="základní",J294,0)</f>
        <v>0</v>
      </c>
      <c r="BF294" s="156">
        <f>IF(N294="snížená",J294,0)</f>
        <v>0</v>
      </c>
      <c r="BG294" s="156">
        <f>IF(N294="zákl. přenesená",J294,0)</f>
        <v>0</v>
      </c>
      <c r="BH294" s="156">
        <f>IF(N294="sníž. přenesená",J294,0)</f>
        <v>0</v>
      </c>
      <c r="BI294" s="156">
        <f>IF(N294="nulová",J294,0)</f>
        <v>0</v>
      </c>
      <c r="BJ294" s="15" t="s">
        <v>93</v>
      </c>
      <c r="BK294" s="156">
        <f>ROUND(I294*H294,2)</f>
        <v>0</v>
      </c>
      <c r="BL294" s="15" t="s">
        <v>208</v>
      </c>
      <c r="BM294" s="155" t="s">
        <v>576</v>
      </c>
    </row>
    <row r="295" spans="1:47" s="2" customFormat="1" ht="12">
      <c r="A295" s="31"/>
      <c r="B295" s="32"/>
      <c r="C295" s="184"/>
      <c r="D295" s="201" t="s">
        <v>202</v>
      </c>
      <c r="E295" s="184"/>
      <c r="F295" s="202" t="s">
        <v>575</v>
      </c>
      <c r="G295" s="184"/>
      <c r="H295" s="184"/>
      <c r="I295" s="157"/>
      <c r="J295" s="184"/>
      <c r="K295" s="31"/>
      <c r="L295" s="32"/>
      <c r="M295" s="158"/>
      <c r="N295" s="159"/>
      <c r="O295" s="57"/>
      <c r="P295" s="57"/>
      <c r="Q295" s="57"/>
      <c r="R295" s="57"/>
      <c r="S295" s="57"/>
      <c r="T295" s="58"/>
      <c r="U295" s="31"/>
      <c r="V295" s="31"/>
      <c r="W295" s="31"/>
      <c r="X295" s="31"/>
      <c r="Y295" s="31"/>
      <c r="Z295" s="31"/>
      <c r="AA295" s="31"/>
      <c r="AB295" s="31"/>
      <c r="AC295" s="31"/>
      <c r="AD295" s="31"/>
      <c r="AE295" s="31"/>
      <c r="AT295" s="15" t="s">
        <v>202</v>
      </c>
      <c r="AU295" s="15" t="s">
        <v>96</v>
      </c>
    </row>
    <row r="296" spans="1:65" s="2" customFormat="1" ht="33" customHeight="1">
      <c r="A296" s="31"/>
      <c r="B296" s="148"/>
      <c r="C296" s="196" t="s">
        <v>315</v>
      </c>
      <c r="D296" s="196" t="s">
        <v>196</v>
      </c>
      <c r="E296" s="197" t="s">
        <v>578</v>
      </c>
      <c r="F296" s="198" t="s">
        <v>579</v>
      </c>
      <c r="G296" s="199" t="s">
        <v>482</v>
      </c>
      <c r="H296" s="200">
        <v>2</v>
      </c>
      <c r="I296" s="149"/>
      <c r="J296" s="183">
        <f>ROUND(I296*H296,2)</f>
        <v>0</v>
      </c>
      <c r="K296" s="150"/>
      <c r="L296" s="32"/>
      <c r="M296" s="151" t="s">
        <v>1</v>
      </c>
      <c r="N296" s="152" t="s">
        <v>50</v>
      </c>
      <c r="O296" s="57"/>
      <c r="P296" s="153">
        <f>O296*H296</f>
        <v>0</v>
      </c>
      <c r="Q296" s="153">
        <v>2E-05</v>
      </c>
      <c r="R296" s="153">
        <f>Q296*H296</f>
        <v>4E-05</v>
      </c>
      <c r="S296" s="153">
        <v>0</v>
      </c>
      <c r="T296" s="154">
        <f>S296*H296</f>
        <v>0</v>
      </c>
      <c r="U296" s="31"/>
      <c r="V296" s="31"/>
      <c r="W296" s="31"/>
      <c r="X296" s="31"/>
      <c r="Y296" s="31"/>
      <c r="Z296" s="31"/>
      <c r="AA296" s="31"/>
      <c r="AB296" s="31"/>
      <c r="AC296" s="31"/>
      <c r="AD296" s="31"/>
      <c r="AE296" s="31"/>
      <c r="AR296" s="155" t="s">
        <v>208</v>
      </c>
      <c r="AT296" s="155" t="s">
        <v>196</v>
      </c>
      <c r="AU296" s="155" t="s">
        <v>96</v>
      </c>
      <c r="AY296" s="15" t="s">
        <v>195</v>
      </c>
      <c r="BE296" s="156">
        <f>IF(N296="základní",J296,0)</f>
        <v>0</v>
      </c>
      <c r="BF296" s="156">
        <f>IF(N296="snížená",J296,0)</f>
        <v>0</v>
      </c>
      <c r="BG296" s="156">
        <f>IF(N296="zákl. přenesená",J296,0)</f>
        <v>0</v>
      </c>
      <c r="BH296" s="156">
        <f>IF(N296="sníž. přenesená",J296,0)</f>
        <v>0</v>
      </c>
      <c r="BI296" s="156">
        <f>IF(N296="nulová",J296,0)</f>
        <v>0</v>
      </c>
      <c r="BJ296" s="15" t="s">
        <v>93</v>
      </c>
      <c r="BK296" s="156">
        <f>ROUND(I296*H296,2)</f>
        <v>0</v>
      </c>
      <c r="BL296" s="15" t="s">
        <v>208</v>
      </c>
      <c r="BM296" s="155" t="s">
        <v>580</v>
      </c>
    </row>
    <row r="297" spans="1:47" s="2" customFormat="1" ht="19.5">
      <c r="A297" s="31"/>
      <c r="B297" s="32"/>
      <c r="C297" s="184"/>
      <c r="D297" s="201" t="s">
        <v>202</v>
      </c>
      <c r="E297" s="184"/>
      <c r="F297" s="202" t="s">
        <v>581</v>
      </c>
      <c r="G297" s="184"/>
      <c r="H297" s="184"/>
      <c r="I297" s="157"/>
      <c r="J297" s="184"/>
      <c r="K297" s="31"/>
      <c r="L297" s="32"/>
      <c r="M297" s="158"/>
      <c r="N297" s="159"/>
      <c r="O297" s="57"/>
      <c r="P297" s="57"/>
      <c r="Q297" s="57"/>
      <c r="R297" s="57"/>
      <c r="S297" s="57"/>
      <c r="T297" s="58"/>
      <c r="U297" s="31"/>
      <c r="V297" s="31"/>
      <c r="W297" s="31"/>
      <c r="X297" s="31"/>
      <c r="Y297" s="31"/>
      <c r="Z297" s="31"/>
      <c r="AA297" s="31"/>
      <c r="AB297" s="31"/>
      <c r="AC297" s="31"/>
      <c r="AD297" s="31"/>
      <c r="AE297" s="31"/>
      <c r="AT297" s="15" t="s">
        <v>202</v>
      </c>
      <c r="AU297" s="15" t="s">
        <v>96</v>
      </c>
    </row>
    <row r="298" spans="2:51" s="13" customFormat="1" ht="12">
      <c r="B298" s="160"/>
      <c r="C298" s="186"/>
      <c r="D298" s="201" t="s">
        <v>257</v>
      </c>
      <c r="E298" s="203" t="s">
        <v>1</v>
      </c>
      <c r="F298" s="204" t="s">
        <v>96</v>
      </c>
      <c r="G298" s="186"/>
      <c r="H298" s="205">
        <v>2</v>
      </c>
      <c r="I298" s="162"/>
      <c r="J298" s="186"/>
      <c r="L298" s="160"/>
      <c r="M298" s="163"/>
      <c r="N298" s="164"/>
      <c r="O298" s="164"/>
      <c r="P298" s="164"/>
      <c r="Q298" s="164"/>
      <c r="R298" s="164"/>
      <c r="S298" s="164"/>
      <c r="T298" s="165"/>
      <c r="AT298" s="161" t="s">
        <v>257</v>
      </c>
      <c r="AU298" s="161" t="s">
        <v>96</v>
      </c>
      <c r="AV298" s="13" t="s">
        <v>96</v>
      </c>
      <c r="AW298" s="13" t="s">
        <v>40</v>
      </c>
      <c r="AX298" s="13" t="s">
        <v>93</v>
      </c>
      <c r="AY298" s="161" t="s">
        <v>195</v>
      </c>
    </row>
    <row r="299" spans="1:65" s="2" customFormat="1" ht="16.5" customHeight="1">
      <c r="A299" s="31"/>
      <c r="B299" s="148"/>
      <c r="C299" s="206" t="s">
        <v>577</v>
      </c>
      <c r="D299" s="206" t="s">
        <v>327</v>
      </c>
      <c r="E299" s="207" t="s">
        <v>583</v>
      </c>
      <c r="F299" s="208" t="s">
        <v>584</v>
      </c>
      <c r="G299" s="209" t="s">
        <v>482</v>
      </c>
      <c r="H299" s="210">
        <v>2</v>
      </c>
      <c r="I299" s="170"/>
      <c r="J299" s="187">
        <f>ROUND(I299*H299,2)</f>
        <v>0</v>
      </c>
      <c r="K299" s="171"/>
      <c r="L299" s="172"/>
      <c r="M299" s="173" t="s">
        <v>1</v>
      </c>
      <c r="N299" s="174" t="s">
        <v>50</v>
      </c>
      <c r="O299" s="57"/>
      <c r="P299" s="153">
        <f>O299*H299</f>
        <v>0</v>
      </c>
      <c r="Q299" s="153">
        <v>0.0071</v>
      </c>
      <c r="R299" s="153">
        <f>Q299*H299</f>
        <v>0.0142</v>
      </c>
      <c r="S299" s="153">
        <v>0</v>
      </c>
      <c r="T299" s="154">
        <f>S299*H299</f>
        <v>0</v>
      </c>
      <c r="U299" s="31"/>
      <c r="V299" s="31"/>
      <c r="W299" s="31"/>
      <c r="X299" s="31"/>
      <c r="Y299" s="31"/>
      <c r="Z299" s="31"/>
      <c r="AA299" s="31"/>
      <c r="AB299" s="31"/>
      <c r="AC299" s="31"/>
      <c r="AD299" s="31"/>
      <c r="AE299" s="31"/>
      <c r="AR299" s="155" t="s">
        <v>224</v>
      </c>
      <c r="AT299" s="155" t="s">
        <v>327</v>
      </c>
      <c r="AU299" s="155" t="s">
        <v>96</v>
      </c>
      <c r="AY299" s="15" t="s">
        <v>195</v>
      </c>
      <c r="BE299" s="156">
        <f>IF(N299="základní",J299,0)</f>
        <v>0</v>
      </c>
      <c r="BF299" s="156">
        <f>IF(N299="snížená",J299,0)</f>
        <v>0</v>
      </c>
      <c r="BG299" s="156">
        <f>IF(N299="zákl. přenesená",J299,0)</f>
        <v>0</v>
      </c>
      <c r="BH299" s="156">
        <f>IF(N299="sníž. přenesená",J299,0)</f>
        <v>0</v>
      </c>
      <c r="BI299" s="156">
        <f>IF(N299="nulová",J299,0)</f>
        <v>0</v>
      </c>
      <c r="BJ299" s="15" t="s">
        <v>93</v>
      </c>
      <c r="BK299" s="156">
        <f>ROUND(I299*H299,2)</f>
        <v>0</v>
      </c>
      <c r="BL299" s="15" t="s">
        <v>208</v>
      </c>
      <c r="BM299" s="155" t="s">
        <v>585</v>
      </c>
    </row>
    <row r="300" spans="1:47" s="2" customFormat="1" ht="12">
      <c r="A300" s="31"/>
      <c r="B300" s="32"/>
      <c r="C300" s="184"/>
      <c r="D300" s="201" t="s">
        <v>202</v>
      </c>
      <c r="E300" s="184"/>
      <c r="F300" s="202" t="s">
        <v>584</v>
      </c>
      <c r="G300" s="184"/>
      <c r="H300" s="184"/>
      <c r="I300" s="157"/>
      <c r="J300" s="184"/>
      <c r="K300" s="31"/>
      <c r="L300" s="32"/>
      <c r="M300" s="158"/>
      <c r="N300" s="159"/>
      <c r="O300" s="57"/>
      <c r="P300" s="57"/>
      <c r="Q300" s="57"/>
      <c r="R300" s="57"/>
      <c r="S300" s="57"/>
      <c r="T300" s="58"/>
      <c r="U300" s="31"/>
      <c r="V300" s="31"/>
      <c r="W300" s="31"/>
      <c r="X300" s="31"/>
      <c r="Y300" s="31"/>
      <c r="Z300" s="31"/>
      <c r="AA300" s="31"/>
      <c r="AB300" s="31"/>
      <c r="AC300" s="31"/>
      <c r="AD300" s="31"/>
      <c r="AE300" s="31"/>
      <c r="AT300" s="15" t="s">
        <v>202</v>
      </c>
      <c r="AU300" s="15" t="s">
        <v>96</v>
      </c>
    </row>
    <row r="301" spans="2:51" s="13" customFormat="1" ht="12">
      <c r="B301" s="160"/>
      <c r="C301" s="186"/>
      <c r="D301" s="201" t="s">
        <v>257</v>
      </c>
      <c r="E301" s="203" t="s">
        <v>1</v>
      </c>
      <c r="F301" s="204" t="s">
        <v>96</v>
      </c>
      <c r="G301" s="186"/>
      <c r="H301" s="205">
        <v>2</v>
      </c>
      <c r="I301" s="162"/>
      <c r="J301" s="186"/>
      <c r="L301" s="160"/>
      <c r="M301" s="163"/>
      <c r="N301" s="164"/>
      <c r="O301" s="164"/>
      <c r="P301" s="164"/>
      <c r="Q301" s="164"/>
      <c r="R301" s="164"/>
      <c r="S301" s="164"/>
      <c r="T301" s="165"/>
      <c r="AT301" s="161" t="s">
        <v>257</v>
      </c>
      <c r="AU301" s="161" t="s">
        <v>96</v>
      </c>
      <c r="AV301" s="13" t="s">
        <v>96</v>
      </c>
      <c r="AW301" s="13" t="s">
        <v>40</v>
      </c>
      <c r="AX301" s="13" t="s">
        <v>93</v>
      </c>
      <c r="AY301" s="161" t="s">
        <v>195</v>
      </c>
    </row>
    <row r="302" spans="1:65" s="2" customFormat="1" ht="24.2" customHeight="1">
      <c r="A302" s="31"/>
      <c r="B302" s="148"/>
      <c r="C302" s="206" t="s">
        <v>582</v>
      </c>
      <c r="D302" s="206" t="s">
        <v>327</v>
      </c>
      <c r="E302" s="207" t="s">
        <v>591</v>
      </c>
      <c r="F302" s="208" t="s">
        <v>592</v>
      </c>
      <c r="G302" s="209" t="s">
        <v>482</v>
      </c>
      <c r="H302" s="210">
        <v>2</v>
      </c>
      <c r="I302" s="170"/>
      <c r="J302" s="187">
        <f>ROUND(I302*H302,2)</f>
        <v>0</v>
      </c>
      <c r="K302" s="171"/>
      <c r="L302" s="172"/>
      <c r="M302" s="173" t="s">
        <v>1</v>
      </c>
      <c r="N302" s="174" t="s">
        <v>50</v>
      </c>
      <c r="O302" s="57"/>
      <c r="P302" s="153">
        <f>O302*H302</f>
        <v>0</v>
      </c>
      <c r="Q302" s="153">
        <v>0.068</v>
      </c>
      <c r="R302" s="153">
        <f>Q302*H302</f>
        <v>0.136</v>
      </c>
      <c r="S302" s="153">
        <v>0</v>
      </c>
      <c r="T302" s="154">
        <f>S302*H302</f>
        <v>0</v>
      </c>
      <c r="U302" s="31"/>
      <c r="V302" s="31"/>
      <c r="W302" s="31"/>
      <c r="X302" s="31"/>
      <c r="Y302" s="31"/>
      <c r="Z302" s="31"/>
      <c r="AA302" s="31"/>
      <c r="AB302" s="31"/>
      <c r="AC302" s="31"/>
      <c r="AD302" s="31"/>
      <c r="AE302" s="31"/>
      <c r="AR302" s="155" t="s">
        <v>224</v>
      </c>
      <c r="AT302" s="155" t="s">
        <v>327</v>
      </c>
      <c r="AU302" s="155" t="s">
        <v>96</v>
      </c>
      <c r="AY302" s="15" t="s">
        <v>195</v>
      </c>
      <c r="BE302" s="156">
        <f>IF(N302="základní",J302,0)</f>
        <v>0</v>
      </c>
      <c r="BF302" s="156">
        <f>IF(N302="snížená",J302,0)</f>
        <v>0</v>
      </c>
      <c r="BG302" s="156">
        <f>IF(N302="zákl. přenesená",J302,0)</f>
        <v>0</v>
      </c>
      <c r="BH302" s="156">
        <f>IF(N302="sníž. přenesená",J302,0)</f>
        <v>0</v>
      </c>
      <c r="BI302" s="156">
        <f>IF(N302="nulová",J302,0)</f>
        <v>0</v>
      </c>
      <c r="BJ302" s="15" t="s">
        <v>93</v>
      </c>
      <c r="BK302" s="156">
        <f>ROUND(I302*H302,2)</f>
        <v>0</v>
      </c>
      <c r="BL302" s="15" t="s">
        <v>208</v>
      </c>
      <c r="BM302" s="155" t="s">
        <v>593</v>
      </c>
    </row>
    <row r="303" spans="1:47" s="2" customFormat="1" ht="12">
      <c r="A303" s="31"/>
      <c r="B303" s="32"/>
      <c r="C303" s="184"/>
      <c r="D303" s="201" t="s">
        <v>202</v>
      </c>
      <c r="E303" s="184"/>
      <c r="F303" s="202" t="s">
        <v>592</v>
      </c>
      <c r="G303" s="184"/>
      <c r="H303" s="184"/>
      <c r="I303" s="157"/>
      <c r="J303" s="184"/>
      <c r="K303" s="31"/>
      <c r="L303" s="32"/>
      <c r="M303" s="158"/>
      <c r="N303" s="159"/>
      <c r="O303" s="57"/>
      <c r="P303" s="57"/>
      <c r="Q303" s="57"/>
      <c r="R303" s="57"/>
      <c r="S303" s="57"/>
      <c r="T303" s="58"/>
      <c r="U303" s="31"/>
      <c r="V303" s="31"/>
      <c r="W303" s="31"/>
      <c r="X303" s="31"/>
      <c r="Y303" s="31"/>
      <c r="Z303" s="31"/>
      <c r="AA303" s="31"/>
      <c r="AB303" s="31"/>
      <c r="AC303" s="31"/>
      <c r="AD303" s="31"/>
      <c r="AE303" s="31"/>
      <c r="AT303" s="15" t="s">
        <v>202</v>
      </c>
      <c r="AU303" s="15" t="s">
        <v>96</v>
      </c>
    </row>
    <row r="304" spans="2:51" s="13" customFormat="1" ht="12">
      <c r="B304" s="160"/>
      <c r="C304" s="186"/>
      <c r="D304" s="201" t="s">
        <v>257</v>
      </c>
      <c r="E304" s="203" t="s">
        <v>1</v>
      </c>
      <c r="F304" s="204" t="s">
        <v>96</v>
      </c>
      <c r="G304" s="186"/>
      <c r="H304" s="205">
        <v>2</v>
      </c>
      <c r="I304" s="162"/>
      <c r="J304" s="186"/>
      <c r="L304" s="160"/>
      <c r="M304" s="163"/>
      <c r="N304" s="164"/>
      <c r="O304" s="164"/>
      <c r="P304" s="164"/>
      <c r="Q304" s="164"/>
      <c r="R304" s="164"/>
      <c r="S304" s="164"/>
      <c r="T304" s="165"/>
      <c r="AT304" s="161" t="s">
        <v>257</v>
      </c>
      <c r="AU304" s="161" t="s">
        <v>96</v>
      </c>
      <c r="AV304" s="13" t="s">
        <v>96</v>
      </c>
      <c r="AW304" s="13" t="s">
        <v>40</v>
      </c>
      <c r="AX304" s="13" t="s">
        <v>93</v>
      </c>
      <c r="AY304" s="161" t="s">
        <v>195</v>
      </c>
    </row>
    <row r="305" spans="1:65" s="2" customFormat="1" ht="24.2" customHeight="1">
      <c r="A305" s="31"/>
      <c r="B305" s="148"/>
      <c r="C305" s="206" t="s">
        <v>586</v>
      </c>
      <c r="D305" s="206" t="s">
        <v>327</v>
      </c>
      <c r="E305" s="207" t="s">
        <v>604</v>
      </c>
      <c r="F305" s="208" t="s">
        <v>605</v>
      </c>
      <c r="G305" s="209" t="s">
        <v>482</v>
      </c>
      <c r="H305" s="210">
        <v>4</v>
      </c>
      <c r="I305" s="170"/>
      <c r="J305" s="187">
        <f>ROUND(I305*H305,2)</f>
        <v>0</v>
      </c>
      <c r="K305" s="171"/>
      <c r="L305" s="172"/>
      <c r="M305" s="173" t="s">
        <v>1</v>
      </c>
      <c r="N305" s="174" t="s">
        <v>50</v>
      </c>
      <c r="O305" s="57"/>
      <c r="P305" s="153">
        <f>O305*H305</f>
        <v>0</v>
      </c>
      <c r="Q305" s="153">
        <v>0.002</v>
      </c>
      <c r="R305" s="153">
        <f>Q305*H305</f>
        <v>0.008</v>
      </c>
      <c r="S305" s="153">
        <v>0</v>
      </c>
      <c r="T305" s="154">
        <f>S305*H305</f>
        <v>0</v>
      </c>
      <c r="U305" s="31"/>
      <c r="V305" s="31"/>
      <c r="W305" s="31"/>
      <c r="X305" s="31"/>
      <c r="Y305" s="31"/>
      <c r="Z305" s="31"/>
      <c r="AA305" s="31"/>
      <c r="AB305" s="31"/>
      <c r="AC305" s="31"/>
      <c r="AD305" s="31"/>
      <c r="AE305" s="31"/>
      <c r="AR305" s="155" t="s">
        <v>224</v>
      </c>
      <c r="AT305" s="155" t="s">
        <v>327</v>
      </c>
      <c r="AU305" s="155" t="s">
        <v>96</v>
      </c>
      <c r="AY305" s="15" t="s">
        <v>195</v>
      </c>
      <c r="BE305" s="156">
        <f>IF(N305="základní",J305,0)</f>
        <v>0</v>
      </c>
      <c r="BF305" s="156">
        <f>IF(N305="snížená",J305,0)</f>
        <v>0</v>
      </c>
      <c r="BG305" s="156">
        <f>IF(N305="zákl. přenesená",J305,0)</f>
        <v>0</v>
      </c>
      <c r="BH305" s="156">
        <f>IF(N305="sníž. přenesená",J305,0)</f>
        <v>0</v>
      </c>
      <c r="BI305" s="156">
        <f>IF(N305="nulová",J305,0)</f>
        <v>0</v>
      </c>
      <c r="BJ305" s="15" t="s">
        <v>93</v>
      </c>
      <c r="BK305" s="156">
        <f>ROUND(I305*H305,2)</f>
        <v>0</v>
      </c>
      <c r="BL305" s="15" t="s">
        <v>208</v>
      </c>
      <c r="BM305" s="155" t="s">
        <v>606</v>
      </c>
    </row>
    <row r="306" spans="1:47" s="2" customFormat="1" ht="12">
      <c r="A306" s="31"/>
      <c r="B306" s="32"/>
      <c r="C306" s="184"/>
      <c r="D306" s="201" t="s">
        <v>202</v>
      </c>
      <c r="E306" s="184"/>
      <c r="F306" s="202" t="s">
        <v>605</v>
      </c>
      <c r="G306" s="184"/>
      <c r="H306" s="184"/>
      <c r="I306" s="157"/>
      <c r="J306" s="184"/>
      <c r="K306" s="31"/>
      <c r="L306" s="32"/>
      <c r="M306" s="158"/>
      <c r="N306" s="159"/>
      <c r="O306" s="57"/>
      <c r="P306" s="57"/>
      <c r="Q306" s="57"/>
      <c r="R306" s="57"/>
      <c r="S306" s="57"/>
      <c r="T306" s="58"/>
      <c r="U306" s="31"/>
      <c r="V306" s="31"/>
      <c r="W306" s="31"/>
      <c r="X306" s="31"/>
      <c r="Y306" s="31"/>
      <c r="Z306" s="31"/>
      <c r="AA306" s="31"/>
      <c r="AB306" s="31"/>
      <c r="AC306" s="31"/>
      <c r="AD306" s="31"/>
      <c r="AE306" s="31"/>
      <c r="AT306" s="15" t="s">
        <v>202</v>
      </c>
      <c r="AU306" s="15" t="s">
        <v>96</v>
      </c>
    </row>
    <row r="307" spans="2:51" s="13" customFormat="1" ht="12">
      <c r="B307" s="160"/>
      <c r="C307" s="186"/>
      <c r="D307" s="201" t="s">
        <v>257</v>
      </c>
      <c r="E307" s="203" t="s">
        <v>1</v>
      </c>
      <c r="F307" s="204" t="s">
        <v>208</v>
      </c>
      <c r="G307" s="186"/>
      <c r="H307" s="205">
        <v>4</v>
      </c>
      <c r="I307" s="162"/>
      <c r="J307" s="186"/>
      <c r="L307" s="160"/>
      <c r="M307" s="163"/>
      <c r="N307" s="164"/>
      <c r="O307" s="164"/>
      <c r="P307" s="164"/>
      <c r="Q307" s="164"/>
      <c r="R307" s="164"/>
      <c r="S307" s="164"/>
      <c r="T307" s="165"/>
      <c r="AT307" s="161" t="s">
        <v>257</v>
      </c>
      <c r="AU307" s="161" t="s">
        <v>96</v>
      </c>
      <c r="AV307" s="13" t="s">
        <v>96</v>
      </c>
      <c r="AW307" s="13" t="s">
        <v>40</v>
      </c>
      <c r="AX307" s="13" t="s">
        <v>93</v>
      </c>
      <c r="AY307" s="161" t="s">
        <v>195</v>
      </c>
    </row>
    <row r="308" spans="1:65" s="2" customFormat="1" ht="24.2" customHeight="1">
      <c r="A308" s="31"/>
      <c r="B308" s="148"/>
      <c r="C308" s="196" t="s">
        <v>590</v>
      </c>
      <c r="D308" s="196" t="s">
        <v>196</v>
      </c>
      <c r="E308" s="197" t="s">
        <v>608</v>
      </c>
      <c r="F308" s="198" t="s">
        <v>609</v>
      </c>
      <c r="G308" s="199" t="s">
        <v>482</v>
      </c>
      <c r="H308" s="200">
        <v>2</v>
      </c>
      <c r="I308" s="149"/>
      <c r="J308" s="183">
        <f>ROUND(I308*H308,2)</f>
        <v>0</v>
      </c>
      <c r="K308" s="150"/>
      <c r="L308" s="32"/>
      <c r="M308" s="151" t="s">
        <v>1</v>
      </c>
      <c r="N308" s="152" t="s">
        <v>50</v>
      </c>
      <c r="O308" s="57"/>
      <c r="P308" s="153">
        <f>O308*H308</f>
        <v>0</v>
      </c>
      <c r="Q308" s="153">
        <v>0.01019</v>
      </c>
      <c r="R308" s="153">
        <f>Q308*H308</f>
        <v>0.02038</v>
      </c>
      <c r="S308" s="153">
        <v>0</v>
      </c>
      <c r="T308" s="154">
        <f>S308*H308</f>
        <v>0</v>
      </c>
      <c r="U308" s="31"/>
      <c r="V308" s="31"/>
      <c r="W308" s="31"/>
      <c r="X308" s="31"/>
      <c r="Y308" s="31"/>
      <c r="Z308" s="31"/>
      <c r="AA308" s="31"/>
      <c r="AB308" s="31"/>
      <c r="AC308" s="31"/>
      <c r="AD308" s="31"/>
      <c r="AE308" s="31"/>
      <c r="AR308" s="155" t="s">
        <v>208</v>
      </c>
      <c r="AT308" s="155" t="s">
        <v>196</v>
      </c>
      <c r="AU308" s="155" t="s">
        <v>96</v>
      </c>
      <c r="AY308" s="15" t="s">
        <v>195</v>
      </c>
      <c r="BE308" s="156">
        <f>IF(N308="základní",J308,0)</f>
        <v>0</v>
      </c>
      <c r="BF308" s="156">
        <f>IF(N308="snížená",J308,0)</f>
        <v>0</v>
      </c>
      <c r="BG308" s="156">
        <f>IF(N308="zákl. přenesená",J308,0)</f>
        <v>0</v>
      </c>
      <c r="BH308" s="156">
        <f>IF(N308="sníž. přenesená",J308,0)</f>
        <v>0</v>
      </c>
      <c r="BI308" s="156">
        <f>IF(N308="nulová",J308,0)</f>
        <v>0</v>
      </c>
      <c r="BJ308" s="15" t="s">
        <v>93</v>
      </c>
      <c r="BK308" s="156">
        <f>ROUND(I308*H308,2)</f>
        <v>0</v>
      </c>
      <c r="BL308" s="15" t="s">
        <v>208</v>
      </c>
      <c r="BM308" s="155" t="s">
        <v>610</v>
      </c>
    </row>
    <row r="309" spans="1:47" s="2" customFormat="1" ht="12">
      <c r="A309" s="31"/>
      <c r="B309" s="32"/>
      <c r="C309" s="184"/>
      <c r="D309" s="201" t="s">
        <v>202</v>
      </c>
      <c r="E309" s="184"/>
      <c r="F309" s="202" t="s">
        <v>609</v>
      </c>
      <c r="G309" s="184"/>
      <c r="H309" s="184"/>
      <c r="I309" s="157"/>
      <c r="J309" s="184"/>
      <c r="K309" s="31"/>
      <c r="L309" s="32"/>
      <c r="M309" s="158"/>
      <c r="N309" s="159"/>
      <c r="O309" s="57"/>
      <c r="P309" s="57"/>
      <c r="Q309" s="57"/>
      <c r="R309" s="57"/>
      <c r="S309" s="57"/>
      <c r="T309" s="58"/>
      <c r="U309" s="31"/>
      <c r="V309" s="31"/>
      <c r="W309" s="31"/>
      <c r="X309" s="31"/>
      <c r="Y309" s="31"/>
      <c r="Z309" s="31"/>
      <c r="AA309" s="31"/>
      <c r="AB309" s="31"/>
      <c r="AC309" s="31"/>
      <c r="AD309" s="31"/>
      <c r="AE309" s="31"/>
      <c r="AT309" s="15" t="s">
        <v>202</v>
      </c>
      <c r="AU309" s="15" t="s">
        <v>96</v>
      </c>
    </row>
    <row r="310" spans="2:51" s="13" customFormat="1" ht="12">
      <c r="B310" s="160"/>
      <c r="C310" s="186"/>
      <c r="D310" s="201" t="s">
        <v>257</v>
      </c>
      <c r="E310" s="203" t="s">
        <v>1</v>
      </c>
      <c r="F310" s="204" t="s">
        <v>96</v>
      </c>
      <c r="G310" s="186"/>
      <c r="H310" s="205">
        <v>2</v>
      </c>
      <c r="I310" s="162"/>
      <c r="J310" s="186"/>
      <c r="L310" s="160"/>
      <c r="M310" s="163"/>
      <c r="N310" s="164"/>
      <c r="O310" s="164"/>
      <c r="P310" s="164"/>
      <c r="Q310" s="164"/>
      <c r="R310" s="164"/>
      <c r="S310" s="164"/>
      <c r="T310" s="165"/>
      <c r="AT310" s="161" t="s">
        <v>257</v>
      </c>
      <c r="AU310" s="161" t="s">
        <v>96</v>
      </c>
      <c r="AV310" s="13" t="s">
        <v>96</v>
      </c>
      <c r="AW310" s="13" t="s">
        <v>40</v>
      </c>
      <c r="AX310" s="13" t="s">
        <v>93</v>
      </c>
      <c r="AY310" s="161" t="s">
        <v>195</v>
      </c>
    </row>
    <row r="311" spans="1:65" s="2" customFormat="1" ht="16.5" customHeight="1">
      <c r="A311" s="31"/>
      <c r="B311" s="148"/>
      <c r="C311" s="206" t="s">
        <v>594</v>
      </c>
      <c r="D311" s="206" t="s">
        <v>327</v>
      </c>
      <c r="E311" s="207" t="s">
        <v>616</v>
      </c>
      <c r="F311" s="208" t="s">
        <v>617</v>
      </c>
      <c r="G311" s="209" t="s">
        <v>482</v>
      </c>
      <c r="H311" s="210">
        <v>2</v>
      </c>
      <c r="I311" s="170"/>
      <c r="J311" s="187">
        <f>ROUND(I311*H311,2)</f>
        <v>0</v>
      </c>
      <c r="K311" s="171"/>
      <c r="L311" s="172"/>
      <c r="M311" s="173" t="s">
        <v>1</v>
      </c>
      <c r="N311" s="174" t="s">
        <v>50</v>
      </c>
      <c r="O311" s="57"/>
      <c r="P311" s="153">
        <f>O311*H311</f>
        <v>0</v>
      </c>
      <c r="Q311" s="153">
        <v>0.526</v>
      </c>
      <c r="R311" s="153">
        <f>Q311*H311</f>
        <v>1.052</v>
      </c>
      <c r="S311" s="153">
        <v>0</v>
      </c>
      <c r="T311" s="154">
        <f>S311*H311</f>
        <v>0</v>
      </c>
      <c r="U311" s="31"/>
      <c r="V311" s="31"/>
      <c r="W311" s="31"/>
      <c r="X311" s="31"/>
      <c r="Y311" s="31"/>
      <c r="Z311" s="31"/>
      <c r="AA311" s="31"/>
      <c r="AB311" s="31"/>
      <c r="AC311" s="31"/>
      <c r="AD311" s="31"/>
      <c r="AE311" s="31"/>
      <c r="AR311" s="155" t="s">
        <v>224</v>
      </c>
      <c r="AT311" s="155" t="s">
        <v>327</v>
      </c>
      <c r="AU311" s="155" t="s">
        <v>96</v>
      </c>
      <c r="AY311" s="15" t="s">
        <v>195</v>
      </c>
      <c r="BE311" s="156">
        <f>IF(N311="základní",J311,0)</f>
        <v>0</v>
      </c>
      <c r="BF311" s="156">
        <f>IF(N311="snížená",J311,0)</f>
        <v>0</v>
      </c>
      <c r="BG311" s="156">
        <f>IF(N311="zákl. přenesená",J311,0)</f>
        <v>0</v>
      </c>
      <c r="BH311" s="156">
        <f>IF(N311="sníž. přenesená",J311,0)</f>
        <v>0</v>
      </c>
      <c r="BI311" s="156">
        <f>IF(N311="nulová",J311,0)</f>
        <v>0</v>
      </c>
      <c r="BJ311" s="15" t="s">
        <v>93</v>
      </c>
      <c r="BK311" s="156">
        <f>ROUND(I311*H311,2)</f>
        <v>0</v>
      </c>
      <c r="BL311" s="15" t="s">
        <v>208</v>
      </c>
      <c r="BM311" s="155" t="s">
        <v>618</v>
      </c>
    </row>
    <row r="312" spans="1:47" s="2" customFormat="1" ht="12">
      <c r="A312" s="31"/>
      <c r="B312" s="32"/>
      <c r="C312" s="184"/>
      <c r="D312" s="201" t="s">
        <v>202</v>
      </c>
      <c r="E312" s="184"/>
      <c r="F312" s="202" t="s">
        <v>617</v>
      </c>
      <c r="G312" s="184"/>
      <c r="H312" s="184"/>
      <c r="I312" s="157"/>
      <c r="J312" s="184"/>
      <c r="K312" s="31"/>
      <c r="L312" s="32"/>
      <c r="M312" s="158"/>
      <c r="N312" s="159"/>
      <c r="O312" s="57"/>
      <c r="P312" s="57"/>
      <c r="Q312" s="57"/>
      <c r="R312" s="57"/>
      <c r="S312" s="57"/>
      <c r="T312" s="58"/>
      <c r="U312" s="31"/>
      <c r="V312" s="31"/>
      <c r="W312" s="31"/>
      <c r="X312" s="31"/>
      <c r="Y312" s="31"/>
      <c r="Z312" s="31"/>
      <c r="AA312" s="31"/>
      <c r="AB312" s="31"/>
      <c r="AC312" s="31"/>
      <c r="AD312" s="31"/>
      <c r="AE312" s="31"/>
      <c r="AT312" s="15" t="s">
        <v>202</v>
      </c>
      <c r="AU312" s="15" t="s">
        <v>96</v>
      </c>
    </row>
    <row r="313" spans="2:51" s="13" customFormat="1" ht="12">
      <c r="B313" s="160"/>
      <c r="C313" s="186"/>
      <c r="D313" s="201" t="s">
        <v>257</v>
      </c>
      <c r="E313" s="203" t="s">
        <v>1</v>
      </c>
      <c r="F313" s="204" t="s">
        <v>96</v>
      </c>
      <c r="G313" s="186"/>
      <c r="H313" s="205">
        <v>2</v>
      </c>
      <c r="I313" s="162"/>
      <c r="J313" s="186"/>
      <c r="L313" s="160"/>
      <c r="M313" s="163"/>
      <c r="N313" s="164"/>
      <c r="O313" s="164"/>
      <c r="P313" s="164"/>
      <c r="Q313" s="164"/>
      <c r="R313" s="164"/>
      <c r="S313" s="164"/>
      <c r="T313" s="165"/>
      <c r="AT313" s="161" t="s">
        <v>257</v>
      </c>
      <c r="AU313" s="161" t="s">
        <v>96</v>
      </c>
      <c r="AV313" s="13" t="s">
        <v>96</v>
      </c>
      <c r="AW313" s="13" t="s">
        <v>40</v>
      </c>
      <c r="AX313" s="13" t="s">
        <v>93</v>
      </c>
      <c r="AY313" s="161" t="s">
        <v>195</v>
      </c>
    </row>
    <row r="314" spans="1:65" s="2" customFormat="1" ht="24.2" customHeight="1">
      <c r="A314" s="31"/>
      <c r="B314" s="148"/>
      <c r="C314" s="196" t="s">
        <v>599</v>
      </c>
      <c r="D314" s="196" t="s">
        <v>196</v>
      </c>
      <c r="E314" s="197" t="s">
        <v>624</v>
      </c>
      <c r="F314" s="198" t="s">
        <v>625</v>
      </c>
      <c r="G314" s="199" t="s">
        <v>482</v>
      </c>
      <c r="H314" s="200">
        <v>2</v>
      </c>
      <c r="I314" s="149"/>
      <c r="J314" s="183">
        <f>ROUND(I314*H314,2)</f>
        <v>0</v>
      </c>
      <c r="K314" s="150"/>
      <c r="L314" s="32"/>
      <c r="M314" s="151" t="s">
        <v>1</v>
      </c>
      <c r="N314" s="152" t="s">
        <v>50</v>
      </c>
      <c r="O314" s="57"/>
      <c r="P314" s="153">
        <f>O314*H314</f>
        <v>0</v>
      </c>
      <c r="Q314" s="153">
        <v>0.01248</v>
      </c>
      <c r="R314" s="153">
        <f>Q314*H314</f>
        <v>0.02496</v>
      </c>
      <c r="S314" s="153">
        <v>0</v>
      </c>
      <c r="T314" s="154">
        <f>S314*H314</f>
        <v>0</v>
      </c>
      <c r="U314" s="31"/>
      <c r="V314" s="31"/>
      <c r="W314" s="31"/>
      <c r="X314" s="31"/>
      <c r="Y314" s="31"/>
      <c r="Z314" s="31"/>
      <c r="AA314" s="31"/>
      <c r="AB314" s="31"/>
      <c r="AC314" s="31"/>
      <c r="AD314" s="31"/>
      <c r="AE314" s="31"/>
      <c r="AR314" s="155" t="s">
        <v>208</v>
      </c>
      <c r="AT314" s="155" t="s">
        <v>196</v>
      </c>
      <c r="AU314" s="155" t="s">
        <v>96</v>
      </c>
      <c r="AY314" s="15" t="s">
        <v>195</v>
      </c>
      <c r="BE314" s="156">
        <f>IF(N314="základní",J314,0)</f>
        <v>0</v>
      </c>
      <c r="BF314" s="156">
        <f>IF(N314="snížená",J314,0)</f>
        <v>0</v>
      </c>
      <c r="BG314" s="156">
        <f>IF(N314="zákl. přenesená",J314,0)</f>
        <v>0</v>
      </c>
      <c r="BH314" s="156">
        <f>IF(N314="sníž. přenesená",J314,0)</f>
        <v>0</v>
      </c>
      <c r="BI314" s="156">
        <f>IF(N314="nulová",J314,0)</f>
        <v>0</v>
      </c>
      <c r="BJ314" s="15" t="s">
        <v>93</v>
      </c>
      <c r="BK314" s="156">
        <f>ROUND(I314*H314,2)</f>
        <v>0</v>
      </c>
      <c r="BL314" s="15" t="s">
        <v>208</v>
      </c>
      <c r="BM314" s="155" t="s">
        <v>626</v>
      </c>
    </row>
    <row r="315" spans="1:47" s="2" customFormat="1" ht="12">
      <c r="A315" s="31"/>
      <c r="B315" s="32"/>
      <c r="C315" s="184"/>
      <c r="D315" s="201" t="s">
        <v>202</v>
      </c>
      <c r="E315" s="184"/>
      <c r="F315" s="202" t="s">
        <v>625</v>
      </c>
      <c r="G315" s="184"/>
      <c r="H315" s="184"/>
      <c r="I315" s="157"/>
      <c r="J315" s="184"/>
      <c r="K315" s="31"/>
      <c r="L315" s="32"/>
      <c r="M315" s="158"/>
      <c r="N315" s="159"/>
      <c r="O315" s="57"/>
      <c r="P315" s="57"/>
      <c r="Q315" s="57"/>
      <c r="R315" s="57"/>
      <c r="S315" s="57"/>
      <c r="T315" s="58"/>
      <c r="U315" s="31"/>
      <c r="V315" s="31"/>
      <c r="W315" s="31"/>
      <c r="X315" s="31"/>
      <c r="Y315" s="31"/>
      <c r="Z315" s="31"/>
      <c r="AA315" s="31"/>
      <c r="AB315" s="31"/>
      <c r="AC315" s="31"/>
      <c r="AD315" s="31"/>
      <c r="AE315" s="31"/>
      <c r="AT315" s="15" t="s">
        <v>202</v>
      </c>
      <c r="AU315" s="15" t="s">
        <v>96</v>
      </c>
    </row>
    <row r="316" spans="2:51" s="13" customFormat="1" ht="12">
      <c r="B316" s="160"/>
      <c r="C316" s="186"/>
      <c r="D316" s="201" t="s">
        <v>257</v>
      </c>
      <c r="E316" s="203" t="s">
        <v>1</v>
      </c>
      <c r="F316" s="204" t="s">
        <v>96</v>
      </c>
      <c r="G316" s="186"/>
      <c r="H316" s="205">
        <v>2</v>
      </c>
      <c r="I316" s="162"/>
      <c r="J316" s="186"/>
      <c r="L316" s="160"/>
      <c r="M316" s="163"/>
      <c r="N316" s="164"/>
      <c r="O316" s="164"/>
      <c r="P316" s="164"/>
      <c r="Q316" s="164"/>
      <c r="R316" s="164"/>
      <c r="S316" s="164"/>
      <c r="T316" s="165"/>
      <c r="AT316" s="161" t="s">
        <v>257</v>
      </c>
      <c r="AU316" s="161" t="s">
        <v>96</v>
      </c>
      <c r="AV316" s="13" t="s">
        <v>96</v>
      </c>
      <c r="AW316" s="13" t="s">
        <v>40</v>
      </c>
      <c r="AX316" s="13" t="s">
        <v>93</v>
      </c>
      <c r="AY316" s="161" t="s">
        <v>195</v>
      </c>
    </row>
    <row r="317" spans="1:65" s="2" customFormat="1" ht="24.2" customHeight="1">
      <c r="A317" s="31"/>
      <c r="B317" s="148"/>
      <c r="C317" s="206" t="s">
        <v>603</v>
      </c>
      <c r="D317" s="206" t="s">
        <v>327</v>
      </c>
      <c r="E317" s="207" t="s">
        <v>628</v>
      </c>
      <c r="F317" s="208" t="s">
        <v>629</v>
      </c>
      <c r="G317" s="209" t="s">
        <v>482</v>
      </c>
      <c r="H317" s="210">
        <v>2</v>
      </c>
      <c r="I317" s="170"/>
      <c r="J317" s="187">
        <f>ROUND(I317*H317,2)</f>
        <v>0</v>
      </c>
      <c r="K317" s="171"/>
      <c r="L317" s="172"/>
      <c r="M317" s="173" t="s">
        <v>1</v>
      </c>
      <c r="N317" s="174" t="s">
        <v>50</v>
      </c>
      <c r="O317" s="57"/>
      <c r="P317" s="153">
        <f>O317*H317</f>
        <v>0</v>
      </c>
      <c r="Q317" s="153">
        <v>0.57</v>
      </c>
      <c r="R317" s="153">
        <f>Q317*H317</f>
        <v>1.14</v>
      </c>
      <c r="S317" s="153">
        <v>0</v>
      </c>
      <c r="T317" s="154">
        <f>S317*H317</f>
        <v>0</v>
      </c>
      <c r="U317" s="31"/>
      <c r="V317" s="31"/>
      <c r="W317" s="31"/>
      <c r="X317" s="31"/>
      <c r="Y317" s="31"/>
      <c r="Z317" s="31"/>
      <c r="AA317" s="31"/>
      <c r="AB317" s="31"/>
      <c r="AC317" s="31"/>
      <c r="AD317" s="31"/>
      <c r="AE317" s="31"/>
      <c r="AR317" s="155" t="s">
        <v>224</v>
      </c>
      <c r="AT317" s="155" t="s">
        <v>327</v>
      </c>
      <c r="AU317" s="155" t="s">
        <v>96</v>
      </c>
      <c r="AY317" s="15" t="s">
        <v>195</v>
      </c>
      <c r="BE317" s="156">
        <f>IF(N317="základní",J317,0)</f>
        <v>0</v>
      </c>
      <c r="BF317" s="156">
        <f>IF(N317="snížená",J317,0)</f>
        <v>0</v>
      </c>
      <c r="BG317" s="156">
        <f>IF(N317="zákl. přenesená",J317,0)</f>
        <v>0</v>
      </c>
      <c r="BH317" s="156">
        <f>IF(N317="sníž. přenesená",J317,0)</f>
        <v>0</v>
      </c>
      <c r="BI317" s="156">
        <f>IF(N317="nulová",J317,0)</f>
        <v>0</v>
      </c>
      <c r="BJ317" s="15" t="s">
        <v>93</v>
      </c>
      <c r="BK317" s="156">
        <f>ROUND(I317*H317,2)</f>
        <v>0</v>
      </c>
      <c r="BL317" s="15" t="s">
        <v>208</v>
      </c>
      <c r="BM317" s="155" t="s">
        <v>630</v>
      </c>
    </row>
    <row r="318" spans="1:47" s="2" customFormat="1" ht="19.5">
      <c r="A318" s="31"/>
      <c r="B318" s="32"/>
      <c r="C318" s="184"/>
      <c r="D318" s="201" t="s">
        <v>202</v>
      </c>
      <c r="E318" s="184"/>
      <c r="F318" s="202" t="s">
        <v>629</v>
      </c>
      <c r="G318" s="184"/>
      <c r="H318" s="184"/>
      <c r="I318" s="157"/>
      <c r="J318" s="184"/>
      <c r="K318" s="31"/>
      <c r="L318" s="32"/>
      <c r="M318" s="158"/>
      <c r="N318" s="159"/>
      <c r="O318" s="57"/>
      <c r="P318" s="57"/>
      <c r="Q318" s="57"/>
      <c r="R318" s="57"/>
      <c r="S318" s="57"/>
      <c r="T318" s="58"/>
      <c r="U318" s="31"/>
      <c r="V318" s="31"/>
      <c r="W318" s="31"/>
      <c r="X318" s="31"/>
      <c r="Y318" s="31"/>
      <c r="Z318" s="31"/>
      <c r="AA318" s="31"/>
      <c r="AB318" s="31"/>
      <c r="AC318" s="31"/>
      <c r="AD318" s="31"/>
      <c r="AE318" s="31"/>
      <c r="AT318" s="15" t="s">
        <v>202</v>
      </c>
      <c r="AU318" s="15" t="s">
        <v>96</v>
      </c>
    </row>
    <row r="319" spans="2:51" s="13" customFormat="1" ht="12">
      <c r="B319" s="160"/>
      <c r="C319" s="186"/>
      <c r="D319" s="201" t="s">
        <v>257</v>
      </c>
      <c r="E319" s="203" t="s">
        <v>1</v>
      </c>
      <c r="F319" s="204" t="s">
        <v>96</v>
      </c>
      <c r="G319" s="186"/>
      <c r="H319" s="205">
        <v>2</v>
      </c>
      <c r="I319" s="162"/>
      <c r="J319" s="186"/>
      <c r="L319" s="160"/>
      <c r="M319" s="163"/>
      <c r="N319" s="164"/>
      <c r="O319" s="164"/>
      <c r="P319" s="164"/>
      <c r="Q319" s="164"/>
      <c r="R319" s="164"/>
      <c r="S319" s="164"/>
      <c r="T319" s="165"/>
      <c r="AT319" s="161" t="s">
        <v>257</v>
      </c>
      <c r="AU319" s="161" t="s">
        <v>96</v>
      </c>
      <c r="AV319" s="13" t="s">
        <v>96</v>
      </c>
      <c r="AW319" s="13" t="s">
        <v>40</v>
      </c>
      <c r="AX319" s="13" t="s">
        <v>93</v>
      </c>
      <c r="AY319" s="161" t="s">
        <v>195</v>
      </c>
    </row>
    <row r="320" spans="1:65" s="2" customFormat="1" ht="24.2" customHeight="1">
      <c r="A320" s="31"/>
      <c r="B320" s="148"/>
      <c r="C320" s="196" t="s">
        <v>607</v>
      </c>
      <c r="D320" s="196" t="s">
        <v>196</v>
      </c>
      <c r="E320" s="197" t="s">
        <v>632</v>
      </c>
      <c r="F320" s="198" t="s">
        <v>633</v>
      </c>
      <c r="G320" s="199" t="s">
        <v>482</v>
      </c>
      <c r="H320" s="200">
        <v>2</v>
      </c>
      <c r="I320" s="149"/>
      <c r="J320" s="183">
        <f>ROUND(I320*H320,2)</f>
        <v>0</v>
      </c>
      <c r="K320" s="150"/>
      <c r="L320" s="32"/>
      <c r="M320" s="151" t="s">
        <v>1</v>
      </c>
      <c r="N320" s="152" t="s">
        <v>50</v>
      </c>
      <c r="O320" s="57"/>
      <c r="P320" s="153">
        <f>O320*H320</f>
        <v>0</v>
      </c>
      <c r="Q320" s="153">
        <v>0.02854</v>
      </c>
      <c r="R320" s="153">
        <f>Q320*H320</f>
        <v>0.05708</v>
      </c>
      <c r="S320" s="153">
        <v>0</v>
      </c>
      <c r="T320" s="154">
        <f>S320*H320</f>
        <v>0</v>
      </c>
      <c r="U320" s="31"/>
      <c r="V320" s="31"/>
      <c r="W320" s="31"/>
      <c r="X320" s="31"/>
      <c r="Y320" s="31"/>
      <c r="Z320" s="31"/>
      <c r="AA320" s="31"/>
      <c r="AB320" s="31"/>
      <c r="AC320" s="31"/>
      <c r="AD320" s="31"/>
      <c r="AE320" s="31"/>
      <c r="AR320" s="155" t="s">
        <v>208</v>
      </c>
      <c r="AT320" s="155" t="s">
        <v>196</v>
      </c>
      <c r="AU320" s="155" t="s">
        <v>96</v>
      </c>
      <c r="AY320" s="15" t="s">
        <v>195</v>
      </c>
      <c r="BE320" s="156">
        <f>IF(N320="základní",J320,0)</f>
        <v>0</v>
      </c>
      <c r="BF320" s="156">
        <f>IF(N320="snížená",J320,0)</f>
        <v>0</v>
      </c>
      <c r="BG320" s="156">
        <f>IF(N320="zákl. přenesená",J320,0)</f>
        <v>0</v>
      </c>
      <c r="BH320" s="156">
        <f>IF(N320="sníž. přenesená",J320,0)</f>
        <v>0</v>
      </c>
      <c r="BI320" s="156">
        <f>IF(N320="nulová",J320,0)</f>
        <v>0</v>
      </c>
      <c r="BJ320" s="15" t="s">
        <v>93</v>
      </c>
      <c r="BK320" s="156">
        <f>ROUND(I320*H320,2)</f>
        <v>0</v>
      </c>
      <c r="BL320" s="15" t="s">
        <v>208</v>
      </c>
      <c r="BM320" s="155" t="s">
        <v>634</v>
      </c>
    </row>
    <row r="321" spans="1:47" s="2" customFormat="1" ht="19.5">
      <c r="A321" s="31"/>
      <c r="B321" s="32"/>
      <c r="C321" s="184"/>
      <c r="D321" s="201" t="s">
        <v>202</v>
      </c>
      <c r="E321" s="184"/>
      <c r="F321" s="202" t="s">
        <v>633</v>
      </c>
      <c r="G321" s="184"/>
      <c r="H321" s="184"/>
      <c r="I321" s="157"/>
      <c r="J321" s="184"/>
      <c r="K321" s="31"/>
      <c r="L321" s="32"/>
      <c r="M321" s="158"/>
      <c r="N321" s="159"/>
      <c r="O321" s="57"/>
      <c r="P321" s="57"/>
      <c r="Q321" s="57"/>
      <c r="R321" s="57"/>
      <c r="S321" s="57"/>
      <c r="T321" s="58"/>
      <c r="U321" s="31"/>
      <c r="V321" s="31"/>
      <c r="W321" s="31"/>
      <c r="X321" s="31"/>
      <c r="Y321" s="31"/>
      <c r="Z321" s="31"/>
      <c r="AA321" s="31"/>
      <c r="AB321" s="31"/>
      <c r="AC321" s="31"/>
      <c r="AD321" s="31"/>
      <c r="AE321" s="31"/>
      <c r="AT321" s="15" t="s">
        <v>202</v>
      </c>
      <c r="AU321" s="15" t="s">
        <v>96</v>
      </c>
    </row>
    <row r="322" spans="2:51" s="13" customFormat="1" ht="12">
      <c r="B322" s="160"/>
      <c r="C322" s="186"/>
      <c r="D322" s="201" t="s">
        <v>257</v>
      </c>
      <c r="E322" s="203" t="s">
        <v>1</v>
      </c>
      <c r="F322" s="204" t="s">
        <v>96</v>
      </c>
      <c r="G322" s="186"/>
      <c r="H322" s="205">
        <v>2</v>
      </c>
      <c r="I322" s="162"/>
      <c r="J322" s="186"/>
      <c r="L322" s="160"/>
      <c r="M322" s="163"/>
      <c r="N322" s="164"/>
      <c r="O322" s="164"/>
      <c r="P322" s="164"/>
      <c r="Q322" s="164"/>
      <c r="R322" s="164"/>
      <c r="S322" s="164"/>
      <c r="T322" s="165"/>
      <c r="AT322" s="161" t="s">
        <v>257</v>
      </c>
      <c r="AU322" s="161" t="s">
        <v>96</v>
      </c>
      <c r="AV322" s="13" t="s">
        <v>96</v>
      </c>
      <c r="AW322" s="13" t="s">
        <v>40</v>
      </c>
      <c r="AX322" s="13" t="s">
        <v>93</v>
      </c>
      <c r="AY322" s="161" t="s">
        <v>195</v>
      </c>
    </row>
    <row r="323" spans="1:65" s="2" customFormat="1" ht="16.5" customHeight="1">
      <c r="A323" s="31"/>
      <c r="B323" s="148"/>
      <c r="C323" s="206" t="s">
        <v>611</v>
      </c>
      <c r="D323" s="206" t="s">
        <v>327</v>
      </c>
      <c r="E323" s="207" t="s">
        <v>636</v>
      </c>
      <c r="F323" s="208" t="s">
        <v>637</v>
      </c>
      <c r="G323" s="209" t="s">
        <v>482</v>
      </c>
      <c r="H323" s="210">
        <v>2</v>
      </c>
      <c r="I323" s="170"/>
      <c r="J323" s="187">
        <f>ROUND(I323*H323,2)</f>
        <v>0</v>
      </c>
      <c r="K323" s="171"/>
      <c r="L323" s="172"/>
      <c r="M323" s="173" t="s">
        <v>1</v>
      </c>
      <c r="N323" s="174" t="s">
        <v>50</v>
      </c>
      <c r="O323" s="57"/>
      <c r="P323" s="153">
        <f>O323*H323</f>
        <v>0</v>
      </c>
      <c r="Q323" s="153">
        <v>1.817</v>
      </c>
      <c r="R323" s="153">
        <f>Q323*H323</f>
        <v>3.634</v>
      </c>
      <c r="S323" s="153">
        <v>0</v>
      </c>
      <c r="T323" s="154">
        <f>S323*H323</f>
        <v>0</v>
      </c>
      <c r="U323" s="31"/>
      <c r="V323" s="31"/>
      <c r="W323" s="31"/>
      <c r="X323" s="31"/>
      <c r="Y323" s="31"/>
      <c r="Z323" s="31"/>
      <c r="AA323" s="31"/>
      <c r="AB323" s="31"/>
      <c r="AC323" s="31"/>
      <c r="AD323" s="31"/>
      <c r="AE323" s="31"/>
      <c r="AR323" s="155" t="s">
        <v>224</v>
      </c>
      <c r="AT323" s="155" t="s">
        <v>327</v>
      </c>
      <c r="AU323" s="155" t="s">
        <v>96</v>
      </c>
      <c r="AY323" s="15" t="s">
        <v>195</v>
      </c>
      <c r="BE323" s="156">
        <f>IF(N323="základní",J323,0)</f>
        <v>0</v>
      </c>
      <c r="BF323" s="156">
        <f>IF(N323="snížená",J323,0)</f>
        <v>0</v>
      </c>
      <c r="BG323" s="156">
        <f>IF(N323="zákl. přenesená",J323,0)</f>
        <v>0</v>
      </c>
      <c r="BH323" s="156">
        <f>IF(N323="sníž. přenesená",J323,0)</f>
        <v>0</v>
      </c>
      <c r="BI323" s="156">
        <f>IF(N323="nulová",J323,0)</f>
        <v>0</v>
      </c>
      <c r="BJ323" s="15" t="s">
        <v>93</v>
      </c>
      <c r="BK323" s="156">
        <f>ROUND(I323*H323,2)</f>
        <v>0</v>
      </c>
      <c r="BL323" s="15" t="s">
        <v>208</v>
      </c>
      <c r="BM323" s="155" t="s">
        <v>638</v>
      </c>
    </row>
    <row r="324" spans="1:47" s="2" customFormat="1" ht="12">
      <c r="A324" s="31"/>
      <c r="B324" s="32"/>
      <c r="C324" s="184"/>
      <c r="D324" s="201" t="s">
        <v>202</v>
      </c>
      <c r="E324" s="184"/>
      <c r="F324" s="202" t="s">
        <v>639</v>
      </c>
      <c r="G324" s="184"/>
      <c r="H324" s="184"/>
      <c r="I324" s="157"/>
      <c r="J324" s="184"/>
      <c r="K324" s="31"/>
      <c r="L324" s="32"/>
      <c r="M324" s="158"/>
      <c r="N324" s="159"/>
      <c r="O324" s="57"/>
      <c r="P324" s="57"/>
      <c r="Q324" s="57"/>
      <c r="R324" s="57"/>
      <c r="S324" s="57"/>
      <c r="T324" s="58"/>
      <c r="U324" s="31"/>
      <c r="V324" s="31"/>
      <c r="W324" s="31"/>
      <c r="X324" s="31"/>
      <c r="Y324" s="31"/>
      <c r="Z324" s="31"/>
      <c r="AA324" s="31"/>
      <c r="AB324" s="31"/>
      <c r="AC324" s="31"/>
      <c r="AD324" s="31"/>
      <c r="AE324" s="31"/>
      <c r="AT324" s="15" t="s">
        <v>202</v>
      </c>
      <c r="AU324" s="15" t="s">
        <v>96</v>
      </c>
    </row>
    <row r="325" spans="2:51" s="13" customFormat="1" ht="12">
      <c r="B325" s="160"/>
      <c r="C325" s="186"/>
      <c r="D325" s="201" t="s">
        <v>257</v>
      </c>
      <c r="E325" s="203" t="s">
        <v>1</v>
      </c>
      <c r="F325" s="204" t="s">
        <v>96</v>
      </c>
      <c r="G325" s="186"/>
      <c r="H325" s="205">
        <v>2</v>
      </c>
      <c r="I325" s="162"/>
      <c r="J325" s="186"/>
      <c r="L325" s="160"/>
      <c r="M325" s="163"/>
      <c r="N325" s="164"/>
      <c r="O325" s="164"/>
      <c r="P325" s="164"/>
      <c r="Q325" s="164"/>
      <c r="R325" s="164"/>
      <c r="S325" s="164"/>
      <c r="T325" s="165"/>
      <c r="AT325" s="161" t="s">
        <v>257</v>
      </c>
      <c r="AU325" s="161" t="s">
        <v>96</v>
      </c>
      <c r="AV325" s="13" t="s">
        <v>96</v>
      </c>
      <c r="AW325" s="13" t="s">
        <v>40</v>
      </c>
      <c r="AX325" s="13" t="s">
        <v>93</v>
      </c>
      <c r="AY325" s="161" t="s">
        <v>195</v>
      </c>
    </row>
    <row r="326" spans="1:65" s="2" customFormat="1" ht="24.2" customHeight="1">
      <c r="A326" s="31"/>
      <c r="B326" s="148"/>
      <c r="C326" s="206" t="s">
        <v>615</v>
      </c>
      <c r="D326" s="206" t="s">
        <v>327</v>
      </c>
      <c r="E326" s="207" t="s">
        <v>665</v>
      </c>
      <c r="F326" s="208" t="s">
        <v>666</v>
      </c>
      <c r="G326" s="209" t="s">
        <v>482</v>
      </c>
      <c r="H326" s="210">
        <v>2</v>
      </c>
      <c r="I326" s="170"/>
      <c r="J326" s="187">
        <f>ROUND(I326*H326,2)</f>
        <v>0</v>
      </c>
      <c r="K326" s="171"/>
      <c r="L326" s="172"/>
      <c r="M326" s="173" t="s">
        <v>1</v>
      </c>
      <c r="N326" s="174" t="s">
        <v>50</v>
      </c>
      <c r="O326" s="57"/>
      <c r="P326" s="153">
        <f>O326*H326</f>
        <v>0</v>
      </c>
      <c r="Q326" s="153">
        <v>0.0546</v>
      </c>
      <c r="R326" s="153">
        <f>Q326*H326</f>
        <v>0.1092</v>
      </c>
      <c r="S326" s="153">
        <v>0</v>
      </c>
      <c r="T326" s="154">
        <f>S326*H326</f>
        <v>0</v>
      </c>
      <c r="U326" s="31"/>
      <c r="V326" s="31"/>
      <c r="W326" s="31"/>
      <c r="X326" s="31"/>
      <c r="Y326" s="31"/>
      <c r="Z326" s="31"/>
      <c r="AA326" s="31"/>
      <c r="AB326" s="31"/>
      <c r="AC326" s="31"/>
      <c r="AD326" s="31"/>
      <c r="AE326" s="31"/>
      <c r="AR326" s="155" t="s">
        <v>224</v>
      </c>
      <c r="AT326" s="155" t="s">
        <v>327</v>
      </c>
      <c r="AU326" s="155" t="s">
        <v>96</v>
      </c>
      <c r="AY326" s="15" t="s">
        <v>195</v>
      </c>
      <c r="BE326" s="156">
        <f>IF(N326="základní",J326,0)</f>
        <v>0</v>
      </c>
      <c r="BF326" s="156">
        <f>IF(N326="snížená",J326,0)</f>
        <v>0</v>
      </c>
      <c r="BG326" s="156">
        <f>IF(N326="zákl. přenesená",J326,0)</f>
        <v>0</v>
      </c>
      <c r="BH326" s="156">
        <f>IF(N326="sníž. přenesená",J326,0)</f>
        <v>0</v>
      </c>
      <c r="BI326" s="156">
        <f>IF(N326="nulová",J326,0)</f>
        <v>0</v>
      </c>
      <c r="BJ326" s="15" t="s">
        <v>93</v>
      </c>
      <c r="BK326" s="156">
        <f>ROUND(I326*H326,2)</f>
        <v>0</v>
      </c>
      <c r="BL326" s="15" t="s">
        <v>208</v>
      </c>
      <c r="BM326" s="155" t="s">
        <v>667</v>
      </c>
    </row>
    <row r="327" spans="1:47" s="2" customFormat="1" ht="19.5">
      <c r="A327" s="31"/>
      <c r="B327" s="32"/>
      <c r="C327" s="184"/>
      <c r="D327" s="201" t="s">
        <v>202</v>
      </c>
      <c r="E327" s="184"/>
      <c r="F327" s="202" t="s">
        <v>666</v>
      </c>
      <c r="G327" s="184"/>
      <c r="H327" s="184"/>
      <c r="I327" s="157"/>
      <c r="J327" s="184"/>
      <c r="K327" s="31"/>
      <c r="L327" s="32"/>
      <c r="M327" s="158"/>
      <c r="N327" s="159"/>
      <c r="O327" s="57"/>
      <c r="P327" s="57"/>
      <c r="Q327" s="57"/>
      <c r="R327" s="57"/>
      <c r="S327" s="57"/>
      <c r="T327" s="58"/>
      <c r="U327" s="31"/>
      <c r="V327" s="31"/>
      <c r="W327" s="31"/>
      <c r="X327" s="31"/>
      <c r="Y327" s="31"/>
      <c r="Z327" s="31"/>
      <c r="AA327" s="31"/>
      <c r="AB327" s="31"/>
      <c r="AC327" s="31"/>
      <c r="AD327" s="31"/>
      <c r="AE327" s="31"/>
      <c r="AT327" s="15" t="s">
        <v>202</v>
      </c>
      <c r="AU327" s="15" t="s">
        <v>96</v>
      </c>
    </row>
    <row r="328" spans="2:51" s="13" customFormat="1" ht="12">
      <c r="B328" s="160"/>
      <c r="C328" s="186"/>
      <c r="D328" s="201" t="s">
        <v>257</v>
      </c>
      <c r="E328" s="203" t="s">
        <v>1</v>
      </c>
      <c r="F328" s="204" t="s">
        <v>96</v>
      </c>
      <c r="G328" s="186"/>
      <c r="H328" s="205">
        <v>2</v>
      </c>
      <c r="I328" s="162"/>
      <c r="J328" s="186"/>
      <c r="L328" s="160"/>
      <c r="M328" s="163"/>
      <c r="N328" s="164"/>
      <c r="O328" s="164"/>
      <c r="P328" s="164"/>
      <c r="Q328" s="164"/>
      <c r="R328" s="164"/>
      <c r="S328" s="164"/>
      <c r="T328" s="165"/>
      <c r="AT328" s="161" t="s">
        <v>257</v>
      </c>
      <c r="AU328" s="161" t="s">
        <v>96</v>
      </c>
      <c r="AV328" s="13" t="s">
        <v>96</v>
      </c>
      <c r="AW328" s="13" t="s">
        <v>40</v>
      </c>
      <c r="AX328" s="13" t="s">
        <v>93</v>
      </c>
      <c r="AY328" s="161" t="s">
        <v>195</v>
      </c>
    </row>
    <row r="329" spans="1:65" s="2" customFormat="1" ht="24.2" customHeight="1">
      <c r="A329" s="31"/>
      <c r="B329" s="148"/>
      <c r="C329" s="196" t="s">
        <v>619</v>
      </c>
      <c r="D329" s="196" t="s">
        <v>196</v>
      </c>
      <c r="E329" s="197" t="s">
        <v>669</v>
      </c>
      <c r="F329" s="198" t="s">
        <v>670</v>
      </c>
      <c r="G329" s="199" t="s">
        <v>482</v>
      </c>
      <c r="H329" s="200">
        <v>2</v>
      </c>
      <c r="I329" s="149"/>
      <c r="J329" s="183">
        <f>ROUND(I329*H329,2)</f>
        <v>0</v>
      </c>
      <c r="K329" s="150"/>
      <c r="L329" s="32"/>
      <c r="M329" s="151" t="s">
        <v>1</v>
      </c>
      <c r="N329" s="152" t="s">
        <v>50</v>
      </c>
      <c r="O329" s="57"/>
      <c r="P329" s="153">
        <f>O329*H329</f>
        <v>0</v>
      </c>
      <c r="Q329" s="153">
        <v>0.21734</v>
      </c>
      <c r="R329" s="153">
        <f>Q329*H329</f>
        <v>0.43468</v>
      </c>
      <c r="S329" s="153">
        <v>0</v>
      </c>
      <c r="T329" s="154">
        <f>S329*H329</f>
        <v>0</v>
      </c>
      <c r="U329" s="31"/>
      <c r="V329" s="31"/>
      <c r="W329" s="31"/>
      <c r="X329" s="31"/>
      <c r="Y329" s="31"/>
      <c r="Z329" s="31"/>
      <c r="AA329" s="31"/>
      <c r="AB329" s="31"/>
      <c r="AC329" s="31"/>
      <c r="AD329" s="31"/>
      <c r="AE329" s="31"/>
      <c r="AR329" s="155" t="s">
        <v>208</v>
      </c>
      <c r="AT329" s="155" t="s">
        <v>196</v>
      </c>
      <c r="AU329" s="155" t="s">
        <v>96</v>
      </c>
      <c r="AY329" s="15" t="s">
        <v>195</v>
      </c>
      <c r="BE329" s="156">
        <f>IF(N329="základní",J329,0)</f>
        <v>0</v>
      </c>
      <c r="BF329" s="156">
        <f>IF(N329="snížená",J329,0)</f>
        <v>0</v>
      </c>
      <c r="BG329" s="156">
        <f>IF(N329="zákl. přenesená",J329,0)</f>
        <v>0</v>
      </c>
      <c r="BH329" s="156">
        <f>IF(N329="sníž. přenesená",J329,0)</f>
        <v>0</v>
      </c>
      <c r="BI329" s="156">
        <f>IF(N329="nulová",J329,0)</f>
        <v>0</v>
      </c>
      <c r="BJ329" s="15" t="s">
        <v>93</v>
      </c>
      <c r="BK329" s="156">
        <f>ROUND(I329*H329,2)</f>
        <v>0</v>
      </c>
      <c r="BL329" s="15" t="s">
        <v>208</v>
      </c>
      <c r="BM329" s="155" t="s">
        <v>671</v>
      </c>
    </row>
    <row r="330" spans="1:47" s="2" customFormat="1" ht="19.5">
      <c r="A330" s="31"/>
      <c r="B330" s="32"/>
      <c r="C330" s="184"/>
      <c r="D330" s="201" t="s">
        <v>202</v>
      </c>
      <c r="E330" s="184"/>
      <c r="F330" s="202" t="s">
        <v>672</v>
      </c>
      <c r="G330" s="184"/>
      <c r="H330" s="184"/>
      <c r="I330" s="157"/>
      <c r="J330" s="184"/>
      <c r="K330" s="31"/>
      <c r="L330" s="32"/>
      <c r="M330" s="158"/>
      <c r="N330" s="159"/>
      <c r="O330" s="57"/>
      <c r="P330" s="57"/>
      <c r="Q330" s="57"/>
      <c r="R330" s="57"/>
      <c r="S330" s="57"/>
      <c r="T330" s="58"/>
      <c r="U330" s="31"/>
      <c r="V330" s="31"/>
      <c r="W330" s="31"/>
      <c r="X330" s="31"/>
      <c r="Y330" s="31"/>
      <c r="Z330" s="31"/>
      <c r="AA330" s="31"/>
      <c r="AB330" s="31"/>
      <c r="AC330" s="31"/>
      <c r="AD330" s="31"/>
      <c r="AE330" s="31"/>
      <c r="AT330" s="15" t="s">
        <v>202</v>
      </c>
      <c r="AU330" s="15" t="s">
        <v>96</v>
      </c>
    </row>
    <row r="331" spans="2:51" s="13" customFormat="1" ht="12">
      <c r="B331" s="160"/>
      <c r="C331" s="186"/>
      <c r="D331" s="201" t="s">
        <v>257</v>
      </c>
      <c r="E331" s="203" t="s">
        <v>1</v>
      </c>
      <c r="F331" s="204" t="s">
        <v>96</v>
      </c>
      <c r="G331" s="186"/>
      <c r="H331" s="205">
        <v>2</v>
      </c>
      <c r="I331" s="162"/>
      <c r="J331" s="186"/>
      <c r="L331" s="160"/>
      <c r="M331" s="163"/>
      <c r="N331" s="164"/>
      <c r="O331" s="164"/>
      <c r="P331" s="164"/>
      <c r="Q331" s="164"/>
      <c r="R331" s="164"/>
      <c r="S331" s="164"/>
      <c r="T331" s="165"/>
      <c r="AT331" s="161" t="s">
        <v>257</v>
      </c>
      <c r="AU331" s="161" t="s">
        <v>96</v>
      </c>
      <c r="AV331" s="13" t="s">
        <v>96</v>
      </c>
      <c r="AW331" s="13" t="s">
        <v>40</v>
      </c>
      <c r="AX331" s="13" t="s">
        <v>93</v>
      </c>
      <c r="AY331" s="161" t="s">
        <v>195</v>
      </c>
    </row>
    <row r="332" spans="1:65" s="2" customFormat="1" ht="24.2" customHeight="1">
      <c r="A332" s="31"/>
      <c r="B332" s="148"/>
      <c r="C332" s="196" t="s">
        <v>623</v>
      </c>
      <c r="D332" s="196" t="s">
        <v>196</v>
      </c>
      <c r="E332" s="197" t="s">
        <v>674</v>
      </c>
      <c r="F332" s="198" t="s">
        <v>675</v>
      </c>
      <c r="G332" s="199" t="s">
        <v>482</v>
      </c>
      <c r="H332" s="200">
        <v>2</v>
      </c>
      <c r="I332" s="149"/>
      <c r="J332" s="183">
        <f>ROUND(I332*H332,2)</f>
        <v>0</v>
      </c>
      <c r="K332" s="150"/>
      <c r="L332" s="32"/>
      <c r="M332" s="151" t="s">
        <v>1</v>
      </c>
      <c r="N332" s="152" t="s">
        <v>50</v>
      </c>
      <c r="O332" s="57"/>
      <c r="P332" s="153">
        <f>O332*H332</f>
        <v>0</v>
      </c>
      <c r="Q332" s="153">
        <v>0.4208</v>
      </c>
      <c r="R332" s="153">
        <f>Q332*H332</f>
        <v>0.8416</v>
      </c>
      <c r="S332" s="153">
        <v>0</v>
      </c>
      <c r="T332" s="154">
        <f>S332*H332</f>
        <v>0</v>
      </c>
      <c r="U332" s="31"/>
      <c r="V332" s="31"/>
      <c r="W332" s="31"/>
      <c r="X332" s="31"/>
      <c r="Y332" s="31"/>
      <c r="Z332" s="31"/>
      <c r="AA332" s="31"/>
      <c r="AB332" s="31"/>
      <c r="AC332" s="31"/>
      <c r="AD332" s="31"/>
      <c r="AE332" s="31"/>
      <c r="AR332" s="155" t="s">
        <v>208</v>
      </c>
      <c r="AT332" s="155" t="s">
        <v>196</v>
      </c>
      <c r="AU332" s="155" t="s">
        <v>96</v>
      </c>
      <c r="AY332" s="15" t="s">
        <v>195</v>
      </c>
      <c r="BE332" s="156">
        <f>IF(N332="základní",J332,0)</f>
        <v>0</v>
      </c>
      <c r="BF332" s="156">
        <f>IF(N332="snížená",J332,0)</f>
        <v>0</v>
      </c>
      <c r="BG332" s="156">
        <f>IF(N332="zákl. přenesená",J332,0)</f>
        <v>0</v>
      </c>
      <c r="BH332" s="156">
        <f>IF(N332="sníž. přenesená",J332,0)</f>
        <v>0</v>
      </c>
      <c r="BI332" s="156">
        <f>IF(N332="nulová",J332,0)</f>
        <v>0</v>
      </c>
      <c r="BJ332" s="15" t="s">
        <v>93</v>
      </c>
      <c r="BK332" s="156">
        <f>ROUND(I332*H332,2)</f>
        <v>0</v>
      </c>
      <c r="BL332" s="15" t="s">
        <v>208</v>
      </c>
      <c r="BM332" s="155" t="s">
        <v>676</v>
      </c>
    </row>
    <row r="333" spans="1:47" s="2" customFormat="1" ht="19.5">
      <c r="A333" s="31"/>
      <c r="B333" s="32"/>
      <c r="C333" s="184"/>
      <c r="D333" s="201" t="s">
        <v>202</v>
      </c>
      <c r="E333" s="184"/>
      <c r="F333" s="202" t="s">
        <v>677</v>
      </c>
      <c r="G333" s="184"/>
      <c r="H333" s="184"/>
      <c r="I333" s="157"/>
      <c r="J333" s="184"/>
      <c r="K333" s="31"/>
      <c r="L333" s="32"/>
      <c r="M333" s="158"/>
      <c r="N333" s="159"/>
      <c r="O333" s="57"/>
      <c r="P333" s="57"/>
      <c r="Q333" s="57"/>
      <c r="R333" s="57"/>
      <c r="S333" s="57"/>
      <c r="T333" s="58"/>
      <c r="U333" s="31"/>
      <c r="V333" s="31"/>
      <c r="W333" s="31"/>
      <c r="X333" s="31"/>
      <c r="Y333" s="31"/>
      <c r="Z333" s="31"/>
      <c r="AA333" s="31"/>
      <c r="AB333" s="31"/>
      <c r="AC333" s="31"/>
      <c r="AD333" s="31"/>
      <c r="AE333" s="31"/>
      <c r="AT333" s="15" t="s">
        <v>202</v>
      </c>
      <c r="AU333" s="15" t="s">
        <v>96</v>
      </c>
    </row>
    <row r="334" spans="2:51" s="13" customFormat="1" ht="12">
      <c r="B334" s="160"/>
      <c r="C334" s="186"/>
      <c r="D334" s="201" t="s">
        <v>257</v>
      </c>
      <c r="E334" s="203" t="s">
        <v>1</v>
      </c>
      <c r="F334" s="204" t="s">
        <v>96</v>
      </c>
      <c r="G334" s="186"/>
      <c r="H334" s="205">
        <v>2</v>
      </c>
      <c r="I334" s="162"/>
      <c r="J334" s="186"/>
      <c r="L334" s="160"/>
      <c r="M334" s="163"/>
      <c r="N334" s="164"/>
      <c r="O334" s="164"/>
      <c r="P334" s="164"/>
      <c r="Q334" s="164"/>
      <c r="R334" s="164"/>
      <c r="S334" s="164"/>
      <c r="T334" s="165"/>
      <c r="AT334" s="161" t="s">
        <v>257</v>
      </c>
      <c r="AU334" s="161" t="s">
        <v>96</v>
      </c>
      <c r="AV334" s="13" t="s">
        <v>96</v>
      </c>
      <c r="AW334" s="13" t="s">
        <v>40</v>
      </c>
      <c r="AX334" s="13" t="s">
        <v>93</v>
      </c>
      <c r="AY334" s="161" t="s">
        <v>195</v>
      </c>
    </row>
    <row r="335" spans="1:65" s="2" customFormat="1" ht="21.75" customHeight="1">
      <c r="A335" s="31"/>
      <c r="B335" s="148"/>
      <c r="C335" s="196" t="s">
        <v>627</v>
      </c>
      <c r="D335" s="196" t="s">
        <v>196</v>
      </c>
      <c r="E335" s="197" t="s">
        <v>679</v>
      </c>
      <c r="F335" s="198" t="s">
        <v>680</v>
      </c>
      <c r="G335" s="199" t="s">
        <v>312</v>
      </c>
      <c r="H335" s="200">
        <v>30</v>
      </c>
      <c r="I335" s="149"/>
      <c r="J335" s="183">
        <f>ROUND(I335*H335,2)</f>
        <v>0</v>
      </c>
      <c r="K335" s="150"/>
      <c r="L335" s="32"/>
      <c r="M335" s="151" t="s">
        <v>1</v>
      </c>
      <c r="N335" s="152" t="s">
        <v>50</v>
      </c>
      <c r="O335" s="57"/>
      <c r="P335" s="153">
        <f>O335*H335</f>
        <v>0</v>
      </c>
      <c r="Q335" s="153">
        <v>0.00013</v>
      </c>
      <c r="R335" s="153">
        <f>Q335*H335</f>
        <v>0.0039</v>
      </c>
      <c r="S335" s="153">
        <v>0</v>
      </c>
      <c r="T335" s="154">
        <f>S335*H335</f>
        <v>0</v>
      </c>
      <c r="U335" s="31"/>
      <c r="V335" s="31"/>
      <c r="W335" s="31"/>
      <c r="X335" s="31"/>
      <c r="Y335" s="31"/>
      <c r="Z335" s="31"/>
      <c r="AA335" s="31"/>
      <c r="AB335" s="31"/>
      <c r="AC335" s="31"/>
      <c r="AD335" s="31"/>
      <c r="AE335" s="31"/>
      <c r="AR335" s="155" t="s">
        <v>208</v>
      </c>
      <c r="AT335" s="155" t="s">
        <v>196</v>
      </c>
      <c r="AU335" s="155" t="s">
        <v>96</v>
      </c>
      <c r="AY335" s="15" t="s">
        <v>195</v>
      </c>
      <c r="BE335" s="156">
        <f>IF(N335="základní",J335,0)</f>
        <v>0</v>
      </c>
      <c r="BF335" s="156">
        <f>IF(N335="snížená",J335,0)</f>
        <v>0</v>
      </c>
      <c r="BG335" s="156">
        <f>IF(N335="zákl. přenesená",J335,0)</f>
        <v>0</v>
      </c>
      <c r="BH335" s="156">
        <f>IF(N335="sníž. přenesená",J335,0)</f>
        <v>0</v>
      </c>
      <c r="BI335" s="156">
        <f>IF(N335="nulová",J335,0)</f>
        <v>0</v>
      </c>
      <c r="BJ335" s="15" t="s">
        <v>93</v>
      </c>
      <c r="BK335" s="156">
        <f>ROUND(I335*H335,2)</f>
        <v>0</v>
      </c>
      <c r="BL335" s="15" t="s">
        <v>208</v>
      </c>
      <c r="BM335" s="155" t="s">
        <v>681</v>
      </c>
    </row>
    <row r="336" spans="1:47" s="2" customFormat="1" ht="12">
      <c r="A336" s="31"/>
      <c r="B336" s="32"/>
      <c r="C336" s="184"/>
      <c r="D336" s="201" t="s">
        <v>202</v>
      </c>
      <c r="E336" s="184"/>
      <c r="F336" s="202" t="s">
        <v>682</v>
      </c>
      <c r="G336" s="184"/>
      <c r="H336" s="184"/>
      <c r="I336" s="157"/>
      <c r="J336" s="184"/>
      <c r="K336" s="31"/>
      <c r="L336" s="32"/>
      <c r="M336" s="158"/>
      <c r="N336" s="159"/>
      <c r="O336" s="57"/>
      <c r="P336" s="57"/>
      <c r="Q336" s="57"/>
      <c r="R336" s="57"/>
      <c r="S336" s="57"/>
      <c r="T336" s="58"/>
      <c r="U336" s="31"/>
      <c r="V336" s="31"/>
      <c r="W336" s="31"/>
      <c r="X336" s="31"/>
      <c r="Y336" s="31"/>
      <c r="Z336" s="31"/>
      <c r="AA336" s="31"/>
      <c r="AB336" s="31"/>
      <c r="AC336" s="31"/>
      <c r="AD336" s="31"/>
      <c r="AE336" s="31"/>
      <c r="AT336" s="15" t="s">
        <v>202</v>
      </c>
      <c r="AU336" s="15" t="s">
        <v>96</v>
      </c>
    </row>
    <row r="337" spans="2:51" s="13" customFormat="1" ht="12">
      <c r="B337" s="160"/>
      <c r="C337" s="186"/>
      <c r="D337" s="201" t="s">
        <v>257</v>
      </c>
      <c r="E337" s="203" t="s">
        <v>1</v>
      </c>
      <c r="F337" s="204" t="s">
        <v>339</v>
      </c>
      <c r="G337" s="186"/>
      <c r="H337" s="205">
        <v>30</v>
      </c>
      <c r="I337" s="162"/>
      <c r="J337" s="186"/>
      <c r="L337" s="160"/>
      <c r="M337" s="163"/>
      <c r="N337" s="164"/>
      <c r="O337" s="164"/>
      <c r="P337" s="164"/>
      <c r="Q337" s="164"/>
      <c r="R337" s="164"/>
      <c r="S337" s="164"/>
      <c r="T337" s="165"/>
      <c r="AT337" s="161" t="s">
        <v>257</v>
      </c>
      <c r="AU337" s="161" t="s">
        <v>96</v>
      </c>
      <c r="AV337" s="13" t="s">
        <v>96</v>
      </c>
      <c r="AW337" s="13" t="s">
        <v>40</v>
      </c>
      <c r="AX337" s="13" t="s">
        <v>93</v>
      </c>
      <c r="AY337" s="161" t="s">
        <v>195</v>
      </c>
    </row>
    <row r="338" spans="2:63" s="12" customFormat="1" ht="22.9" customHeight="1">
      <c r="B338" s="135"/>
      <c r="C338" s="192"/>
      <c r="D338" s="193" t="s">
        <v>84</v>
      </c>
      <c r="E338" s="195" t="s">
        <v>229</v>
      </c>
      <c r="F338" s="195" t="s">
        <v>683</v>
      </c>
      <c r="G338" s="192"/>
      <c r="H338" s="192"/>
      <c r="I338" s="138"/>
      <c r="J338" s="185">
        <f>BK338</f>
        <v>0</v>
      </c>
      <c r="L338" s="135"/>
      <c r="M338" s="140"/>
      <c r="N338" s="141"/>
      <c r="O338" s="141"/>
      <c r="P338" s="142">
        <f>P339+SUM(P340:P351)</f>
        <v>0</v>
      </c>
      <c r="Q338" s="141"/>
      <c r="R338" s="142">
        <f>R339+SUM(R340:R351)</f>
        <v>0.006</v>
      </c>
      <c r="S338" s="141"/>
      <c r="T338" s="143">
        <f>T339+SUM(T340:T351)</f>
        <v>0.081</v>
      </c>
      <c r="AR338" s="136" t="s">
        <v>93</v>
      </c>
      <c r="AT338" s="144" t="s">
        <v>84</v>
      </c>
      <c r="AU338" s="144" t="s">
        <v>93</v>
      </c>
      <c r="AY338" s="136" t="s">
        <v>195</v>
      </c>
      <c r="BK338" s="145">
        <f>BK339+SUM(BK340:BK351)</f>
        <v>0</v>
      </c>
    </row>
    <row r="339" spans="1:65" s="2" customFormat="1" ht="24.2" customHeight="1">
      <c r="A339" s="31"/>
      <c r="B339" s="148"/>
      <c r="C339" s="196" t="s">
        <v>631</v>
      </c>
      <c r="D339" s="196" t="s">
        <v>196</v>
      </c>
      <c r="E339" s="197" t="s">
        <v>685</v>
      </c>
      <c r="F339" s="198" t="s">
        <v>686</v>
      </c>
      <c r="G339" s="199" t="s">
        <v>312</v>
      </c>
      <c r="H339" s="200">
        <v>60</v>
      </c>
      <c r="I339" s="149"/>
      <c r="J339" s="183">
        <f>ROUND(I339*H339,2)</f>
        <v>0</v>
      </c>
      <c r="K339" s="150"/>
      <c r="L339" s="32"/>
      <c r="M339" s="151" t="s">
        <v>1</v>
      </c>
      <c r="N339" s="152" t="s">
        <v>50</v>
      </c>
      <c r="O339" s="57"/>
      <c r="P339" s="153">
        <f>O339*H339</f>
        <v>0</v>
      </c>
      <c r="Q339" s="153">
        <v>0.0001</v>
      </c>
      <c r="R339" s="153">
        <f>Q339*H339</f>
        <v>0.006</v>
      </c>
      <c r="S339" s="153">
        <v>0</v>
      </c>
      <c r="T339" s="154">
        <f>S339*H339</f>
        <v>0</v>
      </c>
      <c r="U339" s="31"/>
      <c r="V339" s="31"/>
      <c r="W339" s="31"/>
      <c r="X339" s="31"/>
      <c r="Y339" s="31"/>
      <c r="Z339" s="31"/>
      <c r="AA339" s="31"/>
      <c r="AB339" s="31"/>
      <c r="AC339" s="31"/>
      <c r="AD339" s="31"/>
      <c r="AE339" s="31"/>
      <c r="AR339" s="155" t="s">
        <v>208</v>
      </c>
      <c r="AT339" s="155" t="s">
        <v>196</v>
      </c>
      <c r="AU339" s="155" t="s">
        <v>96</v>
      </c>
      <c r="AY339" s="15" t="s">
        <v>195</v>
      </c>
      <c r="BE339" s="156">
        <f>IF(N339="základní",J339,0)</f>
        <v>0</v>
      </c>
      <c r="BF339" s="156">
        <f>IF(N339="snížená",J339,0)</f>
        <v>0</v>
      </c>
      <c r="BG339" s="156">
        <f>IF(N339="zákl. přenesená",J339,0)</f>
        <v>0</v>
      </c>
      <c r="BH339" s="156">
        <f>IF(N339="sníž. přenesená",J339,0)</f>
        <v>0</v>
      </c>
      <c r="BI339" s="156">
        <f>IF(N339="nulová",J339,0)</f>
        <v>0</v>
      </c>
      <c r="BJ339" s="15" t="s">
        <v>93</v>
      </c>
      <c r="BK339" s="156">
        <f>ROUND(I339*H339,2)</f>
        <v>0</v>
      </c>
      <c r="BL339" s="15" t="s">
        <v>208</v>
      </c>
      <c r="BM339" s="155" t="s">
        <v>687</v>
      </c>
    </row>
    <row r="340" spans="1:47" s="2" customFormat="1" ht="19.5">
      <c r="A340" s="31"/>
      <c r="B340" s="32"/>
      <c r="C340" s="184"/>
      <c r="D340" s="201" t="s">
        <v>202</v>
      </c>
      <c r="E340" s="184"/>
      <c r="F340" s="202" t="s">
        <v>688</v>
      </c>
      <c r="G340" s="184"/>
      <c r="H340" s="184"/>
      <c r="I340" s="157"/>
      <c r="J340" s="184"/>
      <c r="K340" s="31"/>
      <c r="L340" s="32"/>
      <c r="M340" s="158"/>
      <c r="N340" s="159"/>
      <c r="O340" s="57"/>
      <c r="P340" s="57"/>
      <c r="Q340" s="57"/>
      <c r="R340" s="57"/>
      <c r="S340" s="57"/>
      <c r="T340" s="58"/>
      <c r="U340" s="31"/>
      <c r="V340" s="31"/>
      <c r="W340" s="31"/>
      <c r="X340" s="31"/>
      <c r="Y340" s="31"/>
      <c r="Z340" s="31"/>
      <c r="AA340" s="31"/>
      <c r="AB340" s="31"/>
      <c r="AC340" s="31"/>
      <c r="AD340" s="31"/>
      <c r="AE340" s="31"/>
      <c r="AT340" s="15" t="s">
        <v>202</v>
      </c>
      <c r="AU340" s="15" t="s">
        <v>96</v>
      </c>
    </row>
    <row r="341" spans="2:51" s="13" customFormat="1" ht="12">
      <c r="B341" s="160"/>
      <c r="C341" s="186"/>
      <c r="D341" s="201" t="s">
        <v>257</v>
      </c>
      <c r="E341" s="203" t="s">
        <v>1</v>
      </c>
      <c r="F341" s="204" t="s">
        <v>1011</v>
      </c>
      <c r="G341" s="186"/>
      <c r="H341" s="205">
        <v>60</v>
      </c>
      <c r="I341" s="162"/>
      <c r="J341" s="186"/>
      <c r="L341" s="160"/>
      <c r="M341" s="163"/>
      <c r="N341" s="164"/>
      <c r="O341" s="164"/>
      <c r="P341" s="164"/>
      <c r="Q341" s="164"/>
      <c r="R341" s="164"/>
      <c r="S341" s="164"/>
      <c r="T341" s="165"/>
      <c r="AT341" s="161" t="s">
        <v>257</v>
      </c>
      <c r="AU341" s="161" t="s">
        <v>96</v>
      </c>
      <c r="AV341" s="13" t="s">
        <v>96</v>
      </c>
      <c r="AW341" s="13" t="s">
        <v>40</v>
      </c>
      <c r="AX341" s="13" t="s">
        <v>93</v>
      </c>
      <c r="AY341" s="161" t="s">
        <v>195</v>
      </c>
    </row>
    <row r="342" spans="1:65" s="2" customFormat="1" ht="24.2" customHeight="1">
      <c r="A342" s="31"/>
      <c r="B342" s="148"/>
      <c r="C342" s="196" t="s">
        <v>635</v>
      </c>
      <c r="D342" s="196" t="s">
        <v>196</v>
      </c>
      <c r="E342" s="197" t="s">
        <v>691</v>
      </c>
      <c r="F342" s="198" t="s">
        <v>692</v>
      </c>
      <c r="G342" s="199" t="s">
        <v>312</v>
      </c>
      <c r="H342" s="200">
        <v>60</v>
      </c>
      <c r="I342" s="149"/>
      <c r="J342" s="183">
        <f>ROUND(I342*H342,2)</f>
        <v>0</v>
      </c>
      <c r="K342" s="150"/>
      <c r="L342" s="32"/>
      <c r="M342" s="151" t="s">
        <v>1</v>
      </c>
      <c r="N342" s="152" t="s">
        <v>50</v>
      </c>
      <c r="O342" s="57"/>
      <c r="P342" s="153">
        <f>O342*H342</f>
        <v>0</v>
      </c>
      <c r="Q342" s="153">
        <v>0</v>
      </c>
      <c r="R342" s="153">
        <f>Q342*H342</f>
        <v>0</v>
      </c>
      <c r="S342" s="153">
        <v>0</v>
      </c>
      <c r="T342" s="154">
        <f>S342*H342</f>
        <v>0</v>
      </c>
      <c r="U342" s="31"/>
      <c r="V342" s="31"/>
      <c r="W342" s="31"/>
      <c r="X342" s="31"/>
      <c r="Y342" s="31"/>
      <c r="Z342" s="31"/>
      <c r="AA342" s="31"/>
      <c r="AB342" s="31"/>
      <c r="AC342" s="31"/>
      <c r="AD342" s="31"/>
      <c r="AE342" s="31"/>
      <c r="AR342" s="155" t="s">
        <v>208</v>
      </c>
      <c r="AT342" s="155" t="s">
        <v>196</v>
      </c>
      <c r="AU342" s="155" t="s">
        <v>96</v>
      </c>
      <c r="AY342" s="15" t="s">
        <v>195</v>
      </c>
      <c r="BE342" s="156">
        <f>IF(N342="základní",J342,0)</f>
        <v>0</v>
      </c>
      <c r="BF342" s="156">
        <f>IF(N342="snížená",J342,0)</f>
        <v>0</v>
      </c>
      <c r="BG342" s="156">
        <f>IF(N342="zákl. přenesená",J342,0)</f>
        <v>0</v>
      </c>
      <c r="BH342" s="156">
        <f>IF(N342="sníž. přenesená",J342,0)</f>
        <v>0</v>
      </c>
      <c r="BI342" s="156">
        <f>IF(N342="nulová",J342,0)</f>
        <v>0</v>
      </c>
      <c r="BJ342" s="15" t="s">
        <v>93</v>
      </c>
      <c r="BK342" s="156">
        <f>ROUND(I342*H342,2)</f>
        <v>0</v>
      </c>
      <c r="BL342" s="15" t="s">
        <v>208</v>
      </c>
      <c r="BM342" s="155" t="s">
        <v>693</v>
      </c>
    </row>
    <row r="343" spans="1:47" s="2" customFormat="1" ht="19.5">
      <c r="A343" s="31"/>
      <c r="B343" s="32"/>
      <c r="C343" s="184"/>
      <c r="D343" s="201" t="s">
        <v>202</v>
      </c>
      <c r="E343" s="184"/>
      <c r="F343" s="202" t="s">
        <v>694</v>
      </c>
      <c r="G343" s="184"/>
      <c r="H343" s="184"/>
      <c r="I343" s="157"/>
      <c r="J343" s="184"/>
      <c r="K343" s="31"/>
      <c r="L343" s="32"/>
      <c r="M343" s="158"/>
      <c r="N343" s="159"/>
      <c r="O343" s="57"/>
      <c r="P343" s="57"/>
      <c r="Q343" s="57"/>
      <c r="R343" s="57"/>
      <c r="S343" s="57"/>
      <c r="T343" s="58"/>
      <c r="U343" s="31"/>
      <c r="V343" s="31"/>
      <c r="W343" s="31"/>
      <c r="X343" s="31"/>
      <c r="Y343" s="31"/>
      <c r="Z343" s="31"/>
      <c r="AA343" s="31"/>
      <c r="AB343" s="31"/>
      <c r="AC343" s="31"/>
      <c r="AD343" s="31"/>
      <c r="AE343" s="31"/>
      <c r="AT343" s="15" t="s">
        <v>202</v>
      </c>
      <c r="AU343" s="15" t="s">
        <v>96</v>
      </c>
    </row>
    <row r="344" spans="2:51" s="13" customFormat="1" ht="12">
      <c r="B344" s="160"/>
      <c r="C344" s="186"/>
      <c r="D344" s="201" t="s">
        <v>257</v>
      </c>
      <c r="E344" s="203" t="s">
        <v>1</v>
      </c>
      <c r="F344" s="204" t="s">
        <v>1011</v>
      </c>
      <c r="G344" s="186"/>
      <c r="H344" s="205">
        <v>60</v>
      </c>
      <c r="I344" s="162"/>
      <c r="J344" s="186"/>
      <c r="L344" s="160"/>
      <c r="M344" s="163"/>
      <c r="N344" s="164"/>
      <c r="O344" s="164"/>
      <c r="P344" s="164"/>
      <c r="Q344" s="164"/>
      <c r="R344" s="164"/>
      <c r="S344" s="164"/>
      <c r="T344" s="165"/>
      <c r="AT344" s="161" t="s">
        <v>257</v>
      </c>
      <c r="AU344" s="161" t="s">
        <v>96</v>
      </c>
      <c r="AV344" s="13" t="s">
        <v>96</v>
      </c>
      <c r="AW344" s="13" t="s">
        <v>40</v>
      </c>
      <c r="AX344" s="13" t="s">
        <v>93</v>
      </c>
      <c r="AY344" s="161" t="s">
        <v>195</v>
      </c>
    </row>
    <row r="345" spans="1:65" s="2" customFormat="1" ht="16.5" customHeight="1">
      <c r="A345" s="31"/>
      <c r="B345" s="148"/>
      <c r="C345" s="196" t="s">
        <v>640</v>
      </c>
      <c r="D345" s="196" t="s">
        <v>196</v>
      </c>
      <c r="E345" s="197" t="s">
        <v>696</v>
      </c>
      <c r="F345" s="198" t="s">
        <v>697</v>
      </c>
      <c r="G345" s="199" t="s">
        <v>312</v>
      </c>
      <c r="H345" s="200">
        <v>5.4</v>
      </c>
      <c r="I345" s="149"/>
      <c r="J345" s="183">
        <f>ROUND(I345*H345,2)</f>
        <v>0</v>
      </c>
      <c r="K345" s="150"/>
      <c r="L345" s="32"/>
      <c r="M345" s="151" t="s">
        <v>1</v>
      </c>
      <c r="N345" s="152" t="s">
        <v>50</v>
      </c>
      <c r="O345" s="57"/>
      <c r="P345" s="153">
        <f>O345*H345</f>
        <v>0</v>
      </c>
      <c r="Q345" s="153">
        <v>0</v>
      </c>
      <c r="R345" s="153">
        <f>Q345*H345</f>
        <v>0</v>
      </c>
      <c r="S345" s="153">
        <v>0</v>
      </c>
      <c r="T345" s="154">
        <f>S345*H345</f>
        <v>0</v>
      </c>
      <c r="U345" s="31"/>
      <c r="V345" s="31"/>
      <c r="W345" s="31"/>
      <c r="X345" s="31"/>
      <c r="Y345" s="31"/>
      <c r="Z345" s="31"/>
      <c r="AA345" s="31"/>
      <c r="AB345" s="31"/>
      <c r="AC345" s="31"/>
      <c r="AD345" s="31"/>
      <c r="AE345" s="31"/>
      <c r="AR345" s="155" t="s">
        <v>208</v>
      </c>
      <c r="AT345" s="155" t="s">
        <v>196</v>
      </c>
      <c r="AU345" s="155" t="s">
        <v>96</v>
      </c>
      <c r="AY345" s="15" t="s">
        <v>195</v>
      </c>
      <c r="BE345" s="156">
        <f>IF(N345="základní",J345,0)</f>
        <v>0</v>
      </c>
      <c r="BF345" s="156">
        <f>IF(N345="snížená",J345,0)</f>
        <v>0</v>
      </c>
      <c r="BG345" s="156">
        <f>IF(N345="zákl. přenesená",J345,0)</f>
        <v>0</v>
      </c>
      <c r="BH345" s="156">
        <f>IF(N345="sníž. přenesená",J345,0)</f>
        <v>0</v>
      </c>
      <c r="BI345" s="156">
        <f>IF(N345="nulová",J345,0)</f>
        <v>0</v>
      </c>
      <c r="BJ345" s="15" t="s">
        <v>93</v>
      </c>
      <c r="BK345" s="156">
        <f>ROUND(I345*H345,2)</f>
        <v>0</v>
      </c>
      <c r="BL345" s="15" t="s">
        <v>208</v>
      </c>
      <c r="BM345" s="155" t="s">
        <v>698</v>
      </c>
    </row>
    <row r="346" spans="1:47" s="2" customFormat="1" ht="19.5">
      <c r="A346" s="31"/>
      <c r="B346" s="32"/>
      <c r="C346" s="184"/>
      <c r="D346" s="201" t="s">
        <v>202</v>
      </c>
      <c r="E346" s="184"/>
      <c r="F346" s="202" t="s">
        <v>699</v>
      </c>
      <c r="G346" s="184"/>
      <c r="H346" s="184"/>
      <c r="I346" s="157"/>
      <c r="J346" s="184"/>
      <c r="K346" s="31"/>
      <c r="L346" s="32"/>
      <c r="M346" s="158"/>
      <c r="N346" s="159"/>
      <c r="O346" s="57"/>
      <c r="P346" s="57"/>
      <c r="Q346" s="57"/>
      <c r="R346" s="57"/>
      <c r="S346" s="57"/>
      <c r="T346" s="58"/>
      <c r="U346" s="31"/>
      <c r="V346" s="31"/>
      <c r="W346" s="31"/>
      <c r="X346" s="31"/>
      <c r="Y346" s="31"/>
      <c r="Z346" s="31"/>
      <c r="AA346" s="31"/>
      <c r="AB346" s="31"/>
      <c r="AC346" s="31"/>
      <c r="AD346" s="31"/>
      <c r="AE346" s="31"/>
      <c r="AT346" s="15" t="s">
        <v>202</v>
      </c>
      <c r="AU346" s="15" t="s">
        <v>96</v>
      </c>
    </row>
    <row r="347" spans="2:51" s="13" customFormat="1" ht="12">
      <c r="B347" s="160"/>
      <c r="C347" s="186"/>
      <c r="D347" s="201" t="s">
        <v>257</v>
      </c>
      <c r="E347" s="203" t="s">
        <v>1</v>
      </c>
      <c r="F347" s="204" t="s">
        <v>914</v>
      </c>
      <c r="G347" s="186"/>
      <c r="H347" s="205">
        <v>5.4</v>
      </c>
      <c r="I347" s="162"/>
      <c r="J347" s="186"/>
      <c r="L347" s="160"/>
      <c r="M347" s="163"/>
      <c r="N347" s="164"/>
      <c r="O347" s="164"/>
      <c r="P347" s="164"/>
      <c r="Q347" s="164"/>
      <c r="R347" s="164"/>
      <c r="S347" s="164"/>
      <c r="T347" s="165"/>
      <c r="AT347" s="161" t="s">
        <v>257</v>
      </c>
      <c r="AU347" s="161" t="s">
        <v>96</v>
      </c>
      <c r="AV347" s="13" t="s">
        <v>96</v>
      </c>
      <c r="AW347" s="13" t="s">
        <v>40</v>
      </c>
      <c r="AX347" s="13" t="s">
        <v>93</v>
      </c>
      <c r="AY347" s="161" t="s">
        <v>195</v>
      </c>
    </row>
    <row r="348" spans="1:65" s="2" customFormat="1" ht="16.5" customHeight="1">
      <c r="A348" s="31"/>
      <c r="B348" s="148"/>
      <c r="C348" s="196" t="s">
        <v>645</v>
      </c>
      <c r="D348" s="196" t="s">
        <v>196</v>
      </c>
      <c r="E348" s="197" t="s">
        <v>701</v>
      </c>
      <c r="F348" s="198" t="s">
        <v>702</v>
      </c>
      <c r="G348" s="199" t="s">
        <v>296</v>
      </c>
      <c r="H348" s="200">
        <v>8.1</v>
      </c>
      <c r="I348" s="149"/>
      <c r="J348" s="183">
        <f>ROUND(I348*H348,2)</f>
        <v>0</v>
      </c>
      <c r="K348" s="150"/>
      <c r="L348" s="32"/>
      <c r="M348" s="151" t="s">
        <v>1</v>
      </c>
      <c r="N348" s="152" t="s">
        <v>50</v>
      </c>
      <c r="O348" s="57"/>
      <c r="P348" s="153">
        <f>O348*H348</f>
        <v>0</v>
      </c>
      <c r="Q348" s="153">
        <v>0</v>
      </c>
      <c r="R348" s="153">
        <f>Q348*H348</f>
        <v>0</v>
      </c>
      <c r="S348" s="153">
        <v>0.01</v>
      </c>
      <c r="T348" s="154">
        <f>S348*H348</f>
        <v>0.081</v>
      </c>
      <c r="U348" s="31"/>
      <c r="V348" s="31"/>
      <c r="W348" s="31"/>
      <c r="X348" s="31"/>
      <c r="Y348" s="31"/>
      <c r="Z348" s="31"/>
      <c r="AA348" s="31"/>
      <c r="AB348" s="31"/>
      <c r="AC348" s="31"/>
      <c r="AD348" s="31"/>
      <c r="AE348" s="31"/>
      <c r="AR348" s="155" t="s">
        <v>208</v>
      </c>
      <c r="AT348" s="155" t="s">
        <v>196</v>
      </c>
      <c r="AU348" s="155" t="s">
        <v>96</v>
      </c>
      <c r="AY348" s="15" t="s">
        <v>195</v>
      </c>
      <c r="BE348" s="156">
        <f>IF(N348="základní",J348,0)</f>
        <v>0</v>
      </c>
      <c r="BF348" s="156">
        <f>IF(N348="snížená",J348,0)</f>
        <v>0</v>
      </c>
      <c r="BG348" s="156">
        <f>IF(N348="zákl. přenesená",J348,0)</f>
        <v>0</v>
      </c>
      <c r="BH348" s="156">
        <f>IF(N348="sníž. přenesená",J348,0)</f>
        <v>0</v>
      </c>
      <c r="BI348" s="156">
        <f>IF(N348="nulová",J348,0)</f>
        <v>0</v>
      </c>
      <c r="BJ348" s="15" t="s">
        <v>93</v>
      </c>
      <c r="BK348" s="156">
        <f>ROUND(I348*H348,2)</f>
        <v>0</v>
      </c>
      <c r="BL348" s="15" t="s">
        <v>208</v>
      </c>
      <c r="BM348" s="155" t="s">
        <v>703</v>
      </c>
    </row>
    <row r="349" spans="1:47" s="2" customFormat="1" ht="19.5">
      <c r="A349" s="31"/>
      <c r="B349" s="32"/>
      <c r="C349" s="184"/>
      <c r="D349" s="201" t="s">
        <v>202</v>
      </c>
      <c r="E349" s="184"/>
      <c r="F349" s="202" t="s">
        <v>704</v>
      </c>
      <c r="G349" s="184"/>
      <c r="H349" s="184"/>
      <c r="I349" s="157"/>
      <c r="J349" s="184"/>
      <c r="K349" s="31"/>
      <c r="L349" s="32"/>
      <c r="M349" s="158"/>
      <c r="N349" s="159"/>
      <c r="O349" s="57"/>
      <c r="P349" s="57"/>
      <c r="Q349" s="57"/>
      <c r="R349" s="57"/>
      <c r="S349" s="57"/>
      <c r="T349" s="58"/>
      <c r="U349" s="31"/>
      <c r="V349" s="31"/>
      <c r="W349" s="31"/>
      <c r="X349" s="31"/>
      <c r="Y349" s="31"/>
      <c r="Z349" s="31"/>
      <c r="AA349" s="31"/>
      <c r="AB349" s="31"/>
      <c r="AC349" s="31"/>
      <c r="AD349" s="31"/>
      <c r="AE349" s="31"/>
      <c r="AT349" s="15" t="s">
        <v>202</v>
      </c>
      <c r="AU349" s="15" t="s">
        <v>96</v>
      </c>
    </row>
    <row r="350" spans="2:51" s="13" customFormat="1" ht="12">
      <c r="B350" s="160"/>
      <c r="C350" s="186"/>
      <c r="D350" s="201" t="s">
        <v>257</v>
      </c>
      <c r="E350" s="203" t="s">
        <v>1</v>
      </c>
      <c r="F350" s="204" t="s">
        <v>928</v>
      </c>
      <c r="G350" s="186"/>
      <c r="H350" s="205">
        <v>8.1</v>
      </c>
      <c r="I350" s="162"/>
      <c r="J350" s="186"/>
      <c r="L350" s="160"/>
      <c r="M350" s="163"/>
      <c r="N350" s="164"/>
      <c r="O350" s="164"/>
      <c r="P350" s="164"/>
      <c r="Q350" s="164"/>
      <c r="R350" s="164"/>
      <c r="S350" s="164"/>
      <c r="T350" s="165"/>
      <c r="AT350" s="161" t="s">
        <v>257</v>
      </c>
      <c r="AU350" s="161" t="s">
        <v>96</v>
      </c>
      <c r="AV350" s="13" t="s">
        <v>96</v>
      </c>
      <c r="AW350" s="13" t="s">
        <v>40</v>
      </c>
      <c r="AX350" s="13" t="s">
        <v>93</v>
      </c>
      <c r="AY350" s="161" t="s">
        <v>195</v>
      </c>
    </row>
    <row r="351" spans="2:63" s="12" customFormat="1" ht="20.85" customHeight="1">
      <c r="B351" s="135"/>
      <c r="C351" s="192"/>
      <c r="D351" s="193" t="s">
        <v>84</v>
      </c>
      <c r="E351" s="195" t="s">
        <v>706</v>
      </c>
      <c r="F351" s="195" t="s">
        <v>707</v>
      </c>
      <c r="G351" s="192"/>
      <c r="H351" s="192"/>
      <c r="I351" s="138"/>
      <c r="J351" s="185">
        <f>BK351</f>
        <v>0</v>
      </c>
      <c r="L351" s="135"/>
      <c r="M351" s="140"/>
      <c r="N351" s="141"/>
      <c r="O351" s="141"/>
      <c r="P351" s="142">
        <f>SUM(P352:P375)</f>
        <v>0</v>
      </c>
      <c r="Q351" s="141"/>
      <c r="R351" s="142">
        <f>SUM(R352:R375)</f>
        <v>0</v>
      </c>
      <c r="S351" s="141"/>
      <c r="T351" s="143">
        <f>SUM(T352:T375)</f>
        <v>0</v>
      </c>
      <c r="AR351" s="136" t="s">
        <v>93</v>
      </c>
      <c r="AT351" s="144" t="s">
        <v>84</v>
      </c>
      <c r="AU351" s="144" t="s">
        <v>96</v>
      </c>
      <c r="AY351" s="136" t="s">
        <v>195</v>
      </c>
      <c r="BK351" s="145">
        <f>SUM(BK352:BK375)</f>
        <v>0</v>
      </c>
    </row>
    <row r="352" spans="1:65" s="2" customFormat="1" ht="21.75" customHeight="1">
      <c r="A352" s="31"/>
      <c r="B352" s="148"/>
      <c r="C352" s="196" t="s">
        <v>650</v>
      </c>
      <c r="D352" s="196" t="s">
        <v>196</v>
      </c>
      <c r="E352" s="197" t="s">
        <v>709</v>
      </c>
      <c r="F352" s="198" t="s">
        <v>710</v>
      </c>
      <c r="G352" s="199" t="s">
        <v>312</v>
      </c>
      <c r="H352" s="200">
        <v>5.4</v>
      </c>
      <c r="I352" s="149"/>
      <c r="J352" s="183">
        <f>ROUND(I352*H352,2)</f>
        <v>0</v>
      </c>
      <c r="K352" s="150"/>
      <c r="L352" s="32"/>
      <c r="M352" s="151" t="s">
        <v>1</v>
      </c>
      <c r="N352" s="152" t="s">
        <v>50</v>
      </c>
      <c r="O352" s="57"/>
      <c r="P352" s="153">
        <f>O352*H352</f>
        <v>0</v>
      </c>
      <c r="Q352" s="153">
        <v>0</v>
      </c>
      <c r="R352" s="153">
        <f>Q352*H352</f>
        <v>0</v>
      </c>
      <c r="S352" s="153">
        <v>0</v>
      </c>
      <c r="T352" s="154">
        <f>S352*H352</f>
        <v>0</v>
      </c>
      <c r="U352" s="31"/>
      <c r="V352" s="31"/>
      <c r="W352" s="31"/>
      <c r="X352" s="31"/>
      <c r="Y352" s="31"/>
      <c r="Z352" s="31"/>
      <c r="AA352" s="31"/>
      <c r="AB352" s="31"/>
      <c r="AC352" s="31"/>
      <c r="AD352" s="31"/>
      <c r="AE352" s="31"/>
      <c r="AR352" s="155" t="s">
        <v>208</v>
      </c>
      <c r="AT352" s="155" t="s">
        <v>196</v>
      </c>
      <c r="AU352" s="155" t="s">
        <v>150</v>
      </c>
      <c r="AY352" s="15" t="s">
        <v>195</v>
      </c>
      <c r="BE352" s="156">
        <f>IF(N352="základní",J352,0)</f>
        <v>0</v>
      </c>
      <c r="BF352" s="156">
        <f>IF(N352="snížená",J352,0)</f>
        <v>0</v>
      </c>
      <c r="BG352" s="156">
        <f>IF(N352="zákl. přenesená",J352,0)</f>
        <v>0</v>
      </c>
      <c r="BH352" s="156">
        <f>IF(N352="sníž. přenesená",J352,0)</f>
        <v>0</v>
      </c>
      <c r="BI352" s="156">
        <f>IF(N352="nulová",J352,0)</f>
        <v>0</v>
      </c>
      <c r="BJ352" s="15" t="s">
        <v>93</v>
      </c>
      <c r="BK352" s="156">
        <f>ROUND(I352*H352,2)</f>
        <v>0</v>
      </c>
      <c r="BL352" s="15" t="s">
        <v>208</v>
      </c>
      <c r="BM352" s="155" t="s">
        <v>711</v>
      </c>
    </row>
    <row r="353" spans="1:47" s="2" customFormat="1" ht="19.5">
      <c r="A353" s="31"/>
      <c r="B353" s="32"/>
      <c r="C353" s="184"/>
      <c r="D353" s="201" t="s">
        <v>202</v>
      </c>
      <c r="E353" s="184"/>
      <c r="F353" s="202" t="s">
        <v>712</v>
      </c>
      <c r="G353" s="184"/>
      <c r="H353" s="184"/>
      <c r="I353" s="157"/>
      <c r="J353" s="184"/>
      <c r="K353" s="31"/>
      <c r="L353" s="32"/>
      <c r="M353" s="158"/>
      <c r="N353" s="159"/>
      <c r="O353" s="57"/>
      <c r="P353" s="57"/>
      <c r="Q353" s="57"/>
      <c r="R353" s="57"/>
      <c r="S353" s="57"/>
      <c r="T353" s="58"/>
      <c r="U353" s="31"/>
      <c r="V353" s="31"/>
      <c r="W353" s="31"/>
      <c r="X353" s="31"/>
      <c r="Y353" s="31"/>
      <c r="Z353" s="31"/>
      <c r="AA353" s="31"/>
      <c r="AB353" s="31"/>
      <c r="AC353" s="31"/>
      <c r="AD353" s="31"/>
      <c r="AE353" s="31"/>
      <c r="AT353" s="15" t="s">
        <v>202</v>
      </c>
      <c r="AU353" s="15" t="s">
        <v>150</v>
      </c>
    </row>
    <row r="354" spans="2:51" s="13" customFormat="1" ht="12">
      <c r="B354" s="160"/>
      <c r="C354" s="186"/>
      <c r="D354" s="201" t="s">
        <v>257</v>
      </c>
      <c r="E354" s="203" t="s">
        <v>1</v>
      </c>
      <c r="F354" s="204" t="s">
        <v>914</v>
      </c>
      <c r="G354" s="186"/>
      <c r="H354" s="205">
        <v>5.4</v>
      </c>
      <c r="I354" s="162"/>
      <c r="J354" s="186"/>
      <c r="L354" s="160"/>
      <c r="M354" s="163"/>
      <c r="N354" s="164"/>
      <c r="O354" s="164"/>
      <c r="P354" s="164"/>
      <c r="Q354" s="164"/>
      <c r="R354" s="164"/>
      <c r="S354" s="164"/>
      <c r="T354" s="165"/>
      <c r="AT354" s="161" t="s">
        <v>257</v>
      </c>
      <c r="AU354" s="161" t="s">
        <v>150</v>
      </c>
      <c r="AV354" s="13" t="s">
        <v>96</v>
      </c>
      <c r="AW354" s="13" t="s">
        <v>40</v>
      </c>
      <c r="AX354" s="13" t="s">
        <v>93</v>
      </c>
      <c r="AY354" s="161" t="s">
        <v>195</v>
      </c>
    </row>
    <row r="355" spans="1:65" s="2" customFormat="1" ht="24.2" customHeight="1">
      <c r="A355" s="31"/>
      <c r="B355" s="148"/>
      <c r="C355" s="196" t="s">
        <v>655</v>
      </c>
      <c r="D355" s="196" t="s">
        <v>196</v>
      </c>
      <c r="E355" s="197" t="s">
        <v>714</v>
      </c>
      <c r="F355" s="198" t="s">
        <v>715</v>
      </c>
      <c r="G355" s="199" t="s">
        <v>330</v>
      </c>
      <c r="H355" s="200">
        <v>19.215</v>
      </c>
      <c r="I355" s="149"/>
      <c r="J355" s="183">
        <f>ROUND(I355*H355,2)</f>
        <v>0</v>
      </c>
      <c r="K355" s="150"/>
      <c r="L355" s="32"/>
      <c r="M355" s="151" t="s">
        <v>1</v>
      </c>
      <c r="N355" s="152" t="s">
        <v>50</v>
      </c>
      <c r="O355" s="57"/>
      <c r="P355" s="153">
        <f>O355*H355</f>
        <v>0</v>
      </c>
      <c r="Q355" s="153">
        <v>0</v>
      </c>
      <c r="R355" s="153">
        <f>Q355*H355</f>
        <v>0</v>
      </c>
      <c r="S355" s="153">
        <v>0</v>
      </c>
      <c r="T355" s="154">
        <f>S355*H355</f>
        <v>0</v>
      </c>
      <c r="U355" s="31"/>
      <c r="V355" s="31"/>
      <c r="W355" s="31"/>
      <c r="X355" s="31"/>
      <c r="Y355" s="31"/>
      <c r="Z355" s="31"/>
      <c r="AA355" s="31"/>
      <c r="AB355" s="31"/>
      <c r="AC355" s="31"/>
      <c r="AD355" s="31"/>
      <c r="AE355" s="31"/>
      <c r="AR355" s="155" t="s">
        <v>208</v>
      </c>
      <c r="AT355" s="155" t="s">
        <v>196</v>
      </c>
      <c r="AU355" s="155" t="s">
        <v>150</v>
      </c>
      <c r="AY355" s="15" t="s">
        <v>195</v>
      </c>
      <c r="BE355" s="156">
        <f>IF(N355="základní",J355,0)</f>
        <v>0</v>
      </c>
      <c r="BF355" s="156">
        <f>IF(N355="snížená",J355,0)</f>
        <v>0</v>
      </c>
      <c r="BG355" s="156">
        <f>IF(N355="zákl. přenesená",J355,0)</f>
        <v>0</v>
      </c>
      <c r="BH355" s="156">
        <f>IF(N355="sníž. přenesená",J355,0)</f>
        <v>0</v>
      </c>
      <c r="BI355" s="156">
        <f>IF(N355="nulová",J355,0)</f>
        <v>0</v>
      </c>
      <c r="BJ355" s="15" t="s">
        <v>93</v>
      </c>
      <c r="BK355" s="156">
        <f>ROUND(I355*H355,2)</f>
        <v>0</v>
      </c>
      <c r="BL355" s="15" t="s">
        <v>208</v>
      </c>
      <c r="BM355" s="155" t="s">
        <v>716</v>
      </c>
    </row>
    <row r="356" spans="1:47" s="2" customFormat="1" ht="19.5">
      <c r="A356" s="31"/>
      <c r="B356" s="32"/>
      <c r="C356" s="184"/>
      <c r="D356" s="201" t="s">
        <v>202</v>
      </c>
      <c r="E356" s="184"/>
      <c r="F356" s="202" t="s">
        <v>717</v>
      </c>
      <c r="G356" s="184"/>
      <c r="H356" s="184"/>
      <c r="I356" s="157"/>
      <c r="J356" s="184"/>
      <c r="K356" s="31"/>
      <c r="L356" s="32"/>
      <c r="M356" s="158"/>
      <c r="N356" s="159"/>
      <c r="O356" s="57"/>
      <c r="P356" s="57"/>
      <c r="Q356" s="57"/>
      <c r="R356" s="57"/>
      <c r="S356" s="57"/>
      <c r="T356" s="58"/>
      <c r="U356" s="31"/>
      <c r="V356" s="31"/>
      <c r="W356" s="31"/>
      <c r="X356" s="31"/>
      <c r="Y356" s="31"/>
      <c r="Z356" s="31"/>
      <c r="AA356" s="31"/>
      <c r="AB356" s="31"/>
      <c r="AC356" s="31"/>
      <c r="AD356" s="31"/>
      <c r="AE356" s="31"/>
      <c r="AT356" s="15" t="s">
        <v>202</v>
      </c>
      <c r="AU356" s="15" t="s">
        <v>150</v>
      </c>
    </row>
    <row r="357" spans="2:51" s="13" customFormat="1" ht="12">
      <c r="B357" s="160"/>
      <c r="C357" s="186"/>
      <c r="D357" s="201" t="s">
        <v>257</v>
      </c>
      <c r="E357" s="203" t="s">
        <v>1</v>
      </c>
      <c r="F357" s="204" t="s">
        <v>929</v>
      </c>
      <c r="G357" s="186"/>
      <c r="H357" s="205">
        <v>1.215</v>
      </c>
      <c r="I357" s="162"/>
      <c r="J357" s="186"/>
      <c r="L357" s="160"/>
      <c r="M357" s="163"/>
      <c r="N357" s="164"/>
      <c r="O357" s="164"/>
      <c r="P357" s="164"/>
      <c r="Q357" s="164"/>
      <c r="R357" s="164"/>
      <c r="S357" s="164"/>
      <c r="T357" s="165"/>
      <c r="AT357" s="161" t="s">
        <v>257</v>
      </c>
      <c r="AU357" s="161" t="s">
        <v>150</v>
      </c>
      <c r="AV357" s="13" t="s">
        <v>96</v>
      </c>
      <c r="AW357" s="13" t="s">
        <v>40</v>
      </c>
      <c r="AX357" s="13" t="s">
        <v>85</v>
      </c>
      <c r="AY357" s="161" t="s">
        <v>195</v>
      </c>
    </row>
    <row r="358" spans="2:51" s="13" customFormat="1" ht="12">
      <c r="B358" s="160"/>
      <c r="C358" s="186"/>
      <c r="D358" s="201" t="s">
        <v>257</v>
      </c>
      <c r="E358" s="203" t="s">
        <v>1</v>
      </c>
      <c r="F358" s="204" t="s">
        <v>1012</v>
      </c>
      <c r="G358" s="186"/>
      <c r="H358" s="205">
        <v>18</v>
      </c>
      <c r="I358" s="162"/>
      <c r="J358" s="186"/>
      <c r="L358" s="160"/>
      <c r="M358" s="163"/>
      <c r="N358" s="164"/>
      <c r="O358" s="164"/>
      <c r="P358" s="164"/>
      <c r="Q358" s="164"/>
      <c r="R358" s="164"/>
      <c r="S358" s="164"/>
      <c r="T358" s="165"/>
      <c r="AT358" s="161" t="s">
        <v>257</v>
      </c>
      <c r="AU358" s="161" t="s">
        <v>150</v>
      </c>
      <c r="AV358" s="13" t="s">
        <v>96</v>
      </c>
      <c r="AW358" s="13" t="s">
        <v>40</v>
      </c>
      <c r="AX358" s="13" t="s">
        <v>85</v>
      </c>
      <c r="AY358" s="161" t="s">
        <v>195</v>
      </c>
    </row>
    <row r="359" spans="1:65" s="2" customFormat="1" ht="24.2" customHeight="1">
      <c r="A359" s="31"/>
      <c r="B359" s="148"/>
      <c r="C359" s="196" t="s">
        <v>660</v>
      </c>
      <c r="D359" s="196" t="s">
        <v>196</v>
      </c>
      <c r="E359" s="197" t="s">
        <v>721</v>
      </c>
      <c r="F359" s="198" t="s">
        <v>722</v>
      </c>
      <c r="G359" s="199" t="s">
        <v>330</v>
      </c>
      <c r="H359" s="200">
        <v>326.655</v>
      </c>
      <c r="I359" s="149"/>
      <c r="J359" s="183">
        <f>ROUND(I359*H359,2)</f>
        <v>0</v>
      </c>
      <c r="K359" s="150"/>
      <c r="L359" s="32"/>
      <c r="M359" s="151" t="s">
        <v>1</v>
      </c>
      <c r="N359" s="152" t="s">
        <v>50</v>
      </c>
      <c r="O359" s="57"/>
      <c r="P359" s="153">
        <f>O359*H359</f>
        <v>0</v>
      </c>
      <c r="Q359" s="153">
        <v>0</v>
      </c>
      <c r="R359" s="153">
        <f>Q359*H359</f>
        <v>0</v>
      </c>
      <c r="S359" s="153">
        <v>0</v>
      </c>
      <c r="T359" s="154">
        <f>S359*H359</f>
        <v>0</v>
      </c>
      <c r="U359" s="31"/>
      <c r="V359" s="31"/>
      <c r="W359" s="31"/>
      <c r="X359" s="31"/>
      <c r="Y359" s="31"/>
      <c r="Z359" s="31"/>
      <c r="AA359" s="31"/>
      <c r="AB359" s="31"/>
      <c r="AC359" s="31"/>
      <c r="AD359" s="31"/>
      <c r="AE359" s="31"/>
      <c r="AR359" s="155" t="s">
        <v>208</v>
      </c>
      <c r="AT359" s="155" t="s">
        <v>196</v>
      </c>
      <c r="AU359" s="155" t="s">
        <v>150</v>
      </c>
      <c r="AY359" s="15" t="s">
        <v>195</v>
      </c>
      <c r="BE359" s="156">
        <f>IF(N359="základní",J359,0)</f>
        <v>0</v>
      </c>
      <c r="BF359" s="156">
        <f>IF(N359="snížená",J359,0)</f>
        <v>0</v>
      </c>
      <c r="BG359" s="156">
        <f>IF(N359="zákl. přenesená",J359,0)</f>
        <v>0</v>
      </c>
      <c r="BH359" s="156">
        <f>IF(N359="sníž. přenesená",J359,0)</f>
        <v>0</v>
      </c>
      <c r="BI359" s="156">
        <f>IF(N359="nulová",J359,0)</f>
        <v>0</v>
      </c>
      <c r="BJ359" s="15" t="s">
        <v>93</v>
      </c>
      <c r="BK359" s="156">
        <f>ROUND(I359*H359,2)</f>
        <v>0</v>
      </c>
      <c r="BL359" s="15" t="s">
        <v>208</v>
      </c>
      <c r="BM359" s="155" t="s">
        <v>723</v>
      </c>
    </row>
    <row r="360" spans="1:47" s="2" customFormat="1" ht="19.5">
      <c r="A360" s="31"/>
      <c r="B360" s="32"/>
      <c r="C360" s="184"/>
      <c r="D360" s="201" t="s">
        <v>202</v>
      </c>
      <c r="E360" s="184"/>
      <c r="F360" s="202" t="s">
        <v>722</v>
      </c>
      <c r="G360" s="184"/>
      <c r="H360" s="184"/>
      <c r="I360" s="157"/>
      <c r="J360" s="184"/>
      <c r="K360" s="31"/>
      <c r="L360" s="32"/>
      <c r="M360" s="158"/>
      <c r="N360" s="159"/>
      <c r="O360" s="57"/>
      <c r="P360" s="57"/>
      <c r="Q360" s="57"/>
      <c r="R360" s="57"/>
      <c r="S360" s="57"/>
      <c r="T360" s="58"/>
      <c r="U360" s="31"/>
      <c r="V360" s="31"/>
      <c r="W360" s="31"/>
      <c r="X360" s="31"/>
      <c r="Y360" s="31"/>
      <c r="Z360" s="31"/>
      <c r="AA360" s="31"/>
      <c r="AB360" s="31"/>
      <c r="AC360" s="31"/>
      <c r="AD360" s="31"/>
      <c r="AE360" s="31"/>
      <c r="AT360" s="15" t="s">
        <v>202</v>
      </c>
      <c r="AU360" s="15" t="s">
        <v>150</v>
      </c>
    </row>
    <row r="361" spans="2:51" s="13" customFormat="1" ht="12">
      <c r="B361" s="160"/>
      <c r="C361" s="186"/>
      <c r="D361" s="201" t="s">
        <v>257</v>
      </c>
      <c r="E361" s="203" t="s">
        <v>1</v>
      </c>
      <c r="F361" s="204" t="s">
        <v>1013</v>
      </c>
      <c r="G361" s="186"/>
      <c r="H361" s="205">
        <v>326.655</v>
      </c>
      <c r="I361" s="162"/>
      <c r="J361" s="186"/>
      <c r="L361" s="160"/>
      <c r="M361" s="163"/>
      <c r="N361" s="164"/>
      <c r="O361" s="164"/>
      <c r="P361" s="164"/>
      <c r="Q361" s="164"/>
      <c r="R361" s="164"/>
      <c r="S361" s="164"/>
      <c r="T361" s="165"/>
      <c r="AT361" s="161" t="s">
        <v>257</v>
      </c>
      <c r="AU361" s="161" t="s">
        <v>150</v>
      </c>
      <c r="AV361" s="13" t="s">
        <v>96</v>
      </c>
      <c r="AW361" s="13" t="s">
        <v>40</v>
      </c>
      <c r="AX361" s="13" t="s">
        <v>85</v>
      </c>
      <c r="AY361" s="161" t="s">
        <v>195</v>
      </c>
    </row>
    <row r="362" spans="1:65" s="2" customFormat="1" ht="24.2" customHeight="1">
      <c r="A362" s="31"/>
      <c r="B362" s="148"/>
      <c r="C362" s="196" t="s">
        <v>664</v>
      </c>
      <c r="D362" s="196" t="s">
        <v>196</v>
      </c>
      <c r="E362" s="197" t="s">
        <v>726</v>
      </c>
      <c r="F362" s="198" t="s">
        <v>727</v>
      </c>
      <c r="G362" s="199" t="s">
        <v>330</v>
      </c>
      <c r="H362" s="200">
        <v>19.215</v>
      </c>
      <c r="I362" s="149"/>
      <c r="J362" s="183">
        <f>ROUND(I362*H362,2)</f>
        <v>0</v>
      </c>
      <c r="K362" s="150"/>
      <c r="L362" s="32"/>
      <c r="M362" s="151" t="s">
        <v>1</v>
      </c>
      <c r="N362" s="152" t="s">
        <v>50</v>
      </c>
      <c r="O362" s="57"/>
      <c r="P362" s="153">
        <f>O362*H362</f>
        <v>0</v>
      </c>
      <c r="Q362" s="153">
        <v>0</v>
      </c>
      <c r="R362" s="153">
        <f>Q362*H362</f>
        <v>0</v>
      </c>
      <c r="S362" s="153">
        <v>0</v>
      </c>
      <c r="T362" s="154">
        <f>S362*H362</f>
        <v>0</v>
      </c>
      <c r="U362" s="31"/>
      <c r="V362" s="31"/>
      <c r="W362" s="31"/>
      <c r="X362" s="31"/>
      <c r="Y362" s="31"/>
      <c r="Z362" s="31"/>
      <c r="AA362" s="31"/>
      <c r="AB362" s="31"/>
      <c r="AC362" s="31"/>
      <c r="AD362" s="31"/>
      <c r="AE362" s="31"/>
      <c r="AR362" s="155" t="s">
        <v>208</v>
      </c>
      <c r="AT362" s="155" t="s">
        <v>196</v>
      </c>
      <c r="AU362" s="155" t="s">
        <v>150</v>
      </c>
      <c r="AY362" s="15" t="s">
        <v>195</v>
      </c>
      <c r="BE362" s="156">
        <f>IF(N362="základní",J362,0)</f>
        <v>0</v>
      </c>
      <c r="BF362" s="156">
        <f>IF(N362="snížená",J362,0)</f>
        <v>0</v>
      </c>
      <c r="BG362" s="156">
        <f>IF(N362="zákl. přenesená",J362,0)</f>
        <v>0</v>
      </c>
      <c r="BH362" s="156">
        <f>IF(N362="sníž. přenesená",J362,0)</f>
        <v>0</v>
      </c>
      <c r="BI362" s="156">
        <f>IF(N362="nulová",J362,0)</f>
        <v>0</v>
      </c>
      <c r="BJ362" s="15" t="s">
        <v>93</v>
      </c>
      <c r="BK362" s="156">
        <f>ROUND(I362*H362,2)</f>
        <v>0</v>
      </c>
      <c r="BL362" s="15" t="s">
        <v>208</v>
      </c>
      <c r="BM362" s="155" t="s">
        <v>728</v>
      </c>
    </row>
    <row r="363" spans="1:47" s="2" customFormat="1" ht="19.5">
      <c r="A363" s="31"/>
      <c r="B363" s="32"/>
      <c r="C363" s="184"/>
      <c r="D363" s="201" t="s">
        <v>202</v>
      </c>
      <c r="E363" s="184"/>
      <c r="F363" s="202" t="s">
        <v>729</v>
      </c>
      <c r="G363" s="184"/>
      <c r="H363" s="184"/>
      <c r="I363" s="157"/>
      <c r="J363" s="184"/>
      <c r="K363" s="31"/>
      <c r="L363" s="32"/>
      <c r="M363" s="158"/>
      <c r="N363" s="159"/>
      <c r="O363" s="57"/>
      <c r="P363" s="57"/>
      <c r="Q363" s="57"/>
      <c r="R363" s="57"/>
      <c r="S363" s="57"/>
      <c r="T363" s="58"/>
      <c r="U363" s="31"/>
      <c r="V363" s="31"/>
      <c r="W363" s="31"/>
      <c r="X363" s="31"/>
      <c r="Y363" s="31"/>
      <c r="Z363" s="31"/>
      <c r="AA363" s="31"/>
      <c r="AB363" s="31"/>
      <c r="AC363" s="31"/>
      <c r="AD363" s="31"/>
      <c r="AE363" s="31"/>
      <c r="AT363" s="15" t="s">
        <v>202</v>
      </c>
      <c r="AU363" s="15" t="s">
        <v>150</v>
      </c>
    </row>
    <row r="364" spans="2:51" s="13" customFormat="1" ht="12">
      <c r="B364" s="160"/>
      <c r="C364" s="186"/>
      <c r="D364" s="201" t="s">
        <v>257</v>
      </c>
      <c r="E364" s="203" t="s">
        <v>1</v>
      </c>
      <c r="F364" s="204" t="s">
        <v>929</v>
      </c>
      <c r="G364" s="186"/>
      <c r="H364" s="205">
        <v>1.215</v>
      </c>
      <c r="I364" s="162"/>
      <c r="J364" s="186"/>
      <c r="L364" s="160"/>
      <c r="M364" s="163"/>
      <c r="N364" s="164"/>
      <c r="O364" s="164"/>
      <c r="P364" s="164"/>
      <c r="Q364" s="164"/>
      <c r="R364" s="164"/>
      <c r="S364" s="164"/>
      <c r="T364" s="165"/>
      <c r="AT364" s="161" t="s">
        <v>257</v>
      </c>
      <c r="AU364" s="161" t="s">
        <v>150</v>
      </c>
      <c r="AV364" s="13" t="s">
        <v>96</v>
      </c>
      <c r="AW364" s="13" t="s">
        <v>40</v>
      </c>
      <c r="AX364" s="13" t="s">
        <v>85</v>
      </c>
      <c r="AY364" s="161" t="s">
        <v>195</v>
      </c>
    </row>
    <row r="365" spans="2:51" s="13" customFormat="1" ht="12">
      <c r="B365" s="160"/>
      <c r="C365" s="186"/>
      <c r="D365" s="201" t="s">
        <v>257</v>
      </c>
      <c r="E365" s="203" t="s">
        <v>1</v>
      </c>
      <c r="F365" s="204" t="s">
        <v>1012</v>
      </c>
      <c r="G365" s="186"/>
      <c r="H365" s="205">
        <v>18</v>
      </c>
      <c r="I365" s="162"/>
      <c r="J365" s="186"/>
      <c r="L365" s="160"/>
      <c r="M365" s="163"/>
      <c r="N365" s="164"/>
      <c r="O365" s="164"/>
      <c r="P365" s="164"/>
      <c r="Q365" s="164"/>
      <c r="R365" s="164"/>
      <c r="S365" s="164"/>
      <c r="T365" s="165"/>
      <c r="AT365" s="161" t="s">
        <v>257</v>
      </c>
      <c r="AU365" s="161" t="s">
        <v>150</v>
      </c>
      <c r="AV365" s="13" t="s">
        <v>96</v>
      </c>
      <c r="AW365" s="13" t="s">
        <v>40</v>
      </c>
      <c r="AX365" s="13" t="s">
        <v>85</v>
      </c>
      <c r="AY365" s="161" t="s">
        <v>195</v>
      </c>
    </row>
    <row r="366" spans="1:65" s="2" customFormat="1" ht="33" customHeight="1">
      <c r="A366" s="31"/>
      <c r="B366" s="148"/>
      <c r="C366" s="196" t="s">
        <v>668</v>
      </c>
      <c r="D366" s="196" t="s">
        <v>196</v>
      </c>
      <c r="E366" s="197" t="s">
        <v>731</v>
      </c>
      <c r="F366" s="198" t="s">
        <v>732</v>
      </c>
      <c r="G366" s="199" t="s">
        <v>330</v>
      </c>
      <c r="H366" s="200">
        <v>19.215</v>
      </c>
      <c r="I366" s="149"/>
      <c r="J366" s="183">
        <f>ROUND(I366*H366,2)</f>
        <v>0</v>
      </c>
      <c r="K366" s="150"/>
      <c r="L366" s="32"/>
      <c r="M366" s="151" t="s">
        <v>1</v>
      </c>
      <c r="N366" s="152" t="s">
        <v>50</v>
      </c>
      <c r="O366" s="57"/>
      <c r="P366" s="153">
        <f>O366*H366</f>
        <v>0</v>
      </c>
      <c r="Q366" s="153">
        <v>0</v>
      </c>
      <c r="R366" s="153">
        <f>Q366*H366</f>
        <v>0</v>
      </c>
      <c r="S366" s="153">
        <v>0</v>
      </c>
      <c r="T366" s="154">
        <f>S366*H366</f>
        <v>0</v>
      </c>
      <c r="U366" s="31"/>
      <c r="V366" s="31"/>
      <c r="W366" s="31"/>
      <c r="X366" s="31"/>
      <c r="Y366" s="31"/>
      <c r="Z366" s="31"/>
      <c r="AA366" s="31"/>
      <c r="AB366" s="31"/>
      <c r="AC366" s="31"/>
      <c r="AD366" s="31"/>
      <c r="AE366" s="31"/>
      <c r="AR366" s="155" t="s">
        <v>208</v>
      </c>
      <c r="AT366" s="155" t="s">
        <v>196</v>
      </c>
      <c r="AU366" s="155" t="s">
        <v>150</v>
      </c>
      <c r="AY366" s="15" t="s">
        <v>195</v>
      </c>
      <c r="BE366" s="156">
        <f>IF(N366="základní",J366,0)</f>
        <v>0</v>
      </c>
      <c r="BF366" s="156">
        <f>IF(N366="snížená",J366,0)</f>
        <v>0</v>
      </c>
      <c r="BG366" s="156">
        <f>IF(N366="zákl. přenesená",J366,0)</f>
        <v>0</v>
      </c>
      <c r="BH366" s="156">
        <f>IF(N366="sníž. přenesená",J366,0)</f>
        <v>0</v>
      </c>
      <c r="BI366" s="156">
        <f>IF(N366="nulová",J366,0)</f>
        <v>0</v>
      </c>
      <c r="BJ366" s="15" t="s">
        <v>93</v>
      </c>
      <c r="BK366" s="156">
        <f>ROUND(I366*H366,2)</f>
        <v>0</v>
      </c>
      <c r="BL366" s="15" t="s">
        <v>208</v>
      </c>
      <c r="BM366" s="155" t="s">
        <v>733</v>
      </c>
    </row>
    <row r="367" spans="1:47" s="2" customFormat="1" ht="29.25">
      <c r="A367" s="31"/>
      <c r="B367" s="32"/>
      <c r="C367" s="184"/>
      <c r="D367" s="201" t="s">
        <v>202</v>
      </c>
      <c r="E367" s="184"/>
      <c r="F367" s="202" t="s">
        <v>734</v>
      </c>
      <c r="G367" s="184"/>
      <c r="H367" s="184"/>
      <c r="I367" s="157"/>
      <c r="J367" s="184"/>
      <c r="K367" s="31"/>
      <c r="L367" s="32"/>
      <c r="M367" s="158"/>
      <c r="N367" s="159"/>
      <c r="O367" s="57"/>
      <c r="P367" s="57"/>
      <c r="Q367" s="57"/>
      <c r="R367" s="57"/>
      <c r="S367" s="57"/>
      <c r="T367" s="58"/>
      <c r="U367" s="31"/>
      <c r="V367" s="31"/>
      <c r="W367" s="31"/>
      <c r="X367" s="31"/>
      <c r="Y367" s="31"/>
      <c r="Z367" s="31"/>
      <c r="AA367" s="31"/>
      <c r="AB367" s="31"/>
      <c r="AC367" s="31"/>
      <c r="AD367" s="31"/>
      <c r="AE367" s="31"/>
      <c r="AT367" s="15" t="s">
        <v>202</v>
      </c>
      <c r="AU367" s="15" t="s">
        <v>150</v>
      </c>
    </row>
    <row r="368" spans="2:51" s="13" customFormat="1" ht="12">
      <c r="B368" s="160"/>
      <c r="C368" s="186"/>
      <c r="D368" s="201" t="s">
        <v>257</v>
      </c>
      <c r="E368" s="203" t="s">
        <v>1</v>
      </c>
      <c r="F368" s="204" t="s">
        <v>929</v>
      </c>
      <c r="G368" s="186"/>
      <c r="H368" s="205">
        <v>1.215</v>
      </c>
      <c r="I368" s="162"/>
      <c r="J368" s="186"/>
      <c r="L368" s="160"/>
      <c r="M368" s="163"/>
      <c r="N368" s="164"/>
      <c r="O368" s="164"/>
      <c r="P368" s="164"/>
      <c r="Q368" s="164"/>
      <c r="R368" s="164"/>
      <c r="S368" s="164"/>
      <c r="T368" s="165"/>
      <c r="AT368" s="161" t="s">
        <v>257</v>
      </c>
      <c r="AU368" s="161" t="s">
        <v>150</v>
      </c>
      <c r="AV368" s="13" t="s">
        <v>96</v>
      </c>
      <c r="AW368" s="13" t="s">
        <v>40</v>
      </c>
      <c r="AX368" s="13" t="s">
        <v>85</v>
      </c>
      <c r="AY368" s="161" t="s">
        <v>195</v>
      </c>
    </row>
    <row r="369" spans="2:51" s="13" customFormat="1" ht="12">
      <c r="B369" s="160"/>
      <c r="C369" s="186"/>
      <c r="D369" s="201" t="s">
        <v>257</v>
      </c>
      <c r="E369" s="203" t="s">
        <v>1</v>
      </c>
      <c r="F369" s="204" t="s">
        <v>1012</v>
      </c>
      <c r="G369" s="186"/>
      <c r="H369" s="205">
        <v>18</v>
      </c>
      <c r="I369" s="162"/>
      <c r="J369" s="186"/>
      <c r="L369" s="160"/>
      <c r="M369" s="163"/>
      <c r="N369" s="164"/>
      <c r="O369" s="164"/>
      <c r="P369" s="164"/>
      <c r="Q369" s="164"/>
      <c r="R369" s="164"/>
      <c r="S369" s="164"/>
      <c r="T369" s="165"/>
      <c r="AT369" s="161" t="s">
        <v>257</v>
      </c>
      <c r="AU369" s="161" t="s">
        <v>150</v>
      </c>
      <c r="AV369" s="13" t="s">
        <v>96</v>
      </c>
      <c r="AW369" s="13" t="s">
        <v>40</v>
      </c>
      <c r="AX369" s="13" t="s">
        <v>85</v>
      </c>
      <c r="AY369" s="161" t="s">
        <v>195</v>
      </c>
    </row>
    <row r="370" spans="1:65" s="2" customFormat="1" ht="24.2" customHeight="1">
      <c r="A370" s="31"/>
      <c r="B370" s="148"/>
      <c r="C370" s="196" t="s">
        <v>673</v>
      </c>
      <c r="D370" s="196" t="s">
        <v>196</v>
      </c>
      <c r="E370" s="197" t="s">
        <v>736</v>
      </c>
      <c r="F370" s="198" t="s">
        <v>737</v>
      </c>
      <c r="G370" s="199" t="s">
        <v>330</v>
      </c>
      <c r="H370" s="200">
        <v>6</v>
      </c>
      <c r="I370" s="149"/>
      <c r="J370" s="183">
        <f>ROUND(I370*H370,2)</f>
        <v>0</v>
      </c>
      <c r="K370" s="150"/>
      <c r="L370" s="32"/>
      <c r="M370" s="151" t="s">
        <v>1</v>
      </c>
      <c r="N370" s="152" t="s">
        <v>50</v>
      </c>
      <c r="O370" s="57"/>
      <c r="P370" s="153">
        <f>O370*H370</f>
        <v>0</v>
      </c>
      <c r="Q370" s="153">
        <v>0</v>
      </c>
      <c r="R370" s="153">
        <f>Q370*H370</f>
        <v>0</v>
      </c>
      <c r="S370" s="153">
        <v>0</v>
      </c>
      <c r="T370" s="154">
        <f>S370*H370</f>
        <v>0</v>
      </c>
      <c r="U370" s="31"/>
      <c r="V370" s="31"/>
      <c r="W370" s="31"/>
      <c r="X370" s="31"/>
      <c r="Y370" s="31"/>
      <c r="Z370" s="31"/>
      <c r="AA370" s="31"/>
      <c r="AB370" s="31"/>
      <c r="AC370" s="31"/>
      <c r="AD370" s="31"/>
      <c r="AE370" s="31"/>
      <c r="AR370" s="155" t="s">
        <v>208</v>
      </c>
      <c r="AT370" s="155" t="s">
        <v>196</v>
      </c>
      <c r="AU370" s="155" t="s">
        <v>150</v>
      </c>
      <c r="AY370" s="15" t="s">
        <v>195</v>
      </c>
      <c r="BE370" s="156">
        <f>IF(N370="základní",J370,0)</f>
        <v>0</v>
      </c>
      <c r="BF370" s="156">
        <f>IF(N370="snížená",J370,0)</f>
        <v>0</v>
      </c>
      <c r="BG370" s="156">
        <f>IF(N370="zákl. přenesená",J370,0)</f>
        <v>0</v>
      </c>
      <c r="BH370" s="156">
        <f>IF(N370="sníž. přenesená",J370,0)</f>
        <v>0</v>
      </c>
      <c r="BI370" s="156">
        <f>IF(N370="nulová",J370,0)</f>
        <v>0</v>
      </c>
      <c r="BJ370" s="15" t="s">
        <v>93</v>
      </c>
      <c r="BK370" s="156">
        <f>ROUND(I370*H370,2)</f>
        <v>0</v>
      </c>
      <c r="BL370" s="15" t="s">
        <v>208</v>
      </c>
      <c r="BM370" s="155" t="s">
        <v>738</v>
      </c>
    </row>
    <row r="371" spans="1:47" s="2" customFormat="1" ht="29.25">
      <c r="A371" s="31"/>
      <c r="B371" s="32"/>
      <c r="C371" s="184"/>
      <c r="D371" s="201" t="s">
        <v>202</v>
      </c>
      <c r="E371" s="184"/>
      <c r="F371" s="202" t="s">
        <v>739</v>
      </c>
      <c r="G371" s="184"/>
      <c r="H371" s="184"/>
      <c r="I371" s="157"/>
      <c r="J371" s="184"/>
      <c r="K371" s="31"/>
      <c r="L371" s="32"/>
      <c r="M371" s="158"/>
      <c r="N371" s="159"/>
      <c r="O371" s="57"/>
      <c r="P371" s="57"/>
      <c r="Q371" s="57"/>
      <c r="R371" s="57"/>
      <c r="S371" s="57"/>
      <c r="T371" s="58"/>
      <c r="U371" s="31"/>
      <c r="V371" s="31"/>
      <c r="W371" s="31"/>
      <c r="X371" s="31"/>
      <c r="Y371" s="31"/>
      <c r="Z371" s="31"/>
      <c r="AA371" s="31"/>
      <c r="AB371" s="31"/>
      <c r="AC371" s="31"/>
      <c r="AD371" s="31"/>
      <c r="AE371" s="31"/>
      <c r="AT371" s="15" t="s">
        <v>202</v>
      </c>
      <c r="AU371" s="15" t="s">
        <v>150</v>
      </c>
    </row>
    <row r="372" spans="2:51" s="13" customFormat="1" ht="12">
      <c r="B372" s="160"/>
      <c r="C372" s="186"/>
      <c r="D372" s="201" t="s">
        <v>257</v>
      </c>
      <c r="E372" s="203" t="s">
        <v>1</v>
      </c>
      <c r="F372" s="204" t="s">
        <v>932</v>
      </c>
      <c r="G372" s="186"/>
      <c r="H372" s="205">
        <v>6</v>
      </c>
      <c r="I372" s="162"/>
      <c r="J372" s="186"/>
      <c r="L372" s="160"/>
      <c r="M372" s="163"/>
      <c r="N372" s="164"/>
      <c r="O372" s="164"/>
      <c r="P372" s="164"/>
      <c r="Q372" s="164"/>
      <c r="R372" s="164"/>
      <c r="S372" s="164"/>
      <c r="T372" s="165"/>
      <c r="AT372" s="161" t="s">
        <v>257</v>
      </c>
      <c r="AU372" s="161" t="s">
        <v>150</v>
      </c>
      <c r="AV372" s="13" t="s">
        <v>96</v>
      </c>
      <c r="AW372" s="13" t="s">
        <v>40</v>
      </c>
      <c r="AX372" s="13" t="s">
        <v>93</v>
      </c>
      <c r="AY372" s="161" t="s">
        <v>195</v>
      </c>
    </row>
    <row r="373" spans="1:65" s="2" customFormat="1" ht="24.2" customHeight="1">
      <c r="A373" s="31"/>
      <c r="B373" s="148"/>
      <c r="C373" s="196" t="s">
        <v>678</v>
      </c>
      <c r="D373" s="196" t="s">
        <v>196</v>
      </c>
      <c r="E373" s="197" t="s">
        <v>742</v>
      </c>
      <c r="F373" s="198" t="s">
        <v>743</v>
      </c>
      <c r="G373" s="199" t="s">
        <v>330</v>
      </c>
      <c r="H373" s="200">
        <v>1.6</v>
      </c>
      <c r="I373" s="149"/>
      <c r="J373" s="183">
        <f>ROUND(I373*H373,2)</f>
        <v>0</v>
      </c>
      <c r="K373" s="150"/>
      <c r="L373" s="32"/>
      <c r="M373" s="151" t="s">
        <v>1</v>
      </c>
      <c r="N373" s="152" t="s">
        <v>50</v>
      </c>
      <c r="O373" s="57"/>
      <c r="P373" s="153">
        <f>O373*H373</f>
        <v>0</v>
      </c>
      <c r="Q373" s="153">
        <v>0</v>
      </c>
      <c r="R373" s="153">
        <f>Q373*H373</f>
        <v>0</v>
      </c>
      <c r="S373" s="153">
        <v>0</v>
      </c>
      <c r="T373" s="154">
        <f>S373*H373</f>
        <v>0</v>
      </c>
      <c r="U373" s="31"/>
      <c r="V373" s="31"/>
      <c r="W373" s="31"/>
      <c r="X373" s="31"/>
      <c r="Y373" s="31"/>
      <c r="Z373" s="31"/>
      <c r="AA373" s="31"/>
      <c r="AB373" s="31"/>
      <c r="AC373" s="31"/>
      <c r="AD373" s="31"/>
      <c r="AE373" s="31"/>
      <c r="AR373" s="155" t="s">
        <v>208</v>
      </c>
      <c r="AT373" s="155" t="s">
        <v>196</v>
      </c>
      <c r="AU373" s="155" t="s">
        <v>150</v>
      </c>
      <c r="AY373" s="15" t="s">
        <v>195</v>
      </c>
      <c r="BE373" s="156">
        <f>IF(N373="základní",J373,0)</f>
        <v>0</v>
      </c>
      <c r="BF373" s="156">
        <f>IF(N373="snížená",J373,0)</f>
        <v>0</v>
      </c>
      <c r="BG373" s="156">
        <f>IF(N373="zákl. přenesená",J373,0)</f>
        <v>0</v>
      </c>
      <c r="BH373" s="156">
        <f>IF(N373="sníž. přenesená",J373,0)</f>
        <v>0</v>
      </c>
      <c r="BI373" s="156">
        <f>IF(N373="nulová",J373,0)</f>
        <v>0</v>
      </c>
      <c r="BJ373" s="15" t="s">
        <v>93</v>
      </c>
      <c r="BK373" s="156">
        <f>ROUND(I373*H373,2)</f>
        <v>0</v>
      </c>
      <c r="BL373" s="15" t="s">
        <v>208</v>
      </c>
      <c r="BM373" s="155" t="s">
        <v>744</v>
      </c>
    </row>
    <row r="374" spans="1:47" s="2" customFormat="1" ht="29.25">
      <c r="A374" s="31"/>
      <c r="B374" s="32"/>
      <c r="C374" s="184"/>
      <c r="D374" s="201" t="s">
        <v>202</v>
      </c>
      <c r="E374" s="184"/>
      <c r="F374" s="202" t="s">
        <v>745</v>
      </c>
      <c r="G374" s="184"/>
      <c r="H374" s="184"/>
      <c r="I374" s="157"/>
      <c r="J374" s="184"/>
      <c r="K374" s="31"/>
      <c r="L374" s="32"/>
      <c r="M374" s="158"/>
      <c r="N374" s="159"/>
      <c r="O374" s="57"/>
      <c r="P374" s="57"/>
      <c r="Q374" s="57"/>
      <c r="R374" s="57"/>
      <c r="S374" s="57"/>
      <c r="T374" s="58"/>
      <c r="U374" s="31"/>
      <c r="V374" s="31"/>
      <c r="W374" s="31"/>
      <c r="X374" s="31"/>
      <c r="Y374" s="31"/>
      <c r="Z374" s="31"/>
      <c r="AA374" s="31"/>
      <c r="AB374" s="31"/>
      <c r="AC374" s="31"/>
      <c r="AD374" s="31"/>
      <c r="AE374" s="31"/>
      <c r="AT374" s="15" t="s">
        <v>202</v>
      </c>
      <c r="AU374" s="15" t="s">
        <v>150</v>
      </c>
    </row>
    <row r="375" spans="2:51" s="13" customFormat="1" ht="12">
      <c r="B375" s="160"/>
      <c r="C375" s="186"/>
      <c r="D375" s="201" t="s">
        <v>257</v>
      </c>
      <c r="E375" s="203" t="s">
        <v>1</v>
      </c>
      <c r="F375" s="204" t="s">
        <v>1014</v>
      </c>
      <c r="G375" s="186"/>
      <c r="H375" s="205">
        <v>1.6</v>
      </c>
      <c r="I375" s="162"/>
      <c r="J375" s="186"/>
      <c r="L375" s="160"/>
      <c r="M375" s="163"/>
      <c r="N375" s="164"/>
      <c r="O375" s="164"/>
      <c r="P375" s="164"/>
      <c r="Q375" s="164"/>
      <c r="R375" s="164"/>
      <c r="S375" s="164"/>
      <c r="T375" s="165"/>
      <c r="AT375" s="161" t="s">
        <v>257</v>
      </c>
      <c r="AU375" s="161" t="s">
        <v>150</v>
      </c>
      <c r="AV375" s="13" t="s">
        <v>96</v>
      </c>
      <c r="AW375" s="13" t="s">
        <v>40</v>
      </c>
      <c r="AX375" s="13" t="s">
        <v>93</v>
      </c>
      <c r="AY375" s="161" t="s">
        <v>195</v>
      </c>
    </row>
    <row r="376" spans="2:63" s="12" customFormat="1" ht="22.9" customHeight="1">
      <c r="B376" s="135"/>
      <c r="C376" s="192"/>
      <c r="D376" s="193" t="s">
        <v>84</v>
      </c>
      <c r="E376" s="195" t="s">
        <v>746</v>
      </c>
      <c r="F376" s="195" t="s">
        <v>747</v>
      </c>
      <c r="G376" s="192"/>
      <c r="H376" s="192"/>
      <c r="I376" s="138"/>
      <c r="J376" s="185">
        <f>BK376</f>
        <v>0</v>
      </c>
      <c r="L376" s="135"/>
      <c r="M376" s="140"/>
      <c r="N376" s="141"/>
      <c r="O376" s="141"/>
      <c r="P376" s="142">
        <f>SUM(P377:P382)</f>
        <v>0</v>
      </c>
      <c r="Q376" s="141"/>
      <c r="R376" s="142">
        <f>SUM(R377:R382)</f>
        <v>0</v>
      </c>
      <c r="S376" s="141"/>
      <c r="T376" s="143">
        <f>SUM(T377:T382)</f>
        <v>0</v>
      </c>
      <c r="AR376" s="136" t="s">
        <v>93</v>
      </c>
      <c r="AT376" s="144" t="s">
        <v>84</v>
      </c>
      <c r="AU376" s="144" t="s">
        <v>93</v>
      </c>
      <c r="AY376" s="136" t="s">
        <v>195</v>
      </c>
      <c r="BK376" s="145">
        <f>SUM(BK377:BK382)</f>
        <v>0</v>
      </c>
    </row>
    <row r="377" spans="1:65" s="2" customFormat="1" ht="33" customHeight="1">
      <c r="A377" s="31"/>
      <c r="B377" s="148"/>
      <c r="C377" s="196" t="s">
        <v>684</v>
      </c>
      <c r="D377" s="196" t="s">
        <v>196</v>
      </c>
      <c r="E377" s="197" t="s">
        <v>749</v>
      </c>
      <c r="F377" s="198" t="s">
        <v>750</v>
      </c>
      <c r="G377" s="199" t="s">
        <v>330</v>
      </c>
      <c r="H377" s="200">
        <v>1.215</v>
      </c>
      <c r="I377" s="149"/>
      <c r="J377" s="183">
        <f>ROUND(I377*H377,2)</f>
        <v>0</v>
      </c>
      <c r="K377" s="150"/>
      <c r="L377" s="32"/>
      <c r="M377" s="151" t="s">
        <v>1</v>
      </c>
      <c r="N377" s="152" t="s">
        <v>50</v>
      </c>
      <c r="O377" s="57"/>
      <c r="P377" s="153">
        <f>O377*H377</f>
        <v>0</v>
      </c>
      <c r="Q377" s="153">
        <v>0</v>
      </c>
      <c r="R377" s="153">
        <f>Q377*H377</f>
        <v>0</v>
      </c>
      <c r="S377" s="153">
        <v>0</v>
      </c>
      <c r="T377" s="154">
        <f>S377*H377</f>
        <v>0</v>
      </c>
      <c r="U377" s="31"/>
      <c r="V377" s="31"/>
      <c r="W377" s="31"/>
      <c r="X377" s="31"/>
      <c r="Y377" s="31"/>
      <c r="Z377" s="31"/>
      <c r="AA377" s="31"/>
      <c r="AB377" s="31"/>
      <c r="AC377" s="31"/>
      <c r="AD377" s="31"/>
      <c r="AE377" s="31"/>
      <c r="AR377" s="155" t="s">
        <v>208</v>
      </c>
      <c r="AT377" s="155" t="s">
        <v>196</v>
      </c>
      <c r="AU377" s="155" t="s">
        <v>96</v>
      </c>
      <c r="AY377" s="15" t="s">
        <v>195</v>
      </c>
      <c r="BE377" s="156">
        <f>IF(N377="základní",J377,0)</f>
        <v>0</v>
      </c>
      <c r="BF377" s="156">
        <f>IF(N377="snížená",J377,0)</f>
        <v>0</v>
      </c>
      <c r="BG377" s="156">
        <f>IF(N377="zákl. přenesená",J377,0)</f>
        <v>0</v>
      </c>
      <c r="BH377" s="156">
        <f>IF(N377="sníž. přenesená",J377,0)</f>
        <v>0</v>
      </c>
      <c r="BI377" s="156">
        <f>IF(N377="nulová",J377,0)</f>
        <v>0</v>
      </c>
      <c r="BJ377" s="15" t="s">
        <v>93</v>
      </c>
      <c r="BK377" s="156">
        <f>ROUND(I377*H377,2)</f>
        <v>0</v>
      </c>
      <c r="BL377" s="15" t="s">
        <v>208</v>
      </c>
      <c r="BM377" s="155" t="s">
        <v>751</v>
      </c>
    </row>
    <row r="378" spans="1:47" s="2" customFormat="1" ht="29.25">
      <c r="A378" s="31"/>
      <c r="B378" s="32"/>
      <c r="C378" s="184"/>
      <c r="D378" s="201" t="s">
        <v>202</v>
      </c>
      <c r="E378" s="184"/>
      <c r="F378" s="202" t="s">
        <v>752</v>
      </c>
      <c r="G378" s="184"/>
      <c r="H378" s="184"/>
      <c r="I378" s="157"/>
      <c r="J378" s="184"/>
      <c r="K378" s="31"/>
      <c r="L378" s="32"/>
      <c r="M378" s="158"/>
      <c r="N378" s="159"/>
      <c r="O378" s="57"/>
      <c r="P378" s="57"/>
      <c r="Q378" s="57"/>
      <c r="R378" s="57"/>
      <c r="S378" s="57"/>
      <c r="T378" s="58"/>
      <c r="U378" s="31"/>
      <c r="V378" s="31"/>
      <c r="W378" s="31"/>
      <c r="X378" s="31"/>
      <c r="Y378" s="31"/>
      <c r="Z378" s="31"/>
      <c r="AA378" s="31"/>
      <c r="AB378" s="31"/>
      <c r="AC378" s="31"/>
      <c r="AD378" s="31"/>
      <c r="AE378" s="31"/>
      <c r="AT378" s="15" t="s">
        <v>202</v>
      </c>
      <c r="AU378" s="15" t="s">
        <v>96</v>
      </c>
    </row>
    <row r="379" spans="2:51" s="13" customFormat="1" ht="12">
      <c r="B379" s="160"/>
      <c r="C379" s="186"/>
      <c r="D379" s="201" t="s">
        <v>257</v>
      </c>
      <c r="E379" s="203" t="s">
        <v>1</v>
      </c>
      <c r="F379" s="204" t="s">
        <v>929</v>
      </c>
      <c r="G379" s="186"/>
      <c r="H379" s="205">
        <v>1.215</v>
      </c>
      <c r="I379" s="162"/>
      <c r="J379" s="186"/>
      <c r="L379" s="160"/>
      <c r="M379" s="163"/>
      <c r="N379" s="164"/>
      <c r="O379" s="164"/>
      <c r="P379" s="164"/>
      <c r="Q379" s="164"/>
      <c r="R379" s="164"/>
      <c r="S379" s="164"/>
      <c r="T379" s="165"/>
      <c r="AT379" s="161" t="s">
        <v>257</v>
      </c>
      <c r="AU379" s="161" t="s">
        <v>96</v>
      </c>
      <c r="AV379" s="13" t="s">
        <v>96</v>
      </c>
      <c r="AW379" s="13" t="s">
        <v>40</v>
      </c>
      <c r="AX379" s="13" t="s">
        <v>93</v>
      </c>
      <c r="AY379" s="161" t="s">
        <v>195</v>
      </c>
    </row>
    <row r="380" spans="1:65" s="2" customFormat="1" ht="44.25" customHeight="1">
      <c r="A380" s="31"/>
      <c r="B380" s="148"/>
      <c r="C380" s="196" t="s">
        <v>690</v>
      </c>
      <c r="D380" s="196" t="s">
        <v>196</v>
      </c>
      <c r="E380" s="197" t="s">
        <v>754</v>
      </c>
      <c r="F380" s="198" t="s">
        <v>755</v>
      </c>
      <c r="G380" s="199" t="s">
        <v>330</v>
      </c>
      <c r="H380" s="200">
        <v>18</v>
      </c>
      <c r="I380" s="149"/>
      <c r="J380" s="183">
        <f>ROUND(I380*H380,2)</f>
        <v>0</v>
      </c>
      <c r="K380" s="150"/>
      <c r="L380" s="32"/>
      <c r="M380" s="151" t="s">
        <v>1</v>
      </c>
      <c r="N380" s="152" t="s">
        <v>50</v>
      </c>
      <c r="O380" s="57"/>
      <c r="P380" s="153">
        <f>O380*H380</f>
        <v>0</v>
      </c>
      <c r="Q380" s="153">
        <v>0</v>
      </c>
      <c r="R380" s="153">
        <f>Q380*H380</f>
        <v>0</v>
      </c>
      <c r="S380" s="153">
        <v>0</v>
      </c>
      <c r="T380" s="154">
        <f>S380*H380</f>
        <v>0</v>
      </c>
      <c r="U380" s="31"/>
      <c r="V380" s="31"/>
      <c r="W380" s="31"/>
      <c r="X380" s="31"/>
      <c r="Y380" s="31"/>
      <c r="Z380" s="31"/>
      <c r="AA380" s="31"/>
      <c r="AB380" s="31"/>
      <c r="AC380" s="31"/>
      <c r="AD380" s="31"/>
      <c r="AE380" s="31"/>
      <c r="AR380" s="155" t="s">
        <v>208</v>
      </c>
      <c r="AT380" s="155" t="s">
        <v>196</v>
      </c>
      <c r="AU380" s="155" t="s">
        <v>96</v>
      </c>
      <c r="AY380" s="15" t="s">
        <v>195</v>
      </c>
      <c r="BE380" s="156">
        <f>IF(N380="základní",J380,0)</f>
        <v>0</v>
      </c>
      <c r="BF380" s="156">
        <f>IF(N380="snížená",J380,0)</f>
        <v>0</v>
      </c>
      <c r="BG380" s="156">
        <f>IF(N380="zákl. přenesená",J380,0)</f>
        <v>0</v>
      </c>
      <c r="BH380" s="156">
        <f>IF(N380="sníž. přenesená",J380,0)</f>
        <v>0</v>
      </c>
      <c r="BI380" s="156">
        <f>IF(N380="nulová",J380,0)</f>
        <v>0</v>
      </c>
      <c r="BJ380" s="15" t="s">
        <v>93</v>
      </c>
      <c r="BK380" s="156">
        <f>ROUND(I380*H380,2)</f>
        <v>0</v>
      </c>
      <c r="BL380" s="15" t="s">
        <v>208</v>
      </c>
      <c r="BM380" s="155" t="s">
        <v>756</v>
      </c>
    </row>
    <row r="381" spans="1:47" s="2" customFormat="1" ht="29.25">
      <c r="A381" s="31"/>
      <c r="B381" s="32"/>
      <c r="C381" s="184"/>
      <c r="D381" s="201" t="s">
        <v>202</v>
      </c>
      <c r="E381" s="184"/>
      <c r="F381" s="202" t="s">
        <v>755</v>
      </c>
      <c r="G381" s="184"/>
      <c r="H381" s="184"/>
      <c r="I381" s="157"/>
      <c r="J381" s="184"/>
      <c r="K381" s="31"/>
      <c r="L381" s="32"/>
      <c r="M381" s="158"/>
      <c r="N381" s="159"/>
      <c r="O381" s="57"/>
      <c r="P381" s="57"/>
      <c r="Q381" s="57"/>
      <c r="R381" s="57"/>
      <c r="S381" s="57"/>
      <c r="T381" s="58"/>
      <c r="U381" s="31"/>
      <c r="V381" s="31"/>
      <c r="W381" s="31"/>
      <c r="X381" s="31"/>
      <c r="Y381" s="31"/>
      <c r="Z381" s="31"/>
      <c r="AA381" s="31"/>
      <c r="AB381" s="31"/>
      <c r="AC381" s="31"/>
      <c r="AD381" s="31"/>
      <c r="AE381" s="31"/>
      <c r="AT381" s="15" t="s">
        <v>202</v>
      </c>
      <c r="AU381" s="15" t="s">
        <v>96</v>
      </c>
    </row>
    <row r="382" spans="2:51" s="13" customFormat="1" ht="12">
      <c r="B382" s="160"/>
      <c r="C382" s="186"/>
      <c r="D382" s="201" t="s">
        <v>257</v>
      </c>
      <c r="E382" s="203" t="s">
        <v>1</v>
      </c>
      <c r="F382" s="204" t="s">
        <v>1012</v>
      </c>
      <c r="G382" s="186"/>
      <c r="H382" s="205">
        <v>18</v>
      </c>
      <c r="I382" s="162"/>
      <c r="J382" s="186"/>
      <c r="L382" s="160"/>
      <c r="M382" s="163"/>
      <c r="N382" s="164"/>
      <c r="O382" s="164"/>
      <c r="P382" s="164"/>
      <c r="Q382" s="164"/>
      <c r="R382" s="164"/>
      <c r="S382" s="164"/>
      <c r="T382" s="165"/>
      <c r="AT382" s="161" t="s">
        <v>257</v>
      </c>
      <c r="AU382" s="161" t="s">
        <v>96</v>
      </c>
      <c r="AV382" s="13" t="s">
        <v>96</v>
      </c>
      <c r="AW382" s="13" t="s">
        <v>40</v>
      </c>
      <c r="AX382" s="13" t="s">
        <v>93</v>
      </c>
      <c r="AY382" s="161" t="s">
        <v>195</v>
      </c>
    </row>
    <row r="383" spans="2:63" s="12" customFormat="1" ht="25.9" customHeight="1">
      <c r="B383" s="135"/>
      <c r="C383" s="192"/>
      <c r="D383" s="193" t="s">
        <v>84</v>
      </c>
      <c r="E383" s="194" t="s">
        <v>757</v>
      </c>
      <c r="F383" s="194" t="s">
        <v>758</v>
      </c>
      <c r="G383" s="192"/>
      <c r="H383" s="192"/>
      <c r="I383" s="138"/>
      <c r="J383" s="188">
        <f>BK383</f>
        <v>0</v>
      </c>
      <c r="L383" s="135"/>
      <c r="M383" s="140"/>
      <c r="N383" s="141"/>
      <c r="O383" s="141"/>
      <c r="P383" s="142">
        <f>P384</f>
        <v>0</v>
      </c>
      <c r="Q383" s="141"/>
      <c r="R383" s="142">
        <f>R384</f>
        <v>0</v>
      </c>
      <c r="S383" s="141"/>
      <c r="T383" s="143">
        <f>T384</f>
        <v>0</v>
      </c>
      <c r="AR383" s="136" t="s">
        <v>96</v>
      </c>
      <c r="AT383" s="144" t="s">
        <v>84</v>
      </c>
      <c r="AU383" s="144" t="s">
        <v>85</v>
      </c>
      <c r="AY383" s="136" t="s">
        <v>195</v>
      </c>
      <c r="BK383" s="145">
        <f>BK384</f>
        <v>0</v>
      </c>
    </row>
    <row r="384" spans="2:63" s="12" customFormat="1" ht="22.9" customHeight="1">
      <c r="B384" s="135"/>
      <c r="C384" s="192"/>
      <c r="D384" s="193" t="s">
        <v>84</v>
      </c>
      <c r="E384" s="195" t="s">
        <v>759</v>
      </c>
      <c r="F384" s="195" t="s">
        <v>760</v>
      </c>
      <c r="G384" s="192"/>
      <c r="H384" s="192"/>
      <c r="I384" s="138"/>
      <c r="J384" s="185">
        <f>BK384</f>
        <v>0</v>
      </c>
      <c r="L384" s="135"/>
      <c r="M384" s="140"/>
      <c r="N384" s="141"/>
      <c r="O384" s="141"/>
      <c r="P384" s="142">
        <f>SUM(P385:P387)</f>
        <v>0</v>
      </c>
      <c r="Q384" s="141"/>
      <c r="R384" s="142">
        <f>SUM(R385:R387)</f>
        <v>0</v>
      </c>
      <c r="S384" s="141"/>
      <c r="T384" s="143">
        <f>SUM(T385:T387)</f>
        <v>0</v>
      </c>
      <c r="AR384" s="136" t="s">
        <v>96</v>
      </c>
      <c r="AT384" s="144" t="s">
        <v>84</v>
      </c>
      <c r="AU384" s="144" t="s">
        <v>93</v>
      </c>
      <c r="AY384" s="136" t="s">
        <v>195</v>
      </c>
      <c r="BK384" s="145">
        <f>SUM(BK385:BK387)</f>
        <v>0</v>
      </c>
    </row>
    <row r="385" spans="1:65" s="2" customFormat="1" ht="24.2" customHeight="1">
      <c r="A385" s="31"/>
      <c r="B385" s="148"/>
      <c r="C385" s="196" t="s">
        <v>695</v>
      </c>
      <c r="D385" s="196" t="s">
        <v>196</v>
      </c>
      <c r="E385" s="197" t="s">
        <v>762</v>
      </c>
      <c r="F385" s="198" t="s">
        <v>763</v>
      </c>
      <c r="G385" s="199" t="s">
        <v>312</v>
      </c>
      <c r="H385" s="200">
        <v>30</v>
      </c>
      <c r="I385" s="149"/>
      <c r="J385" s="183">
        <f>ROUND(I385*H385,2)</f>
        <v>0</v>
      </c>
      <c r="K385" s="150"/>
      <c r="L385" s="32"/>
      <c r="M385" s="151" t="s">
        <v>1</v>
      </c>
      <c r="N385" s="152" t="s">
        <v>50</v>
      </c>
      <c r="O385" s="57"/>
      <c r="P385" s="153">
        <f>O385*H385</f>
        <v>0</v>
      </c>
      <c r="Q385" s="153">
        <v>0</v>
      </c>
      <c r="R385" s="153">
        <f>Q385*H385</f>
        <v>0</v>
      </c>
      <c r="S385" s="153">
        <v>0</v>
      </c>
      <c r="T385" s="154">
        <f>S385*H385</f>
        <v>0</v>
      </c>
      <c r="U385" s="31"/>
      <c r="V385" s="31"/>
      <c r="W385" s="31"/>
      <c r="X385" s="31"/>
      <c r="Y385" s="31"/>
      <c r="Z385" s="31"/>
      <c r="AA385" s="31"/>
      <c r="AB385" s="31"/>
      <c r="AC385" s="31"/>
      <c r="AD385" s="31"/>
      <c r="AE385" s="31"/>
      <c r="AR385" s="155" t="s">
        <v>269</v>
      </c>
      <c r="AT385" s="155" t="s">
        <v>196</v>
      </c>
      <c r="AU385" s="155" t="s">
        <v>96</v>
      </c>
      <c r="AY385" s="15" t="s">
        <v>195</v>
      </c>
      <c r="BE385" s="156">
        <f>IF(N385="základní",J385,0)</f>
        <v>0</v>
      </c>
      <c r="BF385" s="156">
        <f>IF(N385="snížená",J385,0)</f>
        <v>0</v>
      </c>
      <c r="BG385" s="156">
        <f>IF(N385="zákl. přenesená",J385,0)</f>
        <v>0</v>
      </c>
      <c r="BH385" s="156">
        <f>IF(N385="sníž. přenesená",J385,0)</f>
        <v>0</v>
      </c>
      <c r="BI385" s="156">
        <f>IF(N385="nulová",J385,0)</f>
        <v>0</v>
      </c>
      <c r="BJ385" s="15" t="s">
        <v>93</v>
      </c>
      <c r="BK385" s="156">
        <f>ROUND(I385*H385,2)</f>
        <v>0</v>
      </c>
      <c r="BL385" s="15" t="s">
        <v>269</v>
      </c>
      <c r="BM385" s="155" t="s">
        <v>764</v>
      </c>
    </row>
    <row r="386" spans="1:47" s="2" customFormat="1" ht="19.5">
      <c r="A386" s="31"/>
      <c r="B386" s="32"/>
      <c r="C386" s="184"/>
      <c r="D386" s="201" t="s">
        <v>202</v>
      </c>
      <c r="E386" s="184"/>
      <c r="F386" s="202" t="s">
        <v>763</v>
      </c>
      <c r="G386" s="184"/>
      <c r="H386" s="184"/>
      <c r="I386" s="157"/>
      <c r="J386" s="184"/>
      <c r="K386" s="31"/>
      <c r="L386" s="32"/>
      <c r="M386" s="158"/>
      <c r="N386" s="159"/>
      <c r="O386" s="57"/>
      <c r="P386" s="57"/>
      <c r="Q386" s="57"/>
      <c r="R386" s="57"/>
      <c r="S386" s="57"/>
      <c r="T386" s="58"/>
      <c r="U386" s="31"/>
      <c r="V386" s="31"/>
      <c r="W386" s="31"/>
      <c r="X386" s="31"/>
      <c r="Y386" s="31"/>
      <c r="Z386" s="31"/>
      <c r="AA386" s="31"/>
      <c r="AB386" s="31"/>
      <c r="AC386" s="31"/>
      <c r="AD386" s="31"/>
      <c r="AE386" s="31"/>
      <c r="AT386" s="15" t="s">
        <v>202</v>
      </c>
      <c r="AU386" s="15" t="s">
        <v>96</v>
      </c>
    </row>
    <row r="387" spans="2:51" s="13" customFormat="1" ht="12">
      <c r="B387" s="160"/>
      <c r="C387" s="186"/>
      <c r="D387" s="201" t="s">
        <v>257</v>
      </c>
      <c r="E387" s="203" t="s">
        <v>1</v>
      </c>
      <c r="F387" s="204" t="s">
        <v>339</v>
      </c>
      <c r="G387" s="186"/>
      <c r="H387" s="205">
        <v>30</v>
      </c>
      <c r="I387" s="162"/>
      <c r="J387" s="186"/>
      <c r="L387" s="160"/>
      <c r="M387" s="163"/>
      <c r="N387" s="164"/>
      <c r="O387" s="164"/>
      <c r="P387" s="164"/>
      <c r="Q387" s="164"/>
      <c r="R387" s="164"/>
      <c r="S387" s="164"/>
      <c r="T387" s="165"/>
      <c r="AT387" s="161" t="s">
        <v>257</v>
      </c>
      <c r="AU387" s="161" t="s">
        <v>96</v>
      </c>
      <c r="AV387" s="13" t="s">
        <v>96</v>
      </c>
      <c r="AW387" s="13" t="s">
        <v>40</v>
      </c>
      <c r="AX387" s="13" t="s">
        <v>93</v>
      </c>
      <c r="AY387" s="161" t="s">
        <v>195</v>
      </c>
    </row>
    <row r="388" spans="2:63" s="12" customFormat="1" ht="25.9" customHeight="1">
      <c r="B388" s="135"/>
      <c r="C388" s="192"/>
      <c r="D388" s="193" t="s">
        <v>84</v>
      </c>
      <c r="E388" s="194" t="s">
        <v>327</v>
      </c>
      <c r="F388" s="194" t="s">
        <v>765</v>
      </c>
      <c r="G388" s="192"/>
      <c r="H388" s="192"/>
      <c r="I388" s="138"/>
      <c r="J388" s="188">
        <f>BK388</f>
        <v>0</v>
      </c>
      <c r="L388" s="135"/>
      <c r="M388" s="140"/>
      <c r="N388" s="141"/>
      <c r="O388" s="141"/>
      <c r="P388" s="142">
        <f>P389+P393</f>
        <v>0</v>
      </c>
      <c r="Q388" s="141"/>
      <c r="R388" s="142">
        <f>R389+R393</f>
        <v>0.00021</v>
      </c>
      <c r="S388" s="141"/>
      <c r="T388" s="143">
        <f>T389+T393</f>
        <v>0</v>
      </c>
      <c r="AR388" s="136" t="s">
        <v>150</v>
      </c>
      <c r="AT388" s="144" t="s">
        <v>84</v>
      </c>
      <c r="AU388" s="144" t="s">
        <v>85</v>
      </c>
      <c r="AY388" s="136" t="s">
        <v>195</v>
      </c>
      <c r="BK388" s="145">
        <f>BK389+BK393</f>
        <v>0</v>
      </c>
    </row>
    <row r="389" spans="2:63" s="12" customFormat="1" ht="22.9" customHeight="1">
      <c r="B389" s="135"/>
      <c r="C389" s="192"/>
      <c r="D389" s="193" t="s">
        <v>84</v>
      </c>
      <c r="E389" s="195" t="s">
        <v>766</v>
      </c>
      <c r="F389" s="195" t="s">
        <v>767</v>
      </c>
      <c r="G389" s="192"/>
      <c r="H389" s="192"/>
      <c r="I389" s="138"/>
      <c r="J389" s="185">
        <f>BK389</f>
        <v>0</v>
      </c>
      <c r="L389" s="135"/>
      <c r="M389" s="140"/>
      <c r="N389" s="141"/>
      <c r="O389" s="141"/>
      <c r="P389" s="142">
        <f>SUM(P390:P392)</f>
        <v>0</v>
      </c>
      <c r="Q389" s="141"/>
      <c r="R389" s="142">
        <f>SUM(R390:R392)</f>
        <v>0.00021</v>
      </c>
      <c r="S389" s="141"/>
      <c r="T389" s="143">
        <f>SUM(T390:T392)</f>
        <v>0</v>
      </c>
      <c r="AR389" s="136" t="s">
        <v>150</v>
      </c>
      <c r="AT389" s="144" t="s">
        <v>84</v>
      </c>
      <c r="AU389" s="144" t="s">
        <v>93</v>
      </c>
      <c r="AY389" s="136" t="s">
        <v>195</v>
      </c>
      <c r="BK389" s="145">
        <f>SUM(BK390:BK392)</f>
        <v>0</v>
      </c>
    </row>
    <row r="390" spans="1:65" s="2" customFormat="1" ht="33" customHeight="1">
      <c r="A390" s="31"/>
      <c r="B390" s="148"/>
      <c r="C390" s="196" t="s">
        <v>700</v>
      </c>
      <c r="D390" s="196" t="s">
        <v>196</v>
      </c>
      <c r="E390" s="197" t="s">
        <v>769</v>
      </c>
      <c r="F390" s="198" t="s">
        <v>770</v>
      </c>
      <c r="G390" s="199" t="s">
        <v>658</v>
      </c>
      <c r="H390" s="200">
        <v>1</v>
      </c>
      <c r="I390" s="149"/>
      <c r="J390" s="183">
        <f>ROUND(I390*H390,2)</f>
        <v>0</v>
      </c>
      <c r="K390" s="150"/>
      <c r="L390" s="32"/>
      <c r="M390" s="151" t="s">
        <v>1</v>
      </c>
      <c r="N390" s="152" t="s">
        <v>50</v>
      </c>
      <c r="O390" s="57"/>
      <c r="P390" s="153">
        <f>O390*H390</f>
        <v>0</v>
      </c>
      <c r="Q390" s="153">
        <v>0.00021</v>
      </c>
      <c r="R390" s="153">
        <f>Q390*H390</f>
        <v>0.00021</v>
      </c>
      <c r="S390" s="153">
        <v>0</v>
      </c>
      <c r="T390" s="154">
        <f>S390*H390</f>
        <v>0</v>
      </c>
      <c r="U390" s="31"/>
      <c r="V390" s="31"/>
      <c r="W390" s="31"/>
      <c r="X390" s="31"/>
      <c r="Y390" s="31"/>
      <c r="Z390" s="31"/>
      <c r="AA390" s="31"/>
      <c r="AB390" s="31"/>
      <c r="AC390" s="31"/>
      <c r="AD390" s="31"/>
      <c r="AE390" s="31"/>
      <c r="AR390" s="155" t="s">
        <v>631</v>
      </c>
      <c r="AT390" s="155" t="s">
        <v>196</v>
      </c>
      <c r="AU390" s="155" t="s">
        <v>96</v>
      </c>
      <c r="AY390" s="15" t="s">
        <v>195</v>
      </c>
      <c r="BE390" s="156">
        <f>IF(N390="základní",J390,0)</f>
        <v>0</v>
      </c>
      <c r="BF390" s="156">
        <f>IF(N390="snížená",J390,0)</f>
        <v>0</v>
      </c>
      <c r="BG390" s="156">
        <f>IF(N390="zákl. přenesená",J390,0)</f>
        <v>0</v>
      </c>
      <c r="BH390" s="156">
        <f>IF(N390="sníž. přenesená",J390,0)</f>
        <v>0</v>
      </c>
      <c r="BI390" s="156">
        <f>IF(N390="nulová",J390,0)</f>
        <v>0</v>
      </c>
      <c r="BJ390" s="15" t="s">
        <v>93</v>
      </c>
      <c r="BK390" s="156">
        <f>ROUND(I390*H390,2)</f>
        <v>0</v>
      </c>
      <c r="BL390" s="15" t="s">
        <v>631</v>
      </c>
      <c r="BM390" s="155" t="s">
        <v>771</v>
      </c>
    </row>
    <row r="391" spans="1:47" s="2" customFormat="1" ht="19.5">
      <c r="A391" s="31"/>
      <c r="B391" s="32"/>
      <c r="C391" s="184"/>
      <c r="D391" s="201" t="s">
        <v>202</v>
      </c>
      <c r="E391" s="184"/>
      <c r="F391" s="202" t="s">
        <v>770</v>
      </c>
      <c r="G391" s="184"/>
      <c r="H391" s="184"/>
      <c r="I391" s="157"/>
      <c r="J391" s="184"/>
      <c r="K391" s="31"/>
      <c r="L391" s="32"/>
      <c r="M391" s="158"/>
      <c r="N391" s="159"/>
      <c r="O391" s="57"/>
      <c r="P391" s="57"/>
      <c r="Q391" s="57"/>
      <c r="R391" s="57"/>
      <c r="S391" s="57"/>
      <c r="T391" s="58"/>
      <c r="U391" s="31"/>
      <c r="V391" s="31"/>
      <c r="W391" s="31"/>
      <c r="X391" s="31"/>
      <c r="Y391" s="31"/>
      <c r="Z391" s="31"/>
      <c r="AA391" s="31"/>
      <c r="AB391" s="31"/>
      <c r="AC391" s="31"/>
      <c r="AD391" s="31"/>
      <c r="AE391" s="31"/>
      <c r="AT391" s="15" t="s">
        <v>202</v>
      </c>
      <c r="AU391" s="15" t="s">
        <v>96</v>
      </c>
    </row>
    <row r="392" spans="2:51" s="13" customFormat="1" ht="12">
      <c r="B392" s="160"/>
      <c r="C392" s="186"/>
      <c r="D392" s="201" t="s">
        <v>257</v>
      </c>
      <c r="E392" s="203" t="s">
        <v>1</v>
      </c>
      <c r="F392" s="204" t="s">
        <v>93</v>
      </c>
      <c r="G392" s="186"/>
      <c r="H392" s="205">
        <v>1</v>
      </c>
      <c r="I392" s="162"/>
      <c r="J392" s="186"/>
      <c r="L392" s="160"/>
      <c r="M392" s="163"/>
      <c r="N392" s="164"/>
      <c r="O392" s="164"/>
      <c r="P392" s="164"/>
      <c r="Q392" s="164"/>
      <c r="R392" s="164"/>
      <c r="S392" s="164"/>
      <c r="T392" s="165"/>
      <c r="AT392" s="161" t="s">
        <v>257</v>
      </c>
      <c r="AU392" s="161" t="s">
        <v>96</v>
      </c>
      <c r="AV392" s="13" t="s">
        <v>96</v>
      </c>
      <c r="AW392" s="13" t="s">
        <v>40</v>
      </c>
      <c r="AX392" s="13" t="s">
        <v>93</v>
      </c>
      <c r="AY392" s="161" t="s">
        <v>195</v>
      </c>
    </row>
    <row r="393" spans="2:63" s="12" customFormat="1" ht="22.9" customHeight="1">
      <c r="B393" s="135"/>
      <c r="C393" s="192"/>
      <c r="D393" s="193" t="s">
        <v>84</v>
      </c>
      <c r="E393" s="195" t="s">
        <v>772</v>
      </c>
      <c r="F393" s="195" t="s">
        <v>773</v>
      </c>
      <c r="G393" s="192"/>
      <c r="H393" s="192"/>
      <c r="I393" s="138"/>
      <c r="J393" s="185">
        <f>BK393</f>
        <v>0</v>
      </c>
      <c r="L393" s="135"/>
      <c r="M393" s="140"/>
      <c r="N393" s="141"/>
      <c r="O393" s="141"/>
      <c r="P393" s="142">
        <f>SUM(P394:P397)</f>
        <v>0</v>
      </c>
      <c r="Q393" s="141"/>
      <c r="R393" s="142">
        <f>SUM(R394:R397)</f>
        <v>0</v>
      </c>
      <c r="S393" s="141"/>
      <c r="T393" s="143">
        <f>SUM(T394:T397)</f>
        <v>0</v>
      </c>
      <c r="AR393" s="136" t="s">
        <v>150</v>
      </c>
      <c r="AT393" s="144" t="s">
        <v>84</v>
      </c>
      <c r="AU393" s="144" t="s">
        <v>93</v>
      </c>
      <c r="AY393" s="136" t="s">
        <v>195</v>
      </c>
      <c r="BK393" s="145">
        <f>SUM(BK394:BK397)</f>
        <v>0</v>
      </c>
    </row>
    <row r="394" spans="1:65" s="2" customFormat="1" ht="24.2" customHeight="1">
      <c r="A394" s="31"/>
      <c r="B394" s="148"/>
      <c r="C394" s="196" t="s">
        <v>708</v>
      </c>
      <c r="D394" s="196" t="s">
        <v>196</v>
      </c>
      <c r="E394" s="197" t="s">
        <v>775</v>
      </c>
      <c r="F394" s="198" t="s">
        <v>776</v>
      </c>
      <c r="G394" s="199" t="s">
        <v>347</v>
      </c>
      <c r="H394" s="200">
        <v>61.164</v>
      </c>
      <c r="I394" s="149"/>
      <c r="J394" s="183">
        <f>ROUND(I394*H394,2)</f>
        <v>0</v>
      </c>
      <c r="K394" s="150"/>
      <c r="L394" s="32"/>
      <c r="M394" s="151" t="s">
        <v>1</v>
      </c>
      <c r="N394" s="152" t="s">
        <v>50</v>
      </c>
      <c r="O394" s="57"/>
      <c r="P394" s="153">
        <f>O394*H394</f>
        <v>0</v>
      </c>
      <c r="Q394" s="153">
        <v>0</v>
      </c>
      <c r="R394" s="153">
        <f>Q394*H394</f>
        <v>0</v>
      </c>
      <c r="S394" s="153">
        <v>0</v>
      </c>
      <c r="T394" s="154">
        <f>S394*H394</f>
        <v>0</v>
      </c>
      <c r="U394" s="31"/>
      <c r="V394" s="31"/>
      <c r="W394" s="31"/>
      <c r="X394" s="31"/>
      <c r="Y394" s="31"/>
      <c r="Z394" s="31"/>
      <c r="AA394" s="31"/>
      <c r="AB394" s="31"/>
      <c r="AC394" s="31"/>
      <c r="AD394" s="31"/>
      <c r="AE394" s="31"/>
      <c r="AR394" s="155" t="s">
        <v>631</v>
      </c>
      <c r="AT394" s="155" t="s">
        <v>196</v>
      </c>
      <c r="AU394" s="155" t="s">
        <v>96</v>
      </c>
      <c r="AY394" s="15" t="s">
        <v>195</v>
      </c>
      <c r="BE394" s="156">
        <f>IF(N394="základní",J394,0)</f>
        <v>0</v>
      </c>
      <c r="BF394" s="156">
        <f>IF(N394="snížená",J394,0)</f>
        <v>0</v>
      </c>
      <c r="BG394" s="156">
        <f>IF(N394="zákl. přenesená",J394,0)</f>
        <v>0</v>
      </c>
      <c r="BH394" s="156">
        <f>IF(N394="sníž. přenesená",J394,0)</f>
        <v>0</v>
      </c>
      <c r="BI394" s="156">
        <f>IF(N394="nulová",J394,0)</f>
        <v>0</v>
      </c>
      <c r="BJ394" s="15" t="s">
        <v>93</v>
      </c>
      <c r="BK394" s="156">
        <f>ROUND(I394*H394,2)</f>
        <v>0</v>
      </c>
      <c r="BL394" s="15" t="s">
        <v>631</v>
      </c>
      <c r="BM394" s="155" t="s">
        <v>934</v>
      </c>
    </row>
    <row r="395" spans="1:47" s="2" customFormat="1" ht="12">
      <c r="A395" s="31"/>
      <c r="B395" s="32"/>
      <c r="C395" s="184"/>
      <c r="D395" s="201" t="s">
        <v>202</v>
      </c>
      <c r="E395" s="184"/>
      <c r="F395" s="202" t="s">
        <v>778</v>
      </c>
      <c r="G395" s="184"/>
      <c r="H395" s="184"/>
      <c r="I395" s="157"/>
      <c r="J395" s="184"/>
      <c r="K395" s="31"/>
      <c r="L395" s="32"/>
      <c r="M395" s="158"/>
      <c r="N395" s="159"/>
      <c r="O395" s="57"/>
      <c r="P395" s="57"/>
      <c r="Q395" s="57"/>
      <c r="R395" s="57"/>
      <c r="S395" s="57"/>
      <c r="T395" s="58"/>
      <c r="U395" s="31"/>
      <c r="V395" s="31"/>
      <c r="W395" s="31"/>
      <c r="X395" s="31"/>
      <c r="Y395" s="31"/>
      <c r="Z395" s="31"/>
      <c r="AA395" s="31"/>
      <c r="AB395" s="31"/>
      <c r="AC395" s="31"/>
      <c r="AD395" s="31"/>
      <c r="AE395" s="31"/>
      <c r="AT395" s="15" t="s">
        <v>202</v>
      </c>
      <c r="AU395" s="15" t="s">
        <v>96</v>
      </c>
    </row>
    <row r="396" spans="2:51" s="13" customFormat="1" ht="22.5">
      <c r="B396" s="160"/>
      <c r="C396" s="186"/>
      <c r="D396" s="201" t="s">
        <v>257</v>
      </c>
      <c r="E396" s="203" t="s">
        <v>1</v>
      </c>
      <c r="F396" s="204" t="s">
        <v>1015</v>
      </c>
      <c r="G396" s="186"/>
      <c r="H396" s="205">
        <v>69.75</v>
      </c>
      <c r="I396" s="162"/>
      <c r="J396" s="186"/>
      <c r="L396" s="160"/>
      <c r="M396" s="163"/>
      <c r="N396" s="164"/>
      <c r="O396" s="164"/>
      <c r="P396" s="164"/>
      <c r="Q396" s="164"/>
      <c r="R396" s="164"/>
      <c r="S396" s="164"/>
      <c r="T396" s="165"/>
      <c r="AT396" s="161" t="s">
        <v>257</v>
      </c>
      <c r="AU396" s="161" t="s">
        <v>96</v>
      </c>
      <c r="AV396" s="13" t="s">
        <v>96</v>
      </c>
      <c r="AW396" s="13" t="s">
        <v>40</v>
      </c>
      <c r="AX396" s="13" t="s">
        <v>85</v>
      </c>
      <c r="AY396" s="161" t="s">
        <v>195</v>
      </c>
    </row>
    <row r="397" spans="2:51" s="13" customFormat="1" ht="12">
      <c r="B397" s="160"/>
      <c r="C397" s="186"/>
      <c r="D397" s="201" t="s">
        <v>257</v>
      </c>
      <c r="E397" s="203" t="s">
        <v>1</v>
      </c>
      <c r="F397" s="204" t="s">
        <v>1016</v>
      </c>
      <c r="G397" s="186"/>
      <c r="H397" s="205">
        <v>-8.586</v>
      </c>
      <c r="I397" s="162"/>
      <c r="J397" s="186"/>
      <c r="L397" s="160"/>
      <c r="M397" s="175"/>
      <c r="N397" s="176"/>
      <c r="O397" s="176"/>
      <c r="P397" s="176"/>
      <c r="Q397" s="176"/>
      <c r="R397" s="176"/>
      <c r="S397" s="176"/>
      <c r="T397" s="177"/>
      <c r="AT397" s="161" t="s">
        <v>257</v>
      </c>
      <c r="AU397" s="161" t="s">
        <v>96</v>
      </c>
      <c r="AV397" s="13" t="s">
        <v>96</v>
      </c>
      <c r="AW397" s="13" t="s">
        <v>40</v>
      </c>
      <c r="AX397" s="13" t="s">
        <v>85</v>
      </c>
      <c r="AY397" s="161" t="s">
        <v>195</v>
      </c>
    </row>
    <row r="398" spans="1:31" s="2" customFormat="1" ht="6.95" customHeight="1">
      <c r="A398" s="31"/>
      <c r="B398" s="46"/>
      <c r="C398" s="189"/>
      <c r="D398" s="189"/>
      <c r="E398" s="189"/>
      <c r="F398" s="189"/>
      <c r="G398" s="189"/>
      <c r="H398" s="189"/>
      <c r="I398" s="47"/>
      <c r="J398" s="189"/>
      <c r="K398" s="47"/>
      <c r="L398" s="32"/>
      <c r="M398" s="31"/>
      <c r="O398" s="31"/>
      <c r="P398" s="31"/>
      <c r="Q398" s="31"/>
      <c r="R398" s="31"/>
      <c r="S398" s="31"/>
      <c r="T398" s="31"/>
      <c r="U398" s="31"/>
      <c r="V398" s="31"/>
      <c r="W398" s="31"/>
      <c r="X398" s="31"/>
      <c r="Y398" s="31"/>
      <c r="Z398" s="31"/>
      <c r="AA398" s="31"/>
      <c r="AB398" s="31"/>
      <c r="AC398" s="31"/>
      <c r="AD398" s="31"/>
      <c r="AE398" s="31"/>
    </row>
    <row r="399" ht="12">
      <c r="J399" s="190"/>
    </row>
  </sheetData>
  <sheetProtection sheet="1" objects="1" scenarios="1"/>
  <autoFilter ref="C130:K397"/>
  <mergeCells count="9">
    <mergeCell ref="E86:H86"/>
    <mergeCell ref="E121:H121"/>
    <mergeCell ref="E123:H123"/>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61"/>
  <sheetViews>
    <sheetView showGridLines="0" workbookViewId="0" topLeftCell="A205">
      <selection activeCell="H218" sqref="H21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115</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1017</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19</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ROUND(J129,2)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ROUND((SUM(BE129:BE359)),2)</f>
        <v>0</v>
      </c>
      <c r="G33" s="31"/>
      <c r="H33" s="31"/>
      <c r="I33" s="104">
        <v>0.21</v>
      </c>
      <c r="J33" s="103">
        <f>ROUND(((SUM(BE129:BE359))*I33),2)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ROUND((SUM(BF129:BF359)),2)</f>
        <v>0</v>
      </c>
      <c r="G34" s="31"/>
      <c r="H34" s="31"/>
      <c r="I34" s="104">
        <v>0.15</v>
      </c>
      <c r="J34" s="103">
        <f>ROUND(((SUM(BF129:BF359))*I34),2)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ROUND((SUM(BG129:BG359)),2)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ROUND((SUM(BH129:BH359)),2)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ROUND((SUM(BI129:BI359)),2)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2021_2.6 - IO 06 Stoka A5</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J129</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J130</f>
        <v>0</v>
      </c>
      <c r="L96" s="116"/>
    </row>
    <row r="97" spans="2:12" s="10" customFormat="1" ht="19.9" customHeight="1">
      <c r="B97" s="120"/>
      <c r="D97" s="121" t="s">
        <v>276</v>
      </c>
      <c r="E97" s="122"/>
      <c r="F97" s="122"/>
      <c r="G97" s="122"/>
      <c r="H97" s="122"/>
      <c r="I97" s="122"/>
      <c r="J97" s="123">
        <f>J131</f>
        <v>0</v>
      </c>
      <c r="L97" s="120"/>
    </row>
    <row r="98" spans="2:12" s="10" customFormat="1" ht="19.9" customHeight="1">
      <c r="B98" s="120"/>
      <c r="D98" s="121" t="s">
        <v>277</v>
      </c>
      <c r="E98" s="122"/>
      <c r="F98" s="122"/>
      <c r="G98" s="122"/>
      <c r="H98" s="122"/>
      <c r="I98" s="122"/>
      <c r="J98" s="123">
        <f>J217</f>
        <v>0</v>
      </c>
      <c r="L98" s="120"/>
    </row>
    <row r="99" spans="2:12" s="10" customFormat="1" ht="19.9" customHeight="1">
      <c r="B99" s="120"/>
      <c r="D99" s="121" t="s">
        <v>278</v>
      </c>
      <c r="E99" s="122"/>
      <c r="F99" s="122"/>
      <c r="G99" s="122"/>
      <c r="H99" s="122"/>
      <c r="I99" s="122"/>
      <c r="J99" s="123">
        <f>J221</f>
        <v>0</v>
      </c>
      <c r="L99" s="120"/>
    </row>
    <row r="100" spans="2:12" s="10" customFormat="1" ht="19.9" customHeight="1">
      <c r="B100" s="120"/>
      <c r="D100" s="121" t="s">
        <v>279</v>
      </c>
      <c r="E100" s="122"/>
      <c r="F100" s="122"/>
      <c r="G100" s="122"/>
      <c r="H100" s="122"/>
      <c r="I100" s="122"/>
      <c r="J100" s="123">
        <f>J225</f>
        <v>0</v>
      </c>
      <c r="L100" s="120"/>
    </row>
    <row r="101" spans="2:12" s="10" customFormat="1" ht="19.9" customHeight="1">
      <c r="B101" s="120"/>
      <c r="D101" s="121" t="s">
        <v>280</v>
      </c>
      <c r="E101" s="122"/>
      <c r="F101" s="122"/>
      <c r="G101" s="122"/>
      <c r="H101" s="122"/>
      <c r="I101" s="122"/>
      <c r="J101" s="123">
        <f>J232</f>
        <v>0</v>
      </c>
      <c r="L101" s="120"/>
    </row>
    <row r="102" spans="2:12" s="10" customFormat="1" ht="19.9" customHeight="1">
      <c r="B102" s="120"/>
      <c r="D102" s="121" t="s">
        <v>282</v>
      </c>
      <c r="E102" s="122"/>
      <c r="F102" s="122"/>
      <c r="G102" s="122"/>
      <c r="H102" s="122"/>
      <c r="I102" s="122"/>
      <c r="J102" s="123">
        <f>J257</f>
        <v>0</v>
      </c>
      <c r="L102" s="120"/>
    </row>
    <row r="103" spans="2:12" s="10" customFormat="1" ht="19.9" customHeight="1">
      <c r="B103" s="120"/>
      <c r="D103" s="121" t="s">
        <v>283</v>
      </c>
      <c r="E103" s="122"/>
      <c r="F103" s="122"/>
      <c r="G103" s="122"/>
      <c r="H103" s="122"/>
      <c r="I103" s="122"/>
      <c r="J103" s="123">
        <f>J306</f>
        <v>0</v>
      </c>
      <c r="L103" s="120"/>
    </row>
    <row r="104" spans="2:12" s="10" customFormat="1" ht="14.85" customHeight="1">
      <c r="B104" s="120"/>
      <c r="D104" s="121" t="s">
        <v>284</v>
      </c>
      <c r="E104" s="122"/>
      <c r="F104" s="122"/>
      <c r="G104" s="122"/>
      <c r="H104" s="122"/>
      <c r="I104" s="122"/>
      <c r="J104" s="123">
        <f>J319</f>
        <v>0</v>
      </c>
      <c r="L104" s="120"/>
    </row>
    <row r="105" spans="2:12" s="10" customFormat="1" ht="19.9" customHeight="1">
      <c r="B105" s="120"/>
      <c r="D105" s="121" t="s">
        <v>285</v>
      </c>
      <c r="E105" s="122"/>
      <c r="F105" s="122"/>
      <c r="G105" s="122"/>
      <c r="H105" s="122"/>
      <c r="I105" s="122"/>
      <c r="J105" s="123">
        <f>J342</f>
        <v>0</v>
      </c>
      <c r="L105" s="120"/>
    </row>
    <row r="106" spans="2:12" s="9" customFormat="1" ht="24.95" customHeight="1">
      <c r="B106" s="116"/>
      <c r="D106" s="117" t="s">
        <v>286</v>
      </c>
      <c r="E106" s="118"/>
      <c r="F106" s="118"/>
      <c r="G106" s="118"/>
      <c r="H106" s="118"/>
      <c r="I106" s="118"/>
      <c r="J106" s="119">
        <f>J349</f>
        <v>0</v>
      </c>
      <c r="L106" s="116"/>
    </row>
    <row r="107" spans="2:12" s="10" customFormat="1" ht="19.9" customHeight="1">
      <c r="B107" s="120"/>
      <c r="D107" s="121" t="s">
        <v>287</v>
      </c>
      <c r="E107" s="122"/>
      <c r="F107" s="122"/>
      <c r="G107" s="122"/>
      <c r="H107" s="122"/>
      <c r="I107" s="122"/>
      <c r="J107" s="123">
        <f>J350</f>
        <v>0</v>
      </c>
      <c r="L107" s="120"/>
    </row>
    <row r="108" spans="2:12" s="9" customFormat="1" ht="24.95" customHeight="1">
      <c r="B108" s="116"/>
      <c r="D108" s="117" t="s">
        <v>288</v>
      </c>
      <c r="E108" s="118"/>
      <c r="F108" s="118"/>
      <c r="G108" s="118"/>
      <c r="H108" s="118"/>
      <c r="I108" s="118"/>
      <c r="J108" s="119">
        <f>J354</f>
        <v>0</v>
      </c>
      <c r="L108" s="116"/>
    </row>
    <row r="109" spans="2:12" s="10" customFormat="1" ht="19.9" customHeight="1">
      <c r="B109" s="120"/>
      <c r="D109" s="121" t="s">
        <v>290</v>
      </c>
      <c r="E109" s="122"/>
      <c r="F109" s="122"/>
      <c r="G109" s="122"/>
      <c r="H109" s="122"/>
      <c r="I109" s="122"/>
      <c r="J109" s="123">
        <f>J355</f>
        <v>0</v>
      </c>
      <c r="L109" s="120"/>
    </row>
    <row r="110" spans="1:31" s="2" customFormat="1" ht="21.75" customHeight="1">
      <c r="A110" s="31"/>
      <c r="B110" s="32"/>
      <c r="C110" s="31"/>
      <c r="D110" s="31"/>
      <c r="E110" s="31"/>
      <c r="F110" s="31"/>
      <c r="G110" s="31"/>
      <c r="H110" s="31"/>
      <c r="I110" s="31"/>
      <c r="J110" s="31"/>
      <c r="K110" s="31"/>
      <c r="L110" s="41"/>
      <c r="S110" s="31"/>
      <c r="T110" s="31"/>
      <c r="U110" s="31"/>
      <c r="V110" s="31"/>
      <c r="W110" s="31"/>
      <c r="X110" s="31"/>
      <c r="Y110" s="31"/>
      <c r="Z110" s="31"/>
      <c r="AA110" s="31"/>
      <c r="AB110" s="31"/>
      <c r="AC110" s="31"/>
      <c r="AD110" s="31"/>
      <c r="AE110" s="31"/>
    </row>
    <row r="111" spans="1:31" s="2" customFormat="1" ht="6.95" customHeight="1">
      <c r="A111" s="31"/>
      <c r="B111" s="46"/>
      <c r="C111" s="47"/>
      <c r="D111" s="47"/>
      <c r="E111" s="47"/>
      <c r="F111" s="47"/>
      <c r="G111" s="47"/>
      <c r="H111" s="47"/>
      <c r="I111" s="47"/>
      <c r="J111" s="47"/>
      <c r="K111" s="47"/>
      <c r="L111" s="41"/>
      <c r="S111" s="31"/>
      <c r="T111" s="31"/>
      <c r="U111" s="31"/>
      <c r="V111" s="31"/>
      <c r="W111" s="31"/>
      <c r="X111" s="31"/>
      <c r="Y111" s="31"/>
      <c r="Z111" s="31"/>
      <c r="AA111" s="31"/>
      <c r="AB111" s="31"/>
      <c r="AC111" s="31"/>
      <c r="AD111" s="31"/>
      <c r="AE111" s="31"/>
    </row>
    <row r="115" spans="1:31" s="2" customFormat="1" ht="6.95" customHeight="1">
      <c r="A115" s="31"/>
      <c r="B115" s="48"/>
      <c r="C115" s="49"/>
      <c r="D115" s="49"/>
      <c r="E115" s="49"/>
      <c r="F115" s="49"/>
      <c r="G115" s="49"/>
      <c r="H115" s="49"/>
      <c r="I115" s="49"/>
      <c r="J115" s="49"/>
      <c r="K115" s="49"/>
      <c r="L115" s="41"/>
      <c r="S115" s="31"/>
      <c r="T115" s="31"/>
      <c r="U115" s="31"/>
      <c r="V115" s="31"/>
      <c r="W115" s="31"/>
      <c r="X115" s="31"/>
      <c r="Y115" s="31"/>
      <c r="Z115" s="31"/>
      <c r="AA115" s="31"/>
      <c r="AB115" s="31"/>
      <c r="AC115" s="31"/>
      <c r="AD115" s="31"/>
      <c r="AE115" s="31"/>
    </row>
    <row r="116" spans="1:31" s="2" customFormat="1" ht="24.95" customHeight="1">
      <c r="A116" s="31"/>
      <c r="B116" s="32"/>
      <c r="C116" s="19" t="s">
        <v>179</v>
      </c>
      <c r="D116" s="31"/>
      <c r="E116" s="31"/>
      <c r="F116" s="31"/>
      <c r="G116" s="31"/>
      <c r="H116" s="31"/>
      <c r="I116" s="31"/>
      <c r="J116" s="31"/>
      <c r="K116" s="31"/>
      <c r="L116" s="41"/>
      <c r="S116" s="31"/>
      <c r="T116" s="31"/>
      <c r="U116" s="31"/>
      <c r="V116" s="31"/>
      <c r="W116" s="31"/>
      <c r="X116" s="31"/>
      <c r="Y116" s="31"/>
      <c r="Z116" s="31"/>
      <c r="AA116" s="31"/>
      <c r="AB116" s="31"/>
      <c r="AC116" s="31"/>
      <c r="AD116" s="31"/>
      <c r="AE116" s="31"/>
    </row>
    <row r="117" spans="1:31" s="2" customFormat="1" ht="6.95" customHeight="1">
      <c r="A117" s="31"/>
      <c r="B117" s="32"/>
      <c r="C117" s="31"/>
      <c r="D117" s="31"/>
      <c r="E117" s="31"/>
      <c r="F117" s="31"/>
      <c r="G117" s="31"/>
      <c r="H117" s="31"/>
      <c r="I117" s="31"/>
      <c r="J117" s="31"/>
      <c r="K117" s="31"/>
      <c r="L117" s="41"/>
      <c r="S117" s="31"/>
      <c r="T117" s="31"/>
      <c r="U117" s="31"/>
      <c r="V117" s="31"/>
      <c r="W117" s="31"/>
      <c r="X117" s="31"/>
      <c r="Y117" s="31"/>
      <c r="Z117" s="31"/>
      <c r="AA117" s="31"/>
      <c r="AB117" s="31"/>
      <c r="AC117" s="31"/>
      <c r="AD117" s="31"/>
      <c r="AE117" s="31"/>
    </row>
    <row r="118" spans="1:31" s="2" customFormat="1" ht="12" customHeight="1">
      <c r="A118" s="31"/>
      <c r="B118" s="32"/>
      <c r="C118" s="25" t="s">
        <v>16</v>
      </c>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16.5" customHeight="1">
      <c r="A119" s="31"/>
      <c r="B119" s="32"/>
      <c r="C119" s="31"/>
      <c r="D119" s="31"/>
      <c r="E119" s="298" t="str">
        <f>E7</f>
        <v>Odkanalizování lokality sídliště Gigant</v>
      </c>
      <c r="F119" s="299"/>
      <c r="G119" s="299"/>
      <c r="H119" s="299"/>
      <c r="I119" s="31"/>
      <c r="J119" s="31"/>
      <c r="K119" s="31"/>
      <c r="L119" s="41"/>
      <c r="S119" s="31"/>
      <c r="T119" s="31"/>
      <c r="U119" s="31"/>
      <c r="V119" s="31"/>
      <c r="W119" s="31"/>
      <c r="X119" s="31"/>
      <c r="Y119" s="31"/>
      <c r="Z119" s="31"/>
      <c r="AA119" s="31"/>
      <c r="AB119" s="31"/>
      <c r="AC119" s="31"/>
      <c r="AD119" s="31"/>
      <c r="AE119" s="31"/>
    </row>
    <row r="120" spans="1:31" s="2" customFormat="1" ht="12" customHeight="1">
      <c r="A120" s="31"/>
      <c r="B120" s="32"/>
      <c r="C120" s="25" t="s">
        <v>162</v>
      </c>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2" customFormat="1" ht="16.5" customHeight="1">
      <c r="A121" s="31"/>
      <c r="B121" s="32"/>
      <c r="C121" s="31"/>
      <c r="D121" s="31"/>
      <c r="E121" s="294" t="str">
        <f>E9</f>
        <v>2021_2.6 - IO 06 Stoka A5</v>
      </c>
      <c r="F121" s="297"/>
      <c r="G121" s="297"/>
      <c r="H121" s="297"/>
      <c r="I121" s="31"/>
      <c r="J121" s="31"/>
      <c r="K121" s="31"/>
      <c r="L121" s="41"/>
      <c r="S121" s="31"/>
      <c r="T121" s="31"/>
      <c r="U121" s="31"/>
      <c r="V121" s="31"/>
      <c r="W121" s="31"/>
      <c r="X121" s="31"/>
      <c r="Y121" s="31"/>
      <c r="Z121" s="31"/>
      <c r="AA121" s="31"/>
      <c r="AB121" s="31"/>
      <c r="AC121" s="31"/>
      <c r="AD121" s="31"/>
      <c r="AE121" s="31"/>
    </row>
    <row r="122" spans="1:31" s="2" customFormat="1" ht="6.95" customHeight="1">
      <c r="A122" s="31"/>
      <c r="B122" s="32"/>
      <c r="C122" s="31"/>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2" customHeight="1">
      <c r="A123" s="31"/>
      <c r="B123" s="32"/>
      <c r="C123" s="25" t="s">
        <v>22</v>
      </c>
      <c r="D123" s="31"/>
      <c r="E123" s="31"/>
      <c r="F123" s="23" t="str">
        <f>F12</f>
        <v>Břilice - Gigant</v>
      </c>
      <c r="G123" s="31"/>
      <c r="H123" s="31"/>
      <c r="I123" s="25" t="s">
        <v>24</v>
      </c>
      <c r="J123" s="54" t="str">
        <f>IF(J12="","",J12)</f>
        <v>15. 3. 2021</v>
      </c>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25.7" customHeight="1">
      <c r="A125" s="31"/>
      <c r="B125" s="32"/>
      <c r="C125" s="25" t="s">
        <v>30</v>
      </c>
      <c r="D125" s="31"/>
      <c r="E125" s="31"/>
      <c r="F125" s="23" t="str">
        <f>E15</f>
        <v>Město Třeboň</v>
      </c>
      <c r="G125" s="31"/>
      <c r="H125" s="31"/>
      <c r="I125" s="25" t="s">
        <v>36</v>
      </c>
      <c r="J125" s="29" t="str">
        <f>E21</f>
        <v>Vodohospodářský rozvoj a výstavba a.s.</v>
      </c>
      <c r="K125" s="31"/>
      <c r="L125" s="41"/>
      <c r="S125" s="31"/>
      <c r="T125" s="31"/>
      <c r="U125" s="31"/>
      <c r="V125" s="31"/>
      <c r="W125" s="31"/>
      <c r="X125" s="31"/>
      <c r="Y125" s="31"/>
      <c r="Z125" s="31"/>
      <c r="AA125" s="31"/>
      <c r="AB125" s="31"/>
      <c r="AC125" s="31"/>
      <c r="AD125" s="31"/>
      <c r="AE125" s="31"/>
    </row>
    <row r="126" spans="1:31" s="2" customFormat="1" ht="15.2" customHeight="1">
      <c r="A126" s="31"/>
      <c r="B126" s="32"/>
      <c r="C126" s="25" t="s">
        <v>34</v>
      </c>
      <c r="D126" s="31"/>
      <c r="E126" s="31"/>
      <c r="F126" s="23" t="str">
        <f>IF(E18="","",E18)</f>
        <v>Vyplň údaj</v>
      </c>
      <c r="G126" s="31"/>
      <c r="H126" s="31"/>
      <c r="I126" s="25" t="s">
        <v>41</v>
      </c>
      <c r="J126" s="29" t="str">
        <f>E24</f>
        <v>Dvořák</v>
      </c>
      <c r="K126" s="31"/>
      <c r="L126" s="41"/>
      <c r="S126" s="31"/>
      <c r="T126" s="31"/>
      <c r="U126" s="31"/>
      <c r="V126" s="31"/>
      <c r="W126" s="31"/>
      <c r="X126" s="31"/>
      <c r="Y126" s="31"/>
      <c r="Z126" s="31"/>
      <c r="AA126" s="31"/>
      <c r="AB126" s="31"/>
      <c r="AC126" s="31"/>
      <c r="AD126" s="31"/>
      <c r="AE126" s="31"/>
    </row>
    <row r="127" spans="1:31" s="2" customFormat="1" ht="10.35" customHeight="1">
      <c r="A127" s="31"/>
      <c r="B127" s="32"/>
      <c r="C127" s="31"/>
      <c r="D127" s="31"/>
      <c r="E127" s="31"/>
      <c r="F127" s="31"/>
      <c r="G127" s="31"/>
      <c r="H127" s="31"/>
      <c r="I127" s="31"/>
      <c r="J127" s="31"/>
      <c r="K127" s="31"/>
      <c r="L127" s="41"/>
      <c r="S127" s="31"/>
      <c r="T127" s="31"/>
      <c r="U127" s="31"/>
      <c r="V127" s="31"/>
      <c r="W127" s="31"/>
      <c r="X127" s="31"/>
      <c r="Y127" s="31"/>
      <c r="Z127" s="31"/>
      <c r="AA127" s="31"/>
      <c r="AB127" s="31"/>
      <c r="AC127" s="31"/>
      <c r="AD127" s="31"/>
      <c r="AE127" s="31"/>
    </row>
    <row r="128" spans="1:31" s="11" customFormat="1" ht="29.25" customHeight="1">
      <c r="A128" s="124"/>
      <c r="B128" s="125"/>
      <c r="C128" s="126" t="s">
        <v>180</v>
      </c>
      <c r="D128" s="127" t="s">
        <v>70</v>
      </c>
      <c r="E128" s="127" t="s">
        <v>66</v>
      </c>
      <c r="F128" s="127" t="s">
        <v>67</v>
      </c>
      <c r="G128" s="127" t="s">
        <v>181</v>
      </c>
      <c r="H128" s="127" t="s">
        <v>182</v>
      </c>
      <c r="I128" s="127" t="s">
        <v>183</v>
      </c>
      <c r="J128" s="128" t="s">
        <v>170</v>
      </c>
      <c r="K128" s="129" t="s">
        <v>184</v>
      </c>
      <c r="L128" s="130"/>
      <c r="M128" s="61" t="s">
        <v>1</v>
      </c>
      <c r="N128" s="62" t="s">
        <v>49</v>
      </c>
      <c r="O128" s="62" t="s">
        <v>185</v>
      </c>
      <c r="P128" s="62" t="s">
        <v>186</v>
      </c>
      <c r="Q128" s="62" t="s">
        <v>187</v>
      </c>
      <c r="R128" s="62" t="s">
        <v>188</v>
      </c>
      <c r="S128" s="62" t="s">
        <v>189</v>
      </c>
      <c r="T128" s="63" t="s">
        <v>190</v>
      </c>
      <c r="U128" s="124"/>
      <c r="V128" s="124"/>
      <c r="W128" s="124"/>
      <c r="X128" s="124"/>
      <c r="Y128" s="124"/>
      <c r="Z128" s="124"/>
      <c r="AA128" s="124"/>
      <c r="AB128" s="124"/>
      <c r="AC128" s="124"/>
      <c r="AD128" s="124"/>
      <c r="AE128" s="124"/>
    </row>
    <row r="129" spans="1:63" s="2" customFormat="1" ht="22.9" customHeight="1">
      <c r="A129" s="31"/>
      <c r="B129" s="32"/>
      <c r="C129" s="191" t="s">
        <v>191</v>
      </c>
      <c r="D129" s="184"/>
      <c r="E129" s="184"/>
      <c r="F129" s="184"/>
      <c r="G129" s="184"/>
      <c r="H129" s="184"/>
      <c r="I129" s="31"/>
      <c r="J129" s="211">
        <f>BK129</f>
        <v>0</v>
      </c>
      <c r="K129" s="31"/>
      <c r="L129" s="32"/>
      <c r="M129" s="64"/>
      <c r="N129" s="55"/>
      <c r="O129" s="65"/>
      <c r="P129" s="132">
        <f>P130+P349+P354</f>
        <v>0</v>
      </c>
      <c r="Q129" s="65"/>
      <c r="R129" s="132">
        <f>R130+R349+R354</f>
        <v>26.029354499999997</v>
      </c>
      <c r="S129" s="65"/>
      <c r="T129" s="133">
        <f>T130+T349+T354</f>
        <v>13.2333</v>
      </c>
      <c r="U129" s="31"/>
      <c r="V129" s="31"/>
      <c r="W129" s="31"/>
      <c r="X129" s="31"/>
      <c r="Y129" s="31"/>
      <c r="Z129" s="31"/>
      <c r="AA129" s="31"/>
      <c r="AB129" s="31"/>
      <c r="AC129" s="31"/>
      <c r="AD129" s="31"/>
      <c r="AE129" s="31"/>
      <c r="AT129" s="15" t="s">
        <v>84</v>
      </c>
      <c r="AU129" s="15" t="s">
        <v>172</v>
      </c>
      <c r="BK129" s="134">
        <f>BK130+BK349+BK354</f>
        <v>0</v>
      </c>
    </row>
    <row r="130" spans="2:63" s="12" customFormat="1" ht="25.9" customHeight="1">
      <c r="B130" s="135"/>
      <c r="C130" s="192"/>
      <c r="D130" s="193" t="s">
        <v>84</v>
      </c>
      <c r="E130" s="194" t="s">
        <v>291</v>
      </c>
      <c r="F130" s="194" t="s">
        <v>292</v>
      </c>
      <c r="G130" s="192"/>
      <c r="H130" s="192"/>
      <c r="I130" s="138"/>
      <c r="J130" s="188">
        <f>BK130</f>
        <v>0</v>
      </c>
      <c r="L130" s="135"/>
      <c r="M130" s="140"/>
      <c r="N130" s="141"/>
      <c r="O130" s="141"/>
      <c r="P130" s="142">
        <f>P131+P217+P221+P225+P232+P257+P306+P342</f>
        <v>0</v>
      </c>
      <c r="Q130" s="141"/>
      <c r="R130" s="142">
        <f>R131+R217+R221+R225+R232+R257+R306+R342</f>
        <v>26.029354499999997</v>
      </c>
      <c r="S130" s="141"/>
      <c r="T130" s="143">
        <f>T131+T217+T221+T225+T232+T257+T306+T342</f>
        <v>13.2333</v>
      </c>
      <c r="AR130" s="136" t="s">
        <v>93</v>
      </c>
      <c r="AT130" s="144" t="s">
        <v>84</v>
      </c>
      <c r="AU130" s="144" t="s">
        <v>85</v>
      </c>
      <c r="AY130" s="136" t="s">
        <v>195</v>
      </c>
      <c r="BK130" s="145">
        <f>BK131+BK217+BK221+BK225+BK232+BK257+BK306+BK342</f>
        <v>0</v>
      </c>
    </row>
    <row r="131" spans="2:63" s="12" customFormat="1" ht="22.9" customHeight="1">
      <c r="B131" s="135"/>
      <c r="C131" s="192"/>
      <c r="D131" s="193" t="s">
        <v>84</v>
      </c>
      <c r="E131" s="195" t="s">
        <v>93</v>
      </c>
      <c r="F131" s="195" t="s">
        <v>293</v>
      </c>
      <c r="G131" s="192"/>
      <c r="H131" s="192"/>
      <c r="I131" s="138"/>
      <c r="J131" s="185">
        <f>BK131</f>
        <v>0</v>
      </c>
      <c r="L131" s="135"/>
      <c r="M131" s="140"/>
      <c r="N131" s="141"/>
      <c r="O131" s="141"/>
      <c r="P131" s="142">
        <f>SUM(P132:P216)</f>
        <v>0</v>
      </c>
      <c r="Q131" s="141"/>
      <c r="R131" s="142">
        <f>SUM(R132:R216)</f>
        <v>19.104571999999997</v>
      </c>
      <c r="S131" s="141"/>
      <c r="T131" s="143">
        <f>SUM(T132:T216)</f>
        <v>13.1673</v>
      </c>
      <c r="AR131" s="136" t="s">
        <v>93</v>
      </c>
      <c r="AT131" s="144" t="s">
        <v>84</v>
      </c>
      <c r="AU131" s="144" t="s">
        <v>93</v>
      </c>
      <c r="AY131" s="136" t="s">
        <v>195</v>
      </c>
      <c r="BK131" s="145">
        <f>SUM(BK132:BK216)</f>
        <v>0</v>
      </c>
    </row>
    <row r="132" spans="1:65" s="2" customFormat="1" ht="24.2" customHeight="1">
      <c r="A132" s="31"/>
      <c r="B132" s="148"/>
      <c r="C132" s="196" t="s">
        <v>93</v>
      </c>
      <c r="D132" s="196" t="s">
        <v>196</v>
      </c>
      <c r="E132" s="197" t="s">
        <v>785</v>
      </c>
      <c r="F132" s="198" t="s">
        <v>786</v>
      </c>
      <c r="G132" s="199" t="s">
        <v>296</v>
      </c>
      <c r="H132" s="200">
        <v>20.25</v>
      </c>
      <c r="I132" s="149"/>
      <c r="J132" s="183">
        <f>ROUND(I132*H132,2)</f>
        <v>0</v>
      </c>
      <c r="K132" s="150"/>
      <c r="L132" s="32"/>
      <c r="M132" s="151" t="s">
        <v>1</v>
      </c>
      <c r="N132" s="152" t="s">
        <v>50</v>
      </c>
      <c r="O132" s="57"/>
      <c r="P132" s="153">
        <f>O132*H132</f>
        <v>0</v>
      </c>
      <c r="Q132" s="153">
        <v>0</v>
      </c>
      <c r="R132" s="153">
        <f>Q132*H132</f>
        <v>0</v>
      </c>
      <c r="S132" s="153">
        <v>0.58</v>
      </c>
      <c r="T132" s="154">
        <f>S132*H132</f>
        <v>11.745</v>
      </c>
      <c r="U132" s="31"/>
      <c r="V132" s="31"/>
      <c r="W132" s="31"/>
      <c r="X132" s="31"/>
      <c r="Y132" s="31"/>
      <c r="Z132" s="31"/>
      <c r="AA132" s="31"/>
      <c r="AB132" s="31"/>
      <c r="AC132" s="31"/>
      <c r="AD132" s="31"/>
      <c r="AE132" s="31"/>
      <c r="AR132" s="155" t="s">
        <v>208</v>
      </c>
      <c r="AT132" s="155" t="s">
        <v>196</v>
      </c>
      <c r="AU132" s="155" t="s">
        <v>96</v>
      </c>
      <c r="AY132" s="15" t="s">
        <v>195</v>
      </c>
      <c r="BE132" s="156">
        <f>IF(N132="základní",J132,0)</f>
        <v>0</v>
      </c>
      <c r="BF132" s="156">
        <f>IF(N132="snížená",J132,0)</f>
        <v>0</v>
      </c>
      <c r="BG132" s="156">
        <f>IF(N132="zákl. přenesená",J132,0)</f>
        <v>0</v>
      </c>
      <c r="BH132" s="156">
        <f>IF(N132="sníž. přenesená",J132,0)</f>
        <v>0</v>
      </c>
      <c r="BI132" s="156">
        <f>IF(N132="nulová",J132,0)</f>
        <v>0</v>
      </c>
      <c r="BJ132" s="15" t="s">
        <v>93</v>
      </c>
      <c r="BK132" s="156">
        <f>ROUND(I132*H132,2)</f>
        <v>0</v>
      </c>
      <c r="BL132" s="15" t="s">
        <v>208</v>
      </c>
      <c r="BM132" s="155" t="s">
        <v>787</v>
      </c>
    </row>
    <row r="133" spans="1:47" s="2" customFormat="1" ht="39">
      <c r="A133" s="31"/>
      <c r="B133" s="32"/>
      <c r="C133" s="184"/>
      <c r="D133" s="201" t="s">
        <v>202</v>
      </c>
      <c r="E133" s="184"/>
      <c r="F133" s="202" t="s">
        <v>788</v>
      </c>
      <c r="G133" s="184"/>
      <c r="H133" s="184"/>
      <c r="I133" s="157"/>
      <c r="J133" s="184"/>
      <c r="K133" s="31"/>
      <c r="L133" s="32"/>
      <c r="M133" s="158"/>
      <c r="N133" s="159"/>
      <c r="O133" s="57"/>
      <c r="P133" s="57"/>
      <c r="Q133" s="57"/>
      <c r="R133" s="57"/>
      <c r="S133" s="57"/>
      <c r="T133" s="58"/>
      <c r="U133" s="31"/>
      <c r="V133" s="31"/>
      <c r="W133" s="31"/>
      <c r="X133" s="31"/>
      <c r="Y133" s="31"/>
      <c r="Z133" s="31"/>
      <c r="AA133" s="31"/>
      <c r="AB133" s="31"/>
      <c r="AC133" s="31"/>
      <c r="AD133" s="31"/>
      <c r="AE133" s="31"/>
      <c r="AT133" s="15" t="s">
        <v>202</v>
      </c>
      <c r="AU133" s="15" t="s">
        <v>96</v>
      </c>
    </row>
    <row r="134" spans="2:51" s="13" customFormat="1" ht="12">
      <c r="B134" s="160"/>
      <c r="C134" s="186"/>
      <c r="D134" s="201" t="s">
        <v>257</v>
      </c>
      <c r="E134" s="203" t="s">
        <v>1</v>
      </c>
      <c r="F134" s="204" t="s">
        <v>938</v>
      </c>
      <c r="G134" s="186"/>
      <c r="H134" s="205">
        <v>20.25</v>
      </c>
      <c r="I134" s="162"/>
      <c r="J134" s="186"/>
      <c r="L134" s="160"/>
      <c r="M134" s="163"/>
      <c r="N134" s="164"/>
      <c r="O134" s="164"/>
      <c r="P134" s="164"/>
      <c r="Q134" s="164"/>
      <c r="R134" s="164"/>
      <c r="S134" s="164"/>
      <c r="T134" s="165"/>
      <c r="AT134" s="161" t="s">
        <v>257</v>
      </c>
      <c r="AU134" s="161" t="s">
        <v>96</v>
      </c>
      <c r="AV134" s="13" t="s">
        <v>96</v>
      </c>
      <c r="AW134" s="13" t="s">
        <v>40</v>
      </c>
      <c r="AX134" s="13" t="s">
        <v>93</v>
      </c>
      <c r="AY134" s="161" t="s">
        <v>195</v>
      </c>
    </row>
    <row r="135" spans="1:65" s="2" customFormat="1" ht="24.2" customHeight="1">
      <c r="A135" s="31"/>
      <c r="B135" s="148"/>
      <c r="C135" s="196" t="s">
        <v>96</v>
      </c>
      <c r="D135" s="196" t="s">
        <v>196</v>
      </c>
      <c r="E135" s="197" t="s">
        <v>790</v>
      </c>
      <c r="F135" s="198" t="s">
        <v>791</v>
      </c>
      <c r="G135" s="199" t="s">
        <v>296</v>
      </c>
      <c r="H135" s="200">
        <v>3.3</v>
      </c>
      <c r="I135" s="149"/>
      <c r="J135" s="183">
        <f>ROUND(I135*H135,2)</f>
        <v>0</v>
      </c>
      <c r="K135" s="150"/>
      <c r="L135" s="32"/>
      <c r="M135" s="151" t="s">
        <v>1</v>
      </c>
      <c r="N135" s="152" t="s">
        <v>50</v>
      </c>
      <c r="O135" s="57"/>
      <c r="P135" s="153">
        <f>O135*H135</f>
        <v>0</v>
      </c>
      <c r="Q135" s="153">
        <v>0</v>
      </c>
      <c r="R135" s="153">
        <f>Q135*H135</f>
        <v>0</v>
      </c>
      <c r="S135" s="153">
        <v>0.316</v>
      </c>
      <c r="T135" s="154">
        <f>S135*H135</f>
        <v>1.0428</v>
      </c>
      <c r="U135" s="31"/>
      <c r="V135" s="31"/>
      <c r="W135" s="31"/>
      <c r="X135" s="31"/>
      <c r="Y135" s="31"/>
      <c r="Z135" s="31"/>
      <c r="AA135" s="31"/>
      <c r="AB135" s="31"/>
      <c r="AC135" s="31"/>
      <c r="AD135" s="31"/>
      <c r="AE135" s="31"/>
      <c r="AR135" s="155" t="s">
        <v>208</v>
      </c>
      <c r="AT135" s="155" t="s">
        <v>196</v>
      </c>
      <c r="AU135" s="155" t="s">
        <v>96</v>
      </c>
      <c r="AY135" s="15" t="s">
        <v>195</v>
      </c>
      <c r="BE135" s="156">
        <f>IF(N135="základní",J135,0)</f>
        <v>0</v>
      </c>
      <c r="BF135" s="156">
        <f>IF(N135="snížená",J135,0)</f>
        <v>0</v>
      </c>
      <c r="BG135" s="156">
        <f>IF(N135="zákl. přenesená",J135,0)</f>
        <v>0</v>
      </c>
      <c r="BH135" s="156">
        <f>IF(N135="sníž. přenesená",J135,0)</f>
        <v>0</v>
      </c>
      <c r="BI135" s="156">
        <f>IF(N135="nulová",J135,0)</f>
        <v>0</v>
      </c>
      <c r="BJ135" s="15" t="s">
        <v>93</v>
      </c>
      <c r="BK135" s="156">
        <f>ROUND(I135*H135,2)</f>
        <v>0</v>
      </c>
      <c r="BL135" s="15" t="s">
        <v>208</v>
      </c>
      <c r="BM135" s="155" t="s">
        <v>792</v>
      </c>
    </row>
    <row r="136" spans="1:47" s="2" customFormat="1" ht="39">
      <c r="A136" s="31"/>
      <c r="B136" s="32"/>
      <c r="C136" s="184"/>
      <c r="D136" s="201" t="s">
        <v>202</v>
      </c>
      <c r="E136" s="184"/>
      <c r="F136" s="202" t="s">
        <v>793</v>
      </c>
      <c r="G136" s="184"/>
      <c r="H136" s="184"/>
      <c r="I136" s="157"/>
      <c r="J136" s="184"/>
      <c r="K136" s="31"/>
      <c r="L136" s="32"/>
      <c r="M136" s="158"/>
      <c r="N136" s="159"/>
      <c r="O136" s="57"/>
      <c r="P136" s="57"/>
      <c r="Q136" s="57"/>
      <c r="R136" s="57"/>
      <c r="S136" s="57"/>
      <c r="T136" s="58"/>
      <c r="U136" s="31"/>
      <c r="V136" s="31"/>
      <c r="W136" s="31"/>
      <c r="X136" s="31"/>
      <c r="Y136" s="31"/>
      <c r="Z136" s="31"/>
      <c r="AA136" s="31"/>
      <c r="AB136" s="31"/>
      <c r="AC136" s="31"/>
      <c r="AD136" s="31"/>
      <c r="AE136" s="31"/>
      <c r="AT136" s="15" t="s">
        <v>202</v>
      </c>
      <c r="AU136" s="15" t="s">
        <v>96</v>
      </c>
    </row>
    <row r="137" spans="2:51" s="13" customFormat="1" ht="12">
      <c r="B137" s="160"/>
      <c r="C137" s="186"/>
      <c r="D137" s="201" t="s">
        <v>257</v>
      </c>
      <c r="E137" s="203" t="s">
        <v>1</v>
      </c>
      <c r="F137" s="204" t="s">
        <v>1018</v>
      </c>
      <c r="G137" s="186"/>
      <c r="H137" s="205">
        <v>3.3</v>
      </c>
      <c r="I137" s="162"/>
      <c r="J137" s="186"/>
      <c r="L137" s="160"/>
      <c r="M137" s="163"/>
      <c r="N137" s="164"/>
      <c r="O137" s="164"/>
      <c r="P137" s="164"/>
      <c r="Q137" s="164"/>
      <c r="R137" s="164"/>
      <c r="S137" s="164"/>
      <c r="T137" s="165"/>
      <c r="AT137" s="161" t="s">
        <v>257</v>
      </c>
      <c r="AU137" s="161" t="s">
        <v>96</v>
      </c>
      <c r="AV137" s="13" t="s">
        <v>96</v>
      </c>
      <c r="AW137" s="13" t="s">
        <v>40</v>
      </c>
      <c r="AX137" s="13" t="s">
        <v>93</v>
      </c>
      <c r="AY137" s="161" t="s">
        <v>195</v>
      </c>
    </row>
    <row r="138" spans="1:65" s="2" customFormat="1" ht="24.2" customHeight="1">
      <c r="A138" s="31"/>
      <c r="B138" s="148"/>
      <c r="C138" s="196" t="s">
        <v>150</v>
      </c>
      <c r="D138" s="196" t="s">
        <v>196</v>
      </c>
      <c r="E138" s="197" t="s">
        <v>305</v>
      </c>
      <c r="F138" s="198" t="s">
        <v>306</v>
      </c>
      <c r="G138" s="199" t="s">
        <v>296</v>
      </c>
      <c r="H138" s="200">
        <v>3.3</v>
      </c>
      <c r="I138" s="149"/>
      <c r="J138" s="183">
        <f>ROUND(I138*H138,2)</f>
        <v>0</v>
      </c>
      <c r="K138" s="150"/>
      <c r="L138" s="32"/>
      <c r="M138" s="151" t="s">
        <v>1</v>
      </c>
      <c r="N138" s="152" t="s">
        <v>50</v>
      </c>
      <c r="O138" s="57"/>
      <c r="P138" s="153">
        <f>O138*H138</f>
        <v>0</v>
      </c>
      <c r="Q138" s="153">
        <v>9E-05</v>
      </c>
      <c r="R138" s="153">
        <f>Q138*H138</f>
        <v>0.000297</v>
      </c>
      <c r="S138" s="153">
        <v>0.115</v>
      </c>
      <c r="T138" s="154">
        <f>S138*H138</f>
        <v>0.3795</v>
      </c>
      <c r="U138" s="31"/>
      <c r="V138" s="31"/>
      <c r="W138" s="31"/>
      <c r="X138" s="31"/>
      <c r="Y138" s="31"/>
      <c r="Z138" s="31"/>
      <c r="AA138" s="31"/>
      <c r="AB138" s="31"/>
      <c r="AC138" s="31"/>
      <c r="AD138" s="31"/>
      <c r="AE138" s="31"/>
      <c r="AR138" s="155" t="s">
        <v>208</v>
      </c>
      <c r="AT138" s="155" t="s">
        <v>196</v>
      </c>
      <c r="AU138" s="155" t="s">
        <v>96</v>
      </c>
      <c r="AY138" s="15" t="s">
        <v>195</v>
      </c>
      <c r="BE138" s="156">
        <f>IF(N138="základní",J138,0)</f>
        <v>0</v>
      </c>
      <c r="BF138" s="156">
        <f>IF(N138="snížená",J138,0)</f>
        <v>0</v>
      </c>
      <c r="BG138" s="156">
        <f>IF(N138="zákl. přenesená",J138,0)</f>
        <v>0</v>
      </c>
      <c r="BH138" s="156">
        <f>IF(N138="sníž. přenesená",J138,0)</f>
        <v>0</v>
      </c>
      <c r="BI138" s="156">
        <f>IF(N138="nulová",J138,0)</f>
        <v>0</v>
      </c>
      <c r="BJ138" s="15" t="s">
        <v>93</v>
      </c>
      <c r="BK138" s="156">
        <f>ROUND(I138*H138,2)</f>
        <v>0</v>
      </c>
      <c r="BL138" s="15" t="s">
        <v>208</v>
      </c>
      <c r="BM138" s="155" t="s">
        <v>307</v>
      </c>
    </row>
    <row r="139" spans="1:47" s="2" customFormat="1" ht="29.25">
      <c r="A139" s="31"/>
      <c r="B139" s="32"/>
      <c r="C139" s="184"/>
      <c r="D139" s="201" t="s">
        <v>202</v>
      </c>
      <c r="E139" s="184"/>
      <c r="F139" s="202" t="s">
        <v>308</v>
      </c>
      <c r="G139" s="184"/>
      <c r="H139" s="184"/>
      <c r="I139" s="157"/>
      <c r="J139" s="184"/>
      <c r="K139" s="31"/>
      <c r="L139" s="32"/>
      <c r="M139" s="158"/>
      <c r="N139" s="159"/>
      <c r="O139" s="57"/>
      <c r="P139" s="57"/>
      <c r="Q139" s="57"/>
      <c r="R139" s="57"/>
      <c r="S139" s="57"/>
      <c r="T139" s="58"/>
      <c r="U139" s="31"/>
      <c r="V139" s="31"/>
      <c r="W139" s="31"/>
      <c r="X139" s="31"/>
      <c r="Y139" s="31"/>
      <c r="Z139" s="31"/>
      <c r="AA139" s="31"/>
      <c r="AB139" s="31"/>
      <c r="AC139" s="31"/>
      <c r="AD139" s="31"/>
      <c r="AE139" s="31"/>
      <c r="AT139" s="15" t="s">
        <v>202</v>
      </c>
      <c r="AU139" s="15" t="s">
        <v>96</v>
      </c>
    </row>
    <row r="140" spans="2:51" s="13" customFormat="1" ht="12">
      <c r="B140" s="160"/>
      <c r="C140" s="186"/>
      <c r="D140" s="201" t="s">
        <v>257</v>
      </c>
      <c r="E140" s="203" t="s">
        <v>1</v>
      </c>
      <c r="F140" s="204" t="s">
        <v>1018</v>
      </c>
      <c r="G140" s="186"/>
      <c r="H140" s="205">
        <v>3.3</v>
      </c>
      <c r="I140" s="162"/>
      <c r="J140" s="186"/>
      <c r="L140" s="160"/>
      <c r="M140" s="163"/>
      <c r="N140" s="164"/>
      <c r="O140" s="164"/>
      <c r="P140" s="164"/>
      <c r="Q140" s="164"/>
      <c r="R140" s="164"/>
      <c r="S140" s="164"/>
      <c r="T140" s="165"/>
      <c r="AT140" s="161" t="s">
        <v>257</v>
      </c>
      <c r="AU140" s="161" t="s">
        <v>96</v>
      </c>
      <c r="AV140" s="13" t="s">
        <v>96</v>
      </c>
      <c r="AW140" s="13" t="s">
        <v>40</v>
      </c>
      <c r="AX140" s="13" t="s">
        <v>93</v>
      </c>
      <c r="AY140" s="161" t="s">
        <v>195</v>
      </c>
    </row>
    <row r="141" spans="1:65" s="2" customFormat="1" ht="16.5" customHeight="1">
      <c r="A141" s="31"/>
      <c r="B141" s="148"/>
      <c r="C141" s="196" t="s">
        <v>208</v>
      </c>
      <c r="D141" s="196" t="s">
        <v>196</v>
      </c>
      <c r="E141" s="197" t="s">
        <v>310</v>
      </c>
      <c r="F141" s="198" t="s">
        <v>311</v>
      </c>
      <c r="G141" s="199" t="s">
        <v>312</v>
      </c>
      <c r="H141" s="200">
        <v>5</v>
      </c>
      <c r="I141" s="149"/>
      <c r="J141" s="183">
        <f>ROUND(I141*H141,2)</f>
        <v>0</v>
      </c>
      <c r="K141" s="150"/>
      <c r="L141" s="32"/>
      <c r="M141" s="151" t="s">
        <v>1</v>
      </c>
      <c r="N141" s="152" t="s">
        <v>50</v>
      </c>
      <c r="O141" s="57"/>
      <c r="P141" s="153">
        <f>O141*H141</f>
        <v>0</v>
      </c>
      <c r="Q141" s="153">
        <v>0.00719</v>
      </c>
      <c r="R141" s="153">
        <f>Q141*H141</f>
        <v>0.03595</v>
      </c>
      <c r="S141" s="153">
        <v>0</v>
      </c>
      <c r="T141" s="154">
        <f>S141*H141</f>
        <v>0</v>
      </c>
      <c r="U141" s="31"/>
      <c r="V141" s="31"/>
      <c r="W141" s="31"/>
      <c r="X141" s="31"/>
      <c r="Y141" s="31"/>
      <c r="Z141" s="31"/>
      <c r="AA141" s="31"/>
      <c r="AB141" s="31"/>
      <c r="AC141" s="31"/>
      <c r="AD141" s="31"/>
      <c r="AE141" s="31"/>
      <c r="AR141" s="155" t="s">
        <v>208</v>
      </c>
      <c r="AT141" s="155" t="s">
        <v>196</v>
      </c>
      <c r="AU141" s="155" t="s">
        <v>96</v>
      </c>
      <c r="AY141" s="15" t="s">
        <v>195</v>
      </c>
      <c r="BE141" s="156">
        <f>IF(N141="základní",J141,0)</f>
        <v>0</v>
      </c>
      <c r="BF141" s="156">
        <f>IF(N141="snížená",J141,0)</f>
        <v>0</v>
      </c>
      <c r="BG141" s="156">
        <f>IF(N141="zákl. přenesená",J141,0)</f>
        <v>0</v>
      </c>
      <c r="BH141" s="156">
        <f>IF(N141="sníž. přenesená",J141,0)</f>
        <v>0</v>
      </c>
      <c r="BI141" s="156">
        <f>IF(N141="nulová",J141,0)</f>
        <v>0</v>
      </c>
      <c r="BJ141" s="15" t="s">
        <v>93</v>
      </c>
      <c r="BK141" s="156">
        <f>ROUND(I141*H141,2)</f>
        <v>0</v>
      </c>
      <c r="BL141" s="15" t="s">
        <v>208</v>
      </c>
      <c r="BM141" s="155" t="s">
        <v>313</v>
      </c>
    </row>
    <row r="142" spans="1:47" s="2" customFormat="1" ht="12">
      <c r="A142" s="31"/>
      <c r="B142" s="32"/>
      <c r="C142" s="184"/>
      <c r="D142" s="201" t="s">
        <v>202</v>
      </c>
      <c r="E142" s="184"/>
      <c r="F142" s="202" t="s">
        <v>314</v>
      </c>
      <c r="G142" s="184"/>
      <c r="H142" s="184"/>
      <c r="I142" s="157"/>
      <c r="J142" s="184"/>
      <c r="K142" s="31"/>
      <c r="L142" s="32"/>
      <c r="M142" s="158"/>
      <c r="N142" s="159"/>
      <c r="O142" s="57"/>
      <c r="P142" s="57"/>
      <c r="Q142" s="57"/>
      <c r="R142" s="57"/>
      <c r="S142" s="57"/>
      <c r="T142" s="58"/>
      <c r="U142" s="31"/>
      <c r="V142" s="31"/>
      <c r="W142" s="31"/>
      <c r="X142" s="31"/>
      <c r="Y142" s="31"/>
      <c r="Z142" s="31"/>
      <c r="AA142" s="31"/>
      <c r="AB142" s="31"/>
      <c r="AC142" s="31"/>
      <c r="AD142" s="31"/>
      <c r="AE142" s="31"/>
      <c r="AT142" s="15" t="s">
        <v>202</v>
      </c>
      <c r="AU142" s="15" t="s">
        <v>96</v>
      </c>
    </row>
    <row r="143" spans="2:51" s="13" customFormat="1" ht="12">
      <c r="B143" s="160"/>
      <c r="C143" s="186"/>
      <c r="D143" s="201" t="s">
        <v>257</v>
      </c>
      <c r="E143" s="203" t="s">
        <v>1</v>
      </c>
      <c r="F143" s="204" t="s">
        <v>194</v>
      </c>
      <c r="G143" s="186"/>
      <c r="H143" s="205">
        <v>5</v>
      </c>
      <c r="I143" s="162"/>
      <c r="J143" s="186"/>
      <c r="L143" s="160"/>
      <c r="M143" s="163"/>
      <c r="N143" s="164"/>
      <c r="O143" s="164"/>
      <c r="P143" s="164"/>
      <c r="Q143" s="164"/>
      <c r="R143" s="164"/>
      <c r="S143" s="164"/>
      <c r="T143" s="165"/>
      <c r="AT143" s="161" t="s">
        <v>257</v>
      </c>
      <c r="AU143" s="161" t="s">
        <v>96</v>
      </c>
      <c r="AV143" s="13" t="s">
        <v>96</v>
      </c>
      <c r="AW143" s="13" t="s">
        <v>40</v>
      </c>
      <c r="AX143" s="13" t="s">
        <v>93</v>
      </c>
      <c r="AY143" s="161" t="s">
        <v>195</v>
      </c>
    </row>
    <row r="144" spans="1:65" s="2" customFormat="1" ht="24.2" customHeight="1">
      <c r="A144" s="31"/>
      <c r="B144" s="148"/>
      <c r="C144" s="196" t="s">
        <v>194</v>
      </c>
      <c r="D144" s="196" t="s">
        <v>196</v>
      </c>
      <c r="E144" s="197" t="s">
        <v>316</v>
      </c>
      <c r="F144" s="198" t="s">
        <v>317</v>
      </c>
      <c r="G144" s="199" t="s">
        <v>318</v>
      </c>
      <c r="H144" s="200">
        <v>16</v>
      </c>
      <c r="I144" s="149"/>
      <c r="J144" s="183">
        <f>ROUND(I144*H144,2)</f>
        <v>0</v>
      </c>
      <c r="K144" s="150"/>
      <c r="L144" s="32"/>
      <c r="M144" s="151" t="s">
        <v>1</v>
      </c>
      <c r="N144" s="152" t="s">
        <v>50</v>
      </c>
      <c r="O144" s="57"/>
      <c r="P144" s="153">
        <f>O144*H144</f>
        <v>0</v>
      </c>
      <c r="Q144" s="153">
        <v>4E-05</v>
      </c>
      <c r="R144" s="153">
        <f>Q144*H144</f>
        <v>0.00064</v>
      </c>
      <c r="S144" s="153">
        <v>0</v>
      </c>
      <c r="T144" s="154">
        <f>S144*H144</f>
        <v>0</v>
      </c>
      <c r="U144" s="31"/>
      <c r="V144" s="31"/>
      <c r="W144" s="31"/>
      <c r="X144" s="31"/>
      <c r="Y144" s="31"/>
      <c r="Z144" s="31"/>
      <c r="AA144" s="31"/>
      <c r="AB144" s="31"/>
      <c r="AC144" s="31"/>
      <c r="AD144" s="31"/>
      <c r="AE144" s="31"/>
      <c r="AR144" s="155" t="s">
        <v>208</v>
      </c>
      <c r="AT144" s="155" t="s">
        <v>196</v>
      </c>
      <c r="AU144" s="155" t="s">
        <v>96</v>
      </c>
      <c r="AY144" s="15" t="s">
        <v>195</v>
      </c>
      <c r="BE144" s="156">
        <f>IF(N144="základní",J144,0)</f>
        <v>0</v>
      </c>
      <c r="BF144" s="156">
        <f>IF(N144="snížená",J144,0)</f>
        <v>0</v>
      </c>
      <c r="BG144" s="156">
        <f>IF(N144="zákl. přenesená",J144,0)</f>
        <v>0</v>
      </c>
      <c r="BH144" s="156">
        <f>IF(N144="sníž. přenesená",J144,0)</f>
        <v>0</v>
      </c>
      <c r="BI144" s="156">
        <f>IF(N144="nulová",J144,0)</f>
        <v>0</v>
      </c>
      <c r="BJ144" s="15" t="s">
        <v>93</v>
      </c>
      <c r="BK144" s="156">
        <f>ROUND(I144*H144,2)</f>
        <v>0</v>
      </c>
      <c r="BL144" s="15" t="s">
        <v>208</v>
      </c>
      <c r="BM144" s="155" t="s">
        <v>319</v>
      </c>
    </row>
    <row r="145" spans="1:47" s="2" customFormat="1" ht="19.5">
      <c r="A145" s="31"/>
      <c r="B145" s="32"/>
      <c r="C145" s="184"/>
      <c r="D145" s="201" t="s">
        <v>202</v>
      </c>
      <c r="E145" s="184"/>
      <c r="F145" s="202" t="s">
        <v>320</v>
      </c>
      <c r="G145" s="184"/>
      <c r="H145" s="184"/>
      <c r="I145" s="157"/>
      <c r="J145" s="184"/>
      <c r="K145" s="31"/>
      <c r="L145" s="32"/>
      <c r="M145" s="158"/>
      <c r="N145" s="159"/>
      <c r="O145" s="57"/>
      <c r="P145" s="57"/>
      <c r="Q145" s="57"/>
      <c r="R145" s="57"/>
      <c r="S145" s="57"/>
      <c r="T145" s="58"/>
      <c r="U145" s="31"/>
      <c r="V145" s="31"/>
      <c r="W145" s="31"/>
      <c r="X145" s="31"/>
      <c r="Y145" s="31"/>
      <c r="Z145" s="31"/>
      <c r="AA145" s="31"/>
      <c r="AB145" s="31"/>
      <c r="AC145" s="31"/>
      <c r="AD145" s="31"/>
      <c r="AE145" s="31"/>
      <c r="AT145" s="15" t="s">
        <v>202</v>
      </c>
      <c r="AU145" s="15" t="s">
        <v>96</v>
      </c>
    </row>
    <row r="146" spans="2:51" s="13" customFormat="1" ht="12">
      <c r="B146" s="160"/>
      <c r="C146" s="186"/>
      <c r="D146" s="201" t="s">
        <v>257</v>
      </c>
      <c r="E146" s="203" t="s">
        <v>1</v>
      </c>
      <c r="F146" s="204" t="s">
        <v>796</v>
      </c>
      <c r="G146" s="186"/>
      <c r="H146" s="205">
        <v>16</v>
      </c>
      <c r="I146" s="162"/>
      <c r="J146" s="186"/>
      <c r="L146" s="160"/>
      <c r="M146" s="163"/>
      <c r="N146" s="164"/>
      <c r="O146" s="164"/>
      <c r="P146" s="164"/>
      <c r="Q146" s="164"/>
      <c r="R146" s="164"/>
      <c r="S146" s="164"/>
      <c r="T146" s="165"/>
      <c r="AT146" s="161" t="s">
        <v>257</v>
      </c>
      <c r="AU146" s="161" t="s">
        <v>96</v>
      </c>
      <c r="AV146" s="13" t="s">
        <v>96</v>
      </c>
      <c r="AW146" s="13" t="s">
        <v>40</v>
      </c>
      <c r="AX146" s="13" t="s">
        <v>93</v>
      </c>
      <c r="AY146" s="161" t="s">
        <v>195</v>
      </c>
    </row>
    <row r="147" spans="1:65" s="2" customFormat="1" ht="24.2" customHeight="1">
      <c r="A147" s="31"/>
      <c r="B147" s="148"/>
      <c r="C147" s="196" t="s">
        <v>216</v>
      </c>
      <c r="D147" s="196" t="s">
        <v>196</v>
      </c>
      <c r="E147" s="197" t="s">
        <v>322</v>
      </c>
      <c r="F147" s="198" t="s">
        <v>323</v>
      </c>
      <c r="G147" s="199" t="s">
        <v>324</v>
      </c>
      <c r="H147" s="200">
        <v>2</v>
      </c>
      <c r="I147" s="149"/>
      <c r="J147" s="183">
        <f>ROUND(I147*H147,2)</f>
        <v>0</v>
      </c>
      <c r="K147" s="150"/>
      <c r="L147" s="32"/>
      <c r="M147" s="151" t="s">
        <v>1</v>
      </c>
      <c r="N147" s="152" t="s">
        <v>50</v>
      </c>
      <c r="O147" s="57"/>
      <c r="P147" s="153">
        <f>O147*H147</f>
        <v>0</v>
      </c>
      <c r="Q147" s="153">
        <v>0</v>
      </c>
      <c r="R147" s="153">
        <f>Q147*H147</f>
        <v>0</v>
      </c>
      <c r="S147" s="153">
        <v>0</v>
      </c>
      <c r="T147" s="154">
        <f>S147*H147</f>
        <v>0</v>
      </c>
      <c r="U147" s="31"/>
      <c r="V147" s="31"/>
      <c r="W147" s="31"/>
      <c r="X147" s="31"/>
      <c r="Y147" s="31"/>
      <c r="Z147" s="31"/>
      <c r="AA147" s="31"/>
      <c r="AB147" s="31"/>
      <c r="AC147" s="31"/>
      <c r="AD147" s="31"/>
      <c r="AE147" s="31"/>
      <c r="AR147" s="155" t="s">
        <v>208</v>
      </c>
      <c r="AT147" s="155" t="s">
        <v>196</v>
      </c>
      <c r="AU147" s="155" t="s">
        <v>96</v>
      </c>
      <c r="AY147" s="15" t="s">
        <v>195</v>
      </c>
      <c r="BE147" s="156">
        <f>IF(N147="základní",J147,0)</f>
        <v>0</v>
      </c>
      <c r="BF147" s="156">
        <f>IF(N147="snížená",J147,0)</f>
        <v>0</v>
      </c>
      <c r="BG147" s="156">
        <f>IF(N147="zákl. přenesená",J147,0)</f>
        <v>0</v>
      </c>
      <c r="BH147" s="156">
        <f>IF(N147="sníž. přenesená",J147,0)</f>
        <v>0</v>
      </c>
      <c r="BI147" s="156">
        <f>IF(N147="nulová",J147,0)</f>
        <v>0</v>
      </c>
      <c r="BJ147" s="15" t="s">
        <v>93</v>
      </c>
      <c r="BK147" s="156">
        <f>ROUND(I147*H147,2)</f>
        <v>0</v>
      </c>
      <c r="BL147" s="15" t="s">
        <v>208</v>
      </c>
      <c r="BM147" s="155" t="s">
        <v>325</v>
      </c>
    </row>
    <row r="148" spans="1:47" s="2" customFormat="1" ht="19.5">
      <c r="A148" s="31"/>
      <c r="B148" s="32"/>
      <c r="C148" s="184"/>
      <c r="D148" s="201" t="s">
        <v>202</v>
      </c>
      <c r="E148" s="184"/>
      <c r="F148" s="202" t="s">
        <v>326</v>
      </c>
      <c r="G148" s="184"/>
      <c r="H148" s="184"/>
      <c r="I148" s="157"/>
      <c r="J148" s="184"/>
      <c r="K148" s="31"/>
      <c r="L148" s="32"/>
      <c r="M148" s="158"/>
      <c r="N148" s="159"/>
      <c r="O148" s="57"/>
      <c r="P148" s="57"/>
      <c r="Q148" s="57"/>
      <c r="R148" s="57"/>
      <c r="S148" s="57"/>
      <c r="T148" s="58"/>
      <c r="U148" s="31"/>
      <c r="V148" s="31"/>
      <c r="W148" s="31"/>
      <c r="X148" s="31"/>
      <c r="Y148" s="31"/>
      <c r="Z148" s="31"/>
      <c r="AA148" s="31"/>
      <c r="AB148" s="31"/>
      <c r="AC148" s="31"/>
      <c r="AD148" s="31"/>
      <c r="AE148" s="31"/>
      <c r="AT148" s="15" t="s">
        <v>202</v>
      </c>
      <c r="AU148" s="15" t="s">
        <v>96</v>
      </c>
    </row>
    <row r="149" spans="2:51" s="13" customFormat="1" ht="12">
      <c r="B149" s="160"/>
      <c r="C149" s="186"/>
      <c r="D149" s="201" t="s">
        <v>257</v>
      </c>
      <c r="E149" s="203" t="s">
        <v>1</v>
      </c>
      <c r="F149" s="204" t="s">
        <v>96</v>
      </c>
      <c r="G149" s="186"/>
      <c r="H149" s="205">
        <v>2</v>
      </c>
      <c r="I149" s="162"/>
      <c r="J149" s="186"/>
      <c r="L149" s="160"/>
      <c r="M149" s="163"/>
      <c r="N149" s="164"/>
      <c r="O149" s="164"/>
      <c r="P149" s="164"/>
      <c r="Q149" s="164"/>
      <c r="R149" s="164"/>
      <c r="S149" s="164"/>
      <c r="T149" s="165"/>
      <c r="AT149" s="161" t="s">
        <v>257</v>
      </c>
      <c r="AU149" s="161" t="s">
        <v>96</v>
      </c>
      <c r="AV149" s="13" t="s">
        <v>96</v>
      </c>
      <c r="AW149" s="13" t="s">
        <v>40</v>
      </c>
      <c r="AX149" s="13" t="s">
        <v>93</v>
      </c>
      <c r="AY149" s="161" t="s">
        <v>195</v>
      </c>
    </row>
    <row r="150" spans="1:65" s="2" customFormat="1" ht="16.5" customHeight="1">
      <c r="A150" s="31"/>
      <c r="B150" s="148"/>
      <c r="C150" s="206" t="s">
        <v>220</v>
      </c>
      <c r="D150" s="206" t="s">
        <v>327</v>
      </c>
      <c r="E150" s="207" t="s">
        <v>797</v>
      </c>
      <c r="F150" s="208" t="s">
        <v>798</v>
      </c>
      <c r="G150" s="209" t="s">
        <v>330</v>
      </c>
      <c r="H150" s="210">
        <v>18.871</v>
      </c>
      <c r="I150" s="170"/>
      <c r="J150" s="187">
        <f>ROUND(I150*H150,2)</f>
        <v>0</v>
      </c>
      <c r="K150" s="171"/>
      <c r="L150" s="172"/>
      <c r="M150" s="173" t="s">
        <v>1</v>
      </c>
      <c r="N150" s="174" t="s">
        <v>50</v>
      </c>
      <c r="O150" s="57"/>
      <c r="P150" s="153">
        <f>O150*H150</f>
        <v>0</v>
      </c>
      <c r="Q150" s="153">
        <v>1</v>
      </c>
      <c r="R150" s="153">
        <f>Q150*H150</f>
        <v>18.871</v>
      </c>
      <c r="S150" s="153">
        <v>0</v>
      </c>
      <c r="T150" s="154">
        <f>S150*H150</f>
        <v>0</v>
      </c>
      <c r="U150" s="31"/>
      <c r="V150" s="31"/>
      <c r="W150" s="31"/>
      <c r="X150" s="31"/>
      <c r="Y150" s="31"/>
      <c r="Z150" s="31"/>
      <c r="AA150" s="31"/>
      <c r="AB150" s="31"/>
      <c r="AC150" s="31"/>
      <c r="AD150" s="31"/>
      <c r="AE150" s="31"/>
      <c r="AR150" s="155" t="s">
        <v>224</v>
      </c>
      <c r="AT150" s="155" t="s">
        <v>327</v>
      </c>
      <c r="AU150" s="155" t="s">
        <v>96</v>
      </c>
      <c r="AY150" s="15" t="s">
        <v>195</v>
      </c>
      <c r="BE150" s="156">
        <f>IF(N150="základní",J150,0)</f>
        <v>0</v>
      </c>
      <c r="BF150" s="156">
        <f>IF(N150="snížená",J150,0)</f>
        <v>0</v>
      </c>
      <c r="BG150" s="156">
        <f>IF(N150="zákl. přenesená",J150,0)</f>
        <v>0</v>
      </c>
      <c r="BH150" s="156">
        <f>IF(N150="sníž. přenesená",J150,0)</f>
        <v>0</v>
      </c>
      <c r="BI150" s="156">
        <f>IF(N150="nulová",J150,0)</f>
        <v>0</v>
      </c>
      <c r="BJ150" s="15" t="s">
        <v>93</v>
      </c>
      <c r="BK150" s="156">
        <f>ROUND(I150*H150,2)</f>
        <v>0</v>
      </c>
      <c r="BL150" s="15" t="s">
        <v>208</v>
      </c>
      <c r="BM150" s="155" t="s">
        <v>799</v>
      </c>
    </row>
    <row r="151" spans="1:47" s="2" customFormat="1" ht="12">
      <c r="A151" s="31"/>
      <c r="B151" s="32"/>
      <c r="C151" s="184"/>
      <c r="D151" s="201" t="s">
        <v>202</v>
      </c>
      <c r="E151" s="184"/>
      <c r="F151" s="202" t="s">
        <v>798</v>
      </c>
      <c r="G151" s="184"/>
      <c r="H151" s="184"/>
      <c r="I151" s="157"/>
      <c r="J151" s="184"/>
      <c r="K151" s="31"/>
      <c r="L151" s="32"/>
      <c r="M151" s="158"/>
      <c r="N151" s="159"/>
      <c r="O151" s="57"/>
      <c r="P151" s="57"/>
      <c r="Q151" s="57"/>
      <c r="R151" s="57"/>
      <c r="S151" s="57"/>
      <c r="T151" s="58"/>
      <c r="U151" s="31"/>
      <c r="V151" s="31"/>
      <c r="W151" s="31"/>
      <c r="X151" s="31"/>
      <c r="Y151" s="31"/>
      <c r="Z151" s="31"/>
      <c r="AA151" s="31"/>
      <c r="AB151" s="31"/>
      <c r="AC151" s="31"/>
      <c r="AD151" s="31"/>
      <c r="AE151" s="31"/>
      <c r="AT151" s="15" t="s">
        <v>202</v>
      </c>
      <c r="AU151" s="15" t="s">
        <v>96</v>
      </c>
    </row>
    <row r="152" spans="2:51" s="13" customFormat="1" ht="12">
      <c r="B152" s="160"/>
      <c r="C152" s="186"/>
      <c r="D152" s="201" t="s">
        <v>257</v>
      </c>
      <c r="E152" s="203" t="s">
        <v>1</v>
      </c>
      <c r="F152" s="204" t="s">
        <v>939</v>
      </c>
      <c r="G152" s="186"/>
      <c r="H152" s="205">
        <v>-4.229</v>
      </c>
      <c r="I152" s="162"/>
      <c r="J152" s="186"/>
      <c r="L152" s="160"/>
      <c r="M152" s="163"/>
      <c r="N152" s="164"/>
      <c r="O152" s="164"/>
      <c r="P152" s="164"/>
      <c r="Q152" s="164"/>
      <c r="R152" s="164"/>
      <c r="S152" s="164"/>
      <c r="T152" s="165"/>
      <c r="AT152" s="161" t="s">
        <v>257</v>
      </c>
      <c r="AU152" s="161" t="s">
        <v>96</v>
      </c>
      <c r="AV152" s="13" t="s">
        <v>96</v>
      </c>
      <c r="AW152" s="13" t="s">
        <v>40</v>
      </c>
      <c r="AX152" s="13" t="s">
        <v>85</v>
      </c>
      <c r="AY152" s="161" t="s">
        <v>195</v>
      </c>
    </row>
    <row r="153" spans="2:51" s="13" customFormat="1" ht="12">
      <c r="B153" s="160"/>
      <c r="C153" s="186"/>
      <c r="D153" s="201" t="s">
        <v>257</v>
      </c>
      <c r="E153" s="203" t="s">
        <v>1</v>
      </c>
      <c r="F153" s="204" t="s">
        <v>940</v>
      </c>
      <c r="G153" s="186"/>
      <c r="H153" s="205">
        <v>23.1</v>
      </c>
      <c r="I153" s="162"/>
      <c r="J153" s="186"/>
      <c r="L153" s="160"/>
      <c r="M153" s="163"/>
      <c r="N153" s="164"/>
      <c r="O153" s="164"/>
      <c r="P153" s="164"/>
      <c r="Q153" s="164"/>
      <c r="R153" s="164"/>
      <c r="S153" s="164"/>
      <c r="T153" s="165"/>
      <c r="AT153" s="161" t="s">
        <v>257</v>
      </c>
      <c r="AU153" s="161" t="s">
        <v>96</v>
      </c>
      <c r="AV153" s="13" t="s">
        <v>96</v>
      </c>
      <c r="AW153" s="13" t="s">
        <v>40</v>
      </c>
      <c r="AX153" s="13" t="s">
        <v>85</v>
      </c>
      <c r="AY153" s="161" t="s">
        <v>195</v>
      </c>
    </row>
    <row r="154" spans="1:65" s="2" customFormat="1" ht="24.2" customHeight="1">
      <c r="A154" s="31"/>
      <c r="B154" s="148"/>
      <c r="C154" s="196" t="s">
        <v>224</v>
      </c>
      <c r="D154" s="196" t="s">
        <v>196</v>
      </c>
      <c r="E154" s="197" t="s">
        <v>335</v>
      </c>
      <c r="F154" s="198" t="s">
        <v>336</v>
      </c>
      <c r="G154" s="199" t="s">
        <v>312</v>
      </c>
      <c r="H154" s="200">
        <v>5</v>
      </c>
      <c r="I154" s="149"/>
      <c r="J154" s="183">
        <f>ROUND(I154*H154,2)</f>
        <v>0</v>
      </c>
      <c r="K154" s="150"/>
      <c r="L154" s="32"/>
      <c r="M154" s="151" t="s">
        <v>1</v>
      </c>
      <c r="N154" s="152" t="s">
        <v>50</v>
      </c>
      <c r="O154" s="57"/>
      <c r="P154" s="153">
        <f>O154*H154</f>
        <v>0</v>
      </c>
      <c r="Q154" s="153">
        <v>0.00868</v>
      </c>
      <c r="R154" s="153">
        <f>Q154*H154</f>
        <v>0.0434</v>
      </c>
      <c r="S154" s="153">
        <v>0</v>
      </c>
      <c r="T154" s="154">
        <f>S154*H154</f>
        <v>0</v>
      </c>
      <c r="U154" s="31"/>
      <c r="V154" s="31"/>
      <c r="W154" s="31"/>
      <c r="X154" s="31"/>
      <c r="Y154" s="31"/>
      <c r="Z154" s="31"/>
      <c r="AA154" s="31"/>
      <c r="AB154" s="31"/>
      <c r="AC154" s="31"/>
      <c r="AD154" s="31"/>
      <c r="AE154" s="31"/>
      <c r="AR154" s="155" t="s">
        <v>208</v>
      </c>
      <c r="AT154" s="155" t="s">
        <v>196</v>
      </c>
      <c r="AU154" s="155" t="s">
        <v>96</v>
      </c>
      <c r="AY154" s="15" t="s">
        <v>195</v>
      </c>
      <c r="BE154" s="156">
        <f>IF(N154="základní",J154,0)</f>
        <v>0</v>
      </c>
      <c r="BF154" s="156">
        <f>IF(N154="snížená",J154,0)</f>
        <v>0</v>
      </c>
      <c r="BG154" s="156">
        <f>IF(N154="zákl. přenesená",J154,0)</f>
        <v>0</v>
      </c>
      <c r="BH154" s="156">
        <f>IF(N154="sníž. přenesená",J154,0)</f>
        <v>0</v>
      </c>
      <c r="BI154" s="156">
        <f>IF(N154="nulová",J154,0)</f>
        <v>0</v>
      </c>
      <c r="BJ154" s="15" t="s">
        <v>93</v>
      </c>
      <c r="BK154" s="156">
        <f>ROUND(I154*H154,2)</f>
        <v>0</v>
      </c>
      <c r="BL154" s="15" t="s">
        <v>208</v>
      </c>
      <c r="BM154" s="155" t="s">
        <v>337</v>
      </c>
    </row>
    <row r="155" spans="1:47" s="2" customFormat="1" ht="58.5">
      <c r="A155" s="31"/>
      <c r="B155" s="32"/>
      <c r="C155" s="184"/>
      <c r="D155" s="201" t="s">
        <v>202</v>
      </c>
      <c r="E155" s="184"/>
      <c r="F155" s="202" t="s">
        <v>338</v>
      </c>
      <c r="G155" s="184"/>
      <c r="H155" s="184"/>
      <c r="I155" s="157"/>
      <c r="J155" s="184"/>
      <c r="K155" s="31"/>
      <c r="L155" s="32"/>
      <c r="M155" s="158"/>
      <c r="N155" s="159"/>
      <c r="O155" s="57"/>
      <c r="P155" s="57"/>
      <c r="Q155" s="57"/>
      <c r="R155" s="57"/>
      <c r="S155" s="57"/>
      <c r="T155" s="58"/>
      <c r="U155" s="31"/>
      <c r="V155" s="31"/>
      <c r="W155" s="31"/>
      <c r="X155" s="31"/>
      <c r="Y155" s="31"/>
      <c r="Z155" s="31"/>
      <c r="AA155" s="31"/>
      <c r="AB155" s="31"/>
      <c r="AC155" s="31"/>
      <c r="AD155" s="31"/>
      <c r="AE155" s="31"/>
      <c r="AT155" s="15" t="s">
        <v>202</v>
      </c>
      <c r="AU155" s="15" t="s">
        <v>96</v>
      </c>
    </row>
    <row r="156" spans="2:51" s="13" customFormat="1" ht="12">
      <c r="B156" s="160"/>
      <c r="C156" s="186"/>
      <c r="D156" s="201" t="s">
        <v>257</v>
      </c>
      <c r="E156" s="203" t="s">
        <v>1</v>
      </c>
      <c r="F156" s="204" t="s">
        <v>194</v>
      </c>
      <c r="G156" s="186"/>
      <c r="H156" s="205">
        <v>5</v>
      </c>
      <c r="I156" s="162"/>
      <c r="J156" s="186"/>
      <c r="L156" s="160"/>
      <c r="M156" s="163"/>
      <c r="N156" s="164"/>
      <c r="O156" s="164"/>
      <c r="P156" s="164"/>
      <c r="Q156" s="164"/>
      <c r="R156" s="164"/>
      <c r="S156" s="164"/>
      <c r="T156" s="165"/>
      <c r="AT156" s="161" t="s">
        <v>257</v>
      </c>
      <c r="AU156" s="161" t="s">
        <v>96</v>
      </c>
      <c r="AV156" s="13" t="s">
        <v>96</v>
      </c>
      <c r="AW156" s="13" t="s">
        <v>40</v>
      </c>
      <c r="AX156" s="13" t="s">
        <v>93</v>
      </c>
      <c r="AY156" s="161" t="s">
        <v>195</v>
      </c>
    </row>
    <row r="157" spans="1:65" s="2" customFormat="1" ht="24.2" customHeight="1">
      <c r="A157" s="31"/>
      <c r="B157" s="148"/>
      <c r="C157" s="196" t="s">
        <v>229</v>
      </c>
      <c r="D157" s="196" t="s">
        <v>196</v>
      </c>
      <c r="E157" s="197" t="s">
        <v>340</v>
      </c>
      <c r="F157" s="198" t="s">
        <v>341</v>
      </c>
      <c r="G157" s="199" t="s">
        <v>312</v>
      </c>
      <c r="H157" s="200">
        <v>2</v>
      </c>
      <c r="I157" s="149"/>
      <c r="J157" s="183">
        <f>ROUND(I157*H157,2)</f>
        <v>0</v>
      </c>
      <c r="K157" s="150"/>
      <c r="L157" s="32"/>
      <c r="M157" s="151" t="s">
        <v>1</v>
      </c>
      <c r="N157" s="152" t="s">
        <v>50</v>
      </c>
      <c r="O157" s="57"/>
      <c r="P157" s="153">
        <f>O157*H157</f>
        <v>0</v>
      </c>
      <c r="Q157" s="153">
        <v>0.0369</v>
      </c>
      <c r="R157" s="153">
        <f>Q157*H157</f>
        <v>0.0738</v>
      </c>
      <c r="S157" s="153">
        <v>0</v>
      </c>
      <c r="T157" s="154">
        <f>S157*H157</f>
        <v>0</v>
      </c>
      <c r="U157" s="31"/>
      <c r="V157" s="31"/>
      <c r="W157" s="31"/>
      <c r="X157" s="31"/>
      <c r="Y157" s="31"/>
      <c r="Z157" s="31"/>
      <c r="AA157" s="31"/>
      <c r="AB157" s="31"/>
      <c r="AC157" s="31"/>
      <c r="AD157" s="31"/>
      <c r="AE157" s="31"/>
      <c r="AR157" s="155" t="s">
        <v>208</v>
      </c>
      <c r="AT157" s="155" t="s">
        <v>196</v>
      </c>
      <c r="AU157" s="155" t="s">
        <v>96</v>
      </c>
      <c r="AY157" s="15" t="s">
        <v>195</v>
      </c>
      <c r="BE157" s="156">
        <f>IF(N157="základní",J157,0)</f>
        <v>0</v>
      </c>
      <c r="BF157" s="156">
        <f>IF(N157="snížená",J157,0)</f>
        <v>0</v>
      </c>
      <c r="BG157" s="156">
        <f>IF(N157="zákl. přenesená",J157,0)</f>
        <v>0</v>
      </c>
      <c r="BH157" s="156">
        <f>IF(N157="sníž. přenesená",J157,0)</f>
        <v>0</v>
      </c>
      <c r="BI157" s="156">
        <f>IF(N157="nulová",J157,0)</f>
        <v>0</v>
      </c>
      <c r="BJ157" s="15" t="s">
        <v>93</v>
      </c>
      <c r="BK157" s="156">
        <f>ROUND(I157*H157,2)</f>
        <v>0</v>
      </c>
      <c r="BL157" s="15" t="s">
        <v>208</v>
      </c>
      <c r="BM157" s="155" t="s">
        <v>342</v>
      </c>
    </row>
    <row r="158" spans="1:47" s="2" customFormat="1" ht="58.5">
      <c r="A158" s="31"/>
      <c r="B158" s="32"/>
      <c r="C158" s="184"/>
      <c r="D158" s="201" t="s">
        <v>202</v>
      </c>
      <c r="E158" s="184"/>
      <c r="F158" s="202" t="s">
        <v>343</v>
      </c>
      <c r="G158" s="184"/>
      <c r="H158" s="184"/>
      <c r="I158" s="157"/>
      <c r="J158" s="184"/>
      <c r="K158" s="31"/>
      <c r="L158" s="32"/>
      <c r="M158" s="158"/>
      <c r="N158" s="159"/>
      <c r="O158" s="57"/>
      <c r="P158" s="57"/>
      <c r="Q158" s="57"/>
      <c r="R158" s="57"/>
      <c r="S158" s="57"/>
      <c r="T158" s="58"/>
      <c r="U158" s="31"/>
      <c r="V158" s="31"/>
      <c r="W158" s="31"/>
      <c r="X158" s="31"/>
      <c r="Y158" s="31"/>
      <c r="Z158" s="31"/>
      <c r="AA158" s="31"/>
      <c r="AB158" s="31"/>
      <c r="AC158" s="31"/>
      <c r="AD158" s="31"/>
      <c r="AE158" s="31"/>
      <c r="AT158" s="15" t="s">
        <v>202</v>
      </c>
      <c r="AU158" s="15" t="s">
        <v>96</v>
      </c>
    </row>
    <row r="159" spans="2:51" s="13" customFormat="1" ht="12">
      <c r="B159" s="160"/>
      <c r="C159" s="186"/>
      <c r="D159" s="201" t="s">
        <v>257</v>
      </c>
      <c r="E159" s="203" t="s">
        <v>1</v>
      </c>
      <c r="F159" s="204" t="s">
        <v>96</v>
      </c>
      <c r="G159" s="186"/>
      <c r="H159" s="205">
        <v>2</v>
      </c>
      <c r="I159" s="162"/>
      <c r="J159" s="186"/>
      <c r="L159" s="160"/>
      <c r="M159" s="163"/>
      <c r="N159" s="164"/>
      <c r="O159" s="164"/>
      <c r="P159" s="164"/>
      <c r="Q159" s="164"/>
      <c r="R159" s="164"/>
      <c r="S159" s="164"/>
      <c r="T159" s="165"/>
      <c r="AT159" s="161" t="s">
        <v>257</v>
      </c>
      <c r="AU159" s="161" t="s">
        <v>96</v>
      </c>
      <c r="AV159" s="13" t="s">
        <v>96</v>
      </c>
      <c r="AW159" s="13" t="s">
        <v>40</v>
      </c>
      <c r="AX159" s="13" t="s">
        <v>93</v>
      </c>
      <c r="AY159" s="161" t="s">
        <v>195</v>
      </c>
    </row>
    <row r="160" spans="1:65" s="2" customFormat="1" ht="24.2" customHeight="1">
      <c r="A160" s="31"/>
      <c r="B160" s="148"/>
      <c r="C160" s="196" t="s">
        <v>234</v>
      </c>
      <c r="D160" s="196" t="s">
        <v>196</v>
      </c>
      <c r="E160" s="197" t="s">
        <v>345</v>
      </c>
      <c r="F160" s="198" t="s">
        <v>346</v>
      </c>
      <c r="G160" s="199" t="s">
        <v>347</v>
      </c>
      <c r="H160" s="200">
        <v>10.5</v>
      </c>
      <c r="I160" s="149"/>
      <c r="J160" s="183">
        <f>ROUND(I160*H160,2)</f>
        <v>0</v>
      </c>
      <c r="K160" s="150"/>
      <c r="L160" s="32"/>
      <c r="M160" s="151" t="s">
        <v>1</v>
      </c>
      <c r="N160" s="152" t="s">
        <v>50</v>
      </c>
      <c r="O160" s="57"/>
      <c r="P160" s="153">
        <f>O160*H160</f>
        <v>0</v>
      </c>
      <c r="Q160" s="153">
        <v>0</v>
      </c>
      <c r="R160" s="153">
        <f>Q160*H160</f>
        <v>0</v>
      </c>
      <c r="S160" s="153">
        <v>0</v>
      </c>
      <c r="T160" s="154">
        <f>S160*H160</f>
        <v>0</v>
      </c>
      <c r="U160" s="31"/>
      <c r="V160" s="31"/>
      <c r="W160" s="31"/>
      <c r="X160" s="31"/>
      <c r="Y160" s="31"/>
      <c r="Z160" s="31"/>
      <c r="AA160" s="31"/>
      <c r="AB160" s="31"/>
      <c r="AC160" s="31"/>
      <c r="AD160" s="31"/>
      <c r="AE160" s="31"/>
      <c r="AR160" s="155" t="s">
        <v>208</v>
      </c>
      <c r="AT160" s="155" t="s">
        <v>196</v>
      </c>
      <c r="AU160" s="155" t="s">
        <v>96</v>
      </c>
      <c r="AY160" s="15" t="s">
        <v>195</v>
      </c>
      <c r="BE160" s="156">
        <f>IF(N160="základní",J160,0)</f>
        <v>0</v>
      </c>
      <c r="BF160" s="156">
        <f>IF(N160="snížená",J160,0)</f>
        <v>0</v>
      </c>
      <c r="BG160" s="156">
        <f>IF(N160="zákl. přenesená",J160,0)</f>
        <v>0</v>
      </c>
      <c r="BH160" s="156">
        <f>IF(N160="sníž. přenesená",J160,0)</f>
        <v>0</v>
      </c>
      <c r="BI160" s="156">
        <f>IF(N160="nulová",J160,0)</f>
        <v>0</v>
      </c>
      <c r="BJ160" s="15" t="s">
        <v>93</v>
      </c>
      <c r="BK160" s="156">
        <f>ROUND(I160*H160,2)</f>
        <v>0</v>
      </c>
      <c r="BL160" s="15" t="s">
        <v>208</v>
      </c>
      <c r="BM160" s="155" t="s">
        <v>348</v>
      </c>
    </row>
    <row r="161" spans="1:47" s="2" customFormat="1" ht="19.5">
      <c r="A161" s="31"/>
      <c r="B161" s="32"/>
      <c r="C161" s="184"/>
      <c r="D161" s="201" t="s">
        <v>202</v>
      </c>
      <c r="E161" s="184"/>
      <c r="F161" s="202" t="s">
        <v>349</v>
      </c>
      <c r="G161" s="184"/>
      <c r="H161" s="184"/>
      <c r="I161" s="157"/>
      <c r="J161" s="184"/>
      <c r="K161" s="31"/>
      <c r="L161" s="32"/>
      <c r="M161" s="158"/>
      <c r="N161" s="159"/>
      <c r="O161" s="57"/>
      <c r="P161" s="57"/>
      <c r="Q161" s="57"/>
      <c r="R161" s="57"/>
      <c r="S161" s="57"/>
      <c r="T161" s="58"/>
      <c r="U161" s="31"/>
      <c r="V161" s="31"/>
      <c r="W161" s="31"/>
      <c r="X161" s="31"/>
      <c r="Y161" s="31"/>
      <c r="Z161" s="31"/>
      <c r="AA161" s="31"/>
      <c r="AB161" s="31"/>
      <c r="AC161" s="31"/>
      <c r="AD161" s="31"/>
      <c r="AE161" s="31"/>
      <c r="AT161" s="15" t="s">
        <v>202</v>
      </c>
      <c r="AU161" s="15" t="s">
        <v>96</v>
      </c>
    </row>
    <row r="162" spans="2:51" s="13" customFormat="1" ht="12">
      <c r="B162" s="160"/>
      <c r="C162" s="186"/>
      <c r="D162" s="201" t="s">
        <v>257</v>
      </c>
      <c r="E162" s="203" t="s">
        <v>1</v>
      </c>
      <c r="F162" s="204" t="s">
        <v>941</v>
      </c>
      <c r="G162" s="186"/>
      <c r="H162" s="205">
        <v>10.5</v>
      </c>
      <c r="I162" s="162"/>
      <c r="J162" s="186"/>
      <c r="L162" s="160"/>
      <c r="M162" s="163"/>
      <c r="N162" s="164"/>
      <c r="O162" s="164"/>
      <c r="P162" s="164"/>
      <c r="Q162" s="164"/>
      <c r="R162" s="164"/>
      <c r="S162" s="164"/>
      <c r="T162" s="165"/>
      <c r="AT162" s="161" t="s">
        <v>257</v>
      </c>
      <c r="AU162" s="161" t="s">
        <v>96</v>
      </c>
      <c r="AV162" s="13" t="s">
        <v>96</v>
      </c>
      <c r="AW162" s="13" t="s">
        <v>40</v>
      </c>
      <c r="AX162" s="13" t="s">
        <v>93</v>
      </c>
      <c r="AY162" s="161" t="s">
        <v>195</v>
      </c>
    </row>
    <row r="163" spans="1:65" s="2" customFormat="1" ht="33" customHeight="1">
      <c r="A163" s="31"/>
      <c r="B163" s="148"/>
      <c r="C163" s="196" t="s">
        <v>239</v>
      </c>
      <c r="D163" s="196" t="s">
        <v>196</v>
      </c>
      <c r="E163" s="197" t="s">
        <v>803</v>
      </c>
      <c r="F163" s="198" t="s">
        <v>804</v>
      </c>
      <c r="G163" s="199" t="s">
        <v>347</v>
      </c>
      <c r="H163" s="200">
        <v>16.204</v>
      </c>
      <c r="I163" s="149"/>
      <c r="J163" s="183">
        <f>ROUND(I163*H163,2)</f>
        <v>0</v>
      </c>
      <c r="K163" s="150"/>
      <c r="L163" s="32"/>
      <c r="M163" s="151" t="s">
        <v>1</v>
      </c>
      <c r="N163" s="152" t="s">
        <v>50</v>
      </c>
      <c r="O163" s="57"/>
      <c r="P163" s="153">
        <f>O163*H163</f>
        <v>0</v>
      </c>
      <c r="Q163" s="153">
        <v>0</v>
      </c>
      <c r="R163" s="153">
        <f>Q163*H163</f>
        <v>0</v>
      </c>
      <c r="S163" s="153">
        <v>0</v>
      </c>
      <c r="T163" s="154">
        <f>S163*H163</f>
        <v>0</v>
      </c>
      <c r="U163" s="31"/>
      <c r="V163" s="31"/>
      <c r="W163" s="31"/>
      <c r="X163" s="31"/>
      <c r="Y163" s="31"/>
      <c r="Z163" s="31"/>
      <c r="AA163" s="31"/>
      <c r="AB163" s="31"/>
      <c r="AC163" s="31"/>
      <c r="AD163" s="31"/>
      <c r="AE163" s="31"/>
      <c r="AR163" s="155" t="s">
        <v>208</v>
      </c>
      <c r="AT163" s="155" t="s">
        <v>196</v>
      </c>
      <c r="AU163" s="155" t="s">
        <v>96</v>
      </c>
      <c r="AY163" s="15" t="s">
        <v>195</v>
      </c>
      <c r="BE163" s="156">
        <f>IF(N163="základní",J163,0)</f>
        <v>0</v>
      </c>
      <c r="BF163" s="156">
        <f>IF(N163="snížená",J163,0)</f>
        <v>0</v>
      </c>
      <c r="BG163" s="156">
        <f>IF(N163="zákl. přenesená",J163,0)</f>
        <v>0</v>
      </c>
      <c r="BH163" s="156">
        <f>IF(N163="sníž. přenesená",J163,0)</f>
        <v>0</v>
      </c>
      <c r="BI163" s="156">
        <f>IF(N163="nulová",J163,0)</f>
        <v>0</v>
      </c>
      <c r="BJ163" s="15" t="s">
        <v>93</v>
      </c>
      <c r="BK163" s="156">
        <f>ROUND(I163*H163,2)</f>
        <v>0</v>
      </c>
      <c r="BL163" s="15" t="s">
        <v>208</v>
      </c>
      <c r="BM163" s="155" t="s">
        <v>805</v>
      </c>
    </row>
    <row r="164" spans="1:47" s="2" customFormat="1" ht="29.25">
      <c r="A164" s="31"/>
      <c r="B164" s="32"/>
      <c r="C164" s="184"/>
      <c r="D164" s="201" t="s">
        <v>202</v>
      </c>
      <c r="E164" s="184"/>
      <c r="F164" s="202" t="s">
        <v>806</v>
      </c>
      <c r="G164" s="184"/>
      <c r="H164" s="184"/>
      <c r="I164" s="157"/>
      <c r="J164" s="184"/>
      <c r="K164" s="31"/>
      <c r="L164" s="32"/>
      <c r="M164" s="158"/>
      <c r="N164" s="159"/>
      <c r="O164" s="57"/>
      <c r="P164" s="57"/>
      <c r="Q164" s="57"/>
      <c r="R164" s="57"/>
      <c r="S164" s="57"/>
      <c r="T164" s="58"/>
      <c r="U164" s="31"/>
      <c r="V164" s="31"/>
      <c r="W164" s="31"/>
      <c r="X164" s="31"/>
      <c r="Y164" s="31"/>
      <c r="Z164" s="31"/>
      <c r="AA164" s="31"/>
      <c r="AB164" s="31"/>
      <c r="AC164" s="31"/>
      <c r="AD164" s="31"/>
      <c r="AE164" s="31"/>
      <c r="AT164" s="15" t="s">
        <v>202</v>
      </c>
      <c r="AU164" s="15" t="s">
        <v>96</v>
      </c>
    </row>
    <row r="165" spans="2:51" s="13" customFormat="1" ht="22.5">
      <c r="B165" s="160"/>
      <c r="C165" s="186"/>
      <c r="D165" s="201" t="s">
        <v>257</v>
      </c>
      <c r="E165" s="203" t="s">
        <v>1</v>
      </c>
      <c r="F165" s="204" t="s">
        <v>1019</v>
      </c>
      <c r="G165" s="186"/>
      <c r="H165" s="205">
        <v>18.9</v>
      </c>
      <c r="I165" s="162"/>
      <c r="J165" s="186"/>
      <c r="L165" s="160"/>
      <c r="M165" s="163"/>
      <c r="N165" s="164"/>
      <c r="O165" s="164"/>
      <c r="P165" s="164"/>
      <c r="Q165" s="164"/>
      <c r="R165" s="164"/>
      <c r="S165" s="164"/>
      <c r="T165" s="165"/>
      <c r="AT165" s="161" t="s">
        <v>257</v>
      </c>
      <c r="AU165" s="161" t="s">
        <v>96</v>
      </c>
      <c r="AV165" s="13" t="s">
        <v>96</v>
      </c>
      <c r="AW165" s="13" t="s">
        <v>40</v>
      </c>
      <c r="AX165" s="13" t="s">
        <v>85</v>
      </c>
      <c r="AY165" s="161" t="s">
        <v>195</v>
      </c>
    </row>
    <row r="166" spans="2:51" s="13" customFormat="1" ht="12">
      <c r="B166" s="160"/>
      <c r="C166" s="186"/>
      <c r="D166" s="201" t="s">
        <v>257</v>
      </c>
      <c r="E166" s="203" t="s">
        <v>1</v>
      </c>
      <c r="F166" s="204" t="s">
        <v>1020</v>
      </c>
      <c r="G166" s="186"/>
      <c r="H166" s="205">
        <v>-2.696</v>
      </c>
      <c r="I166" s="162"/>
      <c r="J166" s="186"/>
      <c r="L166" s="160"/>
      <c r="M166" s="163"/>
      <c r="N166" s="164"/>
      <c r="O166" s="164"/>
      <c r="P166" s="164"/>
      <c r="Q166" s="164"/>
      <c r="R166" s="164"/>
      <c r="S166" s="164"/>
      <c r="T166" s="165"/>
      <c r="AT166" s="161" t="s">
        <v>257</v>
      </c>
      <c r="AU166" s="161" t="s">
        <v>96</v>
      </c>
      <c r="AV166" s="13" t="s">
        <v>96</v>
      </c>
      <c r="AW166" s="13" t="s">
        <v>40</v>
      </c>
      <c r="AX166" s="13" t="s">
        <v>85</v>
      </c>
      <c r="AY166" s="161" t="s">
        <v>195</v>
      </c>
    </row>
    <row r="167" spans="1:65" s="2" customFormat="1" ht="37.9" customHeight="1">
      <c r="A167" s="31"/>
      <c r="B167" s="148"/>
      <c r="C167" s="196" t="s">
        <v>245</v>
      </c>
      <c r="D167" s="196" t="s">
        <v>196</v>
      </c>
      <c r="E167" s="197" t="s">
        <v>362</v>
      </c>
      <c r="F167" s="198" t="s">
        <v>363</v>
      </c>
      <c r="G167" s="199" t="s">
        <v>347</v>
      </c>
      <c r="H167" s="200">
        <v>2</v>
      </c>
      <c r="I167" s="149"/>
      <c r="J167" s="183">
        <f>ROUND(I167*H167,2)</f>
        <v>0</v>
      </c>
      <c r="K167" s="150"/>
      <c r="L167" s="32"/>
      <c r="M167" s="151" t="s">
        <v>1</v>
      </c>
      <c r="N167" s="152" t="s">
        <v>50</v>
      </c>
      <c r="O167" s="57"/>
      <c r="P167" s="153">
        <f>O167*H167</f>
        <v>0</v>
      </c>
      <c r="Q167" s="153">
        <v>0</v>
      </c>
      <c r="R167" s="153">
        <f>Q167*H167</f>
        <v>0</v>
      </c>
      <c r="S167" s="153">
        <v>0</v>
      </c>
      <c r="T167" s="154">
        <f>S167*H167</f>
        <v>0</v>
      </c>
      <c r="U167" s="31"/>
      <c r="V167" s="31"/>
      <c r="W167" s="31"/>
      <c r="X167" s="31"/>
      <c r="Y167" s="31"/>
      <c r="Z167" s="31"/>
      <c r="AA167" s="31"/>
      <c r="AB167" s="31"/>
      <c r="AC167" s="31"/>
      <c r="AD167" s="31"/>
      <c r="AE167" s="31"/>
      <c r="AR167" s="155" t="s">
        <v>208</v>
      </c>
      <c r="AT167" s="155" t="s">
        <v>196</v>
      </c>
      <c r="AU167" s="155" t="s">
        <v>96</v>
      </c>
      <c r="AY167" s="15" t="s">
        <v>195</v>
      </c>
      <c r="BE167" s="156">
        <f>IF(N167="základní",J167,0)</f>
        <v>0</v>
      </c>
      <c r="BF167" s="156">
        <f>IF(N167="snížená",J167,0)</f>
        <v>0</v>
      </c>
      <c r="BG167" s="156">
        <f>IF(N167="zákl. přenesená",J167,0)</f>
        <v>0</v>
      </c>
      <c r="BH167" s="156">
        <f>IF(N167="sníž. přenesená",J167,0)</f>
        <v>0</v>
      </c>
      <c r="BI167" s="156">
        <f>IF(N167="nulová",J167,0)</f>
        <v>0</v>
      </c>
      <c r="BJ167" s="15" t="s">
        <v>93</v>
      </c>
      <c r="BK167" s="156">
        <f>ROUND(I167*H167,2)</f>
        <v>0</v>
      </c>
      <c r="BL167" s="15" t="s">
        <v>208</v>
      </c>
      <c r="BM167" s="155" t="s">
        <v>364</v>
      </c>
    </row>
    <row r="168" spans="1:47" s="2" customFormat="1" ht="39">
      <c r="A168" s="31"/>
      <c r="B168" s="32"/>
      <c r="C168" s="184"/>
      <c r="D168" s="201" t="s">
        <v>202</v>
      </c>
      <c r="E168" s="184"/>
      <c r="F168" s="202" t="s">
        <v>365</v>
      </c>
      <c r="G168" s="184"/>
      <c r="H168" s="184"/>
      <c r="I168" s="157"/>
      <c r="J168" s="184"/>
      <c r="K168" s="31"/>
      <c r="L168" s="32"/>
      <c r="M168" s="158"/>
      <c r="N168" s="159"/>
      <c r="O168" s="57"/>
      <c r="P168" s="57"/>
      <c r="Q168" s="57"/>
      <c r="R168" s="57"/>
      <c r="S168" s="57"/>
      <c r="T168" s="58"/>
      <c r="U168" s="31"/>
      <c r="V168" s="31"/>
      <c r="W168" s="31"/>
      <c r="X168" s="31"/>
      <c r="Y168" s="31"/>
      <c r="Z168" s="31"/>
      <c r="AA168" s="31"/>
      <c r="AB168" s="31"/>
      <c r="AC168" s="31"/>
      <c r="AD168" s="31"/>
      <c r="AE168" s="31"/>
      <c r="AT168" s="15" t="s">
        <v>202</v>
      </c>
      <c r="AU168" s="15" t="s">
        <v>96</v>
      </c>
    </row>
    <row r="169" spans="2:51" s="13" customFormat="1" ht="12">
      <c r="B169" s="160"/>
      <c r="C169" s="186"/>
      <c r="D169" s="201" t="s">
        <v>257</v>
      </c>
      <c r="E169" s="203" t="s">
        <v>1</v>
      </c>
      <c r="F169" s="204" t="s">
        <v>96</v>
      </c>
      <c r="G169" s="186"/>
      <c r="H169" s="205">
        <v>2</v>
      </c>
      <c r="I169" s="162"/>
      <c r="J169" s="186"/>
      <c r="L169" s="160"/>
      <c r="M169" s="163"/>
      <c r="N169" s="164"/>
      <c r="O169" s="164"/>
      <c r="P169" s="164"/>
      <c r="Q169" s="164"/>
      <c r="R169" s="164"/>
      <c r="S169" s="164"/>
      <c r="T169" s="165"/>
      <c r="AT169" s="161" t="s">
        <v>257</v>
      </c>
      <c r="AU169" s="161" t="s">
        <v>96</v>
      </c>
      <c r="AV169" s="13" t="s">
        <v>96</v>
      </c>
      <c r="AW169" s="13" t="s">
        <v>40</v>
      </c>
      <c r="AX169" s="13" t="s">
        <v>93</v>
      </c>
      <c r="AY169" s="161" t="s">
        <v>195</v>
      </c>
    </row>
    <row r="170" spans="1:65" s="2" customFormat="1" ht="33" customHeight="1">
      <c r="A170" s="31"/>
      <c r="B170" s="148"/>
      <c r="C170" s="196" t="s">
        <v>253</v>
      </c>
      <c r="D170" s="196" t="s">
        <v>196</v>
      </c>
      <c r="E170" s="197" t="s">
        <v>809</v>
      </c>
      <c r="F170" s="198" t="s">
        <v>810</v>
      </c>
      <c r="G170" s="199" t="s">
        <v>347</v>
      </c>
      <c r="H170" s="200">
        <v>23.056</v>
      </c>
      <c r="I170" s="149"/>
      <c r="J170" s="183">
        <f>ROUND(I170*H170,2)</f>
        <v>0</v>
      </c>
      <c r="K170" s="150"/>
      <c r="L170" s="32"/>
      <c r="M170" s="151" t="s">
        <v>1</v>
      </c>
      <c r="N170" s="152" t="s">
        <v>50</v>
      </c>
      <c r="O170" s="57"/>
      <c r="P170" s="153">
        <f>O170*H170</f>
        <v>0</v>
      </c>
      <c r="Q170" s="153">
        <v>0</v>
      </c>
      <c r="R170" s="153">
        <f>Q170*H170</f>
        <v>0</v>
      </c>
      <c r="S170" s="153">
        <v>0</v>
      </c>
      <c r="T170" s="154">
        <f>S170*H170</f>
        <v>0</v>
      </c>
      <c r="U170" s="31"/>
      <c r="V170" s="31"/>
      <c r="W170" s="31"/>
      <c r="X170" s="31"/>
      <c r="Y170" s="31"/>
      <c r="Z170" s="31"/>
      <c r="AA170" s="31"/>
      <c r="AB170" s="31"/>
      <c r="AC170" s="31"/>
      <c r="AD170" s="31"/>
      <c r="AE170" s="31"/>
      <c r="AR170" s="155" t="s">
        <v>208</v>
      </c>
      <c r="AT170" s="155" t="s">
        <v>196</v>
      </c>
      <c r="AU170" s="155" t="s">
        <v>96</v>
      </c>
      <c r="AY170" s="15" t="s">
        <v>195</v>
      </c>
      <c r="BE170" s="156">
        <f>IF(N170="základní",J170,0)</f>
        <v>0</v>
      </c>
      <c r="BF170" s="156">
        <f>IF(N170="snížená",J170,0)</f>
        <v>0</v>
      </c>
      <c r="BG170" s="156">
        <f>IF(N170="zákl. přenesená",J170,0)</f>
        <v>0</v>
      </c>
      <c r="BH170" s="156">
        <f>IF(N170="sníž. přenesená",J170,0)</f>
        <v>0</v>
      </c>
      <c r="BI170" s="156">
        <f>IF(N170="nulová",J170,0)</f>
        <v>0</v>
      </c>
      <c r="BJ170" s="15" t="s">
        <v>93</v>
      </c>
      <c r="BK170" s="156">
        <f>ROUND(I170*H170,2)</f>
        <v>0</v>
      </c>
      <c r="BL170" s="15" t="s">
        <v>208</v>
      </c>
      <c r="BM170" s="155" t="s">
        <v>811</v>
      </c>
    </row>
    <row r="171" spans="1:47" s="2" customFormat="1" ht="29.25">
      <c r="A171" s="31"/>
      <c r="B171" s="32"/>
      <c r="C171" s="184"/>
      <c r="D171" s="201" t="s">
        <v>202</v>
      </c>
      <c r="E171" s="184"/>
      <c r="F171" s="202" t="s">
        <v>812</v>
      </c>
      <c r="G171" s="184"/>
      <c r="H171" s="184"/>
      <c r="I171" s="157"/>
      <c r="J171" s="184"/>
      <c r="K171" s="31"/>
      <c r="L171" s="32"/>
      <c r="M171" s="158"/>
      <c r="N171" s="159"/>
      <c r="O171" s="57"/>
      <c r="P171" s="57"/>
      <c r="Q171" s="57"/>
      <c r="R171" s="57"/>
      <c r="S171" s="57"/>
      <c r="T171" s="58"/>
      <c r="U171" s="31"/>
      <c r="V171" s="31"/>
      <c r="W171" s="31"/>
      <c r="X171" s="31"/>
      <c r="Y171" s="31"/>
      <c r="Z171" s="31"/>
      <c r="AA171" s="31"/>
      <c r="AB171" s="31"/>
      <c r="AC171" s="31"/>
      <c r="AD171" s="31"/>
      <c r="AE171" s="31"/>
      <c r="AT171" s="15" t="s">
        <v>202</v>
      </c>
      <c r="AU171" s="15" t="s">
        <v>96</v>
      </c>
    </row>
    <row r="172" spans="2:51" s="13" customFormat="1" ht="22.5">
      <c r="B172" s="160"/>
      <c r="C172" s="186"/>
      <c r="D172" s="201" t="s">
        <v>257</v>
      </c>
      <c r="E172" s="203" t="s">
        <v>1</v>
      </c>
      <c r="F172" s="204" t="s">
        <v>1021</v>
      </c>
      <c r="G172" s="186"/>
      <c r="H172" s="205">
        <v>27.1</v>
      </c>
      <c r="I172" s="162"/>
      <c r="J172" s="186"/>
      <c r="L172" s="160"/>
      <c r="M172" s="163"/>
      <c r="N172" s="164"/>
      <c r="O172" s="164"/>
      <c r="P172" s="164"/>
      <c r="Q172" s="164"/>
      <c r="R172" s="164"/>
      <c r="S172" s="164"/>
      <c r="T172" s="165"/>
      <c r="AT172" s="161" t="s">
        <v>257</v>
      </c>
      <c r="AU172" s="161" t="s">
        <v>96</v>
      </c>
      <c r="AV172" s="13" t="s">
        <v>96</v>
      </c>
      <c r="AW172" s="13" t="s">
        <v>40</v>
      </c>
      <c r="AX172" s="13" t="s">
        <v>85</v>
      </c>
      <c r="AY172" s="161" t="s">
        <v>195</v>
      </c>
    </row>
    <row r="173" spans="2:51" s="13" customFormat="1" ht="12">
      <c r="B173" s="160"/>
      <c r="C173" s="186"/>
      <c r="D173" s="201" t="s">
        <v>257</v>
      </c>
      <c r="E173" s="203" t="s">
        <v>1</v>
      </c>
      <c r="F173" s="204" t="s">
        <v>1022</v>
      </c>
      <c r="G173" s="186"/>
      <c r="H173" s="205">
        <v>-4.044</v>
      </c>
      <c r="I173" s="162"/>
      <c r="J173" s="186"/>
      <c r="L173" s="160"/>
      <c r="M173" s="163"/>
      <c r="N173" s="164"/>
      <c r="O173" s="164"/>
      <c r="P173" s="164"/>
      <c r="Q173" s="164"/>
      <c r="R173" s="164"/>
      <c r="S173" s="164"/>
      <c r="T173" s="165"/>
      <c r="AT173" s="161" t="s">
        <v>257</v>
      </c>
      <c r="AU173" s="161" t="s">
        <v>96</v>
      </c>
      <c r="AV173" s="13" t="s">
        <v>96</v>
      </c>
      <c r="AW173" s="13" t="s">
        <v>40</v>
      </c>
      <c r="AX173" s="13" t="s">
        <v>85</v>
      </c>
      <c r="AY173" s="161" t="s">
        <v>195</v>
      </c>
    </row>
    <row r="174" spans="1:65" s="2" customFormat="1" ht="21.75" customHeight="1">
      <c r="A174" s="31"/>
      <c r="B174" s="148"/>
      <c r="C174" s="196" t="s">
        <v>260</v>
      </c>
      <c r="D174" s="196" t="s">
        <v>196</v>
      </c>
      <c r="E174" s="197" t="s">
        <v>815</v>
      </c>
      <c r="F174" s="198" t="s">
        <v>816</v>
      </c>
      <c r="G174" s="199" t="s">
        <v>296</v>
      </c>
      <c r="H174" s="200">
        <v>84</v>
      </c>
      <c r="I174" s="149"/>
      <c r="J174" s="183">
        <f>ROUND(I174*H174,2)</f>
        <v>0</v>
      </c>
      <c r="K174" s="150"/>
      <c r="L174" s="32"/>
      <c r="M174" s="151" t="s">
        <v>1</v>
      </c>
      <c r="N174" s="152" t="s">
        <v>50</v>
      </c>
      <c r="O174" s="57"/>
      <c r="P174" s="153">
        <f>O174*H174</f>
        <v>0</v>
      </c>
      <c r="Q174" s="153">
        <v>0.00084</v>
      </c>
      <c r="R174" s="153">
        <f>Q174*H174</f>
        <v>0.07056</v>
      </c>
      <c r="S174" s="153">
        <v>0</v>
      </c>
      <c r="T174" s="154">
        <f>S174*H174</f>
        <v>0</v>
      </c>
      <c r="U174" s="31"/>
      <c r="V174" s="31"/>
      <c r="W174" s="31"/>
      <c r="X174" s="31"/>
      <c r="Y174" s="31"/>
      <c r="Z174" s="31"/>
      <c r="AA174" s="31"/>
      <c r="AB174" s="31"/>
      <c r="AC174" s="31"/>
      <c r="AD174" s="31"/>
      <c r="AE174" s="31"/>
      <c r="AR174" s="155" t="s">
        <v>208</v>
      </c>
      <c r="AT174" s="155" t="s">
        <v>196</v>
      </c>
      <c r="AU174" s="155" t="s">
        <v>96</v>
      </c>
      <c r="AY174" s="15" t="s">
        <v>195</v>
      </c>
      <c r="BE174" s="156">
        <f>IF(N174="základní",J174,0)</f>
        <v>0</v>
      </c>
      <c r="BF174" s="156">
        <f>IF(N174="snížená",J174,0)</f>
        <v>0</v>
      </c>
      <c r="BG174" s="156">
        <f>IF(N174="zákl. přenesená",J174,0)</f>
        <v>0</v>
      </c>
      <c r="BH174" s="156">
        <f>IF(N174="sníž. přenesená",J174,0)</f>
        <v>0</v>
      </c>
      <c r="BI174" s="156">
        <f>IF(N174="nulová",J174,0)</f>
        <v>0</v>
      </c>
      <c r="BJ174" s="15" t="s">
        <v>93</v>
      </c>
      <c r="BK174" s="156">
        <f>ROUND(I174*H174,2)</f>
        <v>0</v>
      </c>
      <c r="BL174" s="15" t="s">
        <v>208</v>
      </c>
      <c r="BM174" s="155" t="s">
        <v>817</v>
      </c>
    </row>
    <row r="175" spans="1:47" s="2" customFormat="1" ht="29.25">
      <c r="A175" s="31"/>
      <c r="B175" s="32"/>
      <c r="C175" s="184"/>
      <c r="D175" s="201" t="s">
        <v>202</v>
      </c>
      <c r="E175" s="184"/>
      <c r="F175" s="202" t="s">
        <v>818</v>
      </c>
      <c r="G175" s="184"/>
      <c r="H175" s="184"/>
      <c r="I175" s="157"/>
      <c r="J175" s="184"/>
      <c r="K175" s="31"/>
      <c r="L175" s="32"/>
      <c r="M175" s="158"/>
      <c r="N175" s="159"/>
      <c r="O175" s="57"/>
      <c r="P175" s="57"/>
      <c r="Q175" s="57"/>
      <c r="R175" s="57"/>
      <c r="S175" s="57"/>
      <c r="T175" s="58"/>
      <c r="U175" s="31"/>
      <c r="V175" s="31"/>
      <c r="W175" s="31"/>
      <c r="X175" s="31"/>
      <c r="Y175" s="31"/>
      <c r="Z175" s="31"/>
      <c r="AA175" s="31"/>
      <c r="AB175" s="31"/>
      <c r="AC175" s="31"/>
      <c r="AD175" s="31"/>
      <c r="AE175" s="31"/>
      <c r="AT175" s="15" t="s">
        <v>202</v>
      </c>
      <c r="AU175" s="15" t="s">
        <v>96</v>
      </c>
    </row>
    <row r="176" spans="2:51" s="13" customFormat="1" ht="12">
      <c r="B176" s="160"/>
      <c r="C176" s="186"/>
      <c r="D176" s="201" t="s">
        <v>257</v>
      </c>
      <c r="E176" s="203" t="s">
        <v>1</v>
      </c>
      <c r="F176" s="204" t="s">
        <v>1023</v>
      </c>
      <c r="G176" s="186"/>
      <c r="H176" s="205">
        <v>84</v>
      </c>
      <c r="I176" s="162"/>
      <c r="J176" s="186"/>
      <c r="L176" s="160"/>
      <c r="M176" s="163"/>
      <c r="N176" s="164"/>
      <c r="O176" s="164"/>
      <c r="P176" s="164"/>
      <c r="Q176" s="164"/>
      <c r="R176" s="164"/>
      <c r="S176" s="164"/>
      <c r="T176" s="165"/>
      <c r="AT176" s="161" t="s">
        <v>257</v>
      </c>
      <c r="AU176" s="161" t="s">
        <v>96</v>
      </c>
      <c r="AV176" s="13" t="s">
        <v>96</v>
      </c>
      <c r="AW176" s="13" t="s">
        <v>40</v>
      </c>
      <c r="AX176" s="13" t="s">
        <v>93</v>
      </c>
      <c r="AY176" s="161" t="s">
        <v>195</v>
      </c>
    </row>
    <row r="177" spans="1:65" s="2" customFormat="1" ht="21.75" customHeight="1">
      <c r="A177" s="31"/>
      <c r="B177" s="148"/>
      <c r="C177" s="196" t="s">
        <v>8</v>
      </c>
      <c r="D177" s="196" t="s">
        <v>196</v>
      </c>
      <c r="E177" s="197" t="s">
        <v>985</v>
      </c>
      <c r="F177" s="198" t="s">
        <v>986</v>
      </c>
      <c r="G177" s="199" t="s">
        <v>296</v>
      </c>
      <c r="H177" s="200">
        <v>10.5</v>
      </c>
      <c r="I177" s="149"/>
      <c r="J177" s="183">
        <f>ROUND(I177*H177,2)</f>
        <v>0</v>
      </c>
      <c r="K177" s="150"/>
      <c r="L177" s="32"/>
      <c r="M177" s="151" t="s">
        <v>1</v>
      </c>
      <c r="N177" s="152" t="s">
        <v>50</v>
      </c>
      <c r="O177" s="57"/>
      <c r="P177" s="153">
        <f>O177*H177</f>
        <v>0</v>
      </c>
      <c r="Q177" s="153">
        <v>0.00085</v>
      </c>
      <c r="R177" s="153">
        <f>Q177*H177</f>
        <v>0.008924999999999999</v>
      </c>
      <c r="S177" s="153">
        <v>0</v>
      </c>
      <c r="T177" s="154">
        <f>S177*H177</f>
        <v>0</v>
      </c>
      <c r="U177" s="31"/>
      <c r="V177" s="31"/>
      <c r="W177" s="31"/>
      <c r="X177" s="31"/>
      <c r="Y177" s="31"/>
      <c r="Z177" s="31"/>
      <c r="AA177" s="31"/>
      <c r="AB177" s="31"/>
      <c r="AC177" s="31"/>
      <c r="AD177" s="31"/>
      <c r="AE177" s="31"/>
      <c r="AR177" s="155" t="s">
        <v>208</v>
      </c>
      <c r="AT177" s="155" t="s">
        <v>196</v>
      </c>
      <c r="AU177" s="155" t="s">
        <v>96</v>
      </c>
      <c r="AY177" s="15" t="s">
        <v>195</v>
      </c>
      <c r="BE177" s="156">
        <f>IF(N177="základní",J177,0)</f>
        <v>0</v>
      </c>
      <c r="BF177" s="156">
        <f>IF(N177="snížená",J177,0)</f>
        <v>0</v>
      </c>
      <c r="BG177" s="156">
        <f>IF(N177="zákl. přenesená",J177,0)</f>
        <v>0</v>
      </c>
      <c r="BH177" s="156">
        <f>IF(N177="sníž. přenesená",J177,0)</f>
        <v>0</v>
      </c>
      <c r="BI177" s="156">
        <f>IF(N177="nulová",J177,0)</f>
        <v>0</v>
      </c>
      <c r="BJ177" s="15" t="s">
        <v>93</v>
      </c>
      <c r="BK177" s="156">
        <f>ROUND(I177*H177,2)</f>
        <v>0</v>
      </c>
      <c r="BL177" s="15" t="s">
        <v>208</v>
      </c>
      <c r="BM177" s="155" t="s">
        <v>1024</v>
      </c>
    </row>
    <row r="178" spans="1:47" s="2" customFormat="1" ht="29.25">
      <c r="A178" s="31"/>
      <c r="B178" s="32"/>
      <c r="C178" s="184"/>
      <c r="D178" s="201" t="s">
        <v>202</v>
      </c>
      <c r="E178" s="184"/>
      <c r="F178" s="202" t="s">
        <v>988</v>
      </c>
      <c r="G178" s="184"/>
      <c r="H178" s="184"/>
      <c r="I178" s="157"/>
      <c r="J178" s="184"/>
      <c r="K178" s="31"/>
      <c r="L178" s="32"/>
      <c r="M178" s="158"/>
      <c r="N178" s="159"/>
      <c r="O178" s="57"/>
      <c r="P178" s="57"/>
      <c r="Q178" s="57"/>
      <c r="R178" s="57"/>
      <c r="S178" s="57"/>
      <c r="T178" s="58"/>
      <c r="U178" s="31"/>
      <c r="V178" s="31"/>
      <c r="W178" s="31"/>
      <c r="X178" s="31"/>
      <c r="Y178" s="31"/>
      <c r="Z178" s="31"/>
      <c r="AA178" s="31"/>
      <c r="AB178" s="31"/>
      <c r="AC178" s="31"/>
      <c r="AD178" s="31"/>
      <c r="AE178" s="31"/>
      <c r="AT178" s="15" t="s">
        <v>202</v>
      </c>
      <c r="AU178" s="15" t="s">
        <v>96</v>
      </c>
    </row>
    <row r="179" spans="2:51" s="13" customFormat="1" ht="12">
      <c r="B179" s="160"/>
      <c r="C179" s="186"/>
      <c r="D179" s="201" t="s">
        <v>257</v>
      </c>
      <c r="E179" s="203" t="s">
        <v>1</v>
      </c>
      <c r="F179" s="204" t="s">
        <v>1025</v>
      </c>
      <c r="G179" s="186"/>
      <c r="H179" s="205">
        <v>10.5</v>
      </c>
      <c r="I179" s="162"/>
      <c r="J179" s="186"/>
      <c r="L179" s="160"/>
      <c r="M179" s="163"/>
      <c r="N179" s="164"/>
      <c r="O179" s="164"/>
      <c r="P179" s="164"/>
      <c r="Q179" s="164"/>
      <c r="R179" s="164"/>
      <c r="S179" s="164"/>
      <c r="T179" s="165"/>
      <c r="AT179" s="161" t="s">
        <v>257</v>
      </c>
      <c r="AU179" s="161" t="s">
        <v>96</v>
      </c>
      <c r="AV179" s="13" t="s">
        <v>96</v>
      </c>
      <c r="AW179" s="13" t="s">
        <v>40</v>
      </c>
      <c r="AX179" s="13" t="s">
        <v>93</v>
      </c>
      <c r="AY179" s="161" t="s">
        <v>195</v>
      </c>
    </row>
    <row r="180" spans="1:65" s="2" customFormat="1" ht="24.2" customHeight="1">
      <c r="A180" s="31"/>
      <c r="B180" s="148"/>
      <c r="C180" s="196" t="s">
        <v>269</v>
      </c>
      <c r="D180" s="196" t="s">
        <v>196</v>
      </c>
      <c r="E180" s="197" t="s">
        <v>820</v>
      </c>
      <c r="F180" s="198" t="s">
        <v>821</v>
      </c>
      <c r="G180" s="199" t="s">
        <v>296</v>
      </c>
      <c r="H180" s="200">
        <v>84</v>
      </c>
      <c r="I180" s="149"/>
      <c r="J180" s="183">
        <f>ROUND(I180*H180,2)</f>
        <v>0</v>
      </c>
      <c r="K180" s="150"/>
      <c r="L180" s="32"/>
      <c r="M180" s="151" t="s">
        <v>1</v>
      </c>
      <c r="N180" s="152" t="s">
        <v>50</v>
      </c>
      <c r="O180" s="57"/>
      <c r="P180" s="153">
        <f>O180*H180</f>
        <v>0</v>
      </c>
      <c r="Q180" s="153">
        <v>0</v>
      </c>
      <c r="R180" s="153">
        <f>Q180*H180</f>
        <v>0</v>
      </c>
      <c r="S180" s="153">
        <v>0</v>
      </c>
      <c r="T180" s="154">
        <f>S180*H180</f>
        <v>0</v>
      </c>
      <c r="U180" s="31"/>
      <c r="V180" s="31"/>
      <c r="W180" s="31"/>
      <c r="X180" s="31"/>
      <c r="Y180" s="31"/>
      <c r="Z180" s="31"/>
      <c r="AA180" s="31"/>
      <c r="AB180" s="31"/>
      <c r="AC180" s="31"/>
      <c r="AD180" s="31"/>
      <c r="AE180" s="31"/>
      <c r="AR180" s="155" t="s">
        <v>208</v>
      </c>
      <c r="AT180" s="155" t="s">
        <v>196</v>
      </c>
      <c r="AU180" s="155" t="s">
        <v>96</v>
      </c>
      <c r="AY180" s="15" t="s">
        <v>195</v>
      </c>
      <c r="BE180" s="156">
        <f>IF(N180="základní",J180,0)</f>
        <v>0</v>
      </c>
      <c r="BF180" s="156">
        <f>IF(N180="snížená",J180,0)</f>
        <v>0</v>
      </c>
      <c r="BG180" s="156">
        <f>IF(N180="zákl. přenesená",J180,0)</f>
        <v>0</v>
      </c>
      <c r="BH180" s="156">
        <f>IF(N180="sníž. přenesená",J180,0)</f>
        <v>0</v>
      </c>
      <c r="BI180" s="156">
        <f>IF(N180="nulová",J180,0)</f>
        <v>0</v>
      </c>
      <c r="BJ180" s="15" t="s">
        <v>93</v>
      </c>
      <c r="BK180" s="156">
        <f>ROUND(I180*H180,2)</f>
        <v>0</v>
      </c>
      <c r="BL180" s="15" t="s">
        <v>208</v>
      </c>
      <c r="BM180" s="155" t="s">
        <v>822</v>
      </c>
    </row>
    <row r="181" spans="1:47" s="2" customFormat="1" ht="29.25">
      <c r="A181" s="31"/>
      <c r="B181" s="32"/>
      <c r="C181" s="184"/>
      <c r="D181" s="201" t="s">
        <v>202</v>
      </c>
      <c r="E181" s="184"/>
      <c r="F181" s="202" t="s">
        <v>823</v>
      </c>
      <c r="G181" s="184"/>
      <c r="H181" s="184"/>
      <c r="I181" s="157"/>
      <c r="J181" s="184"/>
      <c r="K181" s="31"/>
      <c r="L181" s="32"/>
      <c r="M181" s="158"/>
      <c r="N181" s="159"/>
      <c r="O181" s="57"/>
      <c r="P181" s="57"/>
      <c r="Q181" s="57"/>
      <c r="R181" s="57"/>
      <c r="S181" s="57"/>
      <c r="T181" s="58"/>
      <c r="U181" s="31"/>
      <c r="V181" s="31"/>
      <c r="W181" s="31"/>
      <c r="X181" s="31"/>
      <c r="Y181" s="31"/>
      <c r="Z181" s="31"/>
      <c r="AA181" s="31"/>
      <c r="AB181" s="31"/>
      <c r="AC181" s="31"/>
      <c r="AD181" s="31"/>
      <c r="AE181" s="31"/>
      <c r="AT181" s="15" t="s">
        <v>202</v>
      </c>
      <c r="AU181" s="15" t="s">
        <v>96</v>
      </c>
    </row>
    <row r="182" spans="2:51" s="13" customFormat="1" ht="12">
      <c r="B182" s="160"/>
      <c r="C182" s="186"/>
      <c r="D182" s="201" t="s">
        <v>257</v>
      </c>
      <c r="E182" s="203" t="s">
        <v>1</v>
      </c>
      <c r="F182" s="204" t="s">
        <v>1023</v>
      </c>
      <c r="G182" s="186"/>
      <c r="H182" s="205">
        <v>84</v>
      </c>
      <c r="I182" s="162"/>
      <c r="J182" s="186"/>
      <c r="L182" s="160"/>
      <c r="M182" s="163"/>
      <c r="N182" s="164"/>
      <c r="O182" s="164"/>
      <c r="P182" s="164"/>
      <c r="Q182" s="164"/>
      <c r="R182" s="164"/>
      <c r="S182" s="164"/>
      <c r="T182" s="165"/>
      <c r="AT182" s="161" t="s">
        <v>257</v>
      </c>
      <c r="AU182" s="161" t="s">
        <v>96</v>
      </c>
      <c r="AV182" s="13" t="s">
        <v>96</v>
      </c>
      <c r="AW182" s="13" t="s">
        <v>40</v>
      </c>
      <c r="AX182" s="13" t="s">
        <v>93</v>
      </c>
      <c r="AY182" s="161" t="s">
        <v>195</v>
      </c>
    </row>
    <row r="183" spans="1:65" s="2" customFormat="1" ht="24.2" customHeight="1">
      <c r="A183" s="31"/>
      <c r="B183" s="148"/>
      <c r="C183" s="196" t="s">
        <v>383</v>
      </c>
      <c r="D183" s="196" t="s">
        <v>196</v>
      </c>
      <c r="E183" s="197" t="s">
        <v>990</v>
      </c>
      <c r="F183" s="198" t="s">
        <v>991</v>
      </c>
      <c r="G183" s="199" t="s">
        <v>296</v>
      </c>
      <c r="H183" s="200">
        <v>10.5</v>
      </c>
      <c r="I183" s="149"/>
      <c r="J183" s="183">
        <f>ROUND(I183*H183,2)</f>
        <v>0</v>
      </c>
      <c r="K183" s="150"/>
      <c r="L183" s="32"/>
      <c r="M183" s="151" t="s">
        <v>1</v>
      </c>
      <c r="N183" s="152" t="s">
        <v>50</v>
      </c>
      <c r="O183" s="57"/>
      <c r="P183" s="153">
        <f>O183*H183</f>
        <v>0</v>
      </c>
      <c r="Q183" s="153">
        <v>0</v>
      </c>
      <c r="R183" s="153">
        <f>Q183*H183</f>
        <v>0</v>
      </c>
      <c r="S183" s="153">
        <v>0</v>
      </c>
      <c r="T183" s="154">
        <f>S183*H183</f>
        <v>0</v>
      </c>
      <c r="U183" s="31"/>
      <c r="V183" s="31"/>
      <c r="W183" s="31"/>
      <c r="X183" s="31"/>
      <c r="Y183" s="31"/>
      <c r="Z183" s="31"/>
      <c r="AA183" s="31"/>
      <c r="AB183" s="31"/>
      <c r="AC183" s="31"/>
      <c r="AD183" s="31"/>
      <c r="AE183" s="31"/>
      <c r="AR183" s="155" t="s">
        <v>208</v>
      </c>
      <c r="AT183" s="155" t="s">
        <v>196</v>
      </c>
      <c r="AU183" s="155" t="s">
        <v>96</v>
      </c>
      <c r="AY183" s="15" t="s">
        <v>195</v>
      </c>
      <c r="BE183" s="156">
        <f>IF(N183="základní",J183,0)</f>
        <v>0</v>
      </c>
      <c r="BF183" s="156">
        <f>IF(N183="snížená",J183,0)</f>
        <v>0</v>
      </c>
      <c r="BG183" s="156">
        <f>IF(N183="zákl. přenesená",J183,0)</f>
        <v>0</v>
      </c>
      <c r="BH183" s="156">
        <f>IF(N183="sníž. přenesená",J183,0)</f>
        <v>0</v>
      </c>
      <c r="BI183" s="156">
        <f>IF(N183="nulová",J183,0)</f>
        <v>0</v>
      </c>
      <c r="BJ183" s="15" t="s">
        <v>93</v>
      </c>
      <c r="BK183" s="156">
        <f>ROUND(I183*H183,2)</f>
        <v>0</v>
      </c>
      <c r="BL183" s="15" t="s">
        <v>208</v>
      </c>
      <c r="BM183" s="155" t="s">
        <v>1026</v>
      </c>
    </row>
    <row r="184" spans="1:47" s="2" customFormat="1" ht="29.25">
      <c r="A184" s="31"/>
      <c r="B184" s="32"/>
      <c r="C184" s="184"/>
      <c r="D184" s="201" t="s">
        <v>202</v>
      </c>
      <c r="E184" s="184"/>
      <c r="F184" s="202" t="s">
        <v>993</v>
      </c>
      <c r="G184" s="184"/>
      <c r="H184" s="184"/>
      <c r="I184" s="157"/>
      <c r="J184" s="184"/>
      <c r="K184" s="31"/>
      <c r="L184" s="32"/>
      <c r="M184" s="158"/>
      <c r="N184" s="159"/>
      <c r="O184" s="57"/>
      <c r="P184" s="57"/>
      <c r="Q184" s="57"/>
      <c r="R184" s="57"/>
      <c r="S184" s="57"/>
      <c r="T184" s="58"/>
      <c r="U184" s="31"/>
      <c r="V184" s="31"/>
      <c r="W184" s="31"/>
      <c r="X184" s="31"/>
      <c r="Y184" s="31"/>
      <c r="Z184" s="31"/>
      <c r="AA184" s="31"/>
      <c r="AB184" s="31"/>
      <c r="AC184" s="31"/>
      <c r="AD184" s="31"/>
      <c r="AE184" s="31"/>
      <c r="AT184" s="15" t="s">
        <v>202</v>
      </c>
      <c r="AU184" s="15" t="s">
        <v>96</v>
      </c>
    </row>
    <row r="185" spans="2:51" s="13" customFormat="1" ht="12">
      <c r="B185" s="160"/>
      <c r="C185" s="186"/>
      <c r="D185" s="201" t="s">
        <v>257</v>
      </c>
      <c r="E185" s="203" t="s">
        <v>1</v>
      </c>
      <c r="F185" s="204" t="s">
        <v>1025</v>
      </c>
      <c r="G185" s="186"/>
      <c r="H185" s="205">
        <v>10.5</v>
      </c>
      <c r="I185" s="162"/>
      <c r="J185" s="186"/>
      <c r="L185" s="160"/>
      <c r="M185" s="163"/>
      <c r="N185" s="164"/>
      <c r="O185" s="164"/>
      <c r="P185" s="164"/>
      <c r="Q185" s="164"/>
      <c r="R185" s="164"/>
      <c r="S185" s="164"/>
      <c r="T185" s="165"/>
      <c r="AT185" s="161" t="s">
        <v>257</v>
      </c>
      <c r="AU185" s="161" t="s">
        <v>96</v>
      </c>
      <c r="AV185" s="13" t="s">
        <v>96</v>
      </c>
      <c r="AW185" s="13" t="s">
        <v>40</v>
      </c>
      <c r="AX185" s="13" t="s">
        <v>93</v>
      </c>
      <c r="AY185" s="161" t="s">
        <v>195</v>
      </c>
    </row>
    <row r="186" spans="1:65" s="2" customFormat="1" ht="24.2" customHeight="1">
      <c r="A186" s="31"/>
      <c r="B186" s="148"/>
      <c r="C186" s="196" t="s">
        <v>388</v>
      </c>
      <c r="D186" s="196" t="s">
        <v>196</v>
      </c>
      <c r="E186" s="197" t="s">
        <v>389</v>
      </c>
      <c r="F186" s="198" t="s">
        <v>390</v>
      </c>
      <c r="G186" s="199" t="s">
        <v>347</v>
      </c>
      <c r="H186" s="200">
        <v>81.02</v>
      </c>
      <c r="I186" s="149"/>
      <c r="J186" s="183">
        <f>ROUND(I186*H186,2)</f>
        <v>0</v>
      </c>
      <c r="K186" s="150"/>
      <c r="L186" s="32"/>
      <c r="M186" s="151" t="s">
        <v>1</v>
      </c>
      <c r="N186" s="152" t="s">
        <v>50</v>
      </c>
      <c r="O186" s="57"/>
      <c r="P186" s="153">
        <f>O186*H186</f>
        <v>0</v>
      </c>
      <c r="Q186" s="153">
        <v>0</v>
      </c>
      <c r="R186" s="153">
        <f>Q186*H186</f>
        <v>0</v>
      </c>
      <c r="S186" s="153">
        <v>0</v>
      </c>
      <c r="T186" s="154">
        <f>S186*H186</f>
        <v>0</v>
      </c>
      <c r="U186" s="31"/>
      <c r="V186" s="31"/>
      <c r="W186" s="31"/>
      <c r="X186" s="31"/>
      <c r="Y186" s="31"/>
      <c r="Z186" s="31"/>
      <c r="AA186" s="31"/>
      <c r="AB186" s="31"/>
      <c r="AC186" s="31"/>
      <c r="AD186" s="31"/>
      <c r="AE186" s="31"/>
      <c r="AR186" s="155" t="s">
        <v>208</v>
      </c>
      <c r="AT186" s="155" t="s">
        <v>196</v>
      </c>
      <c r="AU186" s="155" t="s">
        <v>96</v>
      </c>
      <c r="AY186" s="15" t="s">
        <v>195</v>
      </c>
      <c r="BE186" s="156">
        <f>IF(N186="základní",J186,0)</f>
        <v>0</v>
      </c>
      <c r="BF186" s="156">
        <f>IF(N186="snížená",J186,0)</f>
        <v>0</v>
      </c>
      <c r="BG186" s="156">
        <f>IF(N186="zákl. přenesená",J186,0)</f>
        <v>0</v>
      </c>
      <c r="BH186" s="156">
        <f>IF(N186="sníž. přenesená",J186,0)</f>
        <v>0</v>
      </c>
      <c r="BI186" s="156">
        <f>IF(N186="nulová",J186,0)</f>
        <v>0</v>
      </c>
      <c r="BJ186" s="15" t="s">
        <v>93</v>
      </c>
      <c r="BK186" s="156">
        <f>ROUND(I186*H186,2)</f>
        <v>0</v>
      </c>
      <c r="BL186" s="15" t="s">
        <v>208</v>
      </c>
      <c r="BM186" s="155" t="s">
        <v>391</v>
      </c>
    </row>
    <row r="187" spans="1:47" s="2" customFormat="1" ht="39">
      <c r="A187" s="31"/>
      <c r="B187" s="32"/>
      <c r="C187" s="184"/>
      <c r="D187" s="201" t="s">
        <v>202</v>
      </c>
      <c r="E187" s="184"/>
      <c r="F187" s="202" t="s">
        <v>392</v>
      </c>
      <c r="G187" s="184"/>
      <c r="H187" s="184"/>
      <c r="I187" s="157"/>
      <c r="J187" s="184"/>
      <c r="K187" s="31"/>
      <c r="L187" s="32"/>
      <c r="M187" s="158"/>
      <c r="N187" s="159"/>
      <c r="O187" s="57"/>
      <c r="P187" s="57"/>
      <c r="Q187" s="57"/>
      <c r="R187" s="57"/>
      <c r="S187" s="57"/>
      <c r="T187" s="58"/>
      <c r="U187" s="31"/>
      <c r="V187" s="31"/>
      <c r="W187" s="31"/>
      <c r="X187" s="31"/>
      <c r="Y187" s="31"/>
      <c r="Z187" s="31"/>
      <c r="AA187" s="31"/>
      <c r="AB187" s="31"/>
      <c r="AC187" s="31"/>
      <c r="AD187" s="31"/>
      <c r="AE187" s="31"/>
      <c r="AT187" s="15" t="s">
        <v>202</v>
      </c>
      <c r="AU187" s="15" t="s">
        <v>96</v>
      </c>
    </row>
    <row r="188" spans="2:51" s="13" customFormat="1" ht="22.5">
      <c r="B188" s="160"/>
      <c r="C188" s="186"/>
      <c r="D188" s="201" t="s">
        <v>257</v>
      </c>
      <c r="E188" s="203" t="s">
        <v>1</v>
      </c>
      <c r="F188" s="204" t="s">
        <v>1027</v>
      </c>
      <c r="G188" s="186"/>
      <c r="H188" s="205">
        <v>94.5</v>
      </c>
      <c r="I188" s="162"/>
      <c r="J188" s="186"/>
      <c r="L188" s="160"/>
      <c r="M188" s="163"/>
      <c r="N188" s="164"/>
      <c r="O188" s="164"/>
      <c r="P188" s="164"/>
      <c r="Q188" s="164"/>
      <c r="R188" s="164"/>
      <c r="S188" s="164"/>
      <c r="T188" s="165"/>
      <c r="AT188" s="161" t="s">
        <v>257</v>
      </c>
      <c r="AU188" s="161" t="s">
        <v>96</v>
      </c>
      <c r="AV188" s="13" t="s">
        <v>96</v>
      </c>
      <c r="AW188" s="13" t="s">
        <v>40</v>
      </c>
      <c r="AX188" s="13" t="s">
        <v>85</v>
      </c>
      <c r="AY188" s="161" t="s">
        <v>195</v>
      </c>
    </row>
    <row r="189" spans="2:51" s="13" customFormat="1" ht="12">
      <c r="B189" s="160"/>
      <c r="C189" s="186"/>
      <c r="D189" s="201" t="s">
        <v>257</v>
      </c>
      <c r="E189" s="203" t="s">
        <v>1</v>
      </c>
      <c r="F189" s="204" t="s">
        <v>1028</v>
      </c>
      <c r="G189" s="186"/>
      <c r="H189" s="205">
        <v>-13.48</v>
      </c>
      <c r="I189" s="162"/>
      <c r="J189" s="186"/>
      <c r="L189" s="160"/>
      <c r="M189" s="163"/>
      <c r="N189" s="164"/>
      <c r="O189" s="164"/>
      <c r="P189" s="164"/>
      <c r="Q189" s="164"/>
      <c r="R189" s="164"/>
      <c r="S189" s="164"/>
      <c r="T189" s="165"/>
      <c r="AT189" s="161" t="s">
        <v>257</v>
      </c>
      <c r="AU189" s="161" t="s">
        <v>96</v>
      </c>
      <c r="AV189" s="13" t="s">
        <v>96</v>
      </c>
      <c r="AW189" s="13" t="s">
        <v>40</v>
      </c>
      <c r="AX189" s="13" t="s">
        <v>85</v>
      </c>
      <c r="AY189" s="161" t="s">
        <v>195</v>
      </c>
    </row>
    <row r="190" spans="1:65" s="2" customFormat="1" ht="33" customHeight="1">
      <c r="A190" s="31"/>
      <c r="B190" s="148"/>
      <c r="C190" s="196" t="s">
        <v>395</v>
      </c>
      <c r="D190" s="196" t="s">
        <v>196</v>
      </c>
      <c r="E190" s="197" t="s">
        <v>403</v>
      </c>
      <c r="F190" s="198" t="s">
        <v>404</v>
      </c>
      <c r="G190" s="199" t="s">
        <v>347</v>
      </c>
      <c r="H190" s="200">
        <v>50.22</v>
      </c>
      <c r="I190" s="149"/>
      <c r="J190" s="183">
        <f>ROUND(I190*H190,2)</f>
        <v>0</v>
      </c>
      <c r="K190" s="150"/>
      <c r="L190" s="32"/>
      <c r="M190" s="151" t="s">
        <v>1</v>
      </c>
      <c r="N190" s="152" t="s">
        <v>50</v>
      </c>
      <c r="O190" s="57"/>
      <c r="P190" s="153">
        <f>O190*H190</f>
        <v>0</v>
      </c>
      <c r="Q190" s="153">
        <v>0</v>
      </c>
      <c r="R190" s="153">
        <f>Q190*H190</f>
        <v>0</v>
      </c>
      <c r="S190" s="153">
        <v>0</v>
      </c>
      <c r="T190" s="154">
        <f>S190*H190</f>
        <v>0</v>
      </c>
      <c r="U190" s="31"/>
      <c r="V190" s="31"/>
      <c r="W190" s="31"/>
      <c r="X190" s="31"/>
      <c r="Y190" s="31"/>
      <c r="Z190" s="31"/>
      <c r="AA190" s="31"/>
      <c r="AB190" s="31"/>
      <c r="AC190" s="31"/>
      <c r="AD190" s="31"/>
      <c r="AE190" s="31"/>
      <c r="AR190" s="155" t="s">
        <v>208</v>
      </c>
      <c r="AT190" s="155" t="s">
        <v>196</v>
      </c>
      <c r="AU190" s="155" t="s">
        <v>96</v>
      </c>
      <c r="AY190" s="15" t="s">
        <v>195</v>
      </c>
      <c r="BE190" s="156">
        <f>IF(N190="základní",J190,0)</f>
        <v>0</v>
      </c>
      <c r="BF190" s="156">
        <f>IF(N190="snížená",J190,0)</f>
        <v>0</v>
      </c>
      <c r="BG190" s="156">
        <f>IF(N190="zákl. přenesená",J190,0)</f>
        <v>0</v>
      </c>
      <c r="BH190" s="156">
        <f>IF(N190="sníž. přenesená",J190,0)</f>
        <v>0</v>
      </c>
      <c r="BI190" s="156">
        <f>IF(N190="nulová",J190,0)</f>
        <v>0</v>
      </c>
      <c r="BJ190" s="15" t="s">
        <v>93</v>
      </c>
      <c r="BK190" s="156">
        <f>ROUND(I190*H190,2)</f>
        <v>0</v>
      </c>
      <c r="BL190" s="15" t="s">
        <v>208</v>
      </c>
      <c r="BM190" s="155" t="s">
        <v>405</v>
      </c>
    </row>
    <row r="191" spans="1:47" s="2" customFormat="1" ht="39">
      <c r="A191" s="31"/>
      <c r="B191" s="32"/>
      <c r="C191" s="184"/>
      <c r="D191" s="201" t="s">
        <v>202</v>
      </c>
      <c r="E191" s="184"/>
      <c r="F191" s="202" t="s">
        <v>406</v>
      </c>
      <c r="G191" s="184"/>
      <c r="H191" s="184"/>
      <c r="I191" s="157"/>
      <c r="J191" s="184"/>
      <c r="K191" s="31"/>
      <c r="L191" s="32"/>
      <c r="M191" s="158"/>
      <c r="N191" s="159"/>
      <c r="O191" s="57"/>
      <c r="P191" s="57"/>
      <c r="Q191" s="57"/>
      <c r="R191" s="57"/>
      <c r="S191" s="57"/>
      <c r="T191" s="58"/>
      <c r="U191" s="31"/>
      <c r="V191" s="31"/>
      <c r="W191" s="31"/>
      <c r="X191" s="31"/>
      <c r="Y191" s="31"/>
      <c r="Z191" s="31"/>
      <c r="AA191" s="31"/>
      <c r="AB191" s="31"/>
      <c r="AC191" s="31"/>
      <c r="AD191" s="31"/>
      <c r="AE191" s="31"/>
      <c r="AT191" s="15" t="s">
        <v>202</v>
      </c>
      <c r="AU191" s="15" t="s">
        <v>96</v>
      </c>
    </row>
    <row r="192" spans="2:51" s="13" customFormat="1" ht="12">
      <c r="B192" s="160"/>
      <c r="C192" s="186"/>
      <c r="D192" s="201" t="s">
        <v>257</v>
      </c>
      <c r="E192" s="203" t="s">
        <v>1</v>
      </c>
      <c r="F192" s="204" t="s">
        <v>1029</v>
      </c>
      <c r="G192" s="186"/>
      <c r="H192" s="205">
        <v>-30.8</v>
      </c>
      <c r="I192" s="162"/>
      <c r="J192" s="186"/>
      <c r="L192" s="160"/>
      <c r="M192" s="163"/>
      <c r="N192" s="164"/>
      <c r="O192" s="164"/>
      <c r="P192" s="164"/>
      <c r="Q192" s="164"/>
      <c r="R192" s="164"/>
      <c r="S192" s="164"/>
      <c r="T192" s="165"/>
      <c r="AT192" s="161" t="s">
        <v>257</v>
      </c>
      <c r="AU192" s="161" t="s">
        <v>96</v>
      </c>
      <c r="AV192" s="13" t="s">
        <v>96</v>
      </c>
      <c r="AW192" s="13" t="s">
        <v>40</v>
      </c>
      <c r="AX192" s="13" t="s">
        <v>85</v>
      </c>
      <c r="AY192" s="161" t="s">
        <v>195</v>
      </c>
    </row>
    <row r="193" spans="2:51" s="13" customFormat="1" ht="22.5">
      <c r="B193" s="160"/>
      <c r="C193" s="186"/>
      <c r="D193" s="201" t="s">
        <v>257</v>
      </c>
      <c r="E193" s="203" t="s">
        <v>1</v>
      </c>
      <c r="F193" s="204" t="s">
        <v>1027</v>
      </c>
      <c r="G193" s="186"/>
      <c r="H193" s="205">
        <v>94.5</v>
      </c>
      <c r="I193" s="162"/>
      <c r="J193" s="186"/>
      <c r="L193" s="160"/>
      <c r="M193" s="163"/>
      <c r="N193" s="164"/>
      <c r="O193" s="164"/>
      <c r="P193" s="164"/>
      <c r="Q193" s="164"/>
      <c r="R193" s="164"/>
      <c r="S193" s="164"/>
      <c r="T193" s="165"/>
      <c r="AT193" s="161" t="s">
        <v>257</v>
      </c>
      <c r="AU193" s="161" t="s">
        <v>96</v>
      </c>
      <c r="AV193" s="13" t="s">
        <v>96</v>
      </c>
      <c r="AW193" s="13" t="s">
        <v>40</v>
      </c>
      <c r="AX193" s="13" t="s">
        <v>85</v>
      </c>
      <c r="AY193" s="161" t="s">
        <v>195</v>
      </c>
    </row>
    <row r="194" spans="2:51" s="13" customFormat="1" ht="12">
      <c r="B194" s="160"/>
      <c r="C194" s="186"/>
      <c r="D194" s="201" t="s">
        <v>257</v>
      </c>
      <c r="E194" s="203" t="s">
        <v>1</v>
      </c>
      <c r="F194" s="204" t="s">
        <v>1028</v>
      </c>
      <c r="G194" s="186"/>
      <c r="H194" s="205">
        <v>-13.48</v>
      </c>
      <c r="I194" s="162"/>
      <c r="J194" s="186"/>
      <c r="L194" s="160"/>
      <c r="M194" s="163"/>
      <c r="N194" s="164"/>
      <c r="O194" s="164"/>
      <c r="P194" s="164"/>
      <c r="Q194" s="164"/>
      <c r="R194" s="164"/>
      <c r="S194" s="164"/>
      <c r="T194" s="165"/>
      <c r="AT194" s="161" t="s">
        <v>257</v>
      </c>
      <c r="AU194" s="161" t="s">
        <v>96</v>
      </c>
      <c r="AV194" s="13" t="s">
        <v>96</v>
      </c>
      <c r="AW194" s="13" t="s">
        <v>40</v>
      </c>
      <c r="AX194" s="13" t="s">
        <v>85</v>
      </c>
      <c r="AY194" s="161" t="s">
        <v>195</v>
      </c>
    </row>
    <row r="195" spans="1:65" s="2" customFormat="1" ht="33" customHeight="1">
      <c r="A195" s="31"/>
      <c r="B195" s="148"/>
      <c r="C195" s="196" t="s">
        <v>402</v>
      </c>
      <c r="D195" s="196" t="s">
        <v>196</v>
      </c>
      <c r="E195" s="197" t="s">
        <v>415</v>
      </c>
      <c r="F195" s="198" t="s">
        <v>416</v>
      </c>
      <c r="G195" s="199" t="s">
        <v>347</v>
      </c>
      <c r="H195" s="200">
        <v>15.4</v>
      </c>
      <c r="I195" s="149"/>
      <c r="J195" s="183">
        <f>ROUND(I195*H195,2)</f>
        <v>0</v>
      </c>
      <c r="K195" s="150"/>
      <c r="L195" s="32"/>
      <c r="M195" s="151" t="s">
        <v>1</v>
      </c>
      <c r="N195" s="152" t="s">
        <v>50</v>
      </c>
      <c r="O195" s="57"/>
      <c r="P195" s="153">
        <f>O195*H195</f>
        <v>0</v>
      </c>
      <c r="Q195" s="153">
        <v>0</v>
      </c>
      <c r="R195" s="153">
        <f>Q195*H195</f>
        <v>0</v>
      </c>
      <c r="S195" s="153">
        <v>0</v>
      </c>
      <c r="T195" s="154">
        <f>S195*H195</f>
        <v>0</v>
      </c>
      <c r="U195" s="31"/>
      <c r="V195" s="31"/>
      <c r="W195" s="31"/>
      <c r="X195" s="31"/>
      <c r="Y195" s="31"/>
      <c r="Z195" s="31"/>
      <c r="AA195" s="31"/>
      <c r="AB195" s="31"/>
      <c r="AC195" s="31"/>
      <c r="AD195" s="31"/>
      <c r="AE195" s="31"/>
      <c r="AR195" s="155" t="s">
        <v>208</v>
      </c>
      <c r="AT195" s="155" t="s">
        <v>196</v>
      </c>
      <c r="AU195" s="155" t="s">
        <v>96</v>
      </c>
      <c r="AY195" s="15" t="s">
        <v>195</v>
      </c>
      <c r="BE195" s="156">
        <f>IF(N195="základní",J195,0)</f>
        <v>0</v>
      </c>
      <c r="BF195" s="156">
        <f>IF(N195="snížená",J195,0)</f>
        <v>0</v>
      </c>
      <c r="BG195" s="156">
        <f>IF(N195="zákl. přenesená",J195,0)</f>
        <v>0</v>
      </c>
      <c r="BH195" s="156">
        <f>IF(N195="sníž. přenesená",J195,0)</f>
        <v>0</v>
      </c>
      <c r="BI195" s="156">
        <f>IF(N195="nulová",J195,0)</f>
        <v>0</v>
      </c>
      <c r="BJ195" s="15" t="s">
        <v>93</v>
      </c>
      <c r="BK195" s="156">
        <f>ROUND(I195*H195,2)</f>
        <v>0</v>
      </c>
      <c r="BL195" s="15" t="s">
        <v>208</v>
      </c>
      <c r="BM195" s="155" t="s">
        <v>417</v>
      </c>
    </row>
    <row r="196" spans="1:47" s="2" customFormat="1" ht="39">
      <c r="A196" s="31"/>
      <c r="B196" s="32"/>
      <c r="C196" s="184"/>
      <c r="D196" s="201" t="s">
        <v>202</v>
      </c>
      <c r="E196" s="184"/>
      <c r="F196" s="202" t="s">
        <v>418</v>
      </c>
      <c r="G196" s="184"/>
      <c r="H196" s="184"/>
      <c r="I196" s="157"/>
      <c r="J196" s="184"/>
      <c r="K196" s="31"/>
      <c r="L196" s="32"/>
      <c r="M196" s="158"/>
      <c r="N196" s="159"/>
      <c r="O196" s="57"/>
      <c r="P196" s="57"/>
      <c r="Q196" s="57"/>
      <c r="R196" s="57"/>
      <c r="S196" s="57"/>
      <c r="T196" s="58"/>
      <c r="U196" s="31"/>
      <c r="V196" s="31"/>
      <c r="W196" s="31"/>
      <c r="X196" s="31"/>
      <c r="Y196" s="31"/>
      <c r="Z196" s="31"/>
      <c r="AA196" s="31"/>
      <c r="AB196" s="31"/>
      <c r="AC196" s="31"/>
      <c r="AD196" s="31"/>
      <c r="AE196" s="31"/>
      <c r="AT196" s="15" t="s">
        <v>202</v>
      </c>
      <c r="AU196" s="15" t="s">
        <v>96</v>
      </c>
    </row>
    <row r="197" spans="2:51" s="13" customFormat="1" ht="12">
      <c r="B197" s="160"/>
      <c r="C197" s="186"/>
      <c r="D197" s="201" t="s">
        <v>257</v>
      </c>
      <c r="E197" s="203" t="s">
        <v>1</v>
      </c>
      <c r="F197" s="204" t="s">
        <v>1030</v>
      </c>
      <c r="G197" s="186"/>
      <c r="H197" s="205">
        <v>15.4</v>
      </c>
      <c r="I197" s="162"/>
      <c r="J197" s="186"/>
      <c r="L197" s="160"/>
      <c r="M197" s="163"/>
      <c r="N197" s="164"/>
      <c r="O197" s="164"/>
      <c r="P197" s="164"/>
      <c r="Q197" s="164"/>
      <c r="R197" s="164"/>
      <c r="S197" s="164"/>
      <c r="T197" s="165"/>
      <c r="AT197" s="161" t="s">
        <v>257</v>
      </c>
      <c r="AU197" s="161" t="s">
        <v>96</v>
      </c>
      <c r="AV197" s="13" t="s">
        <v>96</v>
      </c>
      <c r="AW197" s="13" t="s">
        <v>40</v>
      </c>
      <c r="AX197" s="13" t="s">
        <v>93</v>
      </c>
      <c r="AY197" s="161" t="s">
        <v>195</v>
      </c>
    </row>
    <row r="198" spans="1:65" s="2" customFormat="1" ht="37.9" customHeight="1">
      <c r="A198" s="31"/>
      <c r="B198" s="148"/>
      <c r="C198" s="196" t="s">
        <v>7</v>
      </c>
      <c r="D198" s="196" t="s">
        <v>196</v>
      </c>
      <c r="E198" s="197" t="s">
        <v>421</v>
      </c>
      <c r="F198" s="198" t="s">
        <v>422</v>
      </c>
      <c r="G198" s="199" t="s">
        <v>347</v>
      </c>
      <c r="H198" s="200">
        <v>123.2</v>
      </c>
      <c r="I198" s="149"/>
      <c r="J198" s="183">
        <f>ROUND(I198*H198,2)</f>
        <v>0</v>
      </c>
      <c r="K198" s="150"/>
      <c r="L198" s="32"/>
      <c r="M198" s="151" t="s">
        <v>1</v>
      </c>
      <c r="N198" s="152" t="s">
        <v>50</v>
      </c>
      <c r="O198" s="57"/>
      <c r="P198" s="153">
        <f>O198*H198</f>
        <v>0</v>
      </c>
      <c r="Q198" s="153">
        <v>0</v>
      </c>
      <c r="R198" s="153">
        <f>Q198*H198</f>
        <v>0</v>
      </c>
      <c r="S198" s="153">
        <v>0</v>
      </c>
      <c r="T198" s="154">
        <f>S198*H198</f>
        <v>0</v>
      </c>
      <c r="U198" s="31"/>
      <c r="V198" s="31"/>
      <c r="W198" s="31"/>
      <c r="X198" s="31"/>
      <c r="Y198" s="31"/>
      <c r="Z198" s="31"/>
      <c r="AA198" s="31"/>
      <c r="AB198" s="31"/>
      <c r="AC198" s="31"/>
      <c r="AD198" s="31"/>
      <c r="AE198" s="31"/>
      <c r="AR198" s="155" t="s">
        <v>208</v>
      </c>
      <c r="AT198" s="155" t="s">
        <v>196</v>
      </c>
      <c r="AU198" s="155" t="s">
        <v>96</v>
      </c>
      <c r="AY198" s="15" t="s">
        <v>195</v>
      </c>
      <c r="BE198" s="156">
        <f>IF(N198="základní",J198,0)</f>
        <v>0</v>
      </c>
      <c r="BF198" s="156">
        <f>IF(N198="snížená",J198,0)</f>
        <v>0</v>
      </c>
      <c r="BG198" s="156">
        <f>IF(N198="zákl. přenesená",J198,0)</f>
        <v>0</v>
      </c>
      <c r="BH198" s="156">
        <f>IF(N198="sníž. přenesená",J198,0)</f>
        <v>0</v>
      </c>
      <c r="BI198" s="156">
        <f>IF(N198="nulová",J198,0)</f>
        <v>0</v>
      </c>
      <c r="BJ198" s="15" t="s">
        <v>93</v>
      </c>
      <c r="BK198" s="156">
        <f>ROUND(I198*H198,2)</f>
        <v>0</v>
      </c>
      <c r="BL198" s="15" t="s">
        <v>208</v>
      </c>
      <c r="BM198" s="155" t="s">
        <v>423</v>
      </c>
    </row>
    <row r="199" spans="1:47" s="2" customFormat="1" ht="48.75">
      <c r="A199" s="31"/>
      <c r="B199" s="32"/>
      <c r="C199" s="184"/>
      <c r="D199" s="201" t="s">
        <v>202</v>
      </c>
      <c r="E199" s="184"/>
      <c r="F199" s="202" t="s">
        <v>424</v>
      </c>
      <c r="G199" s="184"/>
      <c r="H199" s="184"/>
      <c r="I199" s="157"/>
      <c r="J199" s="184"/>
      <c r="K199" s="31"/>
      <c r="L199" s="32"/>
      <c r="M199" s="158"/>
      <c r="N199" s="159"/>
      <c r="O199" s="57"/>
      <c r="P199" s="57"/>
      <c r="Q199" s="57"/>
      <c r="R199" s="57"/>
      <c r="S199" s="57"/>
      <c r="T199" s="58"/>
      <c r="U199" s="31"/>
      <c r="V199" s="31"/>
      <c r="W199" s="31"/>
      <c r="X199" s="31"/>
      <c r="Y199" s="31"/>
      <c r="Z199" s="31"/>
      <c r="AA199" s="31"/>
      <c r="AB199" s="31"/>
      <c r="AC199" s="31"/>
      <c r="AD199" s="31"/>
      <c r="AE199" s="31"/>
      <c r="AT199" s="15" t="s">
        <v>202</v>
      </c>
      <c r="AU199" s="15" t="s">
        <v>96</v>
      </c>
    </row>
    <row r="200" spans="2:51" s="13" customFormat="1" ht="12">
      <c r="B200" s="160"/>
      <c r="C200" s="186"/>
      <c r="D200" s="201" t="s">
        <v>257</v>
      </c>
      <c r="E200" s="203" t="s">
        <v>1</v>
      </c>
      <c r="F200" s="204" t="s">
        <v>1031</v>
      </c>
      <c r="G200" s="186"/>
      <c r="H200" s="205">
        <v>123.2</v>
      </c>
      <c r="I200" s="162"/>
      <c r="J200" s="186"/>
      <c r="L200" s="160"/>
      <c r="M200" s="163"/>
      <c r="N200" s="164"/>
      <c r="O200" s="164"/>
      <c r="P200" s="164"/>
      <c r="Q200" s="164"/>
      <c r="R200" s="164"/>
      <c r="S200" s="164"/>
      <c r="T200" s="165"/>
      <c r="AT200" s="161" t="s">
        <v>257</v>
      </c>
      <c r="AU200" s="161" t="s">
        <v>96</v>
      </c>
      <c r="AV200" s="13" t="s">
        <v>96</v>
      </c>
      <c r="AW200" s="13" t="s">
        <v>40</v>
      </c>
      <c r="AX200" s="13" t="s">
        <v>93</v>
      </c>
      <c r="AY200" s="161" t="s">
        <v>195</v>
      </c>
    </row>
    <row r="201" spans="1:65" s="2" customFormat="1" ht="16.5" customHeight="1">
      <c r="A201" s="31"/>
      <c r="B201" s="148"/>
      <c r="C201" s="196" t="s">
        <v>414</v>
      </c>
      <c r="D201" s="196" t="s">
        <v>196</v>
      </c>
      <c r="E201" s="197" t="s">
        <v>427</v>
      </c>
      <c r="F201" s="198" t="s">
        <v>428</v>
      </c>
      <c r="G201" s="199" t="s">
        <v>347</v>
      </c>
      <c r="H201" s="200">
        <v>15.4</v>
      </c>
      <c r="I201" s="149"/>
      <c r="J201" s="183">
        <f>ROUND(I201*H201,2)</f>
        <v>0</v>
      </c>
      <c r="K201" s="150"/>
      <c r="L201" s="32"/>
      <c r="M201" s="151" t="s">
        <v>1</v>
      </c>
      <c r="N201" s="152" t="s">
        <v>50</v>
      </c>
      <c r="O201" s="57"/>
      <c r="P201" s="153">
        <f>O201*H201</f>
        <v>0</v>
      </c>
      <c r="Q201" s="153">
        <v>0</v>
      </c>
      <c r="R201" s="153">
        <f>Q201*H201</f>
        <v>0</v>
      </c>
      <c r="S201" s="153">
        <v>0</v>
      </c>
      <c r="T201" s="154">
        <f>S201*H201</f>
        <v>0</v>
      </c>
      <c r="U201" s="31"/>
      <c r="V201" s="31"/>
      <c r="W201" s="31"/>
      <c r="X201" s="31"/>
      <c r="Y201" s="31"/>
      <c r="Z201" s="31"/>
      <c r="AA201" s="31"/>
      <c r="AB201" s="31"/>
      <c r="AC201" s="31"/>
      <c r="AD201" s="31"/>
      <c r="AE201" s="31"/>
      <c r="AR201" s="155" t="s">
        <v>208</v>
      </c>
      <c r="AT201" s="155" t="s">
        <v>196</v>
      </c>
      <c r="AU201" s="155" t="s">
        <v>96</v>
      </c>
      <c r="AY201" s="15" t="s">
        <v>195</v>
      </c>
      <c r="BE201" s="156">
        <f>IF(N201="základní",J201,0)</f>
        <v>0</v>
      </c>
      <c r="BF201" s="156">
        <f>IF(N201="snížená",J201,0)</f>
        <v>0</v>
      </c>
      <c r="BG201" s="156">
        <f>IF(N201="zákl. přenesená",J201,0)</f>
        <v>0</v>
      </c>
      <c r="BH201" s="156">
        <f>IF(N201="sníž. přenesená",J201,0)</f>
        <v>0</v>
      </c>
      <c r="BI201" s="156">
        <f>IF(N201="nulová",J201,0)</f>
        <v>0</v>
      </c>
      <c r="BJ201" s="15" t="s">
        <v>93</v>
      </c>
      <c r="BK201" s="156">
        <f>ROUND(I201*H201,2)</f>
        <v>0</v>
      </c>
      <c r="BL201" s="15" t="s">
        <v>208</v>
      </c>
      <c r="BM201" s="155" t="s">
        <v>1032</v>
      </c>
    </row>
    <row r="202" spans="1:47" s="2" customFormat="1" ht="19.5">
      <c r="A202" s="31"/>
      <c r="B202" s="32"/>
      <c r="C202" s="184"/>
      <c r="D202" s="201" t="s">
        <v>202</v>
      </c>
      <c r="E202" s="184"/>
      <c r="F202" s="202" t="s">
        <v>430</v>
      </c>
      <c r="G202" s="184"/>
      <c r="H202" s="184"/>
      <c r="I202" s="157"/>
      <c r="J202" s="184"/>
      <c r="K202" s="31"/>
      <c r="L202" s="32"/>
      <c r="M202" s="158"/>
      <c r="N202" s="159"/>
      <c r="O202" s="57"/>
      <c r="P202" s="57"/>
      <c r="Q202" s="57"/>
      <c r="R202" s="57"/>
      <c r="S202" s="57"/>
      <c r="T202" s="58"/>
      <c r="U202" s="31"/>
      <c r="V202" s="31"/>
      <c r="W202" s="31"/>
      <c r="X202" s="31"/>
      <c r="Y202" s="31"/>
      <c r="Z202" s="31"/>
      <c r="AA202" s="31"/>
      <c r="AB202" s="31"/>
      <c r="AC202" s="31"/>
      <c r="AD202" s="31"/>
      <c r="AE202" s="31"/>
      <c r="AT202" s="15" t="s">
        <v>202</v>
      </c>
      <c r="AU202" s="15" t="s">
        <v>96</v>
      </c>
    </row>
    <row r="203" spans="2:51" s="13" customFormat="1" ht="12">
      <c r="B203" s="160"/>
      <c r="C203" s="186"/>
      <c r="D203" s="201" t="s">
        <v>257</v>
      </c>
      <c r="E203" s="203" t="s">
        <v>1</v>
      </c>
      <c r="F203" s="204" t="s">
        <v>1030</v>
      </c>
      <c r="G203" s="186"/>
      <c r="H203" s="205">
        <v>15.4</v>
      </c>
      <c r="I203" s="162"/>
      <c r="J203" s="186"/>
      <c r="L203" s="160"/>
      <c r="M203" s="163"/>
      <c r="N203" s="164"/>
      <c r="O203" s="164"/>
      <c r="P203" s="164"/>
      <c r="Q203" s="164"/>
      <c r="R203" s="164"/>
      <c r="S203" s="164"/>
      <c r="T203" s="165"/>
      <c r="AT203" s="161" t="s">
        <v>257</v>
      </c>
      <c r="AU203" s="161" t="s">
        <v>96</v>
      </c>
      <c r="AV203" s="13" t="s">
        <v>96</v>
      </c>
      <c r="AW203" s="13" t="s">
        <v>40</v>
      </c>
      <c r="AX203" s="13" t="s">
        <v>93</v>
      </c>
      <c r="AY203" s="161" t="s">
        <v>195</v>
      </c>
    </row>
    <row r="204" spans="1:65" s="2" customFormat="1" ht="33" customHeight="1">
      <c r="A204" s="31"/>
      <c r="B204" s="148"/>
      <c r="C204" s="196" t="s">
        <v>420</v>
      </c>
      <c r="D204" s="196" t="s">
        <v>196</v>
      </c>
      <c r="E204" s="197" t="s">
        <v>433</v>
      </c>
      <c r="F204" s="198" t="s">
        <v>434</v>
      </c>
      <c r="G204" s="199" t="s">
        <v>330</v>
      </c>
      <c r="H204" s="200">
        <v>30.8</v>
      </c>
      <c r="I204" s="149"/>
      <c r="J204" s="183">
        <f>ROUND(I204*H204,2)</f>
        <v>0</v>
      </c>
      <c r="K204" s="150"/>
      <c r="L204" s="32"/>
      <c r="M204" s="151" t="s">
        <v>1</v>
      </c>
      <c r="N204" s="152" t="s">
        <v>50</v>
      </c>
      <c r="O204" s="57"/>
      <c r="P204" s="153">
        <f>O204*H204</f>
        <v>0</v>
      </c>
      <c r="Q204" s="153">
        <v>0</v>
      </c>
      <c r="R204" s="153">
        <f>Q204*H204</f>
        <v>0</v>
      </c>
      <c r="S204" s="153">
        <v>0</v>
      </c>
      <c r="T204" s="154">
        <f>S204*H204</f>
        <v>0</v>
      </c>
      <c r="U204" s="31"/>
      <c r="V204" s="31"/>
      <c r="W204" s="31"/>
      <c r="X204" s="31"/>
      <c r="Y204" s="31"/>
      <c r="Z204" s="31"/>
      <c r="AA204" s="31"/>
      <c r="AB204" s="31"/>
      <c r="AC204" s="31"/>
      <c r="AD204" s="31"/>
      <c r="AE204" s="31"/>
      <c r="AR204" s="155" t="s">
        <v>208</v>
      </c>
      <c r="AT204" s="155" t="s">
        <v>196</v>
      </c>
      <c r="AU204" s="155" t="s">
        <v>96</v>
      </c>
      <c r="AY204" s="15" t="s">
        <v>195</v>
      </c>
      <c r="BE204" s="156">
        <f>IF(N204="základní",J204,0)</f>
        <v>0</v>
      </c>
      <c r="BF204" s="156">
        <f>IF(N204="snížená",J204,0)</f>
        <v>0</v>
      </c>
      <c r="BG204" s="156">
        <f>IF(N204="zákl. přenesená",J204,0)</f>
        <v>0</v>
      </c>
      <c r="BH204" s="156">
        <f>IF(N204="sníž. přenesená",J204,0)</f>
        <v>0</v>
      </c>
      <c r="BI204" s="156">
        <f>IF(N204="nulová",J204,0)</f>
        <v>0</v>
      </c>
      <c r="BJ204" s="15" t="s">
        <v>93</v>
      </c>
      <c r="BK204" s="156">
        <f>ROUND(I204*H204,2)</f>
        <v>0</v>
      </c>
      <c r="BL204" s="15" t="s">
        <v>208</v>
      </c>
      <c r="BM204" s="155" t="s">
        <v>435</v>
      </c>
    </row>
    <row r="205" spans="1:47" s="2" customFormat="1" ht="29.25">
      <c r="A205" s="31"/>
      <c r="B205" s="32"/>
      <c r="C205" s="184"/>
      <c r="D205" s="201" t="s">
        <v>202</v>
      </c>
      <c r="E205" s="184"/>
      <c r="F205" s="202" t="s">
        <v>436</v>
      </c>
      <c r="G205" s="184"/>
      <c r="H205" s="184"/>
      <c r="I205" s="157"/>
      <c r="J205" s="184"/>
      <c r="K205" s="31"/>
      <c r="L205" s="32"/>
      <c r="M205" s="158"/>
      <c r="N205" s="159"/>
      <c r="O205" s="57"/>
      <c r="P205" s="57"/>
      <c r="Q205" s="57"/>
      <c r="R205" s="57"/>
      <c r="S205" s="57"/>
      <c r="T205" s="58"/>
      <c r="U205" s="31"/>
      <c r="V205" s="31"/>
      <c r="W205" s="31"/>
      <c r="X205" s="31"/>
      <c r="Y205" s="31"/>
      <c r="Z205" s="31"/>
      <c r="AA205" s="31"/>
      <c r="AB205" s="31"/>
      <c r="AC205" s="31"/>
      <c r="AD205" s="31"/>
      <c r="AE205" s="31"/>
      <c r="AT205" s="15" t="s">
        <v>202</v>
      </c>
      <c r="AU205" s="15" t="s">
        <v>96</v>
      </c>
    </row>
    <row r="206" spans="2:51" s="13" customFormat="1" ht="12">
      <c r="B206" s="160"/>
      <c r="C206" s="186"/>
      <c r="D206" s="201" t="s">
        <v>257</v>
      </c>
      <c r="E206" s="203" t="s">
        <v>1</v>
      </c>
      <c r="F206" s="204" t="s">
        <v>1033</v>
      </c>
      <c r="G206" s="186"/>
      <c r="H206" s="205">
        <v>30.8</v>
      </c>
      <c r="I206" s="162"/>
      <c r="J206" s="186"/>
      <c r="L206" s="160"/>
      <c r="M206" s="163"/>
      <c r="N206" s="164"/>
      <c r="O206" s="164"/>
      <c r="P206" s="164"/>
      <c r="Q206" s="164"/>
      <c r="R206" s="164"/>
      <c r="S206" s="164"/>
      <c r="T206" s="165"/>
      <c r="AT206" s="161" t="s">
        <v>257</v>
      </c>
      <c r="AU206" s="161" t="s">
        <v>96</v>
      </c>
      <c r="AV206" s="13" t="s">
        <v>96</v>
      </c>
      <c r="AW206" s="13" t="s">
        <v>40</v>
      </c>
      <c r="AX206" s="13" t="s">
        <v>93</v>
      </c>
      <c r="AY206" s="161" t="s">
        <v>195</v>
      </c>
    </row>
    <row r="207" spans="1:65" s="2" customFormat="1" ht="24.2" customHeight="1">
      <c r="A207" s="31"/>
      <c r="B207" s="148"/>
      <c r="C207" s="196" t="s">
        <v>426</v>
      </c>
      <c r="D207" s="196" t="s">
        <v>196</v>
      </c>
      <c r="E207" s="197" t="s">
        <v>439</v>
      </c>
      <c r="F207" s="198" t="s">
        <v>440</v>
      </c>
      <c r="G207" s="199" t="s">
        <v>347</v>
      </c>
      <c r="H207" s="200">
        <v>24.7</v>
      </c>
      <c r="I207" s="149"/>
      <c r="J207" s="183">
        <f>ROUND(I207*H207,2)</f>
        <v>0</v>
      </c>
      <c r="K207" s="150"/>
      <c r="L207" s="32"/>
      <c r="M207" s="151" t="s">
        <v>1</v>
      </c>
      <c r="N207" s="152" t="s">
        <v>50</v>
      </c>
      <c r="O207" s="57"/>
      <c r="P207" s="153">
        <f>O207*H207</f>
        <v>0</v>
      </c>
      <c r="Q207" s="153">
        <v>0</v>
      </c>
      <c r="R207" s="153">
        <f>Q207*H207</f>
        <v>0</v>
      </c>
      <c r="S207" s="153">
        <v>0</v>
      </c>
      <c r="T207" s="154">
        <f>S207*H207</f>
        <v>0</v>
      </c>
      <c r="U207" s="31"/>
      <c r="V207" s="31"/>
      <c r="W207" s="31"/>
      <c r="X207" s="31"/>
      <c r="Y207" s="31"/>
      <c r="Z207" s="31"/>
      <c r="AA207" s="31"/>
      <c r="AB207" s="31"/>
      <c r="AC207" s="31"/>
      <c r="AD207" s="31"/>
      <c r="AE207" s="31"/>
      <c r="AR207" s="155" t="s">
        <v>208</v>
      </c>
      <c r="AT207" s="155" t="s">
        <v>196</v>
      </c>
      <c r="AU207" s="155" t="s">
        <v>96</v>
      </c>
      <c r="AY207" s="15" t="s">
        <v>195</v>
      </c>
      <c r="BE207" s="156">
        <f>IF(N207="základní",J207,0)</f>
        <v>0</v>
      </c>
      <c r="BF207" s="156">
        <f>IF(N207="snížená",J207,0)</f>
        <v>0</v>
      </c>
      <c r="BG207" s="156">
        <f>IF(N207="zákl. přenesená",J207,0)</f>
        <v>0</v>
      </c>
      <c r="BH207" s="156">
        <f>IF(N207="sníž. přenesená",J207,0)</f>
        <v>0</v>
      </c>
      <c r="BI207" s="156">
        <f>IF(N207="nulová",J207,0)</f>
        <v>0</v>
      </c>
      <c r="BJ207" s="15" t="s">
        <v>93</v>
      </c>
      <c r="BK207" s="156">
        <f>ROUND(I207*H207,2)</f>
        <v>0</v>
      </c>
      <c r="BL207" s="15" t="s">
        <v>208</v>
      </c>
      <c r="BM207" s="155" t="s">
        <v>441</v>
      </c>
    </row>
    <row r="208" spans="1:47" s="2" customFormat="1" ht="29.25">
      <c r="A208" s="31"/>
      <c r="B208" s="32"/>
      <c r="C208" s="184"/>
      <c r="D208" s="201" t="s">
        <v>202</v>
      </c>
      <c r="E208" s="184"/>
      <c r="F208" s="202" t="s">
        <v>442</v>
      </c>
      <c r="G208" s="184"/>
      <c r="H208" s="184"/>
      <c r="I208" s="157"/>
      <c r="J208" s="184"/>
      <c r="K208" s="31"/>
      <c r="L208" s="32"/>
      <c r="M208" s="158"/>
      <c r="N208" s="159"/>
      <c r="O208" s="57"/>
      <c r="P208" s="57"/>
      <c r="Q208" s="57"/>
      <c r="R208" s="57"/>
      <c r="S208" s="57"/>
      <c r="T208" s="58"/>
      <c r="U208" s="31"/>
      <c r="V208" s="31"/>
      <c r="W208" s="31"/>
      <c r="X208" s="31"/>
      <c r="Y208" s="31"/>
      <c r="Z208" s="31"/>
      <c r="AA208" s="31"/>
      <c r="AB208" s="31"/>
      <c r="AC208" s="31"/>
      <c r="AD208" s="31"/>
      <c r="AE208" s="31"/>
      <c r="AT208" s="15" t="s">
        <v>202</v>
      </c>
      <c r="AU208" s="15" t="s">
        <v>96</v>
      </c>
    </row>
    <row r="209" spans="2:51" s="13" customFormat="1" ht="12">
      <c r="B209" s="160"/>
      <c r="C209" s="186"/>
      <c r="D209" s="201" t="s">
        <v>257</v>
      </c>
      <c r="E209" s="203" t="s">
        <v>1</v>
      </c>
      <c r="F209" s="204" t="s">
        <v>1034</v>
      </c>
      <c r="G209" s="186"/>
      <c r="H209" s="205">
        <v>47.25</v>
      </c>
      <c r="I209" s="162"/>
      <c r="J209" s="186"/>
      <c r="L209" s="160"/>
      <c r="M209" s="163"/>
      <c r="N209" s="164"/>
      <c r="O209" s="164"/>
      <c r="P209" s="164"/>
      <c r="Q209" s="164"/>
      <c r="R209" s="164"/>
      <c r="S209" s="164"/>
      <c r="T209" s="165"/>
      <c r="AT209" s="161" t="s">
        <v>257</v>
      </c>
      <c r="AU209" s="161" t="s">
        <v>96</v>
      </c>
      <c r="AV209" s="13" t="s">
        <v>96</v>
      </c>
      <c r="AW209" s="13" t="s">
        <v>40</v>
      </c>
      <c r="AX209" s="13" t="s">
        <v>85</v>
      </c>
      <c r="AY209" s="161" t="s">
        <v>195</v>
      </c>
    </row>
    <row r="210" spans="2:51" s="13" customFormat="1" ht="12">
      <c r="B210" s="160"/>
      <c r="C210" s="186"/>
      <c r="D210" s="201" t="s">
        <v>257</v>
      </c>
      <c r="E210" s="203" t="s">
        <v>1</v>
      </c>
      <c r="F210" s="204" t="s">
        <v>955</v>
      </c>
      <c r="G210" s="186"/>
      <c r="H210" s="205">
        <v>-8.4</v>
      </c>
      <c r="I210" s="162"/>
      <c r="J210" s="186"/>
      <c r="L210" s="160"/>
      <c r="M210" s="163"/>
      <c r="N210" s="164"/>
      <c r="O210" s="164"/>
      <c r="P210" s="164"/>
      <c r="Q210" s="164"/>
      <c r="R210" s="164"/>
      <c r="S210" s="164"/>
      <c r="T210" s="165"/>
      <c r="AT210" s="161" t="s">
        <v>257</v>
      </c>
      <c r="AU210" s="161" t="s">
        <v>96</v>
      </c>
      <c r="AV210" s="13" t="s">
        <v>96</v>
      </c>
      <c r="AW210" s="13" t="s">
        <v>40</v>
      </c>
      <c r="AX210" s="13" t="s">
        <v>85</v>
      </c>
      <c r="AY210" s="161" t="s">
        <v>195</v>
      </c>
    </row>
    <row r="211" spans="2:51" s="13" customFormat="1" ht="12">
      <c r="B211" s="160"/>
      <c r="C211" s="186"/>
      <c r="D211" s="201" t="s">
        <v>257</v>
      </c>
      <c r="E211" s="203" t="s">
        <v>1</v>
      </c>
      <c r="F211" s="204" t="s">
        <v>956</v>
      </c>
      <c r="G211" s="186"/>
      <c r="H211" s="205">
        <v>-13.65</v>
      </c>
      <c r="I211" s="162"/>
      <c r="J211" s="186"/>
      <c r="L211" s="160"/>
      <c r="M211" s="163"/>
      <c r="N211" s="164"/>
      <c r="O211" s="164"/>
      <c r="P211" s="164"/>
      <c r="Q211" s="164"/>
      <c r="R211" s="164"/>
      <c r="S211" s="164"/>
      <c r="T211" s="165"/>
      <c r="AT211" s="161" t="s">
        <v>257</v>
      </c>
      <c r="AU211" s="161" t="s">
        <v>96</v>
      </c>
      <c r="AV211" s="13" t="s">
        <v>96</v>
      </c>
      <c r="AW211" s="13" t="s">
        <v>40</v>
      </c>
      <c r="AX211" s="13" t="s">
        <v>85</v>
      </c>
      <c r="AY211" s="161" t="s">
        <v>195</v>
      </c>
    </row>
    <row r="212" spans="2:51" s="13" customFormat="1" ht="12">
      <c r="B212" s="160"/>
      <c r="C212" s="186"/>
      <c r="D212" s="201" t="s">
        <v>257</v>
      </c>
      <c r="E212" s="203" t="s">
        <v>1</v>
      </c>
      <c r="F212" s="204" t="s">
        <v>834</v>
      </c>
      <c r="G212" s="186"/>
      <c r="H212" s="205">
        <v>-0.5</v>
      </c>
      <c r="I212" s="162"/>
      <c r="J212" s="186"/>
      <c r="L212" s="160"/>
      <c r="M212" s="163"/>
      <c r="N212" s="164"/>
      <c r="O212" s="164"/>
      <c r="P212" s="164"/>
      <c r="Q212" s="164"/>
      <c r="R212" s="164"/>
      <c r="S212" s="164"/>
      <c r="T212" s="165"/>
      <c r="AT212" s="161" t="s">
        <v>257</v>
      </c>
      <c r="AU212" s="161" t="s">
        <v>96</v>
      </c>
      <c r="AV212" s="13" t="s">
        <v>96</v>
      </c>
      <c r="AW212" s="13" t="s">
        <v>40</v>
      </c>
      <c r="AX212" s="13" t="s">
        <v>85</v>
      </c>
      <c r="AY212" s="161" t="s">
        <v>195</v>
      </c>
    </row>
    <row r="213" spans="1:65" s="2" customFormat="1" ht="33" customHeight="1">
      <c r="A213" s="31"/>
      <c r="B213" s="148"/>
      <c r="C213" s="196" t="s">
        <v>432</v>
      </c>
      <c r="D213" s="196" t="s">
        <v>196</v>
      </c>
      <c r="E213" s="197" t="s">
        <v>448</v>
      </c>
      <c r="F213" s="198" t="s">
        <v>449</v>
      </c>
      <c r="G213" s="199" t="s">
        <v>347</v>
      </c>
      <c r="H213" s="200">
        <v>9.936</v>
      </c>
      <c r="I213" s="149"/>
      <c r="J213" s="183">
        <f>ROUND(I213*H213,2)</f>
        <v>0</v>
      </c>
      <c r="K213" s="150"/>
      <c r="L213" s="32"/>
      <c r="M213" s="151" t="s">
        <v>1</v>
      </c>
      <c r="N213" s="152" t="s">
        <v>50</v>
      </c>
      <c r="O213" s="57"/>
      <c r="P213" s="153">
        <f>O213*H213</f>
        <v>0</v>
      </c>
      <c r="Q213" s="153">
        <v>0</v>
      </c>
      <c r="R213" s="153">
        <f>Q213*H213</f>
        <v>0</v>
      </c>
      <c r="S213" s="153">
        <v>0</v>
      </c>
      <c r="T213" s="154">
        <f>S213*H213</f>
        <v>0</v>
      </c>
      <c r="U213" s="31"/>
      <c r="V213" s="31"/>
      <c r="W213" s="31"/>
      <c r="X213" s="31"/>
      <c r="Y213" s="31"/>
      <c r="Z213" s="31"/>
      <c r="AA213" s="31"/>
      <c r="AB213" s="31"/>
      <c r="AC213" s="31"/>
      <c r="AD213" s="31"/>
      <c r="AE213" s="31"/>
      <c r="AR213" s="155" t="s">
        <v>208</v>
      </c>
      <c r="AT213" s="155" t="s">
        <v>196</v>
      </c>
      <c r="AU213" s="155" t="s">
        <v>96</v>
      </c>
      <c r="AY213" s="15" t="s">
        <v>195</v>
      </c>
      <c r="BE213" s="156">
        <f>IF(N213="základní",J213,0)</f>
        <v>0</v>
      </c>
      <c r="BF213" s="156">
        <f>IF(N213="snížená",J213,0)</f>
        <v>0</v>
      </c>
      <c r="BG213" s="156">
        <f>IF(N213="zákl. přenesená",J213,0)</f>
        <v>0</v>
      </c>
      <c r="BH213" s="156">
        <f>IF(N213="sníž. přenesená",J213,0)</f>
        <v>0</v>
      </c>
      <c r="BI213" s="156">
        <f>IF(N213="nulová",J213,0)</f>
        <v>0</v>
      </c>
      <c r="BJ213" s="15" t="s">
        <v>93</v>
      </c>
      <c r="BK213" s="156">
        <f>ROUND(I213*H213,2)</f>
        <v>0</v>
      </c>
      <c r="BL213" s="15" t="s">
        <v>208</v>
      </c>
      <c r="BM213" s="155" t="s">
        <v>450</v>
      </c>
    </row>
    <row r="214" spans="1:47" s="2" customFormat="1" ht="39">
      <c r="A214" s="31"/>
      <c r="B214" s="32"/>
      <c r="C214" s="184"/>
      <c r="D214" s="201" t="s">
        <v>202</v>
      </c>
      <c r="E214" s="184"/>
      <c r="F214" s="202" t="s">
        <v>451</v>
      </c>
      <c r="G214" s="184"/>
      <c r="H214" s="184"/>
      <c r="I214" s="157"/>
      <c r="J214" s="184"/>
      <c r="K214" s="31"/>
      <c r="L214" s="32"/>
      <c r="M214" s="158"/>
      <c r="N214" s="159"/>
      <c r="O214" s="57"/>
      <c r="P214" s="57"/>
      <c r="Q214" s="57"/>
      <c r="R214" s="57"/>
      <c r="S214" s="57"/>
      <c r="T214" s="58"/>
      <c r="U214" s="31"/>
      <c r="V214" s="31"/>
      <c r="W214" s="31"/>
      <c r="X214" s="31"/>
      <c r="Y214" s="31"/>
      <c r="Z214" s="31"/>
      <c r="AA214" s="31"/>
      <c r="AB214" s="31"/>
      <c r="AC214" s="31"/>
      <c r="AD214" s="31"/>
      <c r="AE214" s="31"/>
      <c r="AT214" s="15" t="s">
        <v>202</v>
      </c>
      <c r="AU214" s="15" t="s">
        <v>96</v>
      </c>
    </row>
    <row r="215" spans="2:51" s="13" customFormat="1" ht="12">
      <c r="B215" s="160"/>
      <c r="C215" s="186"/>
      <c r="D215" s="201" t="s">
        <v>257</v>
      </c>
      <c r="E215" s="203" t="s">
        <v>1</v>
      </c>
      <c r="F215" s="204" t="s">
        <v>957</v>
      </c>
      <c r="G215" s="186"/>
      <c r="H215" s="205">
        <v>-1.614</v>
      </c>
      <c r="I215" s="162"/>
      <c r="J215" s="186"/>
      <c r="L215" s="160"/>
      <c r="M215" s="163"/>
      <c r="N215" s="164"/>
      <c r="O215" s="164"/>
      <c r="P215" s="164"/>
      <c r="Q215" s="164"/>
      <c r="R215" s="164"/>
      <c r="S215" s="164"/>
      <c r="T215" s="165"/>
      <c r="AT215" s="161" t="s">
        <v>257</v>
      </c>
      <c r="AU215" s="161" t="s">
        <v>96</v>
      </c>
      <c r="AV215" s="13" t="s">
        <v>96</v>
      </c>
      <c r="AW215" s="13" t="s">
        <v>40</v>
      </c>
      <c r="AX215" s="13" t="s">
        <v>85</v>
      </c>
      <c r="AY215" s="161" t="s">
        <v>195</v>
      </c>
    </row>
    <row r="216" spans="2:51" s="13" customFormat="1" ht="12">
      <c r="B216" s="160"/>
      <c r="C216" s="186"/>
      <c r="D216" s="201" t="s">
        <v>257</v>
      </c>
      <c r="E216" s="203" t="s">
        <v>1</v>
      </c>
      <c r="F216" s="204" t="s">
        <v>958</v>
      </c>
      <c r="G216" s="186"/>
      <c r="H216" s="205">
        <v>11.55</v>
      </c>
      <c r="I216" s="162"/>
      <c r="J216" s="186"/>
      <c r="L216" s="160"/>
      <c r="M216" s="163"/>
      <c r="N216" s="164"/>
      <c r="O216" s="164"/>
      <c r="P216" s="164"/>
      <c r="Q216" s="164"/>
      <c r="R216" s="164"/>
      <c r="S216" s="164"/>
      <c r="T216" s="165"/>
      <c r="AT216" s="161" t="s">
        <v>257</v>
      </c>
      <c r="AU216" s="161" t="s">
        <v>96</v>
      </c>
      <c r="AV216" s="13" t="s">
        <v>96</v>
      </c>
      <c r="AW216" s="13" t="s">
        <v>40</v>
      </c>
      <c r="AX216" s="13" t="s">
        <v>85</v>
      </c>
      <c r="AY216" s="161" t="s">
        <v>195</v>
      </c>
    </row>
    <row r="217" spans="2:63" s="12" customFormat="1" ht="22.9" customHeight="1">
      <c r="B217" s="135"/>
      <c r="C217" s="192"/>
      <c r="D217" s="193" t="s">
        <v>84</v>
      </c>
      <c r="E217" s="195" t="s">
        <v>96</v>
      </c>
      <c r="F217" s="195" t="s">
        <v>454</v>
      </c>
      <c r="G217" s="192"/>
      <c r="H217" s="192"/>
      <c r="I217" s="138"/>
      <c r="J217" s="185">
        <f>BK217</f>
        <v>0</v>
      </c>
      <c r="L217" s="135"/>
      <c r="M217" s="140"/>
      <c r="N217" s="141"/>
      <c r="O217" s="141"/>
      <c r="P217" s="142">
        <f>SUM(P218:P220)</f>
        <v>0</v>
      </c>
      <c r="Q217" s="141"/>
      <c r="R217" s="142">
        <f>SUM(R218:R220)</f>
        <v>0</v>
      </c>
      <c r="S217" s="141"/>
      <c r="T217" s="143">
        <f>SUM(T218:T220)</f>
        <v>0</v>
      </c>
      <c r="AR217" s="136" t="s">
        <v>93</v>
      </c>
      <c r="AT217" s="144" t="s">
        <v>84</v>
      </c>
      <c r="AU217" s="144" t="s">
        <v>93</v>
      </c>
      <c r="AY217" s="136" t="s">
        <v>195</v>
      </c>
      <c r="BK217" s="145">
        <f>SUM(BK218:BK220)</f>
        <v>0</v>
      </c>
    </row>
    <row r="218" spans="1:65" s="2" customFormat="1" ht="16.5" customHeight="1">
      <c r="A218" s="31"/>
      <c r="B218" s="148"/>
      <c r="C218" s="196" t="s">
        <v>438</v>
      </c>
      <c r="D218" s="196" t="s">
        <v>196</v>
      </c>
      <c r="E218" s="197" t="s">
        <v>456</v>
      </c>
      <c r="F218" s="198" t="s">
        <v>457</v>
      </c>
      <c r="G218" s="199" t="s">
        <v>347</v>
      </c>
      <c r="H218" s="200">
        <v>0.1</v>
      </c>
      <c r="I218" s="149"/>
      <c r="J218" s="183">
        <f>ROUND(I218*H218,2)</f>
        <v>0</v>
      </c>
      <c r="K218" s="150"/>
      <c r="L218" s="32"/>
      <c r="M218" s="151" t="s">
        <v>1</v>
      </c>
      <c r="N218" s="152" t="s">
        <v>50</v>
      </c>
      <c r="O218" s="57"/>
      <c r="P218" s="153">
        <f>O218*H218</f>
        <v>0</v>
      </c>
      <c r="Q218" s="153">
        <v>0</v>
      </c>
      <c r="R218" s="153">
        <f>Q218*H218</f>
        <v>0</v>
      </c>
      <c r="S218" s="153">
        <v>0</v>
      </c>
      <c r="T218" s="154">
        <f>S218*H218</f>
        <v>0</v>
      </c>
      <c r="U218" s="31"/>
      <c r="V218" s="31"/>
      <c r="W218" s="31"/>
      <c r="X218" s="31"/>
      <c r="Y218" s="31"/>
      <c r="Z218" s="31"/>
      <c r="AA218" s="31"/>
      <c r="AB218" s="31"/>
      <c r="AC218" s="31"/>
      <c r="AD218" s="31"/>
      <c r="AE218" s="31"/>
      <c r="AR218" s="155" t="s">
        <v>208</v>
      </c>
      <c r="AT218" s="155" t="s">
        <v>196</v>
      </c>
      <c r="AU218" s="155" t="s">
        <v>96</v>
      </c>
      <c r="AY218" s="15" t="s">
        <v>195</v>
      </c>
      <c r="BE218" s="156">
        <f>IF(N218="základní",J218,0)</f>
        <v>0</v>
      </c>
      <c r="BF218" s="156">
        <f>IF(N218="snížená",J218,0)</f>
        <v>0</v>
      </c>
      <c r="BG218" s="156">
        <f>IF(N218="zákl. přenesená",J218,0)</f>
        <v>0</v>
      </c>
      <c r="BH218" s="156">
        <f>IF(N218="sníž. přenesená",J218,0)</f>
        <v>0</v>
      </c>
      <c r="BI218" s="156">
        <f>IF(N218="nulová",J218,0)</f>
        <v>0</v>
      </c>
      <c r="BJ218" s="15" t="s">
        <v>93</v>
      </c>
      <c r="BK218" s="156">
        <f>ROUND(I218*H218,2)</f>
        <v>0</v>
      </c>
      <c r="BL218" s="15" t="s">
        <v>208</v>
      </c>
      <c r="BM218" s="155" t="s">
        <v>458</v>
      </c>
    </row>
    <row r="219" spans="1:47" s="2" customFormat="1" ht="12">
      <c r="A219" s="31"/>
      <c r="B219" s="32"/>
      <c r="C219" s="184"/>
      <c r="D219" s="201" t="s">
        <v>202</v>
      </c>
      <c r="E219" s="184"/>
      <c r="F219" s="202" t="s">
        <v>459</v>
      </c>
      <c r="G219" s="184"/>
      <c r="H219" s="184"/>
      <c r="I219" s="157"/>
      <c r="J219" s="184"/>
      <c r="K219" s="31"/>
      <c r="L219" s="32"/>
      <c r="M219" s="158"/>
      <c r="N219" s="159"/>
      <c r="O219" s="57"/>
      <c r="P219" s="57"/>
      <c r="Q219" s="57"/>
      <c r="R219" s="57"/>
      <c r="S219" s="57"/>
      <c r="T219" s="58"/>
      <c r="U219" s="31"/>
      <c r="V219" s="31"/>
      <c r="W219" s="31"/>
      <c r="X219" s="31"/>
      <c r="Y219" s="31"/>
      <c r="Z219" s="31"/>
      <c r="AA219" s="31"/>
      <c r="AB219" s="31"/>
      <c r="AC219" s="31"/>
      <c r="AD219" s="31"/>
      <c r="AE219" s="31"/>
      <c r="AT219" s="15" t="s">
        <v>202</v>
      </c>
      <c r="AU219" s="15" t="s">
        <v>96</v>
      </c>
    </row>
    <row r="220" spans="2:51" s="13" customFormat="1" ht="12">
      <c r="B220" s="160"/>
      <c r="C220" s="186"/>
      <c r="D220" s="201" t="s">
        <v>257</v>
      </c>
      <c r="E220" s="203" t="s">
        <v>1</v>
      </c>
      <c r="F220" s="204" t="s">
        <v>837</v>
      </c>
      <c r="G220" s="186"/>
      <c r="H220" s="205">
        <v>0.1</v>
      </c>
      <c r="I220" s="162"/>
      <c r="J220" s="186"/>
      <c r="L220" s="160"/>
      <c r="M220" s="163"/>
      <c r="N220" s="164"/>
      <c r="O220" s="164"/>
      <c r="P220" s="164"/>
      <c r="Q220" s="164"/>
      <c r="R220" s="164"/>
      <c r="S220" s="164"/>
      <c r="T220" s="165"/>
      <c r="AT220" s="161" t="s">
        <v>257</v>
      </c>
      <c r="AU220" s="161" t="s">
        <v>96</v>
      </c>
      <c r="AV220" s="13" t="s">
        <v>96</v>
      </c>
      <c r="AW220" s="13" t="s">
        <v>40</v>
      </c>
      <c r="AX220" s="13" t="s">
        <v>93</v>
      </c>
      <c r="AY220" s="161" t="s">
        <v>195</v>
      </c>
    </row>
    <row r="221" spans="2:63" s="12" customFormat="1" ht="22.9" customHeight="1">
      <c r="B221" s="135"/>
      <c r="C221" s="192"/>
      <c r="D221" s="193" t="s">
        <v>84</v>
      </c>
      <c r="E221" s="195" t="s">
        <v>150</v>
      </c>
      <c r="F221" s="195" t="s">
        <v>461</v>
      </c>
      <c r="G221" s="192"/>
      <c r="H221" s="192"/>
      <c r="I221" s="138"/>
      <c r="J221" s="185">
        <f>BK221</f>
        <v>0</v>
      </c>
      <c r="L221" s="135"/>
      <c r="M221" s="140"/>
      <c r="N221" s="141"/>
      <c r="O221" s="141"/>
      <c r="P221" s="142">
        <f>SUM(P222:P224)</f>
        <v>0</v>
      </c>
      <c r="Q221" s="141"/>
      <c r="R221" s="142">
        <f>SUM(R222:R224)</f>
        <v>0</v>
      </c>
      <c r="S221" s="141"/>
      <c r="T221" s="143">
        <f>SUM(T222:T224)</f>
        <v>0</v>
      </c>
      <c r="AR221" s="136" t="s">
        <v>93</v>
      </c>
      <c r="AT221" s="144" t="s">
        <v>84</v>
      </c>
      <c r="AU221" s="144" t="s">
        <v>93</v>
      </c>
      <c r="AY221" s="136" t="s">
        <v>195</v>
      </c>
      <c r="BK221" s="145">
        <f>SUM(BK222:BK224)</f>
        <v>0</v>
      </c>
    </row>
    <row r="222" spans="1:65" s="2" customFormat="1" ht="21.75" customHeight="1">
      <c r="A222" s="31"/>
      <c r="B222" s="148"/>
      <c r="C222" s="196" t="s">
        <v>447</v>
      </c>
      <c r="D222" s="196" t="s">
        <v>196</v>
      </c>
      <c r="E222" s="197" t="s">
        <v>463</v>
      </c>
      <c r="F222" s="198" t="s">
        <v>464</v>
      </c>
      <c r="G222" s="199" t="s">
        <v>312</v>
      </c>
      <c r="H222" s="200">
        <v>21</v>
      </c>
      <c r="I222" s="149"/>
      <c r="J222" s="183">
        <f>ROUND(I222*H222,2)</f>
        <v>0</v>
      </c>
      <c r="K222" s="150"/>
      <c r="L222" s="32"/>
      <c r="M222" s="151" t="s">
        <v>1</v>
      </c>
      <c r="N222" s="152" t="s">
        <v>50</v>
      </c>
      <c r="O222" s="57"/>
      <c r="P222" s="153">
        <f>O222*H222</f>
        <v>0</v>
      </c>
      <c r="Q222" s="153">
        <v>0</v>
      </c>
      <c r="R222" s="153">
        <f>Q222*H222</f>
        <v>0</v>
      </c>
      <c r="S222" s="153">
        <v>0</v>
      </c>
      <c r="T222" s="154">
        <f>S222*H222</f>
        <v>0</v>
      </c>
      <c r="U222" s="31"/>
      <c r="V222" s="31"/>
      <c r="W222" s="31"/>
      <c r="X222" s="31"/>
      <c r="Y222" s="31"/>
      <c r="Z222" s="31"/>
      <c r="AA222" s="31"/>
      <c r="AB222" s="31"/>
      <c r="AC222" s="31"/>
      <c r="AD222" s="31"/>
      <c r="AE222" s="31"/>
      <c r="AR222" s="155" t="s">
        <v>208</v>
      </c>
      <c r="AT222" s="155" t="s">
        <v>196</v>
      </c>
      <c r="AU222" s="155" t="s">
        <v>96</v>
      </c>
      <c r="AY222" s="15" t="s">
        <v>195</v>
      </c>
      <c r="BE222" s="156">
        <f>IF(N222="základní",J222,0)</f>
        <v>0</v>
      </c>
      <c r="BF222" s="156">
        <f>IF(N222="snížená",J222,0)</f>
        <v>0</v>
      </c>
      <c r="BG222" s="156">
        <f>IF(N222="zákl. přenesená",J222,0)</f>
        <v>0</v>
      </c>
      <c r="BH222" s="156">
        <f>IF(N222="sníž. přenesená",J222,0)</f>
        <v>0</v>
      </c>
      <c r="BI222" s="156">
        <f>IF(N222="nulová",J222,0)</f>
        <v>0</v>
      </c>
      <c r="BJ222" s="15" t="s">
        <v>93</v>
      </c>
      <c r="BK222" s="156">
        <f>ROUND(I222*H222,2)</f>
        <v>0</v>
      </c>
      <c r="BL222" s="15" t="s">
        <v>208</v>
      </c>
      <c r="BM222" s="155" t="s">
        <v>465</v>
      </c>
    </row>
    <row r="223" spans="1:47" s="2" customFormat="1" ht="12">
      <c r="A223" s="31"/>
      <c r="B223" s="32"/>
      <c r="C223" s="184"/>
      <c r="D223" s="201" t="s">
        <v>202</v>
      </c>
      <c r="E223" s="184"/>
      <c r="F223" s="202" t="s">
        <v>466</v>
      </c>
      <c r="G223" s="184"/>
      <c r="H223" s="184"/>
      <c r="I223" s="157"/>
      <c r="J223" s="184"/>
      <c r="K223" s="31"/>
      <c r="L223" s="32"/>
      <c r="M223" s="158"/>
      <c r="N223" s="159"/>
      <c r="O223" s="57"/>
      <c r="P223" s="57"/>
      <c r="Q223" s="57"/>
      <c r="R223" s="57"/>
      <c r="S223" s="57"/>
      <c r="T223" s="58"/>
      <c r="U223" s="31"/>
      <c r="V223" s="31"/>
      <c r="W223" s="31"/>
      <c r="X223" s="31"/>
      <c r="Y223" s="31"/>
      <c r="Z223" s="31"/>
      <c r="AA223" s="31"/>
      <c r="AB223" s="31"/>
      <c r="AC223" s="31"/>
      <c r="AD223" s="31"/>
      <c r="AE223" s="31"/>
      <c r="AT223" s="15" t="s">
        <v>202</v>
      </c>
      <c r="AU223" s="15" t="s">
        <v>96</v>
      </c>
    </row>
    <row r="224" spans="2:51" s="13" customFormat="1" ht="12">
      <c r="B224" s="160"/>
      <c r="C224" s="186"/>
      <c r="D224" s="201" t="s">
        <v>257</v>
      </c>
      <c r="E224" s="203" t="s">
        <v>1</v>
      </c>
      <c r="F224" s="204" t="s">
        <v>7</v>
      </c>
      <c r="G224" s="186"/>
      <c r="H224" s="205">
        <v>21</v>
      </c>
      <c r="I224" s="162"/>
      <c r="J224" s="186"/>
      <c r="L224" s="160"/>
      <c r="M224" s="163"/>
      <c r="N224" s="164"/>
      <c r="O224" s="164"/>
      <c r="P224" s="164"/>
      <c r="Q224" s="164"/>
      <c r="R224" s="164"/>
      <c r="S224" s="164"/>
      <c r="T224" s="165"/>
      <c r="AT224" s="161" t="s">
        <v>257</v>
      </c>
      <c r="AU224" s="161" t="s">
        <v>96</v>
      </c>
      <c r="AV224" s="13" t="s">
        <v>96</v>
      </c>
      <c r="AW224" s="13" t="s">
        <v>40</v>
      </c>
      <c r="AX224" s="13" t="s">
        <v>93</v>
      </c>
      <c r="AY224" s="161" t="s">
        <v>195</v>
      </c>
    </row>
    <row r="225" spans="2:63" s="12" customFormat="1" ht="22.9" customHeight="1">
      <c r="B225" s="135"/>
      <c r="C225" s="192"/>
      <c r="D225" s="193" t="s">
        <v>84</v>
      </c>
      <c r="E225" s="195" t="s">
        <v>208</v>
      </c>
      <c r="F225" s="195" t="s">
        <v>468</v>
      </c>
      <c r="G225" s="192"/>
      <c r="H225" s="192"/>
      <c r="I225" s="138"/>
      <c r="J225" s="185">
        <f>BK225</f>
        <v>0</v>
      </c>
      <c r="L225" s="135"/>
      <c r="M225" s="140"/>
      <c r="N225" s="141"/>
      <c r="O225" s="141"/>
      <c r="P225" s="142">
        <f>SUM(P226:P231)</f>
        <v>0</v>
      </c>
      <c r="Q225" s="141"/>
      <c r="R225" s="142">
        <f>SUM(R226:R231)</f>
        <v>5.388694500000001</v>
      </c>
      <c r="S225" s="141"/>
      <c r="T225" s="143">
        <f>SUM(T226:T231)</f>
        <v>0</v>
      </c>
      <c r="AR225" s="136" t="s">
        <v>93</v>
      </c>
      <c r="AT225" s="144" t="s">
        <v>84</v>
      </c>
      <c r="AU225" s="144" t="s">
        <v>93</v>
      </c>
      <c r="AY225" s="136" t="s">
        <v>195</v>
      </c>
      <c r="BK225" s="145">
        <f>SUM(BK226:BK231)</f>
        <v>0</v>
      </c>
    </row>
    <row r="226" spans="1:65" s="2" customFormat="1" ht="16.5" customHeight="1">
      <c r="A226" s="31"/>
      <c r="B226" s="148"/>
      <c r="C226" s="196" t="s">
        <v>455</v>
      </c>
      <c r="D226" s="196" t="s">
        <v>196</v>
      </c>
      <c r="E226" s="197" t="s">
        <v>469</v>
      </c>
      <c r="F226" s="198" t="s">
        <v>470</v>
      </c>
      <c r="G226" s="199" t="s">
        <v>312</v>
      </c>
      <c r="H226" s="200">
        <v>21</v>
      </c>
      <c r="I226" s="149"/>
      <c r="J226" s="183">
        <f>ROUND(I226*H226,2)</f>
        <v>0</v>
      </c>
      <c r="K226" s="150"/>
      <c r="L226" s="32"/>
      <c r="M226" s="151" t="s">
        <v>1</v>
      </c>
      <c r="N226" s="152" t="s">
        <v>50</v>
      </c>
      <c r="O226" s="57"/>
      <c r="P226" s="153">
        <f>O226*H226</f>
        <v>0</v>
      </c>
      <c r="Q226" s="153">
        <v>0</v>
      </c>
      <c r="R226" s="153">
        <f>Q226*H226</f>
        <v>0</v>
      </c>
      <c r="S226" s="153">
        <v>0</v>
      </c>
      <c r="T226" s="154">
        <f>S226*H226</f>
        <v>0</v>
      </c>
      <c r="U226" s="31"/>
      <c r="V226" s="31"/>
      <c r="W226" s="31"/>
      <c r="X226" s="31"/>
      <c r="Y226" s="31"/>
      <c r="Z226" s="31"/>
      <c r="AA226" s="31"/>
      <c r="AB226" s="31"/>
      <c r="AC226" s="31"/>
      <c r="AD226" s="31"/>
      <c r="AE226" s="31"/>
      <c r="AR226" s="155" t="s">
        <v>208</v>
      </c>
      <c r="AT226" s="155" t="s">
        <v>196</v>
      </c>
      <c r="AU226" s="155" t="s">
        <v>96</v>
      </c>
      <c r="AY226" s="15" t="s">
        <v>195</v>
      </c>
      <c r="BE226" s="156">
        <f>IF(N226="základní",J226,0)</f>
        <v>0</v>
      </c>
      <c r="BF226" s="156">
        <f>IF(N226="snížená",J226,0)</f>
        <v>0</v>
      </c>
      <c r="BG226" s="156">
        <f>IF(N226="zákl. přenesená",J226,0)</f>
        <v>0</v>
      </c>
      <c r="BH226" s="156">
        <f>IF(N226="sníž. přenesená",J226,0)</f>
        <v>0</v>
      </c>
      <c r="BI226" s="156">
        <f>IF(N226="nulová",J226,0)</f>
        <v>0</v>
      </c>
      <c r="BJ226" s="15" t="s">
        <v>93</v>
      </c>
      <c r="BK226" s="156">
        <f>ROUND(I226*H226,2)</f>
        <v>0</v>
      </c>
      <c r="BL226" s="15" t="s">
        <v>208</v>
      </c>
      <c r="BM226" s="155" t="s">
        <v>471</v>
      </c>
    </row>
    <row r="227" spans="1:47" s="2" customFormat="1" ht="12">
      <c r="A227" s="31"/>
      <c r="B227" s="32"/>
      <c r="C227" s="184"/>
      <c r="D227" s="201" t="s">
        <v>202</v>
      </c>
      <c r="E227" s="184"/>
      <c r="F227" s="202" t="s">
        <v>472</v>
      </c>
      <c r="G227" s="184"/>
      <c r="H227" s="184"/>
      <c r="I227" s="157"/>
      <c r="J227" s="184"/>
      <c r="K227" s="31"/>
      <c r="L227" s="32"/>
      <c r="M227" s="158"/>
      <c r="N227" s="159"/>
      <c r="O227" s="57"/>
      <c r="P227" s="57"/>
      <c r="Q227" s="57"/>
      <c r="R227" s="57"/>
      <c r="S227" s="57"/>
      <c r="T227" s="58"/>
      <c r="U227" s="31"/>
      <c r="V227" s="31"/>
      <c r="W227" s="31"/>
      <c r="X227" s="31"/>
      <c r="Y227" s="31"/>
      <c r="Z227" s="31"/>
      <c r="AA227" s="31"/>
      <c r="AB227" s="31"/>
      <c r="AC227" s="31"/>
      <c r="AD227" s="31"/>
      <c r="AE227" s="31"/>
      <c r="AT227" s="15" t="s">
        <v>202</v>
      </c>
      <c r="AU227" s="15" t="s">
        <v>96</v>
      </c>
    </row>
    <row r="228" spans="2:51" s="13" customFormat="1" ht="12">
      <c r="B228" s="160"/>
      <c r="C228" s="186"/>
      <c r="D228" s="201" t="s">
        <v>257</v>
      </c>
      <c r="E228" s="203" t="s">
        <v>1</v>
      </c>
      <c r="F228" s="204" t="s">
        <v>7</v>
      </c>
      <c r="G228" s="186"/>
      <c r="H228" s="205">
        <v>21</v>
      </c>
      <c r="I228" s="162"/>
      <c r="J228" s="186"/>
      <c r="L228" s="160"/>
      <c r="M228" s="163"/>
      <c r="N228" s="164"/>
      <c r="O228" s="164"/>
      <c r="P228" s="164"/>
      <c r="Q228" s="164"/>
      <c r="R228" s="164"/>
      <c r="S228" s="164"/>
      <c r="T228" s="165"/>
      <c r="AT228" s="161" t="s">
        <v>257</v>
      </c>
      <c r="AU228" s="161" t="s">
        <v>96</v>
      </c>
      <c r="AV228" s="13" t="s">
        <v>96</v>
      </c>
      <c r="AW228" s="13" t="s">
        <v>40</v>
      </c>
      <c r="AX228" s="13" t="s">
        <v>93</v>
      </c>
      <c r="AY228" s="161" t="s">
        <v>195</v>
      </c>
    </row>
    <row r="229" spans="1:65" s="2" customFormat="1" ht="16.5" customHeight="1">
      <c r="A229" s="31"/>
      <c r="B229" s="148"/>
      <c r="C229" s="196" t="s">
        <v>462</v>
      </c>
      <c r="D229" s="196" t="s">
        <v>196</v>
      </c>
      <c r="E229" s="197" t="s">
        <v>474</v>
      </c>
      <c r="F229" s="198" t="s">
        <v>475</v>
      </c>
      <c r="G229" s="199" t="s">
        <v>347</v>
      </c>
      <c r="H229" s="200">
        <v>2.85</v>
      </c>
      <c r="I229" s="149"/>
      <c r="J229" s="183">
        <f>ROUND(I229*H229,2)</f>
        <v>0</v>
      </c>
      <c r="K229" s="150"/>
      <c r="L229" s="32"/>
      <c r="M229" s="151" t="s">
        <v>1</v>
      </c>
      <c r="N229" s="152" t="s">
        <v>50</v>
      </c>
      <c r="O229" s="57"/>
      <c r="P229" s="153">
        <f>O229*H229</f>
        <v>0</v>
      </c>
      <c r="Q229" s="153">
        <v>1.89077</v>
      </c>
      <c r="R229" s="153">
        <f>Q229*H229</f>
        <v>5.388694500000001</v>
      </c>
      <c r="S229" s="153">
        <v>0</v>
      </c>
      <c r="T229" s="154">
        <f>S229*H229</f>
        <v>0</v>
      </c>
      <c r="U229" s="31"/>
      <c r="V229" s="31"/>
      <c r="W229" s="31"/>
      <c r="X229" s="31"/>
      <c r="Y229" s="31"/>
      <c r="Z229" s="31"/>
      <c r="AA229" s="31"/>
      <c r="AB229" s="31"/>
      <c r="AC229" s="31"/>
      <c r="AD229" s="31"/>
      <c r="AE229" s="31"/>
      <c r="AR229" s="155" t="s">
        <v>208</v>
      </c>
      <c r="AT229" s="155" t="s">
        <v>196</v>
      </c>
      <c r="AU229" s="155" t="s">
        <v>96</v>
      </c>
      <c r="AY229" s="15" t="s">
        <v>195</v>
      </c>
      <c r="BE229" s="156">
        <f>IF(N229="základní",J229,0)</f>
        <v>0</v>
      </c>
      <c r="BF229" s="156">
        <f>IF(N229="snížená",J229,0)</f>
        <v>0</v>
      </c>
      <c r="BG229" s="156">
        <f>IF(N229="zákl. přenesená",J229,0)</f>
        <v>0</v>
      </c>
      <c r="BH229" s="156">
        <f>IF(N229="sníž. přenesená",J229,0)</f>
        <v>0</v>
      </c>
      <c r="BI229" s="156">
        <f>IF(N229="nulová",J229,0)</f>
        <v>0</v>
      </c>
      <c r="BJ229" s="15" t="s">
        <v>93</v>
      </c>
      <c r="BK229" s="156">
        <f>ROUND(I229*H229,2)</f>
        <v>0</v>
      </c>
      <c r="BL229" s="15" t="s">
        <v>208</v>
      </c>
      <c r="BM229" s="155" t="s">
        <v>476</v>
      </c>
    </row>
    <row r="230" spans="1:47" s="2" customFormat="1" ht="19.5">
      <c r="A230" s="31"/>
      <c r="B230" s="32"/>
      <c r="C230" s="184"/>
      <c r="D230" s="201" t="s">
        <v>202</v>
      </c>
      <c r="E230" s="184"/>
      <c r="F230" s="202" t="s">
        <v>477</v>
      </c>
      <c r="G230" s="184"/>
      <c r="H230" s="184"/>
      <c r="I230" s="157"/>
      <c r="J230" s="184"/>
      <c r="K230" s="31"/>
      <c r="L230" s="32"/>
      <c r="M230" s="158"/>
      <c r="N230" s="159"/>
      <c r="O230" s="57"/>
      <c r="P230" s="57"/>
      <c r="Q230" s="57"/>
      <c r="R230" s="57"/>
      <c r="S230" s="57"/>
      <c r="T230" s="58"/>
      <c r="U230" s="31"/>
      <c r="V230" s="31"/>
      <c r="W230" s="31"/>
      <c r="X230" s="31"/>
      <c r="Y230" s="31"/>
      <c r="Z230" s="31"/>
      <c r="AA230" s="31"/>
      <c r="AB230" s="31"/>
      <c r="AC230" s="31"/>
      <c r="AD230" s="31"/>
      <c r="AE230" s="31"/>
      <c r="AT230" s="15" t="s">
        <v>202</v>
      </c>
      <c r="AU230" s="15" t="s">
        <v>96</v>
      </c>
    </row>
    <row r="231" spans="2:51" s="13" customFormat="1" ht="12">
      <c r="B231" s="160"/>
      <c r="C231" s="186"/>
      <c r="D231" s="201" t="s">
        <v>257</v>
      </c>
      <c r="E231" s="203" t="s">
        <v>1</v>
      </c>
      <c r="F231" s="204" t="s">
        <v>1035</v>
      </c>
      <c r="G231" s="186"/>
      <c r="H231" s="205">
        <v>2.85</v>
      </c>
      <c r="I231" s="162"/>
      <c r="J231" s="186"/>
      <c r="L231" s="160"/>
      <c r="M231" s="163"/>
      <c r="N231" s="164"/>
      <c r="O231" s="164"/>
      <c r="P231" s="164"/>
      <c r="Q231" s="164"/>
      <c r="R231" s="164"/>
      <c r="S231" s="164"/>
      <c r="T231" s="165"/>
      <c r="AT231" s="161" t="s">
        <v>257</v>
      </c>
      <c r="AU231" s="161" t="s">
        <v>96</v>
      </c>
      <c r="AV231" s="13" t="s">
        <v>96</v>
      </c>
      <c r="AW231" s="13" t="s">
        <v>40</v>
      </c>
      <c r="AX231" s="13" t="s">
        <v>93</v>
      </c>
      <c r="AY231" s="161" t="s">
        <v>195</v>
      </c>
    </row>
    <row r="232" spans="2:63" s="12" customFormat="1" ht="22.9" customHeight="1">
      <c r="B232" s="135"/>
      <c r="C232" s="192"/>
      <c r="D232" s="193" t="s">
        <v>84</v>
      </c>
      <c r="E232" s="195" t="s">
        <v>194</v>
      </c>
      <c r="F232" s="195" t="s">
        <v>485</v>
      </c>
      <c r="G232" s="192"/>
      <c r="H232" s="192"/>
      <c r="I232" s="138"/>
      <c r="J232" s="185">
        <f>BK232</f>
        <v>0</v>
      </c>
      <c r="L232" s="135"/>
      <c r="M232" s="140"/>
      <c r="N232" s="141"/>
      <c r="O232" s="141"/>
      <c r="P232" s="142">
        <f>SUM(P233:P256)</f>
        <v>0</v>
      </c>
      <c r="Q232" s="141"/>
      <c r="R232" s="142">
        <f>SUM(R233:R256)</f>
        <v>0.016533</v>
      </c>
      <c r="S232" s="141"/>
      <c r="T232" s="143">
        <f>SUM(T233:T256)</f>
        <v>0</v>
      </c>
      <c r="AR232" s="136" t="s">
        <v>93</v>
      </c>
      <c r="AT232" s="144" t="s">
        <v>84</v>
      </c>
      <c r="AU232" s="144" t="s">
        <v>93</v>
      </c>
      <c r="AY232" s="136" t="s">
        <v>195</v>
      </c>
      <c r="BK232" s="145">
        <f>SUM(BK233:BK256)</f>
        <v>0</v>
      </c>
    </row>
    <row r="233" spans="1:65" s="2" customFormat="1" ht="16.5" customHeight="1">
      <c r="A233" s="31"/>
      <c r="B233" s="148"/>
      <c r="C233" s="196" t="s">
        <v>339</v>
      </c>
      <c r="D233" s="196" t="s">
        <v>196</v>
      </c>
      <c r="E233" s="197" t="s">
        <v>487</v>
      </c>
      <c r="F233" s="198" t="s">
        <v>488</v>
      </c>
      <c r="G233" s="199" t="s">
        <v>296</v>
      </c>
      <c r="H233" s="200">
        <v>39.9</v>
      </c>
      <c r="I233" s="149"/>
      <c r="J233" s="183">
        <f>ROUND(I233*H233,2)</f>
        <v>0</v>
      </c>
      <c r="K233" s="150"/>
      <c r="L233" s="32"/>
      <c r="M233" s="151" t="s">
        <v>1</v>
      </c>
      <c r="N233" s="152" t="s">
        <v>50</v>
      </c>
      <c r="O233" s="57"/>
      <c r="P233" s="153">
        <f>O233*H233</f>
        <v>0</v>
      </c>
      <c r="Q233" s="153">
        <v>0</v>
      </c>
      <c r="R233" s="153">
        <f>Q233*H233</f>
        <v>0</v>
      </c>
      <c r="S233" s="153">
        <v>0</v>
      </c>
      <c r="T233" s="154">
        <f>S233*H233</f>
        <v>0</v>
      </c>
      <c r="U233" s="31"/>
      <c r="V233" s="31"/>
      <c r="W233" s="31"/>
      <c r="X233" s="31"/>
      <c r="Y233" s="31"/>
      <c r="Z233" s="31"/>
      <c r="AA233" s="31"/>
      <c r="AB233" s="31"/>
      <c r="AC233" s="31"/>
      <c r="AD233" s="31"/>
      <c r="AE233" s="31"/>
      <c r="AR233" s="155" t="s">
        <v>208</v>
      </c>
      <c r="AT233" s="155" t="s">
        <v>196</v>
      </c>
      <c r="AU233" s="155" t="s">
        <v>96</v>
      </c>
      <c r="AY233" s="15" t="s">
        <v>195</v>
      </c>
      <c r="BE233" s="156">
        <f>IF(N233="základní",J233,0)</f>
        <v>0</v>
      </c>
      <c r="BF233" s="156">
        <f>IF(N233="snížená",J233,0)</f>
        <v>0</v>
      </c>
      <c r="BG233" s="156">
        <f>IF(N233="zákl. přenesená",J233,0)</f>
        <v>0</v>
      </c>
      <c r="BH233" s="156">
        <f>IF(N233="sníž. přenesená",J233,0)</f>
        <v>0</v>
      </c>
      <c r="BI233" s="156">
        <f>IF(N233="nulová",J233,0)</f>
        <v>0</v>
      </c>
      <c r="BJ233" s="15" t="s">
        <v>93</v>
      </c>
      <c r="BK233" s="156">
        <f>ROUND(I233*H233,2)</f>
        <v>0</v>
      </c>
      <c r="BL233" s="15" t="s">
        <v>208</v>
      </c>
      <c r="BM233" s="155" t="s">
        <v>840</v>
      </c>
    </row>
    <row r="234" spans="1:47" s="2" customFormat="1" ht="19.5">
      <c r="A234" s="31"/>
      <c r="B234" s="32"/>
      <c r="C234" s="184"/>
      <c r="D234" s="201" t="s">
        <v>202</v>
      </c>
      <c r="E234" s="184"/>
      <c r="F234" s="202" t="s">
        <v>490</v>
      </c>
      <c r="G234" s="184"/>
      <c r="H234" s="184"/>
      <c r="I234" s="157"/>
      <c r="J234" s="184"/>
      <c r="K234" s="31"/>
      <c r="L234" s="32"/>
      <c r="M234" s="158"/>
      <c r="N234" s="159"/>
      <c r="O234" s="57"/>
      <c r="P234" s="57"/>
      <c r="Q234" s="57"/>
      <c r="R234" s="57"/>
      <c r="S234" s="57"/>
      <c r="T234" s="58"/>
      <c r="U234" s="31"/>
      <c r="V234" s="31"/>
      <c r="W234" s="31"/>
      <c r="X234" s="31"/>
      <c r="Y234" s="31"/>
      <c r="Z234" s="31"/>
      <c r="AA234" s="31"/>
      <c r="AB234" s="31"/>
      <c r="AC234" s="31"/>
      <c r="AD234" s="31"/>
      <c r="AE234" s="31"/>
      <c r="AT234" s="15" t="s">
        <v>202</v>
      </c>
      <c r="AU234" s="15" t="s">
        <v>96</v>
      </c>
    </row>
    <row r="235" spans="2:51" s="13" customFormat="1" ht="12">
      <c r="B235" s="160"/>
      <c r="C235" s="186"/>
      <c r="D235" s="201" t="s">
        <v>257</v>
      </c>
      <c r="E235" s="203" t="s">
        <v>1</v>
      </c>
      <c r="F235" s="204" t="s">
        <v>1036</v>
      </c>
      <c r="G235" s="186"/>
      <c r="H235" s="205">
        <v>39.9</v>
      </c>
      <c r="I235" s="162"/>
      <c r="J235" s="186"/>
      <c r="L235" s="160"/>
      <c r="M235" s="163"/>
      <c r="N235" s="164"/>
      <c r="O235" s="164"/>
      <c r="P235" s="164"/>
      <c r="Q235" s="164"/>
      <c r="R235" s="164"/>
      <c r="S235" s="164"/>
      <c r="T235" s="165"/>
      <c r="AT235" s="161" t="s">
        <v>257</v>
      </c>
      <c r="AU235" s="161" t="s">
        <v>96</v>
      </c>
      <c r="AV235" s="13" t="s">
        <v>96</v>
      </c>
      <c r="AW235" s="13" t="s">
        <v>40</v>
      </c>
      <c r="AX235" s="13" t="s">
        <v>93</v>
      </c>
      <c r="AY235" s="161" t="s">
        <v>195</v>
      </c>
    </row>
    <row r="236" spans="1:65" s="2" customFormat="1" ht="24.2" customHeight="1">
      <c r="A236" s="31"/>
      <c r="B236" s="148"/>
      <c r="C236" s="196" t="s">
        <v>473</v>
      </c>
      <c r="D236" s="196" t="s">
        <v>196</v>
      </c>
      <c r="E236" s="197" t="s">
        <v>493</v>
      </c>
      <c r="F236" s="198" t="s">
        <v>494</v>
      </c>
      <c r="G236" s="199" t="s">
        <v>296</v>
      </c>
      <c r="H236" s="200">
        <v>3.3</v>
      </c>
      <c r="I236" s="149"/>
      <c r="J236" s="183">
        <f>ROUND(I236*H236,2)</f>
        <v>0</v>
      </c>
      <c r="K236" s="150"/>
      <c r="L236" s="32"/>
      <c r="M236" s="151" t="s">
        <v>1</v>
      </c>
      <c r="N236" s="152" t="s">
        <v>50</v>
      </c>
      <c r="O236" s="57"/>
      <c r="P236" s="153">
        <f>O236*H236</f>
        <v>0</v>
      </c>
      <c r="Q236" s="153">
        <v>0</v>
      </c>
      <c r="R236" s="153">
        <f>Q236*H236</f>
        <v>0</v>
      </c>
      <c r="S236" s="153">
        <v>0</v>
      </c>
      <c r="T236" s="154">
        <f>S236*H236</f>
        <v>0</v>
      </c>
      <c r="U236" s="31"/>
      <c r="V236" s="31"/>
      <c r="W236" s="31"/>
      <c r="X236" s="31"/>
      <c r="Y236" s="31"/>
      <c r="Z236" s="31"/>
      <c r="AA236" s="31"/>
      <c r="AB236" s="31"/>
      <c r="AC236" s="31"/>
      <c r="AD236" s="31"/>
      <c r="AE236" s="31"/>
      <c r="AR236" s="155" t="s">
        <v>208</v>
      </c>
      <c r="AT236" s="155" t="s">
        <v>196</v>
      </c>
      <c r="AU236" s="155" t="s">
        <v>96</v>
      </c>
      <c r="AY236" s="15" t="s">
        <v>195</v>
      </c>
      <c r="BE236" s="156">
        <f>IF(N236="základní",J236,0)</f>
        <v>0</v>
      </c>
      <c r="BF236" s="156">
        <f>IF(N236="snížená",J236,0)</f>
        <v>0</v>
      </c>
      <c r="BG236" s="156">
        <f>IF(N236="zákl. přenesená",J236,0)</f>
        <v>0</v>
      </c>
      <c r="BH236" s="156">
        <f>IF(N236="sníž. přenesená",J236,0)</f>
        <v>0</v>
      </c>
      <c r="BI236" s="156">
        <f>IF(N236="nulová",J236,0)</f>
        <v>0</v>
      </c>
      <c r="BJ236" s="15" t="s">
        <v>93</v>
      </c>
      <c r="BK236" s="156">
        <f>ROUND(I236*H236,2)</f>
        <v>0</v>
      </c>
      <c r="BL236" s="15" t="s">
        <v>208</v>
      </c>
      <c r="BM236" s="155" t="s">
        <v>495</v>
      </c>
    </row>
    <row r="237" spans="1:47" s="2" customFormat="1" ht="29.25">
      <c r="A237" s="31"/>
      <c r="B237" s="32"/>
      <c r="C237" s="184"/>
      <c r="D237" s="201" t="s">
        <v>202</v>
      </c>
      <c r="E237" s="184"/>
      <c r="F237" s="202" t="s">
        <v>496</v>
      </c>
      <c r="G237" s="184"/>
      <c r="H237" s="184"/>
      <c r="I237" s="157"/>
      <c r="J237" s="184"/>
      <c r="K237" s="31"/>
      <c r="L237" s="32"/>
      <c r="M237" s="158"/>
      <c r="N237" s="159"/>
      <c r="O237" s="57"/>
      <c r="P237" s="57"/>
      <c r="Q237" s="57"/>
      <c r="R237" s="57"/>
      <c r="S237" s="57"/>
      <c r="T237" s="58"/>
      <c r="U237" s="31"/>
      <c r="V237" s="31"/>
      <c r="W237" s="31"/>
      <c r="X237" s="31"/>
      <c r="Y237" s="31"/>
      <c r="Z237" s="31"/>
      <c r="AA237" s="31"/>
      <c r="AB237" s="31"/>
      <c r="AC237" s="31"/>
      <c r="AD237" s="31"/>
      <c r="AE237" s="31"/>
      <c r="AT237" s="15" t="s">
        <v>202</v>
      </c>
      <c r="AU237" s="15" t="s">
        <v>96</v>
      </c>
    </row>
    <row r="238" spans="2:51" s="13" customFormat="1" ht="12">
      <c r="B238" s="160"/>
      <c r="C238" s="186"/>
      <c r="D238" s="201" t="s">
        <v>257</v>
      </c>
      <c r="E238" s="203" t="s">
        <v>1</v>
      </c>
      <c r="F238" s="204" t="s">
        <v>1018</v>
      </c>
      <c r="G238" s="186"/>
      <c r="H238" s="205">
        <v>3.3</v>
      </c>
      <c r="I238" s="162"/>
      <c r="J238" s="186"/>
      <c r="L238" s="160"/>
      <c r="M238" s="163"/>
      <c r="N238" s="164"/>
      <c r="O238" s="164"/>
      <c r="P238" s="164"/>
      <c r="Q238" s="164"/>
      <c r="R238" s="164"/>
      <c r="S238" s="164"/>
      <c r="T238" s="165"/>
      <c r="AT238" s="161" t="s">
        <v>257</v>
      </c>
      <c r="AU238" s="161" t="s">
        <v>96</v>
      </c>
      <c r="AV238" s="13" t="s">
        <v>96</v>
      </c>
      <c r="AW238" s="13" t="s">
        <v>40</v>
      </c>
      <c r="AX238" s="13" t="s">
        <v>93</v>
      </c>
      <c r="AY238" s="161" t="s">
        <v>195</v>
      </c>
    </row>
    <row r="239" spans="1:65" s="2" customFormat="1" ht="24.2" customHeight="1">
      <c r="A239" s="31"/>
      <c r="B239" s="148"/>
      <c r="C239" s="196" t="s">
        <v>479</v>
      </c>
      <c r="D239" s="196" t="s">
        <v>196</v>
      </c>
      <c r="E239" s="197" t="s">
        <v>498</v>
      </c>
      <c r="F239" s="198" t="s">
        <v>499</v>
      </c>
      <c r="G239" s="199" t="s">
        <v>296</v>
      </c>
      <c r="H239" s="200">
        <v>2.2</v>
      </c>
      <c r="I239" s="149"/>
      <c r="J239" s="183">
        <f>ROUND(I239*H239,2)</f>
        <v>0</v>
      </c>
      <c r="K239" s="150"/>
      <c r="L239" s="32"/>
      <c r="M239" s="151" t="s">
        <v>1</v>
      </c>
      <c r="N239" s="152" t="s">
        <v>50</v>
      </c>
      <c r="O239" s="57"/>
      <c r="P239" s="153">
        <f>O239*H239</f>
        <v>0</v>
      </c>
      <c r="Q239" s="153">
        <v>0.00601</v>
      </c>
      <c r="R239" s="153">
        <f>Q239*H239</f>
        <v>0.013222000000000001</v>
      </c>
      <c r="S239" s="153">
        <v>0</v>
      </c>
      <c r="T239" s="154">
        <f>S239*H239</f>
        <v>0</v>
      </c>
      <c r="U239" s="31"/>
      <c r="V239" s="31"/>
      <c r="W239" s="31"/>
      <c r="X239" s="31"/>
      <c r="Y239" s="31"/>
      <c r="Z239" s="31"/>
      <c r="AA239" s="31"/>
      <c r="AB239" s="31"/>
      <c r="AC239" s="31"/>
      <c r="AD239" s="31"/>
      <c r="AE239" s="31"/>
      <c r="AR239" s="155" t="s">
        <v>208</v>
      </c>
      <c r="AT239" s="155" t="s">
        <v>196</v>
      </c>
      <c r="AU239" s="155" t="s">
        <v>96</v>
      </c>
      <c r="AY239" s="15" t="s">
        <v>195</v>
      </c>
      <c r="BE239" s="156">
        <f>IF(N239="základní",J239,0)</f>
        <v>0</v>
      </c>
      <c r="BF239" s="156">
        <f>IF(N239="snížená",J239,0)</f>
        <v>0</v>
      </c>
      <c r="BG239" s="156">
        <f>IF(N239="zákl. přenesená",J239,0)</f>
        <v>0</v>
      </c>
      <c r="BH239" s="156">
        <f>IF(N239="sníž. přenesená",J239,0)</f>
        <v>0</v>
      </c>
      <c r="BI239" s="156">
        <f>IF(N239="nulová",J239,0)</f>
        <v>0</v>
      </c>
      <c r="BJ239" s="15" t="s">
        <v>93</v>
      </c>
      <c r="BK239" s="156">
        <f>ROUND(I239*H239,2)</f>
        <v>0</v>
      </c>
      <c r="BL239" s="15" t="s">
        <v>208</v>
      </c>
      <c r="BM239" s="155" t="s">
        <v>500</v>
      </c>
    </row>
    <row r="240" spans="1:47" s="2" customFormat="1" ht="19.5">
      <c r="A240" s="31"/>
      <c r="B240" s="32"/>
      <c r="C240" s="184"/>
      <c r="D240" s="201" t="s">
        <v>202</v>
      </c>
      <c r="E240" s="184"/>
      <c r="F240" s="202" t="s">
        <v>501</v>
      </c>
      <c r="G240" s="184"/>
      <c r="H240" s="184"/>
      <c r="I240" s="157"/>
      <c r="J240" s="184"/>
      <c r="K240" s="31"/>
      <c r="L240" s="32"/>
      <c r="M240" s="158"/>
      <c r="N240" s="159"/>
      <c r="O240" s="57"/>
      <c r="P240" s="57"/>
      <c r="Q240" s="57"/>
      <c r="R240" s="57"/>
      <c r="S240" s="57"/>
      <c r="T240" s="58"/>
      <c r="U240" s="31"/>
      <c r="V240" s="31"/>
      <c r="W240" s="31"/>
      <c r="X240" s="31"/>
      <c r="Y240" s="31"/>
      <c r="Z240" s="31"/>
      <c r="AA240" s="31"/>
      <c r="AB240" s="31"/>
      <c r="AC240" s="31"/>
      <c r="AD240" s="31"/>
      <c r="AE240" s="31"/>
      <c r="AT240" s="15" t="s">
        <v>202</v>
      </c>
      <c r="AU240" s="15" t="s">
        <v>96</v>
      </c>
    </row>
    <row r="241" spans="2:51" s="13" customFormat="1" ht="12">
      <c r="B241" s="160"/>
      <c r="C241" s="186"/>
      <c r="D241" s="201" t="s">
        <v>257</v>
      </c>
      <c r="E241" s="203" t="s">
        <v>1</v>
      </c>
      <c r="F241" s="204" t="s">
        <v>1037</v>
      </c>
      <c r="G241" s="186"/>
      <c r="H241" s="205">
        <v>2.2</v>
      </c>
      <c r="I241" s="162"/>
      <c r="J241" s="186"/>
      <c r="L241" s="160"/>
      <c r="M241" s="163"/>
      <c r="N241" s="164"/>
      <c r="O241" s="164"/>
      <c r="P241" s="164"/>
      <c r="Q241" s="164"/>
      <c r="R241" s="164"/>
      <c r="S241" s="164"/>
      <c r="T241" s="165"/>
      <c r="AT241" s="161" t="s">
        <v>257</v>
      </c>
      <c r="AU241" s="161" t="s">
        <v>96</v>
      </c>
      <c r="AV241" s="13" t="s">
        <v>96</v>
      </c>
      <c r="AW241" s="13" t="s">
        <v>40</v>
      </c>
      <c r="AX241" s="13" t="s">
        <v>93</v>
      </c>
      <c r="AY241" s="161" t="s">
        <v>195</v>
      </c>
    </row>
    <row r="242" spans="1:65" s="2" customFormat="1" ht="24.2" customHeight="1">
      <c r="A242" s="31"/>
      <c r="B242" s="148"/>
      <c r="C242" s="196" t="s">
        <v>486</v>
      </c>
      <c r="D242" s="196" t="s">
        <v>196</v>
      </c>
      <c r="E242" s="197" t="s">
        <v>503</v>
      </c>
      <c r="F242" s="198" t="s">
        <v>504</v>
      </c>
      <c r="G242" s="199" t="s">
        <v>296</v>
      </c>
      <c r="H242" s="200">
        <v>3.3</v>
      </c>
      <c r="I242" s="149"/>
      <c r="J242" s="183">
        <f>ROUND(I242*H242,2)</f>
        <v>0</v>
      </c>
      <c r="K242" s="150"/>
      <c r="L242" s="32"/>
      <c r="M242" s="151" t="s">
        <v>1</v>
      </c>
      <c r="N242" s="152" t="s">
        <v>50</v>
      </c>
      <c r="O242" s="57"/>
      <c r="P242" s="153">
        <f>O242*H242</f>
        <v>0</v>
      </c>
      <c r="Q242" s="153">
        <v>0.00071</v>
      </c>
      <c r="R242" s="153">
        <f>Q242*H242</f>
        <v>0.002343</v>
      </c>
      <c r="S242" s="153">
        <v>0</v>
      </c>
      <c r="T242" s="154">
        <f>S242*H242</f>
        <v>0</v>
      </c>
      <c r="U242" s="31"/>
      <c r="V242" s="31"/>
      <c r="W242" s="31"/>
      <c r="X242" s="31"/>
      <c r="Y242" s="31"/>
      <c r="Z242" s="31"/>
      <c r="AA242" s="31"/>
      <c r="AB242" s="31"/>
      <c r="AC242" s="31"/>
      <c r="AD242" s="31"/>
      <c r="AE242" s="31"/>
      <c r="AR242" s="155" t="s">
        <v>208</v>
      </c>
      <c r="AT242" s="155" t="s">
        <v>196</v>
      </c>
      <c r="AU242" s="155" t="s">
        <v>96</v>
      </c>
      <c r="AY242" s="15" t="s">
        <v>195</v>
      </c>
      <c r="BE242" s="156">
        <f>IF(N242="základní",J242,0)</f>
        <v>0</v>
      </c>
      <c r="BF242" s="156">
        <f>IF(N242="snížená",J242,0)</f>
        <v>0</v>
      </c>
      <c r="BG242" s="156">
        <f>IF(N242="zákl. přenesená",J242,0)</f>
        <v>0</v>
      </c>
      <c r="BH242" s="156">
        <f>IF(N242="sníž. přenesená",J242,0)</f>
        <v>0</v>
      </c>
      <c r="BI242" s="156">
        <f>IF(N242="nulová",J242,0)</f>
        <v>0</v>
      </c>
      <c r="BJ242" s="15" t="s">
        <v>93</v>
      </c>
      <c r="BK242" s="156">
        <f>ROUND(I242*H242,2)</f>
        <v>0</v>
      </c>
      <c r="BL242" s="15" t="s">
        <v>208</v>
      </c>
      <c r="BM242" s="155" t="s">
        <v>505</v>
      </c>
    </row>
    <row r="243" spans="1:47" s="2" customFormat="1" ht="19.5">
      <c r="A243" s="31"/>
      <c r="B243" s="32"/>
      <c r="C243" s="184"/>
      <c r="D243" s="201" t="s">
        <v>202</v>
      </c>
      <c r="E243" s="184"/>
      <c r="F243" s="202" t="s">
        <v>506</v>
      </c>
      <c r="G243" s="184"/>
      <c r="H243" s="184"/>
      <c r="I243" s="157"/>
      <c r="J243" s="184"/>
      <c r="K243" s="31"/>
      <c r="L243" s="32"/>
      <c r="M243" s="158"/>
      <c r="N243" s="159"/>
      <c r="O243" s="57"/>
      <c r="P243" s="57"/>
      <c r="Q243" s="57"/>
      <c r="R243" s="57"/>
      <c r="S243" s="57"/>
      <c r="T243" s="58"/>
      <c r="U243" s="31"/>
      <c r="V243" s="31"/>
      <c r="W243" s="31"/>
      <c r="X243" s="31"/>
      <c r="Y243" s="31"/>
      <c r="Z243" s="31"/>
      <c r="AA243" s="31"/>
      <c r="AB243" s="31"/>
      <c r="AC243" s="31"/>
      <c r="AD243" s="31"/>
      <c r="AE243" s="31"/>
      <c r="AT243" s="15" t="s">
        <v>202</v>
      </c>
      <c r="AU243" s="15" t="s">
        <v>96</v>
      </c>
    </row>
    <row r="244" spans="2:51" s="13" customFormat="1" ht="12">
      <c r="B244" s="160"/>
      <c r="C244" s="186"/>
      <c r="D244" s="201" t="s">
        <v>257</v>
      </c>
      <c r="E244" s="203" t="s">
        <v>1</v>
      </c>
      <c r="F244" s="204" t="s">
        <v>1018</v>
      </c>
      <c r="G244" s="186"/>
      <c r="H244" s="205">
        <v>3.3</v>
      </c>
      <c r="I244" s="162"/>
      <c r="J244" s="186"/>
      <c r="L244" s="160"/>
      <c r="M244" s="163"/>
      <c r="N244" s="164"/>
      <c r="O244" s="164"/>
      <c r="P244" s="164"/>
      <c r="Q244" s="164"/>
      <c r="R244" s="164"/>
      <c r="S244" s="164"/>
      <c r="T244" s="165"/>
      <c r="AT244" s="161" t="s">
        <v>257</v>
      </c>
      <c r="AU244" s="161" t="s">
        <v>96</v>
      </c>
      <c r="AV244" s="13" t="s">
        <v>96</v>
      </c>
      <c r="AW244" s="13" t="s">
        <v>40</v>
      </c>
      <c r="AX244" s="13" t="s">
        <v>85</v>
      </c>
      <c r="AY244" s="161" t="s">
        <v>195</v>
      </c>
    </row>
    <row r="245" spans="1:65" s="2" customFormat="1" ht="33" customHeight="1">
      <c r="A245" s="31"/>
      <c r="B245" s="148"/>
      <c r="C245" s="196" t="s">
        <v>492</v>
      </c>
      <c r="D245" s="196" t="s">
        <v>196</v>
      </c>
      <c r="E245" s="197" t="s">
        <v>508</v>
      </c>
      <c r="F245" s="198" t="s">
        <v>509</v>
      </c>
      <c r="G245" s="199" t="s">
        <v>296</v>
      </c>
      <c r="H245" s="200">
        <v>3.3</v>
      </c>
      <c r="I245" s="149"/>
      <c r="J245" s="183">
        <f>ROUND(I245*H245,2)</f>
        <v>0</v>
      </c>
      <c r="K245" s="150"/>
      <c r="L245" s="32"/>
      <c r="M245" s="151" t="s">
        <v>1</v>
      </c>
      <c r="N245" s="152" t="s">
        <v>50</v>
      </c>
      <c r="O245" s="57"/>
      <c r="P245" s="153">
        <f>O245*H245</f>
        <v>0</v>
      </c>
      <c r="Q245" s="153">
        <v>0</v>
      </c>
      <c r="R245" s="153">
        <f>Q245*H245</f>
        <v>0</v>
      </c>
      <c r="S245" s="153">
        <v>0</v>
      </c>
      <c r="T245" s="154">
        <f>S245*H245</f>
        <v>0</v>
      </c>
      <c r="U245" s="31"/>
      <c r="V245" s="31"/>
      <c r="W245" s="31"/>
      <c r="X245" s="31"/>
      <c r="Y245" s="31"/>
      <c r="Z245" s="31"/>
      <c r="AA245" s="31"/>
      <c r="AB245" s="31"/>
      <c r="AC245" s="31"/>
      <c r="AD245" s="31"/>
      <c r="AE245" s="31"/>
      <c r="AR245" s="155" t="s">
        <v>208</v>
      </c>
      <c r="AT245" s="155" t="s">
        <v>196</v>
      </c>
      <c r="AU245" s="155" t="s">
        <v>96</v>
      </c>
      <c r="AY245" s="15" t="s">
        <v>195</v>
      </c>
      <c r="BE245" s="156">
        <f>IF(N245="základní",J245,0)</f>
        <v>0</v>
      </c>
      <c r="BF245" s="156">
        <f>IF(N245="snížená",J245,0)</f>
        <v>0</v>
      </c>
      <c r="BG245" s="156">
        <f>IF(N245="zákl. přenesená",J245,0)</f>
        <v>0</v>
      </c>
      <c r="BH245" s="156">
        <f>IF(N245="sníž. přenesená",J245,0)</f>
        <v>0</v>
      </c>
      <c r="BI245" s="156">
        <f>IF(N245="nulová",J245,0)</f>
        <v>0</v>
      </c>
      <c r="BJ245" s="15" t="s">
        <v>93</v>
      </c>
      <c r="BK245" s="156">
        <f>ROUND(I245*H245,2)</f>
        <v>0</v>
      </c>
      <c r="BL245" s="15" t="s">
        <v>208</v>
      </c>
      <c r="BM245" s="155" t="s">
        <v>510</v>
      </c>
    </row>
    <row r="246" spans="1:47" s="2" customFormat="1" ht="29.25">
      <c r="A246" s="31"/>
      <c r="B246" s="32"/>
      <c r="C246" s="184"/>
      <c r="D246" s="201" t="s">
        <v>202</v>
      </c>
      <c r="E246" s="184"/>
      <c r="F246" s="202" t="s">
        <v>511</v>
      </c>
      <c r="G246" s="184"/>
      <c r="H246" s="184"/>
      <c r="I246" s="157"/>
      <c r="J246" s="184"/>
      <c r="K246" s="31"/>
      <c r="L246" s="32"/>
      <c r="M246" s="158"/>
      <c r="N246" s="159"/>
      <c r="O246" s="57"/>
      <c r="P246" s="57"/>
      <c r="Q246" s="57"/>
      <c r="R246" s="57"/>
      <c r="S246" s="57"/>
      <c r="T246" s="58"/>
      <c r="U246" s="31"/>
      <c r="V246" s="31"/>
      <c r="W246" s="31"/>
      <c r="X246" s="31"/>
      <c r="Y246" s="31"/>
      <c r="Z246" s="31"/>
      <c r="AA246" s="31"/>
      <c r="AB246" s="31"/>
      <c r="AC246" s="31"/>
      <c r="AD246" s="31"/>
      <c r="AE246" s="31"/>
      <c r="AT246" s="15" t="s">
        <v>202</v>
      </c>
      <c r="AU246" s="15" t="s">
        <v>96</v>
      </c>
    </row>
    <row r="247" spans="2:51" s="13" customFormat="1" ht="12">
      <c r="B247" s="160"/>
      <c r="C247" s="186"/>
      <c r="D247" s="201" t="s">
        <v>257</v>
      </c>
      <c r="E247" s="203" t="s">
        <v>1</v>
      </c>
      <c r="F247" s="204" t="s">
        <v>1018</v>
      </c>
      <c r="G247" s="186"/>
      <c r="H247" s="205">
        <v>3.3</v>
      </c>
      <c r="I247" s="162"/>
      <c r="J247" s="186"/>
      <c r="L247" s="160"/>
      <c r="M247" s="163"/>
      <c r="N247" s="164"/>
      <c r="O247" s="164"/>
      <c r="P247" s="164"/>
      <c r="Q247" s="164"/>
      <c r="R247" s="164"/>
      <c r="S247" s="164"/>
      <c r="T247" s="165"/>
      <c r="AT247" s="161" t="s">
        <v>257</v>
      </c>
      <c r="AU247" s="161" t="s">
        <v>96</v>
      </c>
      <c r="AV247" s="13" t="s">
        <v>96</v>
      </c>
      <c r="AW247" s="13" t="s">
        <v>40</v>
      </c>
      <c r="AX247" s="13" t="s">
        <v>93</v>
      </c>
      <c r="AY247" s="161" t="s">
        <v>195</v>
      </c>
    </row>
    <row r="248" spans="1:65" s="2" customFormat="1" ht="24.2" customHeight="1">
      <c r="A248" s="31"/>
      <c r="B248" s="148"/>
      <c r="C248" s="196" t="s">
        <v>497</v>
      </c>
      <c r="D248" s="196" t="s">
        <v>196</v>
      </c>
      <c r="E248" s="197" t="s">
        <v>513</v>
      </c>
      <c r="F248" s="198" t="s">
        <v>514</v>
      </c>
      <c r="G248" s="199" t="s">
        <v>296</v>
      </c>
      <c r="H248" s="200">
        <v>3.3</v>
      </c>
      <c r="I248" s="149"/>
      <c r="J248" s="183">
        <f>ROUND(I248*H248,2)</f>
        <v>0</v>
      </c>
      <c r="K248" s="150"/>
      <c r="L248" s="32"/>
      <c r="M248" s="151" t="s">
        <v>1</v>
      </c>
      <c r="N248" s="152" t="s">
        <v>50</v>
      </c>
      <c r="O248" s="57"/>
      <c r="P248" s="153">
        <f>O248*H248</f>
        <v>0</v>
      </c>
      <c r="Q248" s="153">
        <v>0</v>
      </c>
      <c r="R248" s="153">
        <f>Q248*H248</f>
        <v>0</v>
      </c>
      <c r="S248" s="153">
        <v>0</v>
      </c>
      <c r="T248" s="154">
        <f>S248*H248</f>
        <v>0</v>
      </c>
      <c r="U248" s="31"/>
      <c r="V248" s="31"/>
      <c r="W248" s="31"/>
      <c r="X248" s="31"/>
      <c r="Y248" s="31"/>
      <c r="Z248" s="31"/>
      <c r="AA248" s="31"/>
      <c r="AB248" s="31"/>
      <c r="AC248" s="31"/>
      <c r="AD248" s="31"/>
      <c r="AE248" s="31"/>
      <c r="AR248" s="155" t="s">
        <v>208</v>
      </c>
      <c r="AT248" s="155" t="s">
        <v>196</v>
      </c>
      <c r="AU248" s="155" t="s">
        <v>96</v>
      </c>
      <c r="AY248" s="15" t="s">
        <v>195</v>
      </c>
      <c r="BE248" s="156">
        <f>IF(N248="základní",J248,0)</f>
        <v>0</v>
      </c>
      <c r="BF248" s="156">
        <f>IF(N248="snížená",J248,0)</f>
        <v>0</v>
      </c>
      <c r="BG248" s="156">
        <f>IF(N248="zákl. přenesená",J248,0)</f>
        <v>0</v>
      </c>
      <c r="BH248" s="156">
        <f>IF(N248="sníž. přenesená",J248,0)</f>
        <v>0</v>
      </c>
      <c r="BI248" s="156">
        <f>IF(N248="nulová",J248,0)</f>
        <v>0</v>
      </c>
      <c r="BJ248" s="15" t="s">
        <v>93</v>
      </c>
      <c r="BK248" s="156">
        <f>ROUND(I248*H248,2)</f>
        <v>0</v>
      </c>
      <c r="BL248" s="15" t="s">
        <v>208</v>
      </c>
      <c r="BM248" s="155" t="s">
        <v>515</v>
      </c>
    </row>
    <row r="249" spans="1:47" s="2" customFormat="1" ht="29.25">
      <c r="A249" s="31"/>
      <c r="B249" s="32"/>
      <c r="C249" s="184"/>
      <c r="D249" s="201" t="s">
        <v>202</v>
      </c>
      <c r="E249" s="184"/>
      <c r="F249" s="202" t="s">
        <v>516</v>
      </c>
      <c r="G249" s="184"/>
      <c r="H249" s="184"/>
      <c r="I249" s="157"/>
      <c r="J249" s="184"/>
      <c r="K249" s="31"/>
      <c r="L249" s="32"/>
      <c r="M249" s="158"/>
      <c r="N249" s="159"/>
      <c r="O249" s="57"/>
      <c r="P249" s="57"/>
      <c r="Q249" s="57"/>
      <c r="R249" s="57"/>
      <c r="S249" s="57"/>
      <c r="T249" s="58"/>
      <c r="U249" s="31"/>
      <c r="V249" s="31"/>
      <c r="W249" s="31"/>
      <c r="X249" s="31"/>
      <c r="Y249" s="31"/>
      <c r="Z249" s="31"/>
      <c r="AA249" s="31"/>
      <c r="AB249" s="31"/>
      <c r="AC249" s="31"/>
      <c r="AD249" s="31"/>
      <c r="AE249" s="31"/>
      <c r="AT249" s="15" t="s">
        <v>202</v>
      </c>
      <c r="AU249" s="15" t="s">
        <v>96</v>
      </c>
    </row>
    <row r="250" spans="2:51" s="13" customFormat="1" ht="12">
      <c r="B250" s="160"/>
      <c r="C250" s="186"/>
      <c r="D250" s="201" t="s">
        <v>257</v>
      </c>
      <c r="E250" s="203" t="s">
        <v>1</v>
      </c>
      <c r="F250" s="204" t="s">
        <v>1018</v>
      </c>
      <c r="G250" s="186"/>
      <c r="H250" s="205">
        <v>3.3</v>
      </c>
      <c r="I250" s="162"/>
      <c r="J250" s="186"/>
      <c r="L250" s="160"/>
      <c r="M250" s="163"/>
      <c r="N250" s="164"/>
      <c r="O250" s="164"/>
      <c r="P250" s="164"/>
      <c r="Q250" s="164"/>
      <c r="R250" s="164"/>
      <c r="S250" s="164"/>
      <c r="T250" s="165"/>
      <c r="AT250" s="161" t="s">
        <v>257</v>
      </c>
      <c r="AU250" s="161" t="s">
        <v>96</v>
      </c>
      <c r="AV250" s="13" t="s">
        <v>96</v>
      </c>
      <c r="AW250" s="13" t="s">
        <v>40</v>
      </c>
      <c r="AX250" s="13" t="s">
        <v>93</v>
      </c>
      <c r="AY250" s="161" t="s">
        <v>195</v>
      </c>
    </row>
    <row r="251" spans="1:65" s="2" customFormat="1" ht="24.2" customHeight="1">
      <c r="A251" s="31"/>
      <c r="B251" s="148"/>
      <c r="C251" s="196" t="s">
        <v>502</v>
      </c>
      <c r="D251" s="196" t="s">
        <v>196</v>
      </c>
      <c r="E251" s="197" t="s">
        <v>518</v>
      </c>
      <c r="F251" s="198" t="s">
        <v>519</v>
      </c>
      <c r="G251" s="199" t="s">
        <v>312</v>
      </c>
      <c r="H251" s="200">
        <v>4.4</v>
      </c>
      <c r="I251" s="149"/>
      <c r="J251" s="183">
        <f>ROUND(I251*H251,2)</f>
        <v>0</v>
      </c>
      <c r="K251" s="150"/>
      <c r="L251" s="32"/>
      <c r="M251" s="151" t="s">
        <v>1</v>
      </c>
      <c r="N251" s="152" t="s">
        <v>50</v>
      </c>
      <c r="O251" s="57"/>
      <c r="P251" s="153">
        <f>O251*H251</f>
        <v>0</v>
      </c>
      <c r="Q251" s="153">
        <v>0.00022</v>
      </c>
      <c r="R251" s="153">
        <f>Q251*H251</f>
        <v>0.0009680000000000001</v>
      </c>
      <c r="S251" s="153">
        <v>0</v>
      </c>
      <c r="T251" s="154">
        <f>S251*H251</f>
        <v>0</v>
      </c>
      <c r="U251" s="31"/>
      <c r="V251" s="31"/>
      <c r="W251" s="31"/>
      <c r="X251" s="31"/>
      <c r="Y251" s="31"/>
      <c r="Z251" s="31"/>
      <c r="AA251" s="31"/>
      <c r="AB251" s="31"/>
      <c r="AC251" s="31"/>
      <c r="AD251" s="31"/>
      <c r="AE251" s="31"/>
      <c r="AR251" s="155" t="s">
        <v>208</v>
      </c>
      <c r="AT251" s="155" t="s">
        <v>196</v>
      </c>
      <c r="AU251" s="155" t="s">
        <v>96</v>
      </c>
      <c r="AY251" s="15" t="s">
        <v>195</v>
      </c>
      <c r="BE251" s="156">
        <f>IF(N251="základní",J251,0)</f>
        <v>0</v>
      </c>
      <c r="BF251" s="156">
        <f>IF(N251="snížená",J251,0)</f>
        <v>0</v>
      </c>
      <c r="BG251" s="156">
        <f>IF(N251="zákl. přenesená",J251,0)</f>
        <v>0</v>
      </c>
      <c r="BH251" s="156">
        <f>IF(N251="sníž. přenesená",J251,0)</f>
        <v>0</v>
      </c>
      <c r="BI251" s="156">
        <f>IF(N251="nulová",J251,0)</f>
        <v>0</v>
      </c>
      <c r="BJ251" s="15" t="s">
        <v>93</v>
      </c>
      <c r="BK251" s="156">
        <f>ROUND(I251*H251,2)</f>
        <v>0</v>
      </c>
      <c r="BL251" s="15" t="s">
        <v>208</v>
      </c>
      <c r="BM251" s="155" t="s">
        <v>520</v>
      </c>
    </row>
    <row r="252" spans="1:47" s="2" customFormat="1" ht="29.25">
      <c r="A252" s="31"/>
      <c r="B252" s="32"/>
      <c r="C252" s="184"/>
      <c r="D252" s="201" t="s">
        <v>202</v>
      </c>
      <c r="E252" s="184"/>
      <c r="F252" s="202" t="s">
        <v>521</v>
      </c>
      <c r="G252" s="184"/>
      <c r="H252" s="184"/>
      <c r="I252" s="157"/>
      <c r="J252" s="184"/>
      <c r="K252" s="31"/>
      <c r="L252" s="32"/>
      <c r="M252" s="158"/>
      <c r="N252" s="159"/>
      <c r="O252" s="57"/>
      <c r="P252" s="57"/>
      <c r="Q252" s="57"/>
      <c r="R252" s="57"/>
      <c r="S252" s="57"/>
      <c r="T252" s="58"/>
      <c r="U252" s="31"/>
      <c r="V252" s="31"/>
      <c r="W252" s="31"/>
      <c r="X252" s="31"/>
      <c r="Y252" s="31"/>
      <c r="Z252" s="31"/>
      <c r="AA252" s="31"/>
      <c r="AB252" s="31"/>
      <c r="AC252" s="31"/>
      <c r="AD252" s="31"/>
      <c r="AE252" s="31"/>
      <c r="AT252" s="15" t="s">
        <v>202</v>
      </c>
      <c r="AU252" s="15" t="s">
        <v>96</v>
      </c>
    </row>
    <row r="253" spans="2:51" s="13" customFormat="1" ht="12">
      <c r="B253" s="160"/>
      <c r="C253" s="186"/>
      <c r="D253" s="201" t="s">
        <v>257</v>
      </c>
      <c r="E253" s="203" t="s">
        <v>1</v>
      </c>
      <c r="F253" s="204" t="s">
        <v>1038</v>
      </c>
      <c r="G253" s="186"/>
      <c r="H253" s="205">
        <v>4.4</v>
      </c>
      <c r="I253" s="162"/>
      <c r="J253" s="186"/>
      <c r="L253" s="160"/>
      <c r="M253" s="163"/>
      <c r="N253" s="164"/>
      <c r="O253" s="164"/>
      <c r="P253" s="164"/>
      <c r="Q253" s="164"/>
      <c r="R253" s="164"/>
      <c r="S253" s="164"/>
      <c r="T253" s="165"/>
      <c r="AT253" s="161" t="s">
        <v>257</v>
      </c>
      <c r="AU253" s="161" t="s">
        <v>96</v>
      </c>
      <c r="AV253" s="13" t="s">
        <v>96</v>
      </c>
      <c r="AW253" s="13" t="s">
        <v>40</v>
      </c>
      <c r="AX253" s="13" t="s">
        <v>93</v>
      </c>
      <c r="AY253" s="161" t="s">
        <v>195</v>
      </c>
    </row>
    <row r="254" spans="1:65" s="2" customFormat="1" ht="24.2" customHeight="1">
      <c r="A254" s="31"/>
      <c r="B254" s="148"/>
      <c r="C254" s="196" t="s">
        <v>507</v>
      </c>
      <c r="D254" s="196" t="s">
        <v>196</v>
      </c>
      <c r="E254" s="197" t="s">
        <v>524</v>
      </c>
      <c r="F254" s="198" t="s">
        <v>525</v>
      </c>
      <c r="G254" s="199" t="s">
        <v>312</v>
      </c>
      <c r="H254" s="200">
        <v>4.4</v>
      </c>
      <c r="I254" s="149"/>
      <c r="J254" s="183">
        <f>ROUND(I254*H254,2)</f>
        <v>0</v>
      </c>
      <c r="K254" s="150"/>
      <c r="L254" s="32"/>
      <c r="M254" s="151" t="s">
        <v>1</v>
      </c>
      <c r="N254" s="152" t="s">
        <v>50</v>
      </c>
      <c r="O254" s="57"/>
      <c r="P254" s="153">
        <f>O254*H254</f>
        <v>0</v>
      </c>
      <c r="Q254" s="153">
        <v>0</v>
      </c>
      <c r="R254" s="153">
        <f>Q254*H254</f>
        <v>0</v>
      </c>
      <c r="S254" s="153">
        <v>0</v>
      </c>
      <c r="T254" s="154">
        <f>S254*H254</f>
        <v>0</v>
      </c>
      <c r="U254" s="31"/>
      <c r="V254" s="31"/>
      <c r="W254" s="31"/>
      <c r="X254" s="31"/>
      <c r="Y254" s="31"/>
      <c r="Z254" s="31"/>
      <c r="AA254" s="31"/>
      <c r="AB254" s="31"/>
      <c r="AC254" s="31"/>
      <c r="AD254" s="31"/>
      <c r="AE254" s="31"/>
      <c r="AR254" s="155" t="s">
        <v>208</v>
      </c>
      <c r="AT254" s="155" t="s">
        <v>196</v>
      </c>
      <c r="AU254" s="155" t="s">
        <v>96</v>
      </c>
      <c r="AY254" s="15" t="s">
        <v>195</v>
      </c>
      <c r="BE254" s="156">
        <f>IF(N254="základní",J254,0)</f>
        <v>0</v>
      </c>
      <c r="BF254" s="156">
        <f>IF(N254="snížená",J254,0)</f>
        <v>0</v>
      </c>
      <c r="BG254" s="156">
        <f>IF(N254="zákl. přenesená",J254,0)</f>
        <v>0</v>
      </c>
      <c r="BH254" s="156">
        <f>IF(N254="sníž. přenesená",J254,0)</f>
        <v>0</v>
      </c>
      <c r="BI254" s="156">
        <f>IF(N254="nulová",J254,0)</f>
        <v>0</v>
      </c>
      <c r="BJ254" s="15" t="s">
        <v>93</v>
      </c>
      <c r="BK254" s="156">
        <f>ROUND(I254*H254,2)</f>
        <v>0</v>
      </c>
      <c r="BL254" s="15" t="s">
        <v>208</v>
      </c>
      <c r="BM254" s="155" t="s">
        <v>526</v>
      </c>
    </row>
    <row r="255" spans="1:47" s="2" customFormat="1" ht="29.25">
      <c r="A255" s="31"/>
      <c r="B255" s="32"/>
      <c r="C255" s="184"/>
      <c r="D255" s="201" t="s">
        <v>202</v>
      </c>
      <c r="E255" s="184"/>
      <c r="F255" s="202" t="s">
        <v>527</v>
      </c>
      <c r="G255" s="184"/>
      <c r="H255" s="184"/>
      <c r="I255" s="157"/>
      <c r="J255" s="184"/>
      <c r="K255" s="31"/>
      <c r="L255" s="32"/>
      <c r="M255" s="158"/>
      <c r="N255" s="159"/>
      <c r="O255" s="57"/>
      <c r="P255" s="57"/>
      <c r="Q255" s="57"/>
      <c r="R255" s="57"/>
      <c r="S255" s="57"/>
      <c r="T255" s="58"/>
      <c r="U255" s="31"/>
      <c r="V255" s="31"/>
      <c r="W255" s="31"/>
      <c r="X255" s="31"/>
      <c r="Y255" s="31"/>
      <c r="Z255" s="31"/>
      <c r="AA255" s="31"/>
      <c r="AB255" s="31"/>
      <c r="AC255" s="31"/>
      <c r="AD255" s="31"/>
      <c r="AE255" s="31"/>
      <c r="AT255" s="15" t="s">
        <v>202</v>
      </c>
      <c r="AU255" s="15" t="s">
        <v>96</v>
      </c>
    </row>
    <row r="256" spans="2:51" s="13" customFormat="1" ht="12">
      <c r="B256" s="160"/>
      <c r="C256" s="186"/>
      <c r="D256" s="201" t="s">
        <v>257</v>
      </c>
      <c r="E256" s="203" t="s">
        <v>1</v>
      </c>
      <c r="F256" s="204" t="s">
        <v>1038</v>
      </c>
      <c r="G256" s="186"/>
      <c r="H256" s="205">
        <v>4.4</v>
      </c>
      <c r="I256" s="162"/>
      <c r="J256" s="186"/>
      <c r="L256" s="160"/>
      <c r="M256" s="163"/>
      <c r="N256" s="164"/>
      <c r="O256" s="164"/>
      <c r="P256" s="164"/>
      <c r="Q256" s="164"/>
      <c r="R256" s="164"/>
      <c r="S256" s="164"/>
      <c r="T256" s="165"/>
      <c r="AT256" s="161" t="s">
        <v>257</v>
      </c>
      <c r="AU256" s="161" t="s">
        <v>96</v>
      </c>
      <c r="AV256" s="13" t="s">
        <v>96</v>
      </c>
      <c r="AW256" s="13" t="s">
        <v>40</v>
      </c>
      <c r="AX256" s="13" t="s">
        <v>93</v>
      </c>
      <c r="AY256" s="161" t="s">
        <v>195</v>
      </c>
    </row>
    <row r="257" spans="2:63" s="12" customFormat="1" ht="22.9" customHeight="1">
      <c r="B257" s="135"/>
      <c r="C257" s="192"/>
      <c r="D257" s="193" t="s">
        <v>84</v>
      </c>
      <c r="E257" s="195" t="s">
        <v>224</v>
      </c>
      <c r="F257" s="195" t="s">
        <v>535</v>
      </c>
      <c r="G257" s="192"/>
      <c r="H257" s="192"/>
      <c r="I257" s="138"/>
      <c r="J257" s="185">
        <f>BK257</f>
        <v>0</v>
      </c>
      <c r="L257" s="135"/>
      <c r="M257" s="140"/>
      <c r="N257" s="141"/>
      <c r="O257" s="141"/>
      <c r="P257" s="142">
        <f>SUM(P258:P305)</f>
        <v>0</v>
      </c>
      <c r="Q257" s="141"/>
      <c r="R257" s="142">
        <f>SUM(R258:R305)</f>
        <v>1.515355</v>
      </c>
      <c r="S257" s="141"/>
      <c r="T257" s="143">
        <f>SUM(T258:T305)</f>
        <v>0</v>
      </c>
      <c r="AR257" s="136" t="s">
        <v>93</v>
      </c>
      <c r="AT257" s="144" t="s">
        <v>84</v>
      </c>
      <c r="AU257" s="144" t="s">
        <v>93</v>
      </c>
      <c r="AY257" s="136" t="s">
        <v>195</v>
      </c>
      <c r="BK257" s="145">
        <f>SUM(BK258:BK305)</f>
        <v>0</v>
      </c>
    </row>
    <row r="258" spans="1:65" s="2" customFormat="1" ht="16.5" customHeight="1">
      <c r="A258" s="31"/>
      <c r="B258" s="148"/>
      <c r="C258" s="206" t="s">
        <v>512</v>
      </c>
      <c r="D258" s="206" t="s">
        <v>327</v>
      </c>
      <c r="E258" s="207" t="s">
        <v>537</v>
      </c>
      <c r="F258" s="208" t="s">
        <v>538</v>
      </c>
      <c r="G258" s="209" t="s">
        <v>312</v>
      </c>
      <c r="H258" s="210">
        <v>21</v>
      </c>
      <c r="I258" s="170"/>
      <c r="J258" s="187">
        <f>ROUND(I258*H258,2)</f>
        <v>0</v>
      </c>
      <c r="K258" s="171"/>
      <c r="L258" s="172"/>
      <c r="M258" s="173" t="s">
        <v>1</v>
      </c>
      <c r="N258" s="174" t="s">
        <v>50</v>
      </c>
      <c r="O258" s="57"/>
      <c r="P258" s="153">
        <f>O258*H258</f>
        <v>0</v>
      </c>
      <c r="Q258" s="153">
        <v>0</v>
      </c>
      <c r="R258" s="153">
        <f>Q258*H258</f>
        <v>0</v>
      </c>
      <c r="S258" s="153">
        <v>0</v>
      </c>
      <c r="T258" s="154">
        <f>S258*H258</f>
        <v>0</v>
      </c>
      <c r="U258" s="31"/>
      <c r="V258" s="31"/>
      <c r="W258" s="31"/>
      <c r="X258" s="31"/>
      <c r="Y258" s="31"/>
      <c r="Z258" s="31"/>
      <c r="AA258" s="31"/>
      <c r="AB258" s="31"/>
      <c r="AC258" s="31"/>
      <c r="AD258" s="31"/>
      <c r="AE258" s="31"/>
      <c r="AR258" s="155" t="s">
        <v>539</v>
      </c>
      <c r="AT258" s="155" t="s">
        <v>327</v>
      </c>
      <c r="AU258" s="155" t="s">
        <v>96</v>
      </c>
      <c r="AY258" s="15" t="s">
        <v>195</v>
      </c>
      <c r="BE258" s="156">
        <f>IF(N258="základní",J258,0)</f>
        <v>0</v>
      </c>
      <c r="BF258" s="156">
        <f>IF(N258="snížená",J258,0)</f>
        <v>0</v>
      </c>
      <c r="BG258" s="156">
        <f>IF(N258="zákl. přenesená",J258,0)</f>
        <v>0</v>
      </c>
      <c r="BH258" s="156">
        <f>IF(N258="sníž. přenesená",J258,0)</f>
        <v>0</v>
      </c>
      <c r="BI258" s="156">
        <f>IF(N258="nulová",J258,0)</f>
        <v>0</v>
      </c>
      <c r="BJ258" s="15" t="s">
        <v>93</v>
      </c>
      <c r="BK258" s="156">
        <f>ROUND(I258*H258,2)</f>
        <v>0</v>
      </c>
      <c r="BL258" s="15" t="s">
        <v>539</v>
      </c>
      <c r="BM258" s="155" t="s">
        <v>540</v>
      </c>
    </row>
    <row r="259" spans="1:47" s="2" customFormat="1" ht="12">
      <c r="A259" s="31"/>
      <c r="B259" s="32"/>
      <c r="C259" s="184"/>
      <c r="D259" s="201" t="s">
        <v>202</v>
      </c>
      <c r="E259" s="184"/>
      <c r="F259" s="202" t="s">
        <v>538</v>
      </c>
      <c r="G259" s="184"/>
      <c r="H259" s="184"/>
      <c r="I259" s="157"/>
      <c r="J259" s="184"/>
      <c r="K259" s="31"/>
      <c r="L259" s="32"/>
      <c r="M259" s="158"/>
      <c r="N259" s="159"/>
      <c r="O259" s="57"/>
      <c r="P259" s="57"/>
      <c r="Q259" s="57"/>
      <c r="R259" s="57"/>
      <c r="S259" s="57"/>
      <c r="T259" s="58"/>
      <c r="U259" s="31"/>
      <c r="V259" s="31"/>
      <c r="W259" s="31"/>
      <c r="X259" s="31"/>
      <c r="Y259" s="31"/>
      <c r="Z259" s="31"/>
      <c r="AA259" s="31"/>
      <c r="AB259" s="31"/>
      <c r="AC259" s="31"/>
      <c r="AD259" s="31"/>
      <c r="AE259" s="31"/>
      <c r="AT259" s="15" t="s">
        <v>202</v>
      </c>
      <c r="AU259" s="15" t="s">
        <v>96</v>
      </c>
    </row>
    <row r="260" spans="2:51" s="13" customFormat="1" ht="12">
      <c r="B260" s="160"/>
      <c r="C260" s="186"/>
      <c r="D260" s="201" t="s">
        <v>257</v>
      </c>
      <c r="E260" s="203" t="s">
        <v>1</v>
      </c>
      <c r="F260" s="204" t="s">
        <v>7</v>
      </c>
      <c r="G260" s="186"/>
      <c r="H260" s="205">
        <v>21</v>
      </c>
      <c r="I260" s="162"/>
      <c r="J260" s="186"/>
      <c r="L260" s="160"/>
      <c r="M260" s="163"/>
      <c r="N260" s="164"/>
      <c r="O260" s="164"/>
      <c r="P260" s="164"/>
      <c r="Q260" s="164"/>
      <c r="R260" s="164"/>
      <c r="S260" s="164"/>
      <c r="T260" s="165"/>
      <c r="AT260" s="161" t="s">
        <v>257</v>
      </c>
      <c r="AU260" s="161" t="s">
        <v>96</v>
      </c>
      <c r="AV260" s="13" t="s">
        <v>96</v>
      </c>
      <c r="AW260" s="13" t="s">
        <v>40</v>
      </c>
      <c r="AX260" s="13" t="s">
        <v>93</v>
      </c>
      <c r="AY260" s="161" t="s">
        <v>195</v>
      </c>
    </row>
    <row r="261" spans="1:65" s="2" customFormat="1" ht="24.2" customHeight="1">
      <c r="A261" s="31"/>
      <c r="B261" s="148"/>
      <c r="C261" s="196" t="s">
        <v>517</v>
      </c>
      <c r="D261" s="196" t="s">
        <v>196</v>
      </c>
      <c r="E261" s="197" t="s">
        <v>542</v>
      </c>
      <c r="F261" s="198" t="s">
        <v>543</v>
      </c>
      <c r="G261" s="199" t="s">
        <v>312</v>
      </c>
      <c r="H261" s="200">
        <v>10</v>
      </c>
      <c r="I261" s="149"/>
      <c r="J261" s="183">
        <f>ROUND(I261*H261,2)</f>
        <v>0</v>
      </c>
      <c r="K261" s="150"/>
      <c r="L261" s="32"/>
      <c r="M261" s="151" t="s">
        <v>1</v>
      </c>
      <c r="N261" s="152" t="s">
        <v>50</v>
      </c>
      <c r="O261" s="57"/>
      <c r="P261" s="153">
        <f>O261*H261</f>
        <v>0</v>
      </c>
      <c r="Q261" s="153">
        <v>0</v>
      </c>
      <c r="R261" s="153">
        <f>Q261*H261</f>
        <v>0</v>
      </c>
      <c r="S261" s="153">
        <v>0</v>
      </c>
      <c r="T261" s="154">
        <f>S261*H261</f>
        <v>0</v>
      </c>
      <c r="U261" s="31"/>
      <c r="V261" s="31"/>
      <c r="W261" s="31"/>
      <c r="X261" s="31"/>
      <c r="Y261" s="31"/>
      <c r="Z261" s="31"/>
      <c r="AA261" s="31"/>
      <c r="AB261" s="31"/>
      <c r="AC261" s="31"/>
      <c r="AD261" s="31"/>
      <c r="AE261" s="31"/>
      <c r="AR261" s="155" t="s">
        <v>208</v>
      </c>
      <c r="AT261" s="155" t="s">
        <v>196</v>
      </c>
      <c r="AU261" s="155" t="s">
        <v>96</v>
      </c>
      <c r="AY261" s="15" t="s">
        <v>195</v>
      </c>
      <c r="BE261" s="156">
        <f>IF(N261="základní",J261,0)</f>
        <v>0</v>
      </c>
      <c r="BF261" s="156">
        <f>IF(N261="snížená",J261,0)</f>
        <v>0</v>
      </c>
      <c r="BG261" s="156">
        <f>IF(N261="zákl. přenesená",J261,0)</f>
        <v>0</v>
      </c>
      <c r="BH261" s="156">
        <f>IF(N261="sníž. přenesená",J261,0)</f>
        <v>0</v>
      </c>
      <c r="BI261" s="156">
        <f>IF(N261="nulová",J261,0)</f>
        <v>0</v>
      </c>
      <c r="BJ261" s="15" t="s">
        <v>93</v>
      </c>
      <c r="BK261" s="156">
        <f>ROUND(I261*H261,2)</f>
        <v>0</v>
      </c>
      <c r="BL261" s="15" t="s">
        <v>208</v>
      </c>
      <c r="BM261" s="155" t="s">
        <v>1039</v>
      </c>
    </row>
    <row r="262" spans="1:47" s="2" customFormat="1" ht="19.5">
      <c r="A262" s="31"/>
      <c r="B262" s="32"/>
      <c r="C262" s="184"/>
      <c r="D262" s="201" t="s">
        <v>202</v>
      </c>
      <c r="E262" s="184"/>
      <c r="F262" s="202" t="s">
        <v>545</v>
      </c>
      <c r="G262" s="184"/>
      <c r="H262" s="184"/>
      <c r="I262" s="157"/>
      <c r="J262" s="184"/>
      <c r="K262" s="31"/>
      <c r="L262" s="32"/>
      <c r="M262" s="158"/>
      <c r="N262" s="159"/>
      <c r="O262" s="57"/>
      <c r="P262" s="57"/>
      <c r="Q262" s="57"/>
      <c r="R262" s="57"/>
      <c r="S262" s="57"/>
      <c r="T262" s="58"/>
      <c r="U262" s="31"/>
      <c r="V262" s="31"/>
      <c r="W262" s="31"/>
      <c r="X262" s="31"/>
      <c r="Y262" s="31"/>
      <c r="Z262" s="31"/>
      <c r="AA262" s="31"/>
      <c r="AB262" s="31"/>
      <c r="AC262" s="31"/>
      <c r="AD262" s="31"/>
      <c r="AE262" s="31"/>
      <c r="AT262" s="15" t="s">
        <v>202</v>
      </c>
      <c r="AU262" s="15" t="s">
        <v>96</v>
      </c>
    </row>
    <row r="263" spans="2:51" s="13" customFormat="1" ht="12">
      <c r="B263" s="160"/>
      <c r="C263" s="186"/>
      <c r="D263" s="201" t="s">
        <v>257</v>
      </c>
      <c r="E263" s="203" t="s">
        <v>1</v>
      </c>
      <c r="F263" s="204" t="s">
        <v>234</v>
      </c>
      <c r="G263" s="186"/>
      <c r="H263" s="205">
        <v>10</v>
      </c>
      <c r="I263" s="162"/>
      <c r="J263" s="186"/>
      <c r="L263" s="160"/>
      <c r="M263" s="163"/>
      <c r="N263" s="164"/>
      <c r="O263" s="164"/>
      <c r="P263" s="164"/>
      <c r="Q263" s="164"/>
      <c r="R263" s="164"/>
      <c r="S263" s="164"/>
      <c r="T263" s="165"/>
      <c r="AT263" s="161" t="s">
        <v>257</v>
      </c>
      <c r="AU263" s="161" t="s">
        <v>96</v>
      </c>
      <c r="AV263" s="13" t="s">
        <v>96</v>
      </c>
      <c r="AW263" s="13" t="s">
        <v>40</v>
      </c>
      <c r="AX263" s="13" t="s">
        <v>93</v>
      </c>
      <c r="AY263" s="161" t="s">
        <v>195</v>
      </c>
    </row>
    <row r="264" spans="1:65" s="2" customFormat="1" ht="37.9" customHeight="1">
      <c r="A264" s="31"/>
      <c r="B264" s="148"/>
      <c r="C264" s="206" t="s">
        <v>523</v>
      </c>
      <c r="D264" s="206" t="s">
        <v>327</v>
      </c>
      <c r="E264" s="207" t="s">
        <v>547</v>
      </c>
      <c r="F264" s="208" t="s">
        <v>548</v>
      </c>
      <c r="G264" s="209" t="s">
        <v>312</v>
      </c>
      <c r="H264" s="210">
        <v>10.3</v>
      </c>
      <c r="I264" s="170"/>
      <c r="J264" s="187">
        <f>ROUND(I264*H264,2)</f>
        <v>0</v>
      </c>
      <c r="K264" s="171"/>
      <c r="L264" s="172"/>
      <c r="M264" s="173" t="s">
        <v>1</v>
      </c>
      <c r="N264" s="174" t="s">
        <v>50</v>
      </c>
      <c r="O264" s="57"/>
      <c r="P264" s="153">
        <f>O264*H264</f>
        <v>0</v>
      </c>
      <c r="Q264" s="153">
        <v>0.00035</v>
      </c>
      <c r="R264" s="153">
        <f>Q264*H264</f>
        <v>0.003605</v>
      </c>
      <c r="S264" s="153">
        <v>0</v>
      </c>
      <c r="T264" s="154">
        <f>S264*H264</f>
        <v>0</v>
      </c>
      <c r="U264" s="31"/>
      <c r="V264" s="31"/>
      <c r="W264" s="31"/>
      <c r="X264" s="31"/>
      <c r="Y264" s="31"/>
      <c r="Z264" s="31"/>
      <c r="AA264" s="31"/>
      <c r="AB264" s="31"/>
      <c r="AC264" s="31"/>
      <c r="AD264" s="31"/>
      <c r="AE264" s="31"/>
      <c r="AR264" s="155" t="s">
        <v>224</v>
      </c>
      <c r="AT264" s="155" t="s">
        <v>327</v>
      </c>
      <c r="AU264" s="155" t="s">
        <v>96</v>
      </c>
      <c r="AY264" s="15" t="s">
        <v>195</v>
      </c>
      <c r="BE264" s="156">
        <f>IF(N264="základní",J264,0)</f>
        <v>0</v>
      </c>
      <c r="BF264" s="156">
        <f>IF(N264="snížená",J264,0)</f>
        <v>0</v>
      </c>
      <c r="BG264" s="156">
        <f>IF(N264="zákl. přenesená",J264,0)</f>
        <v>0</v>
      </c>
      <c r="BH264" s="156">
        <f>IF(N264="sníž. přenesená",J264,0)</f>
        <v>0</v>
      </c>
      <c r="BI264" s="156">
        <f>IF(N264="nulová",J264,0)</f>
        <v>0</v>
      </c>
      <c r="BJ264" s="15" t="s">
        <v>93</v>
      </c>
      <c r="BK264" s="156">
        <f>ROUND(I264*H264,2)</f>
        <v>0</v>
      </c>
      <c r="BL264" s="15" t="s">
        <v>208</v>
      </c>
      <c r="BM264" s="155" t="s">
        <v>1040</v>
      </c>
    </row>
    <row r="265" spans="1:47" s="2" customFormat="1" ht="19.5">
      <c r="A265" s="31"/>
      <c r="B265" s="32"/>
      <c r="C265" s="184"/>
      <c r="D265" s="201" t="s">
        <v>202</v>
      </c>
      <c r="E265" s="184"/>
      <c r="F265" s="202" t="s">
        <v>548</v>
      </c>
      <c r="G265" s="184"/>
      <c r="H265" s="184"/>
      <c r="I265" s="157"/>
      <c r="J265" s="184"/>
      <c r="K265" s="31"/>
      <c r="L265" s="32"/>
      <c r="M265" s="158"/>
      <c r="N265" s="159"/>
      <c r="O265" s="57"/>
      <c r="P265" s="57"/>
      <c r="Q265" s="57"/>
      <c r="R265" s="57"/>
      <c r="S265" s="57"/>
      <c r="T265" s="58"/>
      <c r="U265" s="31"/>
      <c r="V265" s="31"/>
      <c r="W265" s="31"/>
      <c r="X265" s="31"/>
      <c r="Y265" s="31"/>
      <c r="Z265" s="31"/>
      <c r="AA265" s="31"/>
      <c r="AB265" s="31"/>
      <c r="AC265" s="31"/>
      <c r="AD265" s="31"/>
      <c r="AE265" s="31"/>
      <c r="AT265" s="15" t="s">
        <v>202</v>
      </c>
      <c r="AU265" s="15" t="s">
        <v>96</v>
      </c>
    </row>
    <row r="266" spans="2:51" s="13" customFormat="1" ht="12">
      <c r="B266" s="160"/>
      <c r="C266" s="186"/>
      <c r="D266" s="201" t="s">
        <v>257</v>
      </c>
      <c r="E266" s="203" t="s">
        <v>1</v>
      </c>
      <c r="F266" s="204" t="s">
        <v>234</v>
      </c>
      <c r="G266" s="186"/>
      <c r="H266" s="205">
        <v>10</v>
      </c>
      <c r="I266" s="162"/>
      <c r="J266" s="186"/>
      <c r="L266" s="160"/>
      <c r="M266" s="163"/>
      <c r="N266" s="164"/>
      <c r="O266" s="164"/>
      <c r="P266" s="164"/>
      <c r="Q266" s="164"/>
      <c r="R266" s="164"/>
      <c r="S266" s="164"/>
      <c r="T266" s="165"/>
      <c r="AT266" s="161" t="s">
        <v>257</v>
      </c>
      <c r="AU266" s="161" t="s">
        <v>96</v>
      </c>
      <c r="AV266" s="13" t="s">
        <v>96</v>
      </c>
      <c r="AW266" s="13" t="s">
        <v>40</v>
      </c>
      <c r="AX266" s="13" t="s">
        <v>93</v>
      </c>
      <c r="AY266" s="161" t="s">
        <v>195</v>
      </c>
    </row>
    <row r="267" spans="2:51" s="13" customFormat="1" ht="12">
      <c r="B267" s="160"/>
      <c r="C267" s="186"/>
      <c r="D267" s="201" t="s">
        <v>257</v>
      </c>
      <c r="E267" s="186"/>
      <c r="F267" s="204" t="s">
        <v>915</v>
      </c>
      <c r="G267" s="186"/>
      <c r="H267" s="205">
        <v>10.3</v>
      </c>
      <c r="I267" s="162"/>
      <c r="J267" s="186"/>
      <c r="L267" s="160"/>
      <c r="M267" s="163"/>
      <c r="N267" s="164"/>
      <c r="O267" s="164"/>
      <c r="P267" s="164"/>
      <c r="Q267" s="164"/>
      <c r="R267" s="164"/>
      <c r="S267" s="164"/>
      <c r="T267" s="165"/>
      <c r="AT267" s="161" t="s">
        <v>257</v>
      </c>
      <c r="AU267" s="161" t="s">
        <v>96</v>
      </c>
      <c r="AV267" s="13" t="s">
        <v>96</v>
      </c>
      <c r="AW267" s="13" t="s">
        <v>3</v>
      </c>
      <c r="AX267" s="13" t="s">
        <v>93</v>
      </c>
      <c r="AY267" s="161" t="s">
        <v>195</v>
      </c>
    </row>
    <row r="268" spans="1:65" s="2" customFormat="1" ht="33" customHeight="1">
      <c r="A268" s="31"/>
      <c r="B268" s="148"/>
      <c r="C268" s="196" t="s">
        <v>529</v>
      </c>
      <c r="D268" s="196" t="s">
        <v>196</v>
      </c>
      <c r="E268" s="197" t="s">
        <v>552</v>
      </c>
      <c r="F268" s="198" t="s">
        <v>553</v>
      </c>
      <c r="G268" s="199" t="s">
        <v>312</v>
      </c>
      <c r="H268" s="200">
        <v>21</v>
      </c>
      <c r="I268" s="149"/>
      <c r="J268" s="183">
        <f>ROUND(I268*H268,2)</f>
        <v>0</v>
      </c>
      <c r="K268" s="150"/>
      <c r="L268" s="32"/>
      <c r="M268" s="151" t="s">
        <v>1</v>
      </c>
      <c r="N268" s="152" t="s">
        <v>50</v>
      </c>
      <c r="O268" s="57"/>
      <c r="P268" s="153">
        <f>O268*H268</f>
        <v>0</v>
      </c>
      <c r="Q268" s="153">
        <v>2E-05</v>
      </c>
      <c r="R268" s="153">
        <f>Q268*H268</f>
        <v>0.00042</v>
      </c>
      <c r="S268" s="153">
        <v>0</v>
      </c>
      <c r="T268" s="154">
        <f>S268*H268</f>
        <v>0</v>
      </c>
      <c r="U268" s="31"/>
      <c r="V268" s="31"/>
      <c r="W268" s="31"/>
      <c r="X268" s="31"/>
      <c r="Y268" s="31"/>
      <c r="Z268" s="31"/>
      <c r="AA268" s="31"/>
      <c r="AB268" s="31"/>
      <c r="AC268" s="31"/>
      <c r="AD268" s="31"/>
      <c r="AE268" s="31"/>
      <c r="AR268" s="155" t="s">
        <v>208</v>
      </c>
      <c r="AT268" s="155" t="s">
        <v>196</v>
      </c>
      <c r="AU268" s="155" t="s">
        <v>96</v>
      </c>
      <c r="AY268" s="15" t="s">
        <v>195</v>
      </c>
      <c r="BE268" s="156">
        <f>IF(N268="základní",J268,0)</f>
        <v>0</v>
      </c>
      <c r="BF268" s="156">
        <f>IF(N268="snížená",J268,0)</f>
        <v>0</v>
      </c>
      <c r="BG268" s="156">
        <f>IF(N268="zákl. přenesená",J268,0)</f>
        <v>0</v>
      </c>
      <c r="BH268" s="156">
        <f>IF(N268="sníž. přenesená",J268,0)</f>
        <v>0</v>
      </c>
      <c r="BI268" s="156">
        <f>IF(N268="nulová",J268,0)</f>
        <v>0</v>
      </c>
      <c r="BJ268" s="15" t="s">
        <v>93</v>
      </c>
      <c r="BK268" s="156">
        <f>ROUND(I268*H268,2)</f>
        <v>0</v>
      </c>
      <c r="BL268" s="15" t="s">
        <v>208</v>
      </c>
      <c r="BM268" s="155" t="s">
        <v>554</v>
      </c>
    </row>
    <row r="269" spans="1:47" s="2" customFormat="1" ht="29.25">
      <c r="A269" s="31"/>
      <c r="B269" s="32"/>
      <c r="C269" s="184"/>
      <c r="D269" s="201" t="s">
        <v>202</v>
      </c>
      <c r="E269" s="184"/>
      <c r="F269" s="202" t="s">
        <v>555</v>
      </c>
      <c r="G269" s="184"/>
      <c r="H269" s="184"/>
      <c r="I269" s="157"/>
      <c r="J269" s="184"/>
      <c r="K269" s="31"/>
      <c r="L269" s="32"/>
      <c r="M269" s="158"/>
      <c r="N269" s="159"/>
      <c r="O269" s="57"/>
      <c r="P269" s="57"/>
      <c r="Q269" s="57"/>
      <c r="R269" s="57"/>
      <c r="S269" s="57"/>
      <c r="T269" s="58"/>
      <c r="U269" s="31"/>
      <c r="V269" s="31"/>
      <c r="W269" s="31"/>
      <c r="X269" s="31"/>
      <c r="Y269" s="31"/>
      <c r="Z269" s="31"/>
      <c r="AA269" s="31"/>
      <c r="AB269" s="31"/>
      <c r="AC269" s="31"/>
      <c r="AD269" s="31"/>
      <c r="AE269" s="31"/>
      <c r="AT269" s="15" t="s">
        <v>202</v>
      </c>
      <c r="AU269" s="15" t="s">
        <v>96</v>
      </c>
    </row>
    <row r="270" spans="2:51" s="13" customFormat="1" ht="12">
      <c r="B270" s="160"/>
      <c r="C270" s="186"/>
      <c r="D270" s="201" t="s">
        <v>257</v>
      </c>
      <c r="E270" s="203" t="s">
        <v>1</v>
      </c>
      <c r="F270" s="204" t="s">
        <v>7</v>
      </c>
      <c r="G270" s="186"/>
      <c r="H270" s="205">
        <v>21</v>
      </c>
      <c r="I270" s="162"/>
      <c r="J270" s="186"/>
      <c r="L270" s="160"/>
      <c r="M270" s="163"/>
      <c r="N270" s="164"/>
      <c r="O270" s="164"/>
      <c r="P270" s="164"/>
      <c r="Q270" s="164"/>
      <c r="R270" s="164"/>
      <c r="S270" s="164"/>
      <c r="T270" s="165"/>
      <c r="AT270" s="161" t="s">
        <v>257</v>
      </c>
      <c r="AU270" s="161" t="s">
        <v>96</v>
      </c>
      <c r="AV270" s="13" t="s">
        <v>96</v>
      </c>
      <c r="AW270" s="13" t="s">
        <v>40</v>
      </c>
      <c r="AX270" s="13" t="s">
        <v>93</v>
      </c>
      <c r="AY270" s="161" t="s">
        <v>195</v>
      </c>
    </row>
    <row r="271" spans="1:65" s="2" customFormat="1" ht="62.65" customHeight="1">
      <c r="A271" s="31"/>
      <c r="B271" s="148"/>
      <c r="C271" s="206" t="s">
        <v>536</v>
      </c>
      <c r="D271" s="206" t="s">
        <v>327</v>
      </c>
      <c r="E271" s="207" t="s">
        <v>562</v>
      </c>
      <c r="F271" s="208" t="s">
        <v>563</v>
      </c>
      <c r="G271" s="209" t="s">
        <v>482</v>
      </c>
      <c r="H271" s="210">
        <v>3</v>
      </c>
      <c r="I271" s="170"/>
      <c r="J271" s="187">
        <f>ROUND(I271*H271,2)</f>
        <v>0</v>
      </c>
      <c r="K271" s="171"/>
      <c r="L271" s="172"/>
      <c r="M271" s="173" t="s">
        <v>1</v>
      </c>
      <c r="N271" s="174" t="s">
        <v>50</v>
      </c>
      <c r="O271" s="57"/>
      <c r="P271" s="153">
        <f>O271*H271</f>
        <v>0</v>
      </c>
      <c r="Q271" s="153">
        <v>0.01424</v>
      </c>
      <c r="R271" s="153">
        <f>Q271*H271</f>
        <v>0.042719999999999994</v>
      </c>
      <c r="S271" s="153">
        <v>0</v>
      </c>
      <c r="T271" s="154">
        <f>S271*H271</f>
        <v>0</v>
      </c>
      <c r="U271" s="31"/>
      <c r="V271" s="31"/>
      <c r="W271" s="31"/>
      <c r="X271" s="31"/>
      <c r="Y271" s="31"/>
      <c r="Z271" s="31"/>
      <c r="AA271" s="31"/>
      <c r="AB271" s="31"/>
      <c r="AC271" s="31"/>
      <c r="AD271" s="31"/>
      <c r="AE271" s="31"/>
      <c r="AR271" s="155" t="s">
        <v>224</v>
      </c>
      <c r="AT271" s="155" t="s">
        <v>327</v>
      </c>
      <c r="AU271" s="155" t="s">
        <v>96</v>
      </c>
      <c r="AY271" s="15" t="s">
        <v>195</v>
      </c>
      <c r="BE271" s="156">
        <f>IF(N271="základní",J271,0)</f>
        <v>0</v>
      </c>
      <c r="BF271" s="156">
        <f>IF(N271="snížená",J271,0)</f>
        <v>0</v>
      </c>
      <c r="BG271" s="156">
        <f>IF(N271="zákl. přenesená",J271,0)</f>
        <v>0</v>
      </c>
      <c r="BH271" s="156">
        <f>IF(N271="sníž. přenesená",J271,0)</f>
        <v>0</v>
      </c>
      <c r="BI271" s="156">
        <f>IF(N271="nulová",J271,0)</f>
        <v>0</v>
      </c>
      <c r="BJ271" s="15" t="s">
        <v>93</v>
      </c>
      <c r="BK271" s="156">
        <f>ROUND(I271*H271,2)</f>
        <v>0</v>
      </c>
      <c r="BL271" s="15" t="s">
        <v>208</v>
      </c>
      <c r="BM271" s="155" t="s">
        <v>1041</v>
      </c>
    </row>
    <row r="272" spans="1:47" s="2" customFormat="1" ht="39">
      <c r="A272" s="31"/>
      <c r="B272" s="32"/>
      <c r="C272" s="184"/>
      <c r="D272" s="201" t="s">
        <v>202</v>
      </c>
      <c r="E272" s="184"/>
      <c r="F272" s="202" t="s">
        <v>563</v>
      </c>
      <c r="G272" s="184"/>
      <c r="H272" s="184"/>
      <c r="I272" s="157"/>
      <c r="J272" s="184"/>
      <c r="K272" s="31"/>
      <c r="L272" s="32"/>
      <c r="M272" s="158"/>
      <c r="N272" s="159"/>
      <c r="O272" s="57"/>
      <c r="P272" s="57"/>
      <c r="Q272" s="57"/>
      <c r="R272" s="57"/>
      <c r="S272" s="57"/>
      <c r="T272" s="58"/>
      <c r="U272" s="31"/>
      <c r="V272" s="31"/>
      <c r="W272" s="31"/>
      <c r="X272" s="31"/>
      <c r="Y272" s="31"/>
      <c r="Z272" s="31"/>
      <c r="AA272" s="31"/>
      <c r="AB272" s="31"/>
      <c r="AC272" s="31"/>
      <c r="AD272" s="31"/>
      <c r="AE272" s="31"/>
      <c r="AT272" s="15" t="s">
        <v>202</v>
      </c>
      <c r="AU272" s="15" t="s">
        <v>96</v>
      </c>
    </row>
    <row r="273" spans="2:51" s="13" customFormat="1" ht="12">
      <c r="B273" s="160"/>
      <c r="C273" s="186"/>
      <c r="D273" s="201" t="s">
        <v>257</v>
      </c>
      <c r="E273" s="203" t="s">
        <v>1</v>
      </c>
      <c r="F273" s="204" t="s">
        <v>150</v>
      </c>
      <c r="G273" s="186"/>
      <c r="H273" s="205">
        <v>3</v>
      </c>
      <c r="I273" s="162"/>
      <c r="J273" s="186"/>
      <c r="L273" s="160"/>
      <c r="M273" s="163"/>
      <c r="N273" s="164"/>
      <c r="O273" s="164"/>
      <c r="P273" s="164"/>
      <c r="Q273" s="164"/>
      <c r="R273" s="164"/>
      <c r="S273" s="164"/>
      <c r="T273" s="165"/>
      <c r="AT273" s="161" t="s">
        <v>257</v>
      </c>
      <c r="AU273" s="161" t="s">
        <v>96</v>
      </c>
      <c r="AV273" s="13" t="s">
        <v>96</v>
      </c>
      <c r="AW273" s="13" t="s">
        <v>40</v>
      </c>
      <c r="AX273" s="13" t="s">
        <v>93</v>
      </c>
      <c r="AY273" s="161" t="s">
        <v>195</v>
      </c>
    </row>
    <row r="274" spans="1:65" s="2" customFormat="1" ht="62.65" customHeight="1">
      <c r="A274" s="31"/>
      <c r="B274" s="148"/>
      <c r="C274" s="206" t="s">
        <v>541</v>
      </c>
      <c r="D274" s="206" t="s">
        <v>327</v>
      </c>
      <c r="E274" s="207" t="s">
        <v>566</v>
      </c>
      <c r="F274" s="208" t="s">
        <v>567</v>
      </c>
      <c r="G274" s="209" t="s">
        <v>482</v>
      </c>
      <c r="H274" s="210">
        <v>3</v>
      </c>
      <c r="I274" s="170"/>
      <c r="J274" s="187">
        <f>ROUND(I274*H274,2)</f>
        <v>0</v>
      </c>
      <c r="K274" s="171"/>
      <c r="L274" s="172"/>
      <c r="M274" s="173" t="s">
        <v>1</v>
      </c>
      <c r="N274" s="174" t="s">
        <v>50</v>
      </c>
      <c r="O274" s="57"/>
      <c r="P274" s="153">
        <f>O274*H274</f>
        <v>0</v>
      </c>
      <c r="Q274" s="153">
        <v>0.07725</v>
      </c>
      <c r="R274" s="153">
        <f>Q274*H274</f>
        <v>0.23175</v>
      </c>
      <c r="S274" s="153">
        <v>0</v>
      </c>
      <c r="T274" s="154">
        <f>S274*H274</f>
        <v>0</v>
      </c>
      <c r="U274" s="31"/>
      <c r="V274" s="31"/>
      <c r="W274" s="31"/>
      <c r="X274" s="31"/>
      <c r="Y274" s="31"/>
      <c r="Z274" s="31"/>
      <c r="AA274" s="31"/>
      <c r="AB274" s="31"/>
      <c r="AC274" s="31"/>
      <c r="AD274" s="31"/>
      <c r="AE274" s="31"/>
      <c r="AR274" s="155" t="s">
        <v>224</v>
      </c>
      <c r="AT274" s="155" t="s">
        <v>327</v>
      </c>
      <c r="AU274" s="155" t="s">
        <v>96</v>
      </c>
      <c r="AY274" s="15" t="s">
        <v>195</v>
      </c>
      <c r="BE274" s="156">
        <f>IF(N274="základní",J274,0)</f>
        <v>0</v>
      </c>
      <c r="BF274" s="156">
        <f>IF(N274="snížená",J274,0)</f>
        <v>0</v>
      </c>
      <c r="BG274" s="156">
        <f>IF(N274="zákl. přenesená",J274,0)</f>
        <v>0</v>
      </c>
      <c r="BH274" s="156">
        <f>IF(N274="sníž. přenesená",J274,0)</f>
        <v>0</v>
      </c>
      <c r="BI274" s="156">
        <f>IF(N274="nulová",J274,0)</f>
        <v>0</v>
      </c>
      <c r="BJ274" s="15" t="s">
        <v>93</v>
      </c>
      <c r="BK274" s="156">
        <f>ROUND(I274*H274,2)</f>
        <v>0</v>
      </c>
      <c r="BL274" s="15" t="s">
        <v>208</v>
      </c>
      <c r="BM274" s="155" t="s">
        <v>1042</v>
      </c>
    </row>
    <row r="275" spans="1:47" s="2" customFormat="1" ht="39">
      <c r="A275" s="31"/>
      <c r="B275" s="32"/>
      <c r="C275" s="184"/>
      <c r="D275" s="201" t="s">
        <v>202</v>
      </c>
      <c r="E275" s="184"/>
      <c r="F275" s="202" t="s">
        <v>569</v>
      </c>
      <c r="G275" s="184"/>
      <c r="H275" s="184"/>
      <c r="I275" s="157"/>
      <c r="J275" s="184"/>
      <c r="K275" s="31"/>
      <c r="L275" s="32"/>
      <c r="M275" s="158"/>
      <c r="N275" s="159"/>
      <c r="O275" s="57"/>
      <c r="P275" s="57"/>
      <c r="Q275" s="57"/>
      <c r="R275" s="57"/>
      <c r="S275" s="57"/>
      <c r="T275" s="58"/>
      <c r="U275" s="31"/>
      <c r="V275" s="31"/>
      <c r="W275" s="31"/>
      <c r="X275" s="31"/>
      <c r="Y275" s="31"/>
      <c r="Z275" s="31"/>
      <c r="AA275" s="31"/>
      <c r="AB275" s="31"/>
      <c r="AC275" s="31"/>
      <c r="AD275" s="31"/>
      <c r="AE275" s="31"/>
      <c r="AT275" s="15" t="s">
        <v>202</v>
      </c>
      <c r="AU275" s="15" t="s">
        <v>96</v>
      </c>
    </row>
    <row r="276" spans="2:51" s="13" customFormat="1" ht="12">
      <c r="B276" s="160"/>
      <c r="C276" s="186"/>
      <c r="D276" s="201" t="s">
        <v>257</v>
      </c>
      <c r="E276" s="203" t="s">
        <v>1</v>
      </c>
      <c r="F276" s="204" t="s">
        <v>150</v>
      </c>
      <c r="G276" s="186"/>
      <c r="H276" s="205">
        <v>3</v>
      </c>
      <c r="I276" s="162"/>
      <c r="J276" s="186"/>
      <c r="L276" s="160"/>
      <c r="M276" s="163"/>
      <c r="N276" s="164"/>
      <c r="O276" s="164"/>
      <c r="P276" s="164"/>
      <c r="Q276" s="164"/>
      <c r="R276" s="164"/>
      <c r="S276" s="164"/>
      <c r="T276" s="165"/>
      <c r="AT276" s="161" t="s">
        <v>257</v>
      </c>
      <c r="AU276" s="161" t="s">
        <v>96</v>
      </c>
      <c r="AV276" s="13" t="s">
        <v>96</v>
      </c>
      <c r="AW276" s="13" t="s">
        <v>40</v>
      </c>
      <c r="AX276" s="13" t="s">
        <v>93</v>
      </c>
      <c r="AY276" s="161" t="s">
        <v>195</v>
      </c>
    </row>
    <row r="277" spans="1:65" s="2" customFormat="1" ht="33" customHeight="1">
      <c r="A277" s="31"/>
      <c r="B277" s="148"/>
      <c r="C277" s="196" t="s">
        <v>546</v>
      </c>
      <c r="D277" s="196" t="s">
        <v>196</v>
      </c>
      <c r="E277" s="197" t="s">
        <v>578</v>
      </c>
      <c r="F277" s="198" t="s">
        <v>579</v>
      </c>
      <c r="G277" s="199" t="s">
        <v>482</v>
      </c>
      <c r="H277" s="200">
        <v>2</v>
      </c>
      <c r="I277" s="149"/>
      <c r="J277" s="183">
        <f>ROUND(I277*H277,2)</f>
        <v>0</v>
      </c>
      <c r="K277" s="150"/>
      <c r="L277" s="32"/>
      <c r="M277" s="151" t="s">
        <v>1</v>
      </c>
      <c r="N277" s="152" t="s">
        <v>50</v>
      </c>
      <c r="O277" s="57"/>
      <c r="P277" s="153">
        <f>O277*H277</f>
        <v>0</v>
      </c>
      <c r="Q277" s="153">
        <v>2E-05</v>
      </c>
      <c r="R277" s="153">
        <f>Q277*H277</f>
        <v>4E-05</v>
      </c>
      <c r="S277" s="153">
        <v>0</v>
      </c>
      <c r="T277" s="154">
        <f>S277*H277</f>
        <v>0</v>
      </c>
      <c r="U277" s="31"/>
      <c r="V277" s="31"/>
      <c r="W277" s="31"/>
      <c r="X277" s="31"/>
      <c r="Y277" s="31"/>
      <c r="Z277" s="31"/>
      <c r="AA277" s="31"/>
      <c r="AB277" s="31"/>
      <c r="AC277" s="31"/>
      <c r="AD277" s="31"/>
      <c r="AE277" s="31"/>
      <c r="AR277" s="155" t="s">
        <v>208</v>
      </c>
      <c r="AT277" s="155" t="s">
        <v>196</v>
      </c>
      <c r="AU277" s="155" t="s">
        <v>96</v>
      </c>
      <c r="AY277" s="15" t="s">
        <v>195</v>
      </c>
      <c r="BE277" s="156">
        <f>IF(N277="základní",J277,0)</f>
        <v>0</v>
      </c>
      <c r="BF277" s="156">
        <f>IF(N277="snížená",J277,0)</f>
        <v>0</v>
      </c>
      <c r="BG277" s="156">
        <f>IF(N277="zákl. přenesená",J277,0)</f>
        <v>0</v>
      </c>
      <c r="BH277" s="156">
        <f>IF(N277="sníž. přenesená",J277,0)</f>
        <v>0</v>
      </c>
      <c r="BI277" s="156">
        <f>IF(N277="nulová",J277,0)</f>
        <v>0</v>
      </c>
      <c r="BJ277" s="15" t="s">
        <v>93</v>
      </c>
      <c r="BK277" s="156">
        <f>ROUND(I277*H277,2)</f>
        <v>0</v>
      </c>
      <c r="BL277" s="15" t="s">
        <v>208</v>
      </c>
      <c r="BM277" s="155" t="s">
        <v>580</v>
      </c>
    </row>
    <row r="278" spans="1:47" s="2" customFormat="1" ht="19.5">
      <c r="A278" s="31"/>
      <c r="B278" s="32"/>
      <c r="C278" s="184"/>
      <c r="D278" s="201" t="s">
        <v>202</v>
      </c>
      <c r="E278" s="184"/>
      <c r="F278" s="202" t="s">
        <v>581</v>
      </c>
      <c r="G278" s="184"/>
      <c r="H278" s="184"/>
      <c r="I278" s="157"/>
      <c r="J278" s="184"/>
      <c r="K278" s="31"/>
      <c r="L278" s="32"/>
      <c r="M278" s="158"/>
      <c r="N278" s="159"/>
      <c r="O278" s="57"/>
      <c r="P278" s="57"/>
      <c r="Q278" s="57"/>
      <c r="R278" s="57"/>
      <c r="S278" s="57"/>
      <c r="T278" s="58"/>
      <c r="U278" s="31"/>
      <c r="V278" s="31"/>
      <c r="W278" s="31"/>
      <c r="X278" s="31"/>
      <c r="Y278" s="31"/>
      <c r="Z278" s="31"/>
      <c r="AA278" s="31"/>
      <c r="AB278" s="31"/>
      <c r="AC278" s="31"/>
      <c r="AD278" s="31"/>
      <c r="AE278" s="31"/>
      <c r="AT278" s="15" t="s">
        <v>202</v>
      </c>
      <c r="AU278" s="15" t="s">
        <v>96</v>
      </c>
    </row>
    <row r="279" spans="2:51" s="13" customFormat="1" ht="12">
      <c r="B279" s="160"/>
      <c r="C279" s="186"/>
      <c r="D279" s="201" t="s">
        <v>257</v>
      </c>
      <c r="E279" s="203" t="s">
        <v>1</v>
      </c>
      <c r="F279" s="204" t="s">
        <v>96</v>
      </c>
      <c r="G279" s="186"/>
      <c r="H279" s="205">
        <v>2</v>
      </c>
      <c r="I279" s="162"/>
      <c r="J279" s="186"/>
      <c r="L279" s="160"/>
      <c r="M279" s="163"/>
      <c r="N279" s="164"/>
      <c r="O279" s="164"/>
      <c r="P279" s="164"/>
      <c r="Q279" s="164"/>
      <c r="R279" s="164"/>
      <c r="S279" s="164"/>
      <c r="T279" s="165"/>
      <c r="AT279" s="161" t="s">
        <v>257</v>
      </c>
      <c r="AU279" s="161" t="s">
        <v>96</v>
      </c>
      <c r="AV279" s="13" t="s">
        <v>96</v>
      </c>
      <c r="AW279" s="13" t="s">
        <v>40</v>
      </c>
      <c r="AX279" s="13" t="s">
        <v>93</v>
      </c>
      <c r="AY279" s="161" t="s">
        <v>195</v>
      </c>
    </row>
    <row r="280" spans="1:65" s="2" customFormat="1" ht="16.5" customHeight="1">
      <c r="A280" s="31"/>
      <c r="B280" s="148"/>
      <c r="C280" s="206" t="s">
        <v>551</v>
      </c>
      <c r="D280" s="206" t="s">
        <v>327</v>
      </c>
      <c r="E280" s="207" t="s">
        <v>583</v>
      </c>
      <c r="F280" s="208" t="s">
        <v>584</v>
      </c>
      <c r="G280" s="209" t="s">
        <v>482</v>
      </c>
      <c r="H280" s="210">
        <v>2</v>
      </c>
      <c r="I280" s="170"/>
      <c r="J280" s="187">
        <f>ROUND(I280*H280,2)</f>
        <v>0</v>
      </c>
      <c r="K280" s="171"/>
      <c r="L280" s="172"/>
      <c r="M280" s="173" t="s">
        <v>1</v>
      </c>
      <c r="N280" s="174" t="s">
        <v>50</v>
      </c>
      <c r="O280" s="57"/>
      <c r="P280" s="153">
        <f>O280*H280</f>
        <v>0</v>
      </c>
      <c r="Q280" s="153">
        <v>0.0071</v>
      </c>
      <c r="R280" s="153">
        <f>Q280*H280</f>
        <v>0.0142</v>
      </c>
      <c r="S280" s="153">
        <v>0</v>
      </c>
      <c r="T280" s="154">
        <f>S280*H280</f>
        <v>0</v>
      </c>
      <c r="U280" s="31"/>
      <c r="V280" s="31"/>
      <c r="W280" s="31"/>
      <c r="X280" s="31"/>
      <c r="Y280" s="31"/>
      <c r="Z280" s="31"/>
      <c r="AA280" s="31"/>
      <c r="AB280" s="31"/>
      <c r="AC280" s="31"/>
      <c r="AD280" s="31"/>
      <c r="AE280" s="31"/>
      <c r="AR280" s="155" t="s">
        <v>224</v>
      </c>
      <c r="AT280" s="155" t="s">
        <v>327</v>
      </c>
      <c r="AU280" s="155" t="s">
        <v>96</v>
      </c>
      <c r="AY280" s="15" t="s">
        <v>195</v>
      </c>
      <c r="BE280" s="156">
        <f>IF(N280="základní",J280,0)</f>
        <v>0</v>
      </c>
      <c r="BF280" s="156">
        <f>IF(N280="snížená",J280,0)</f>
        <v>0</v>
      </c>
      <c r="BG280" s="156">
        <f>IF(N280="zákl. přenesená",J280,0)</f>
        <v>0</v>
      </c>
      <c r="BH280" s="156">
        <f>IF(N280="sníž. přenesená",J280,0)</f>
        <v>0</v>
      </c>
      <c r="BI280" s="156">
        <f>IF(N280="nulová",J280,0)</f>
        <v>0</v>
      </c>
      <c r="BJ280" s="15" t="s">
        <v>93</v>
      </c>
      <c r="BK280" s="156">
        <f>ROUND(I280*H280,2)</f>
        <v>0</v>
      </c>
      <c r="BL280" s="15" t="s">
        <v>208</v>
      </c>
      <c r="BM280" s="155" t="s">
        <v>585</v>
      </c>
    </row>
    <row r="281" spans="1:47" s="2" customFormat="1" ht="12">
      <c r="A281" s="31"/>
      <c r="B281" s="32"/>
      <c r="C281" s="184"/>
      <c r="D281" s="201" t="s">
        <v>202</v>
      </c>
      <c r="E281" s="184"/>
      <c r="F281" s="202" t="s">
        <v>584</v>
      </c>
      <c r="G281" s="184"/>
      <c r="H281" s="184"/>
      <c r="I281" s="157"/>
      <c r="J281" s="184"/>
      <c r="K281" s="31"/>
      <c r="L281" s="32"/>
      <c r="M281" s="158"/>
      <c r="N281" s="159"/>
      <c r="O281" s="57"/>
      <c r="P281" s="57"/>
      <c r="Q281" s="57"/>
      <c r="R281" s="57"/>
      <c r="S281" s="57"/>
      <c r="T281" s="58"/>
      <c r="U281" s="31"/>
      <c r="V281" s="31"/>
      <c r="W281" s="31"/>
      <c r="X281" s="31"/>
      <c r="Y281" s="31"/>
      <c r="Z281" s="31"/>
      <c r="AA281" s="31"/>
      <c r="AB281" s="31"/>
      <c r="AC281" s="31"/>
      <c r="AD281" s="31"/>
      <c r="AE281" s="31"/>
      <c r="AT281" s="15" t="s">
        <v>202</v>
      </c>
      <c r="AU281" s="15" t="s">
        <v>96</v>
      </c>
    </row>
    <row r="282" spans="2:51" s="13" customFormat="1" ht="12">
      <c r="B282" s="160"/>
      <c r="C282" s="186"/>
      <c r="D282" s="201" t="s">
        <v>257</v>
      </c>
      <c r="E282" s="203" t="s">
        <v>1</v>
      </c>
      <c r="F282" s="204" t="s">
        <v>96</v>
      </c>
      <c r="G282" s="186"/>
      <c r="H282" s="205">
        <v>2</v>
      </c>
      <c r="I282" s="162"/>
      <c r="J282" s="186"/>
      <c r="L282" s="160"/>
      <c r="M282" s="163"/>
      <c r="N282" s="164"/>
      <c r="O282" s="164"/>
      <c r="P282" s="164"/>
      <c r="Q282" s="164"/>
      <c r="R282" s="164"/>
      <c r="S282" s="164"/>
      <c r="T282" s="165"/>
      <c r="AT282" s="161" t="s">
        <v>257</v>
      </c>
      <c r="AU282" s="161" t="s">
        <v>96</v>
      </c>
      <c r="AV282" s="13" t="s">
        <v>96</v>
      </c>
      <c r="AW282" s="13" t="s">
        <v>40</v>
      </c>
      <c r="AX282" s="13" t="s">
        <v>93</v>
      </c>
      <c r="AY282" s="161" t="s">
        <v>195</v>
      </c>
    </row>
    <row r="283" spans="1:65" s="2" customFormat="1" ht="24.2" customHeight="1">
      <c r="A283" s="31"/>
      <c r="B283" s="148"/>
      <c r="C283" s="206" t="s">
        <v>556</v>
      </c>
      <c r="D283" s="206" t="s">
        <v>327</v>
      </c>
      <c r="E283" s="207" t="s">
        <v>845</v>
      </c>
      <c r="F283" s="208" t="s">
        <v>963</v>
      </c>
      <c r="G283" s="209" t="s">
        <v>482</v>
      </c>
      <c r="H283" s="210">
        <v>1</v>
      </c>
      <c r="I283" s="170"/>
      <c r="J283" s="187">
        <f>ROUND(I283*H283,2)</f>
        <v>0</v>
      </c>
      <c r="K283" s="171"/>
      <c r="L283" s="172"/>
      <c r="M283" s="173" t="s">
        <v>1</v>
      </c>
      <c r="N283" s="174" t="s">
        <v>50</v>
      </c>
      <c r="O283" s="57"/>
      <c r="P283" s="153">
        <f>O283*H283</f>
        <v>0</v>
      </c>
      <c r="Q283" s="153">
        <v>0.0237</v>
      </c>
      <c r="R283" s="153">
        <f>Q283*H283</f>
        <v>0.0237</v>
      </c>
      <c r="S283" s="153">
        <v>0</v>
      </c>
      <c r="T283" s="154">
        <f>S283*H283</f>
        <v>0</v>
      </c>
      <c r="U283" s="31"/>
      <c r="V283" s="31"/>
      <c r="W283" s="31"/>
      <c r="X283" s="31"/>
      <c r="Y283" s="31"/>
      <c r="Z283" s="31"/>
      <c r="AA283" s="31"/>
      <c r="AB283" s="31"/>
      <c r="AC283" s="31"/>
      <c r="AD283" s="31"/>
      <c r="AE283" s="31"/>
      <c r="AR283" s="155" t="s">
        <v>224</v>
      </c>
      <c r="AT283" s="155" t="s">
        <v>327</v>
      </c>
      <c r="AU283" s="155" t="s">
        <v>96</v>
      </c>
      <c r="AY283" s="15" t="s">
        <v>195</v>
      </c>
      <c r="BE283" s="156">
        <f>IF(N283="základní",J283,0)</f>
        <v>0</v>
      </c>
      <c r="BF283" s="156">
        <f>IF(N283="snížená",J283,0)</f>
        <v>0</v>
      </c>
      <c r="BG283" s="156">
        <f>IF(N283="zákl. přenesená",J283,0)</f>
        <v>0</v>
      </c>
      <c r="BH283" s="156">
        <f>IF(N283="sníž. přenesená",J283,0)</f>
        <v>0</v>
      </c>
      <c r="BI283" s="156">
        <f>IF(N283="nulová",J283,0)</f>
        <v>0</v>
      </c>
      <c r="BJ283" s="15" t="s">
        <v>93</v>
      </c>
      <c r="BK283" s="156">
        <f>ROUND(I283*H283,2)</f>
        <v>0</v>
      </c>
      <c r="BL283" s="15" t="s">
        <v>208</v>
      </c>
      <c r="BM283" s="155" t="s">
        <v>847</v>
      </c>
    </row>
    <row r="284" spans="1:47" s="2" customFormat="1" ht="12">
      <c r="A284" s="31"/>
      <c r="B284" s="32"/>
      <c r="C284" s="184"/>
      <c r="D284" s="201" t="s">
        <v>202</v>
      </c>
      <c r="E284" s="184"/>
      <c r="F284" s="202" t="s">
        <v>963</v>
      </c>
      <c r="G284" s="184"/>
      <c r="H284" s="184"/>
      <c r="I284" s="157"/>
      <c r="J284" s="184"/>
      <c r="K284" s="31"/>
      <c r="L284" s="32"/>
      <c r="M284" s="158"/>
      <c r="N284" s="159"/>
      <c r="O284" s="57"/>
      <c r="P284" s="57"/>
      <c r="Q284" s="57"/>
      <c r="R284" s="57"/>
      <c r="S284" s="57"/>
      <c r="T284" s="58"/>
      <c r="U284" s="31"/>
      <c r="V284" s="31"/>
      <c r="W284" s="31"/>
      <c r="X284" s="31"/>
      <c r="Y284" s="31"/>
      <c r="Z284" s="31"/>
      <c r="AA284" s="31"/>
      <c r="AB284" s="31"/>
      <c r="AC284" s="31"/>
      <c r="AD284" s="31"/>
      <c r="AE284" s="31"/>
      <c r="AT284" s="15" t="s">
        <v>202</v>
      </c>
      <c r="AU284" s="15" t="s">
        <v>96</v>
      </c>
    </row>
    <row r="285" spans="1:65" s="2" customFormat="1" ht="16.5" customHeight="1">
      <c r="A285" s="31"/>
      <c r="B285" s="148"/>
      <c r="C285" s="206" t="s">
        <v>561</v>
      </c>
      <c r="D285" s="206" t="s">
        <v>327</v>
      </c>
      <c r="E285" s="207" t="s">
        <v>964</v>
      </c>
      <c r="F285" s="208" t="s">
        <v>965</v>
      </c>
      <c r="G285" s="209" t="s">
        <v>482</v>
      </c>
      <c r="H285" s="210">
        <v>1</v>
      </c>
      <c r="I285" s="170"/>
      <c r="J285" s="187">
        <f>ROUND(I285*H285,2)</f>
        <v>0</v>
      </c>
      <c r="K285" s="171"/>
      <c r="L285" s="172"/>
      <c r="M285" s="173" t="s">
        <v>1</v>
      </c>
      <c r="N285" s="174" t="s">
        <v>50</v>
      </c>
      <c r="O285" s="57"/>
      <c r="P285" s="153">
        <f>O285*H285</f>
        <v>0</v>
      </c>
      <c r="Q285" s="153">
        <v>0.00112</v>
      </c>
      <c r="R285" s="153">
        <f>Q285*H285</f>
        <v>0.00112</v>
      </c>
      <c r="S285" s="153">
        <v>0</v>
      </c>
      <c r="T285" s="154">
        <f>S285*H285</f>
        <v>0</v>
      </c>
      <c r="U285" s="31"/>
      <c r="V285" s="31"/>
      <c r="W285" s="31"/>
      <c r="X285" s="31"/>
      <c r="Y285" s="31"/>
      <c r="Z285" s="31"/>
      <c r="AA285" s="31"/>
      <c r="AB285" s="31"/>
      <c r="AC285" s="31"/>
      <c r="AD285" s="31"/>
      <c r="AE285" s="31"/>
      <c r="AR285" s="155" t="s">
        <v>224</v>
      </c>
      <c r="AT285" s="155" t="s">
        <v>327</v>
      </c>
      <c r="AU285" s="155" t="s">
        <v>96</v>
      </c>
      <c r="AY285" s="15" t="s">
        <v>195</v>
      </c>
      <c r="BE285" s="156">
        <f>IF(N285="základní",J285,0)</f>
        <v>0</v>
      </c>
      <c r="BF285" s="156">
        <f>IF(N285="snížená",J285,0)</f>
        <v>0</v>
      </c>
      <c r="BG285" s="156">
        <f>IF(N285="zákl. přenesená",J285,0)</f>
        <v>0</v>
      </c>
      <c r="BH285" s="156">
        <f>IF(N285="sníž. přenesená",J285,0)</f>
        <v>0</v>
      </c>
      <c r="BI285" s="156">
        <f>IF(N285="nulová",J285,0)</f>
        <v>0</v>
      </c>
      <c r="BJ285" s="15" t="s">
        <v>93</v>
      </c>
      <c r="BK285" s="156">
        <f>ROUND(I285*H285,2)</f>
        <v>0</v>
      </c>
      <c r="BL285" s="15" t="s">
        <v>208</v>
      </c>
      <c r="BM285" s="155" t="s">
        <v>966</v>
      </c>
    </row>
    <row r="286" spans="1:47" s="2" customFormat="1" ht="12">
      <c r="A286" s="31"/>
      <c r="B286" s="32"/>
      <c r="C286" s="184"/>
      <c r="D286" s="201" t="s">
        <v>202</v>
      </c>
      <c r="E286" s="184"/>
      <c r="F286" s="202" t="s">
        <v>965</v>
      </c>
      <c r="G286" s="184"/>
      <c r="H286" s="184"/>
      <c r="I286" s="157"/>
      <c r="J286" s="184"/>
      <c r="K286" s="31"/>
      <c r="L286" s="32"/>
      <c r="M286" s="158"/>
      <c r="N286" s="159"/>
      <c r="O286" s="57"/>
      <c r="P286" s="57"/>
      <c r="Q286" s="57"/>
      <c r="R286" s="57"/>
      <c r="S286" s="57"/>
      <c r="T286" s="58"/>
      <c r="U286" s="31"/>
      <c r="V286" s="31"/>
      <c r="W286" s="31"/>
      <c r="X286" s="31"/>
      <c r="Y286" s="31"/>
      <c r="Z286" s="31"/>
      <c r="AA286" s="31"/>
      <c r="AB286" s="31"/>
      <c r="AC286" s="31"/>
      <c r="AD286" s="31"/>
      <c r="AE286" s="31"/>
      <c r="AT286" s="15" t="s">
        <v>202</v>
      </c>
      <c r="AU286" s="15" t="s">
        <v>96</v>
      </c>
    </row>
    <row r="287" spans="1:65" s="2" customFormat="1" ht="24.2" customHeight="1">
      <c r="A287" s="31"/>
      <c r="B287" s="148"/>
      <c r="C287" s="196" t="s">
        <v>565</v>
      </c>
      <c r="D287" s="196" t="s">
        <v>196</v>
      </c>
      <c r="E287" s="197" t="s">
        <v>967</v>
      </c>
      <c r="F287" s="198" t="s">
        <v>968</v>
      </c>
      <c r="G287" s="199" t="s">
        <v>482</v>
      </c>
      <c r="H287" s="200">
        <v>1</v>
      </c>
      <c r="I287" s="149"/>
      <c r="J287" s="183">
        <f>ROUND(I287*H287,2)</f>
        <v>0</v>
      </c>
      <c r="K287" s="150"/>
      <c r="L287" s="32"/>
      <c r="M287" s="151" t="s">
        <v>1</v>
      </c>
      <c r="N287" s="152" t="s">
        <v>50</v>
      </c>
      <c r="O287" s="57"/>
      <c r="P287" s="153">
        <f>O287*H287</f>
        <v>0</v>
      </c>
      <c r="Q287" s="153">
        <v>0.10833</v>
      </c>
      <c r="R287" s="153">
        <f>Q287*H287</f>
        <v>0.10833</v>
      </c>
      <c r="S287" s="153">
        <v>0</v>
      </c>
      <c r="T287" s="154">
        <f>S287*H287</f>
        <v>0</v>
      </c>
      <c r="U287" s="31"/>
      <c r="V287" s="31"/>
      <c r="W287" s="31"/>
      <c r="X287" s="31"/>
      <c r="Y287" s="31"/>
      <c r="Z287" s="31"/>
      <c r="AA287" s="31"/>
      <c r="AB287" s="31"/>
      <c r="AC287" s="31"/>
      <c r="AD287" s="31"/>
      <c r="AE287" s="31"/>
      <c r="AR287" s="155" t="s">
        <v>208</v>
      </c>
      <c r="AT287" s="155" t="s">
        <v>196</v>
      </c>
      <c r="AU287" s="155" t="s">
        <v>96</v>
      </c>
      <c r="AY287" s="15" t="s">
        <v>195</v>
      </c>
      <c r="BE287" s="156">
        <f>IF(N287="základní",J287,0)</f>
        <v>0</v>
      </c>
      <c r="BF287" s="156">
        <f>IF(N287="snížená",J287,0)</f>
        <v>0</v>
      </c>
      <c r="BG287" s="156">
        <f>IF(N287="zákl. přenesená",J287,0)</f>
        <v>0</v>
      </c>
      <c r="BH287" s="156">
        <f>IF(N287="sníž. přenesená",J287,0)</f>
        <v>0</v>
      </c>
      <c r="BI287" s="156">
        <f>IF(N287="nulová",J287,0)</f>
        <v>0</v>
      </c>
      <c r="BJ287" s="15" t="s">
        <v>93</v>
      </c>
      <c r="BK287" s="156">
        <f>ROUND(I287*H287,2)</f>
        <v>0</v>
      </c>
      <c r="BL287" s="15" t="s">
        <v>208</v>
      </c>
      <c r="BM287" s="155" t="s">
        <v>969</v>
      </c>
    </row>
    <row r="288" spans="1:47" s="2" customFormat="1" ht="29.25">
      <c r="A288" s="31"/>
      <c r="B288" s="32"/>
      <c r="C288" s="184"/>
      <c r="D288" s="201" t="s">
        <v>202</v>
      </c>
      <c r="E288" s="184"/>
      <c r="F288" s="202" t="s">
        <v>970</v>
      </c>
      <c r="G288" s="184"/>
      <c r="H288" s="184"/>
      <c r="I288" s="157"/>
      <c r="J288" s="184"/>
      <c r="K288" s="31"/>
      <c r="L288" s="32"/>
      <c r="M288" s="158"/>
      <c r="N288" s="159"/>
      <c r="O288" s="57"/>
      <c r="P288" s="57"/>
      <c r="Q288" s="57"/>
      <c r="R288" s="57"/>
      <c r="S288" s="57"/>
      <c r="T288" s="58"/>
      <c r="U288" s="31"/>
      <c r="V288" s="31"/>
      <c r="W288" s="31"/>
      <c r="X288" s="31"/>
      <c r="Y288" s="31"/>
      <c r="Z288" s="31"/>
      <c r="AA288" s="31"/>
      <c r="AB288" s="31"/>
      <c r="AC288" s="31"/>
      <c r="AD288" s="31"/>
      <c r="AE288" s="31"/>
      <c r="AT288" s="15" t="s">
        <v>202</v>
      </c>
      <c r="AU288" s="15" t="s">
        <v>96</v>
      </c>
    </row>
    <row r="289" spans="1:65" s="2" customFormat="1" ht="24.2" customHeight="1">
      <c r="A289" s="31"/>
      <c r="B289" s="148"/>
      <c r="C289" s="196" t="s">
        <v>570</v>
      </c>
      <c r="D289" s="196" t="s">
        <v>196</v>
      </c>
      <c r="E289" s="197" t="s">
        <v>1043</v>
      </c>
      <c r="F289" s="198" t="s">
        <v>1044</v>
      </c>
      <c r="G289" s="199" t="s">
        <v>482</v>
      </c>
      <c r="H289" s="200">
        <v>1</v>
      </c>
      <c r="I289" s="149"/>
      <c r="J289" s="183">
        <f>ROUND(I289*H289,2)</f>
        <v>0</v>
      </c>
      <c r="K289" s="150"/>
      <c r="L289" s="32"/>
      <c r="M289" s="151" t="s">
        <v>1</v>
      </c>
      <c r="N289" s="152" t="s">
        <v>50</v>
      </c>
      <c r="O289" s="57"/>
      <c r="P289" s="153">
        <f>O289*H289</f>
        <v>0</v>
      </c>
      <c r="Q289" s="153">
        <v>0.02424</v>
      </c>
      <c r="R289" s="153">
        <f>Q289*H289</f>
        <v>0.02424</v>
      </c>
      <c r="S289" s="153">
        <v>0</v>
      </c>
      <c r="T289" s="154">
        <f>S289*H289</f>
        <v>0</v>
      </c>
      <c r="U289" s="31"/>
      <c r="V289" s="31"/>
      <c r="W289" s="31"/>
      <c r="X289" s="31"/>
      <c r="Y289" s="31"/>
      <c r="Z289" s="31"/>
      <c r="AA289" s="31"/>
      <c r="AB289" s="31"/>
      <c r="AC289" s="31"/>
      <c r="AD289" s="31"/>
      <c r="AE289" s="31"/>
      <c r="AR289" s="155" t="s">
        <v>208</v>
      </c>
      <c r="AT289" s="155" t="s">
        <v>196</v>
      </c>
      <c r="AU289" s="155" t="s">
        <v>96</v>
      </c>
      <c r="AY289" s="15" t="s">
        <v>195</v>
      </c>
      <c r="BE289" s="156">
        <f>IF(N289="základní",J289,0)</f>
        <v>0</v>
      </c>
      <c r="BF289" s="156">
        <f>IF(N289="snížená",J289,0)</f>
        <v>0</v>
      </c>
      <c r="BG289" s="156">
        <f>IF(N289="zákl. přenesená",J289,0)</f>
        <v>0</v>
      </c>
      <c r="BH289" s="156">
        <f>IF(N289="sníž. přenesená",J289,0)</f>
        <v>0</v>
      </c>
      <c r="BI289" s="156">
        <f>IF(N289="nulová",J289,0)</f>
        <v>0</v>
      </c>
      <c r="BJ289" s="15" t="s">
        <v>93</v>
      </c>
      <c r="BK289" s="156">
        <f>ROUND(I289*H289,2)</f>
        <v>0</v>
      </c>
      <c r="BL289" s="15" t="s">
        <v>208</v>
      </c>
      <c r="BM289" s="155" t="s">
        <v>1045</v>
      </c>
    </row>
    <row r="290" spans="1:47" s="2" customFormat="1" ht="19.5">
      <c r="A290" s="31"/>
      <c r="B290" s="32"/>
      <c r="C290" s="184"/>
      <c r="D290" s="201" t="s">
        <v>202</v>
      </c>
      <c r="E290" s="184"/>
      <c r="F290" s="202" t="s">
        <v>1046</v>
      </c>
      <c r="G290" s="184"/>
      <c r="H290" s="184"/>
      <c r="I290" s="157"/>
      <c r="J290" s="184"/>
      <c r="K290" s="31"/>
      <c r="L290" s="32"/>
      <c r="M290" s="158"/>
      <c r="N290" s="159"/>
      <c r="O290" s="57"/>
      <c r="P290" s="57"/>
      <c r="Q290" s="57"/>
      <c r="R290" s="57"/>
      <c r="S290" s="57"/>
      <c r="T290" s="58"/>
      <c r="U290" s="31"/>
      <c r="V290" s="31"/>
      <c r="W290" s="31"/>
      <c r="X290" s="31"/>
      <c r="Y290" s="31"/>
      <c r="Z290" s="31"/>
      <c r="AA290" s="31"/>
      <c r="AB290" s="31"/>
      <c r="AC290" s="31"/>
      <c r="AD290" s="31"/>
      <c r="AE290" s="31"/>
      <c r="AT290" s="15" t="s">
        <v>202</v>
      </c>
      <c r="AU290" s="15" t="s">
        <v>96</v>
      </c>
    </row>
    <row r="291" spans="1:65" s="2" customFormat="1" ht="24.2" customHeight="1">
      <c r="A291" s="31"/>
      <c r="B291" s="148"/>
      <c r="C291" s="196" t="s">
        <v>315</v>
      </c>
      <c r="D291" s="196" t="s">
        <v>196</v>
      </c>
      <c r="E291" s="197" t="s">
        <v>651</v>
      </c>
      <c r="F291" s="198" t="s">
        <v>652</v>
      </c>
      <c r="G291" s="199" t="s">
        <v>482</v>
      </c>
      <c r="H291" s="200">
        <v>1</v>
      </c>
      <c r="I291" s="149"/>
      <c r="J291" s="183">
        <f>ROUND(I291*H291,2)</f>
        <v>0</v>
      </c>
      <c r="K291" s="150"/>
      <c r="L291" s="32"/>
      <c r="M291" s="151" t="s">
        <v>1</v>
      </c>
      <c r="N291" s="152" t="s">
        <v>50</v>
      </c>
      <c r="O291" s="57"/>
      <c r="P291" s="153">
        <f>O291*H291</f>
        <v>0</v>
      </c>
      <c r="Q291" s="153">
        <v>0</v>
      </c>
      <c r="R291" s="153">
        <f>Q291*H291</f>
        <v>0</v>
      </c>
      <c r="S291" s="153">
        <v>0</v>
      </c>
      <c r="T291" s="154">
        <f>S291*H291</f>
        <v>0</v>
      </c>
      <c r="U291" s="31"/>
      <c r="V291" s="31"/>
      <c r="W291" s="31"/>
      <c r="X291" s="31"/>
      <c r="Y291" s="31"/>
      <c r="Z291" s="31"/>
      <c r="AA291" s="31"/>
      <c r="AB291" s="31"/>
      <c r="AC291" s="31"/>
      <c r="AD291" s="31"/>
      <c r="AE291" s="31"/>
      <c r="AR291" s="155" t="s">
        <v>208</v>
      </c>
      <c r="AT291" s="155" t="s">
        <v>196</v>
      </c>
      <c r="AU291" s="155" t="s">
        <v>96</v>
      </c>
      <c r="AY291" s="15" t="s">
        <v>195</v>
      </c>
      <c r="BE291" s="156">
        <f>IF(N291="základní",J291,0)</f>
        <v>0</v>
      </c>
      <c r="BF291" s="156">
        <f>IF(N291="snížená",J291,0)</f>
        <v>0</v>
      </c>
      <c r="BG291" s="156">
        <f>IF(N291="zákl. přenesená",J291,0)</f>
        <v>0</v>
      </c>
      <c r="BH291" s="156">
        <f>IF(N291="sníž. přenesená",J291,0)</f>
        <v>0</v>
      </c>
      <c r="BI291" s="156">
        <f>IF(N291="nulová",J291,0)</f>
        <v>0</v>
      </c>
      <c r="BJ291" s="15" t="s">
        <v>93</v>
      </c>
      <c r="BK291" s="156">
        <f>ROUND(I291*H291,2)</f>
        <v>0</v>
      </c>
      <c r="BL291" s="15" t="s">
        <v>208</v>
      </c>
      <c r="BM291" s="155" t="s">
        <v>653</v>
      </c>
    </row>
    <row r="292" spans="1:47" s="2" customFormat="1" ht="29.25">
      <c r="A292" s="31"/>
      <c r="B292" s="32"/>
      <c r="C292" s="184"/>
      <c r="D292" s="201" t="s">
        <v>202</v>
      </c>
      <c r="E292" s="184"/>
      <c r="F292" s="202" t="s">
        <v>654</v>
      </c>
      <c r="G292" s="184"/>
      <c r="H292" s="184"/>
      <c r="I292" s="157"/>
      <c r="J292" s="184"/>
      <c r="K292" s="31"/>
      <c r="L292" s="32"/>
      <c r="M292" s="158"/>
      <c r="N292" s="159"/>
      <c r="O292" s="57"/>
      <c r="P292" s="57"/>
      <c r="Q292" s="57"/>
      <c r="R292" s="57"/>
      <c r="S292" s="57"/>
      <c r="T292" s="58"/>
      <c r="U292" s="31"/>
      <c r="V292" s="31"/>
      <c r="W292" s="31"/>
      <c r="X292" s="31"/>
      <c r="Y292" s="31"/>
      <c r="Z292" s="31"/>
      <c r="AA292" s="31"/>
      <c r="AB292" s="31"/>
      <c r="AC292" s="31"/>
      <c r="AD292" s="31"/>
      <c r="AE292" s="31"/>
      <c r="AT292" s="15" t="s">
        <v>202</v>
      </c>
      <c r="AU292" s="15" t="s">
        <v>96</v>
      </c>
    </row>
    <row r="293" spans="2:51" s="13" customFormat="1" ht="12">
      <c r="B293" s="160"/>
      <c r="C293" s="186"/>
      <c r="D293" s="201" t="s">
        <v>257</v>
      </c>
      <c r="E293" s="203" t="s">
        <v>1</v>
      </c>
      <c r="F293" s="204" t="s">
        <v>93</v>
      </c>
      <c r="G293" s="186"/>
      <c r="H293" s="205">
        <v>1</v>
      </c>
      <c r="I293" s="162"/>
      <c r="J293" s="186"/>
      <c r="L293" s="160"/>
      <c r="M293" s="163"/>
      <c r="N293" s="164"/>
      <c r="O293" s="164"/>
      <c r="P293" s="164"/>
      <c r="Q293" s="164"/>
      <c r="R293" s="164"/>
      <c r="S293" s="164"/>
      <c r="T293" s="165"/>
      <c r="AT293" s="161" t="s">
        <v>257</v>
      </c>
      <c r="AU293" s="161" t="s">
        <v>96</v>
      </c>
      <c r="AV293" s="13" t="s">
        <v>96</v>
      </c>
      <c r="AW293" s="13" t="s">
        <v>40</v>
      </c>
      <c r="AX293" s="13" t="s">
        <v>93</v>
      </c>
      <c r="AY293" s="161" t="s">
        <v>195</v>
      </c>
    </row>
    <row r="294" spans="1:65" s="2" customFormat="1" ht="24.2" customHeight="1">
      <c r="A294" s="31"/>
      <c r="B294" s="148"/>
      <c r="C294" s="206" t="s">
        <v>577</v>
      </c>
      <c r="D294" s="206" t="s">
        <v>327</v>
      </c>
      <c r="E294" s="207" t="s">
        <v>656</v>
      </c>
      <c r="F294" s="208" t="s">
        <v>657</v>
      </c>
      <c r="G294" s="209" t="s">
        <v>658</v>
      </c>
      <c r="H294" s="210">
        <v>1</v>
      </c>
      <c r="I294" s="170"/>
      <c r="J294" s="187">
        <f>ROUND(I294*H294,2)</f>
        <v>0</v>
      </c>
      <c r="K294" s="171"/>
      <c r="L294" s="172"/>
      <c r="M294" s="173" t="s">
        <v>1</v>
      </c>
      <c r="N294" s="174" t="s">
        <v>50</v>
      </c>
      <c r="O294" s="57"/>
      <c r="P294" s="153">
        <f>O294*H294</f>
        <v>0</v>
      </c>
      <c r="Q294" s="153">
        <v>0.0032</v>
      </c>
      <c r="R294" s="153">
        <f>Q294*H294</f>
        <v>0.0032</v>
      </c>
      <c r="S294" s="153">
        <v>0</v>
      </c>
      <c r="T294" s="154">
        <f>S294*H294</f>
        <v>0</v>
      </c>
      <c r="U294" s="31"/>
      <c r="V294" s="31"/>
      <c r="W294" s="31"/>
      <c r="X294" s="31"/>
      <c r="Y294" s="31"/>
      <c r="Z294" s="31"/>
      <c r="AA294" s="31"/>
      <c r="AB294" s="31"/>
      <c r="AC294" s="31"/>
      <c r="AD294" s="31"/>
      <c r="AE294" s="31"/>
      <c r="AR294" s="155" t="s">
        <v>224</v>
      </c>
      <c r="AT294" s="155" t="s">
        <v>327</v>
      </c>
      <c r="AU294" s="155" t="s">
        <v>96</v>
      </c>
      <c r="AY294" s="15" t="s">
        <v>195</v>
      </c>
      <c r="BE294" s="156">
        <f>IF(N294="základní",J294,0)</f>
        <v>0</v>
      </c>
      <c r="BF294" s="156">
        <f>IF(N294="snížená",J294,0)</f>
        <v>0</v>
      </c>
      <c r="BG294" s="156">
        <f>IF(N294="zákl. přenesená",J294,0)</f>
        <v>0</v>
      </c>
      <c r="BH294" s="156">
        <f>IF(N294="sníž. přenesená",J294,0)</f>
        <v>0</v>
      </c>
      <c r="BI294" s="156">
        <f>IF(N294="nulová",J294,0)</f>
        <v>0</v>
      </c>
      <c r="BJ294" s="15" t="s">
        <v>93</v>
      </c>
      <c r="BK294" s="156">
        <f>ROUND(I294*H294,2)</f>
        <v>0</v>
      </c>
      <c r="BL294" s="15" t="s">
        <v>208</v>
      </c>
      <c r="BM294" s="155" t="s">
        <v>659</v>
      </c>
    </row>
    <row r="295" spans="1:47" s="2" customFormat="1" ht="19.5">
      <c r="A295" s="31"/>
      <c r="B295" s="32"/>
      <c r="C295" s="184"/>
      <c r="D295" s="201" t="s">
        <v>202</v>
      </c>
      <c r="E295" s="184"/>
      <c r="F295" s="202" t="s">
        <v>657</v>
      </c>
      <c r="G295" s="184"/>
      <c r="H295" s="184"/>
      <c r="I295" s="157"/>
      <c r="J295" s="184"/>
      <c r="K295" s="31"/>
      <c r="L295" s="32"/>
      <c r="M295" s="158"/>
      <c r="N295" s="159"/>
      <c r="O295" s="57"/>
      <c r="P295" s="57"/>
      <c r="Q295" s="57"/>
      <c r="R295" s="57"/>
      <c r="S295" s="57"/>
      <c r="T295" s="58"/>
      <c r="U295" s="31"/>
      <c r="V295" s="31"/>
      <c r="W295" s="31"/>
      <c r="X295" s="31"/>
      <c r="Y295" s="31"/>
      <c r="Z295" s="31"/>
      <c r="AA295" s="31"/>
      <c r="AB295" s="31"/>
      <c r="AC295" s="31"/>
      <c r="AD295" s="31"/>
      <c r="AE295" s="31"/>
      <c r="AT295" s="15" t="s">
        <v>202</v>
      </c>
      <c r="AU295" s="15" t="s">
        <v>96</v>
      </c>
    </row>
    <row r="296" spans="2:51" s="13" customFormat="1" ht="12">
      <c r="B296" s="160"/>
      <c r="C296" s="186"/>
      <c r="D296" s="201" t="s">
        <v>257</v>
      </c>
      <c r="E296" s="203" t="s">
        <v>1</v>
      </c>
      <c r="F296" s="204" t="s">
        <v>93</v>
      </c>
      <c r="G296" s="186"/>
      <c r="H296" s="205">
        <v>1</v>
      </c>
      <c r="I296" s="162"/>
      <c r="J296" s="186"/>
      <c r="L296" s="160"/>
      <c r="M296" s="163"/>
      <c r="N296" s="164"/>
      <c r="O296" s="164"/>
      <c r="P296" s="164"/>
      <c r="Q296" s="164"/>
      <c r="R296" s="164"/>
      <c r="S296" s="164"/>
      <c r="T296" s="165"/>
      <c r="AT296" s="161" t="s">
        <v>257</v>
      </c>
      <c r="AU296" s="161" t="s">
        <v>96</v>
      </c>
      <c r="AV296" s="13" t="s">
        <v>96</v>
      </c>
      <c r="AW296" s="13" t="s">
        <v>40</v>
      </c>
      <c r="AX296" s="13" t="s">
        <v>93</v>
      </c>
      <c r="AY296" s="161" t="s">
        <v>195</v>
      </c>
    </row>
    <row r="297" spans="1:65" s="2" customFormat="1" ht="33" customHeight="1">
      <c r="A297" s="31"/>
      <c r="B297" s="148"/>
      <c r="C297" s="196" t="s">
        <v>582</v>
      </c>
      <c r="D297" s="196" t="s">
        <v>196</v>
      </c>
      <c r="E297" s="197" t="s">
        <v>856</v>
      </c>
      <c r="F297" s="198" t="s">
        <v>857</v>
      </c>
      <c r="G297" s="199" t="s">
        <v>482</v>
      </c>
      <c r="H297" s="200">
        <v>1</v>
      </c>
      <c r="I297" s="149"/>
      <c r="J297" s="183">
        <f>ROUND(I297*H297,2)</f>
        <v>0</v>
      </c>
      <c r="K297" s="150"/>
      <c r="L297" s="32"/>
      <c r="M297" s="151" t="s">
        <v>1</v>
      </c>
      <c r="N297" s="152" t="s">
        <v>50</v>
      </c>
      <c r="O297" s="57"/>
      <c r="P297" s="153">
        <f>O297*H297</f>
        <v>0</v>
      </c>
      <c r="Q297" s="153">
        <v>0.42116</v>
      </c>
      <c r="R297" s="153">
        <f>Q297*H297</f>
        <v>0.42116</v>
      </c>
      <c r="S297" s="153">
        <v>0</v>
      </c>
      <c r="T297" s="154">
        <f>S297*H297</f>
        <v>0</v>
      </c>
      <c r="U297" s="31"/>
      <c r="V297" s="31"/>
      <c r="W297" s="31"/>
      <c r="X297" s="31"/>
      <c r="Y297" s="31"/>
      <c r="Z297" s="31"/>
      <c r="AA297" s="31"/>
      <c r="AB297" s="31"/>
      <c r="AC297" s="31"/>
      <c r="AD297" s="31"/>
      <c r="AE297" s="31"/>
      <c r="AR297" s="155" t="s">
        <v>208</v>
      </c>
      <c r="AT297" s="155" t="s">
        <v>196</v>
      </c>
      <c r="AU297" s="155" t="s">
        <v>96</v>
      </c>
      <c r="AY297" s="15" t="s">
        <v>195</v>
      </c>
      <c r="BE297" s="156">
        <f>IF(N297="základní",J297,0)</f>
        <v>0</v>
      </c>
      <c r="BF297" s="156">
        <f>IF(N297="snížená",J297,0)</f>
        <v>0</v>
      </c>
      <c r="BG297" s="156">
        <f>IF(N297="zákl. přenesená",J297,0)</f>
        <v>0</v>
      </c>
      <c r="BH297" s="156">
        <f>IF(N297="sníž. přenesená",J297,0)</f>
        <v>0</v>
      </c>
      <c r="BI297" s="156">
        <f>IF(N297="nulová",J297,0)</f>
        <v>0</v>
      </c>
      <c r="BJ297" s="15" t="s">
        <v>93</v>
      </c>
      <c r="BK297" s="156">
        <f>ROUND(I297*H297,2)</f>
        <v>0</v>
      </c>
      <c r="BL297" s="15" t="s">
        <v>208</v>
      </c>
      <c r="BM297" s="155" t="s">
        <v>858</v>
      </c>
    </row>
    <row r="298" spans="1:47" s="2" customFormat="1" ht="29.25">
      <c r="A298" s="31"/>
      <c r="B298" s="32"/>
      <c r="C298" s="184"/>
      <c r="D298" s="201" t="s">
        <v>202</v>
      </c>
      <c r="E298" s="184"/>
      <c r="F298" s="202" t="s">
        <v>859</v>
      </c>
      <c r="G298" s="184"/>
      <c r="H298" s="184"/>
      <c r="I298" s="157"/>
      <c r="J298" s="184"/>
      <c r="K298" s="31"/>
      <c r="L298" s="32"/>
      <c r="M298" s="158"/>
      <c r="N298" s="159"/>
      <c r="O298" s="57"/>
      <c r="P298" s="57"/>
      <c r="Q298" s="57"/>
      <c r="R298" s="57"/>
      <c r="S298" s="57"/>
      <c r="T298" s="58"/>
      <c r="U298" s="31"/>
      <c r="V298" s="31"/>
      <c r="W298" s="31"/>
      <c r="X298" s="31"/>
      <c r="Y298" s="31"/>
      <c r="Z298" s="31"/>
      <c r="AA298" s="31"/>
      <c r="AB298" s="31"/>
      <c r="AC298" s="31"/>
      <c r="AD298" s="31"/>
      <c r="AE298" s="31"/>
      <c r="AT298" s="15" t="s">
        <v>202</v>
      </c>
      <c r="AU298" s="15" t="s">
        <v>96</v>
      </c>
    </row>
    <row r="299" spans="1:65" s="2" customFormat="1" ht="24.2" customHeight="1">
      <c r="A299" s="31"/>
      <c r="B299" s="148"/>
      <c r="C299" s="196" t="s">
        <v>586</v>
      </c>
      <c r="D299" s="196" t="s">
        <v>196</v>
      </c>
      <c r="E299" s="197" t="s">
        <v>669</v>
      </c>
      <c r="F299" s="198" t="s">
        <v>670</v>
      </c>
      <c r="G299" s="199" t="s">
        <v>482</v>
      </c>
      <c r="H299" s="200">
        <v>1</v>
      </c>
      <c r="I299" s="149"/>
      <c r="J299" s="183">
        <f>ROUND(I299*H299,2)</f>
        <v>0</v>
      </c>
      <c r="K299" s="150"/>
      <c r="L299" s="32"/>
      <c r="M299" s="151" t="s">
        <v>1</v>
      </c>
      <c r="N299" s="152" t="s">
        <v>50</v>
      </c>
      <c r="O299" s="57"/>
      <c r="P299" s="153">
        <f>O299*H299</f>
        <v>0</v>
      </c>
      <c r="Q299" s="153">
        <v>0.21734</v>
      </c>
      <c r="R299" s="153">
        <f>Q299*H299</f>
        <v>0.21734</v>
      </c>
      <c r="S299" s="153">
        <v>0</v>
      </c>
      <c r="T299" s="154">
        <f>S299*H299</f>
        <v>0</v>
      </c>
      <c r="U299" s="31"/>
      <c r="V299" s="31"/>
      <c r="W299" s="31"/>
      <c r="X299" s="31"/>
      <c r="Y299" s="31"/>
      <c r="Z299" s="31"/>
      <c r="AA299" s="31"/>
      <c r="AB299" s="31"/>
      <c r="AC299" s="31"/>
      <c r="AD299" s="31"/>
      <c r="AE299" s="31"/>
      <c r="AR299" s="155" t="s">
        <v>208</v>
      </c>
      <c r="AT299" s="155" t="s">
        <v>196</v>
      </c>
      <c r="AU299" s="155" t="s">
        <v>96</v>
      </c>
      <c r="AY299" s="15" t="s">
        <v>195</v>
      </c>
      <c r="BE299" s="156">
        <f>IF(N299="základní",J299,0)</f>
        <v>0</v>
      </c>
      <c r="BF299" s="156">
        <f>IF(N299="snížená",J299,0)</f>
        <v>0</v>
      </c>
      <c r="BG299" s="156">
        <f>IF(N299="zákl. přenesená",J299,0)</f>
        <v>0</v>
      </c>
      <c r="BH299" s="156">
        <f>IF(N299="sníž. přenesená",J299,0)</f>
        <v>0</v>
      </c>
      <c r="BI299" s="156">
        <f>IF(N299="nulová",J299,0)</f>
        <v>0</v>
      </c>
      <c r="BJ299" s="15" t="s">
        <v>93</v>
      </c>
      <c r="BK299" s="156">
        <f>ROUND(I299*H299,2)</f>
        <v>0</v>
      </c>
      <c r="BL299" s="15" t="s">
        <v>208</v>
      </c>
      <c r="BM299" s="155" t="s">
        <v>671</v>
      </c>
    </row>
    <row r="300" spans="1:47" s="2" customFormat="1" ht="19.5">
      <c r="A300" s="31"/>
      <c r="B300" s="32"/>
      <c r="C300" s="184"/>
      <c r="D300" s="201" t="s">
        <v>202</v>
      </c>
      <c r="E300" s="184"/>
      <c r="F300" s="202" t="s">
        <v>672</v>
      </c>
      <c r="G300" s="184"/>
      <c r="H300" s="184"/>
      <c r="I300" s="157"/>
      <c r="J300" s="184"/>
      <c r="K300" s="31"/>
      <c r="L300" s="32"/>
      <c r="M300" s="158"/>
      <c r="N300" s="159"/>
      <c r="O300" s="57"/>
      <c r="P300" s="57"/>
      <c r="Q300" s="57"/>
      <c r="R300" s="57"/>
      <c r="S300" s="57"/>
      <c r="T300" s="58"/>
      <c r="U300" s="31"/>
      <c r="V300" s="31"/>
      <c r="W300" s="31"/>
      <c r="X300" s="31"/>
      <c r="Y300" s="31"/>
      <c r="Z300" s="31"/>
      <c r="AA300" s="31"/>
      <c r="AB300" s="31"/>
      <c r="AC300" s="31"/>
      <c r="AD300" s="31"/>
      <c r="AE300" s="31"/>
      <c r="AT300" s="15" t="s">
        <v>202</v>
      </c>
      <c r="AU300" s="15" t="s">
        <v>96</v>
      </c>
    </row>
    <row r="301" spans="1:65" s="2" customFormat="1" ht="24.2" customHeight="1">
      <c r="A301" s="31"/>
      <c r="B301" s="148"/>
      <c r="C301" s="196" t="s">
        <v>590</v>
      </c>
      <c r="D301" s="196" t="s">
        <v>196</v>
      </c>
      <c r="E301" s="197" t="s">
        <v>674</v>
      </c>
      <c r="F301" s="198" t="s">
        <v>675</v>
      </c>
      <c r="G301" s="199" t="s">
        <v>482</v>
      </c>
      <c r="H301" s="200">
        <v>1</v>
      </c>
      <c r="I301" s="149"/>
      <c r="J301" s="183">
        <f>ROUND(I301*H301,2)</f>
        <v>0</v>
      </c>
      <c r="K301" s="150"/>
      <c r="L301" s="32"/>
      <c r="M301" s="151" t="s">
        <v>1</v>
      </c>
      <c r="N301" s="152" t="s">
        <v>50</v>
      </c>
      <c r="O301" s="57"/>
      <c r="P301" s="153">
        <f>O301*H301</f>
        <v>0</v>
      </c>
      <c r="Q301" s="153">
        <v>0.4208</v>
      </c>
      <c r="R301" s="153">
        <f>Q301*H301</f>
        <v>0.4208</v>
      </c>
      <c r="S301" s="153">
        <v>0</v>
      </c>
      <c r="T301" s="154">
        <f>S301*H301</f>
        <v>0</v>
      </c>
      <c r="U301" s="31"/>
      <c r="V301" s="31"/>
      <c r="W301" s="31"/>
      <c r="X301" s="31"/>
      <c r="Y301" s="31"/>
      <c r="Z301" s="31"/>
      <c r="AA301" s="31"/>
      <c r="AB301" s="31"/>
      <c r="AC301" s="31"/>
      <c r="AD301" s="31"/>
      <c r="AE301" s="31"/>
      <c r="AR301" s="155" t="s">
        <v>208</v>
      </c>
      <c r="AT301" s="155" t="s">
        <v>196</v>
      </c>
      <c r="AU301" s="155" t="s">
        <v>96</v>
      </c>
      <c r="AY301" s="15" t="s">
        <v>195</v>
      </c>
      <c r="BE301" s="156">
        <f>IF(N301="základní",J301,0)</f>
        <v>0</v>
      </c>
      <c r="BF301" s="156">
        <f>IF(N301="snížená",J301,0)</f>
        <v>0</v>
      </c>
      <c r="BG301" s="156">
        <f>IF(N301="zákl. přenesená",J301,0)</f>
        <v>0</v>
      </c>
      <c r="BH301" s="156">
        <f>IF(N301="sníž. přenesená",J301,0)</f>
        <v>0</v>
      </c>
      <c r="BI301" s="156">
        <f>IF(N301="nulová",J301,0)</f>
        <v>0</v>
      </c>
      <c r="BJ301" s="15" t="s">
        <v>93</v>
      </c>
      <c r="BK301" s="156">
        <f>ROUND(I301*H301,2)</f>
        <v>0</v>
      </c>
      <c r="BL301" s="15" t="s">
        <v>208</v>
      </c>
      <c r="BM301" s="155" t="s">
        <v>676</v>
      </c>
    </row>
    <row r="302" spans="1:47" s="2" customFormat="1" ht="19.5">
      <c r="A302" s="31"/>
      <c r="B302" s="32"/>
      <c r="C302" s="184"/>
      <c r="D302" s="201" t="s">
        <v>202</v>
      </c>
      <c r="E302" s="184"/>
      <c r="F302" s="202" t="s">
        <v>677</v>
      </c>
      <c r="G302" s="184"/>
      <c r="H302" s="184"/>
      <c r="I302" s="157"/>
      <c r="J302" s="184"/>
      <c r="K302" s="31"/>
      <c r="L302" s="32"/>
      <c r="M302" s="158"/>
      <c r="N302" s="159"/>
      <c r="O302" s="57"/>
      <c r="P302" s="57"/>
      <c r="Q302" s="57"/>
      <c r="R302" s="57"/>
      <c r="S302" s="57"/>
      <c r="T302" s="58"/>
      <c r="U302" s="31"/>
      <c r="V302" s="31"/>
      <c r="W302" s="31"/>
      <c r="X302" s="31"/>
      <c r="Y302" s="31"/>
      <c r="Z302" s="31"/>
      <c r="AA302" s="31"/>
      <c r="AB302" s="31"/>
      <c r="AC302" s="31"/>
      <c r="AD302" s="31"/>
      <c r="AE302" s="31"/>
      <c r="AT302" s="15" t="s">
        <v>202</v>
      </c>
      <c r="AU302" s="15" t="s">
        <v>96</v>
      </c>
    </row>
    <row r="303" spans="1:65" s="2" customFormat="1" ht="21.75" customHeight="1">
      <c r="A303" s="31"/>
      <c r="B303" s="148"/>
      <c r="C303" s="196" t="s">
        <v>594</v>
      </c>
      <c r="D303" s="196" t="s">
        <v>196</v>
      </c>
      <c r="E303" s="197" t="s">
        <v>679</v>
      </c>
      <c r="F303" s="198" t="s">
        <v>680</v>
      </c>
      <c r="G303" s="199" t="s">
        <v>312</v>
      </c>
      <c r="H303" s="200">
        <v>21</v>
      </c>
      <c r="I303" s="149"/>
      <c r="J303" s="183">
        <f>ROUND(I303*H303,2)</f>
        <v>0</v>
      </c>
      <c r="K303" s="150"/>
      <c r="L303" s="32"/>
      <c r="M303" s="151" t="s">
        <v>1</v>
      </c>
      <c r="N303" s="152" t="s">
        <v>50</v>
      </c>
      <c r="O303" s="57"/>
      <c r="P303" s="153">
        <f>O303*H303</f>
        <v>0</v>
      </c>
      <c r="Q303" s="153">
        <v>0.00013</v>
      </c>
      <c r="R303" s="153">
        <f>Q303*H303</f>
        <v>0.00273</v>
      </c>
      <c r="S303" s="153">
        <v>0</v>
      </c>
      <c r="T303" s="154">
        <f>S303*H303</f>
        <v>0</v>
      </c>
      <c r="U303" s="31"/>
      <c r="V303" s="31"/>
      <c r="W303" s="31"/>
      <c r="X303" s="31"/>
      <c r="Y303" s="31"/>
      <c r="Z303" s="31"/>
      <c r="AA303" s="31"/>
      <c r="AB303" s="31"/>
      <c r="AC303" s="31"/>
      <c r="AD303" s="31"/>
      <c r="AE303" s="31"/>
      <c r="AR303" s="155" t="s">
        <v>208</v>
      </c>
      <c r="AT303" s="155" t="s">
        <v>196</v>
      </c>
      <c r="AU303" s="155" t="s">
        <v>96</v>
      </c>
      <c r="AY303" s="15" t="s">
        <v>195</v>
      </c>
      <c r="BE303" s="156">
        <f>IF(N303="základní",J303,0)</f>
        <v>0</v>
      </c>
      <c r="BF303" s="156">
        <f>IF(N303="snížená",J303,0)</f>
        <v>0</v>
      </c>
      <c r="BG303" s="156">
        <f>IF(N303="zákl. přenesená",J303,0)</f>
        <v>0</v>
      </c>
      <c r="BH303" s="156">
        <f>IF(N303="sníž. přenesená",J303,0)</f>
        <v>0</v>
      </c>
      <c r="BI303" s="156">
        <f>IF(N303="nulová",J303,0)</f>
        <v>0</v>
      </c>
      <c r="BJ303" s="15" t="s">
        <v>93</v>
      </c>
      <c r="BK303" s="156">
        <f>ROUND(I303*H303,2)</f>
        <v>0</v>
      </c>
      <c r="BL303" s="15" t="s">
        <v>208</v>
      </c>
      <c r="BM303" s="155" t="s">
        <v>681</v>
      </c>
    </row>
    <row r="304" spans="1:47" s="2" customFormat="1" ht="12">
      <c r="A304" s="31"/>
      <c r="B304" s="32"/>
      <c r="C304" s="184"/>
      <c r="D304" s="201" t="s">
        <v>202</v>
      </c>
      <c r="E304" s="184"/>
      <c r="F304" s="202" t="s">
        <v>682</v>
      </c>
      <c r="G304" s="184"/>
      <c r="H304" s="184"/>
      <c r="I304" s="157"/>
      <c r="J304" s="184"/>
      <c r="K304" s="31"/>
      <c r="L304" s="32"/>
      <c r="M304" s="158"/>
      <c r="N304" s="159"/>
      <c r="O304" s="57"/>
      <c r="P304" s="57"/>
      <c r="Q304" s="57"/>
      <c r="R304" s="57"/>
      <c r="S304" s="57"/>
      <c r="T304" s="58"/>
      <c r="U304" s="31"/>
      <c r="V304" s="31"/>
      <c r="W304" s="31"/>
      <c r="X304" s="31"/>
      <c r="Y304" s="31"/>
      <c r="Z304" s="31"/>
      <c r="AA304" s="31"/>
      <c r="AB304" s="31"/>
      <c r="AC304" s="31"/>
      <c r="AD304" s="31"/>
      <c r="AE304" s="31"/>
      <c r="AT304" s="15" t="s">
        <v>202</v>
      </c>
      <c r="AU304" s="15" t="s">
        <v>96</v>
      </c>
    </row>
    <row r="305" spans="2:51" s="13" customFormat="1" ht="12">
      <c r="B305" s="160"/>
      <c r="C305" s="186"/>
      <c r="D305" s="201" t="s">
        <v>257</v>
      </c>
      <c r="E305" s="203" t="s">
        <v>1</v>
      </c>
      <c r="F305" s="204" t="s">
        <v>7</v>
      </c>
      <c r="G305" s="186"/>
      <c r="H305" s="205">
        <v>21</v>
      </c>
      <c r="I305" s="162"/>
      <c r="J305" s="186"/>
      <c r="L305" s="160"/>
      <c r="M305" s="163"/>
      <c r="N305" s="164"/>
      <c r="O305" s="164"/>
      <c r="P305" s="164"/>
      <c r="Q305" s="164"/>
      <c r="R305" s="164"/>
      <c r="S305" s="164"/>
      <c r="T305" s="165"/>
      <c r="AT305" s="161" t="s">
        <v>257</v>
      </c>
      <c r="AU305" s="161" t="s">
        <v>96</v>
      </c>
      <c r="AV305" s="13" t="s">
        <v>96</v>
      </c>
      <c r="AW305" s="13" t="s">
        <v>40</v>
      </c>
      <c r="AX305" s="13" t="s">
        <v>93</v>
      </c>
      <c r="AY305" s="161" t="s">
        <v>195</v>
      </c>
    </row>
    <row r="306" spans="2:63" s="12" customFormat="1" ht="22.9" customHeight="1">
      <c r="B306" s="135"/>
      <c r="C306" s="192"/>
      <c r="D306" s="193" t="s">
        <v>84</v>
      </c>
      <c r="E306" s="195" t="s">
        <v>229</v>
      </c>
      <c r="F306" s="195" t="s">
        <v>683</v>
      </c>
      <c r="G306" s="192"/>
      <c r="H306" s="192"/>
      <c r="I306" s="138"/>
      <c r="J306" s="185">
        <f>BK306</f>
        <v>0</v>
      </c>
      <c r="L306" s="135"/>
      <c r="M306" s="140"/>
      <c r="N306" s="141"/>
      <c r="O306" s="141"/>
      <c r="P306" s="142">
        <f>P307+SUM(P308:P319)</f>
        <v>0</v>
      </c>
      <c r="Q306" s="141"/>
      <c r="R306" s="142">
        <f>R307+SUM(R308:R319)</f>
        <v>0.004200000000000001</v>
      </c>
      <c r="S306" s="141"/>
      <c r="T306" s="143">
        <f>T307+SUM(T308:T319)</f>
        <v>0.066</v>
      </c>
      <c r="AR306" s="136" t="s">
        <v>93</v>
      </c>
      <c r="AT306" s="144" t="s">
        <v>84</v>
      </c>
      <c r="AU306" s="144" t="s">
        <v>93</v>
      </c>
      <c r="AY306" s="136" t="s">
        <v>195</v>
      </c>
      <c r="BK306" s="145">
        <f>BK307+SUM(BK308:BK319)</f>
        <v>0</v>
      </c>
    </row>
    <row r="307" spans="1:65" s="2" customFormat="1" ht="24.2" customHeight="1">
      <c r="A307" s="31"/>
      <c r="B307" s="148"/>
      <c r="C307" s="196" t="s">
        <v>599</v>
      </c>
      <c r="D307" s="196" t="s">
        <v>196</v>
      </c>
      <c r="E307" s="197" t="s">
        <v>685</v>
      </c>
      <c r="F307" s="198" t="s">
        <v>686</v>
      </c>
      <c r="G307" s="199" t="s">
        <v>312</v>
      </c>
      <c r="H307" s="200">
        <v>42</v>
      </c>
      <c r="I307" s="149"/>
      <c r="J307" s="183">
        <f>ROUND(I307*H307,2)</f>
        <v>0</v>
      </c>
      <c r="K307" s="150"/>
      <c r="L307" s="32"/>
      <c r="M307" s="151" t="s">
        <v>1</v>
      </c>
      <c r="N307" s="152" t="s">
        <v>50</v>
      </c>
      <c r="O307" s="57"/>
      <c r="P307" s="153">
        <f>O307*H307</f>
        <v>0</v>
      </c>
      <c r="Q307" s="153">
        <v>0.0001</v>
      </c>
      <c r="R307" s="153">
        <f>Q307*H307</f>
        <v>0.004200000000000001</v>
      </c>
      <c r="S307" s="153">
        <v>0</v>
      </c>
      <c r="T307" s="154">
        <f>S307*H307</f>
        <v>0</v>
      </c>
      <c r="U307" s="31"/>
      <c r="V307" s="31"/>
      <c r="W307" s="31"/>
      <c r="X307" s="31"/>
      <c r="Y307" s="31"/>
      <c r="Z307" s="31"/>
      <c r="AA307" s="31"/>
      <c r="AB307" s="31"/>
      <c r="AC307" s="31"/>
      <c r="AD307" s="31"/>
      <c r="AE307" s="31"/>
      <c r="AR307" s="155" t="s">
        <v>208</v>
      </c>
      <c r="AT307" s="155" t="s">
        <v>196</v>
      </c>
      <c r="AU307" s="155" t="s">
        <v>96</v>
      </c>
      <c r="AY307" s="15" t="s">
        <v>195</v>
      </c>
      <c r="BE307" s="156">
        <f>IF(N307="základní",J307,0)</f>
        <v>0</v>
      </c>
      <c r="BF307" s="156">
        <f>IF(N307="snížená",J307,0)</f>
        <v>0</v>
      </c>
      <c r="BG307" s="156">
        <f>IF(N307="zákl. přenesená",J307,0)</f>
        <v>0</v>
      </c>
      <c r="BH307" s="156">
        <f>IF(N307="sníž. přenesená",J307,0)</f>
        <v>0</v>
      </c>
      <c r="BI307" s="156">
        <f>IF(N307="nulová",J307,0)</f>
        <v>0</v>
      </c>
      <c r="BJ307" s="15" t="s">
        <v>93</v>
      </c>
      <c r="BK307" s="156">
        <f>ROUND(I307*H307,2)</f>
        <v>0</v>
      </c>
      <c r="BL307" s="15" t="s">
        <v>208</v>
      </c>
      <c r="BM307" s="155" t="s">
        <v>687</v>
      </c>
    </row>
    <row r="308" spans="1:47" s="2" customFormat="1" ht="19.5">
      <c r="A308" s="31"/>
      <c r="B308" s="32"/>
      <c r="C308" s="184"/>
      <c r="D308" s="201" t="s">
        <v>202</v>
      </c>
      <c r="E308" s="184"/>
      <c r="F308" s="202" t="s">
        <v>688</v>
      </c>
      <c r="G308" s="184"/>
      <c r="H308" s="184"/>
      <c r="I308" s="157"/>
      <c r="J308" s="184"/>
      <c r="K308" s="31"/>
      <c r="L308" s="32"/>
      <c r="M308" s="158"/>
      <c r="N308" s="159"/>
      <c r="O308" s="57"/>
      <c r="P308" s="57"/>
      <c r="Q308" s="57"/>
      <c r="R308" s="57"/>
      <c r="S308" s="57"/>
      <c r="T308" s="58"/>
      <c r="U308" s="31"/>
      <c r="V308" s="31"/>
      <c r="W308" s="31"/>
      <c r="X308" s="31"/>
      <c r="Y308" s="31"/>
      <c r="Z308" s="31"/>
      <c r="AA308" s="31"/>
      <c r="AB308" s="31"/>
      <c r="AC308" s="31"/>
      <c r="AD308" s="31"/>
      <c r="AE308" s="31"/>
      <c r="AT308" s="15" t="s">
        <v>202</v>
      </c>
      <c r="AU308" s="15" t="s">
        <v>96</v>
      </c>
    </row>
    <row r="309" spans="2:51" s="13" customFormat="1" ht="12">
      <c r="B309" s="160"/>
      <c r="C309" s="186"/>
      <c r="D309" s="201" t="s">
        <v>257</v>
      </c>
      <c r="E309" s="203" t="s">
        <v>1</v>
      </c>
      <c r="F309" s="204" t="s">
        <v>971</v>
      </c>
      <c r="G309" s="186"/>
      <c r="H309" s="205">
        <v>42</v>
      </c>
      <c r="I309" s="162"/>
      <c r="J309" s="186"/>
      <c r="L309" s="160"/>
      <c r="M309" s="163"/>
      <c r="N309" s="164"/>
      <c r="O309" s="164"/>
      <c r="P309" s="164"/>
      <c r="Q309" s="164"/>
      <c r="R309" s="164"/>
      <c r="S309" s="164"/>
      <c r="T309" s="165"/>
      <c r="AT309" s="161" t="s">
        <v>257</v>
      </c>
      <c r="AU309" s="161" t="s">
        <v>96</v>
      </c>
      <c r="AV309" s="13" t="s">
        <v>96</v>
      </c>
      <c r="AW309" s="13" t="s">
        <v>40</v>
      </c>
      <c r="AX309" s="13" t="s">
        <v>93</v>
      </c>
      <c r="AY309" s="161" t="s">
        <v>195</v>
      </c>
    </row>
    <row r="310" spans="1:65" s="2" customFormat="1" ht="24.2" customHeight="1">
      <c r="A310" s="31"/>
      <c r="B310" s="148"/>
      <c r="C310" s="196" t="s">
        <v>603</v>
      </c>
      <c r="D310" s="196" t="s">
        <v>196</v>
      </c>
      <c r="E310" s="197" t="s">
        <v>691</v>
      </c>
      <c r="F310" s="198" t="s">
        <v>692</v>
      </c>
      <c r="G310" s="199" t="s">
        <v>312</v>
      </c>
      <c r="H310" s="200">
        <v>42</v>
      </c>
      <c r="I310" s="149"/>
      <c r="J310" s="183">
        <f>ROUND(I310*H310,2)</f>
        <v>0</v>
      </c>
      <c r="K310" s="150"/>
      <c r="L310" s="32"/>
      <c r="M310" s="151" t="s">
        <v>1</v>
      </c>
      <c r="N310" s="152" t="s">
        <v>50</v>
      </c>
      <c r="O310" s="57"/>
      <c r="P310" s="153">
        <f>O310*H310</f>
        <v>0</v>
      </c>
      <c r="Q310" s="153">
        <v>0</v>
      </c>
      <c r="R310" s="153">
        <f>Q310*H310</f>
        <v>0</v>
      </c>
      <c r="S310" s="153">
        <v>0</v>
      </c>
      <c r="T310" s="154">
        <f>S310*H310</f>
        <v>0</v>
      </c>
      <c r="U310" s="31"/>
      <c r="V310" s="31"/>
      <c r="W310" s="31"/>
      <c r="X310" s="31"/>
      <c r="Y310" s="31"/>
      <c r="Z310" s="31"/>
      <c r="AA310" s="31"/>
      <c r="AB310" s="31"/>
      <c r="AC310" s="31"/>
      <c r="AD310" s="31"/>
      <c r="AE310" s="31"/>
      <c r="AR310" s="155" t="s">
        <v>208</v>
      </c>
      <c r="AT310" s="155" t="s">
        <v>196</v>
      </c>
      <c r="AU310" s="155" t="s">
        <v>96</v>
      </c>
      <c r="AY310" s="15" t="s">
        <v>195</v>
      </c>
      <c r="BE310" s="156">
        <f>IF(N310="základní",J310,0)</f>
        <v>0</v>
      </c>
      <c r="BF310" s="156">
        <f>IF(N310="snížená",J310,0)</f>
        <v>0</v>
      </c>
      <c r="BG310" s="156">
        <f>IF(N310="zákl. přenesená",J310,0)</f>
        <v>0</v>
      </c>
      <c r="BH310" s="156">
        <f>IF(N310="sníž. přenesená",J310,0)</f>
        <v>0</v>
      </c>
      <c r="BI310" s="156">
        <f>IF(N310="nulová",J310,0)</f>
        <v>0</v>
      </c>
      <c r="BJ310" s="15" t="s">
        <v>93</v>
      </c>
      <c r="BK310" s="156">
        <f>ROUND(I310*H310,2)</f>
        <v>0</v>
      </c>
      <c r="BL310" s="15" t="s">
        <v>208</v>
      </c>
      <c r="BM310" s="155" t="s">
        <v>693</v>
      </c>
    </row>
    <row r="311" spans="1:47" s="2" customFormat="1" ht="19.5">
      <c r="A311" s="31"/>
      <c r="B311" s="32"/>
      <c r="C311" s="184"/>
      <c r="D311" s="201" t="s">
        <v>202</v>
      </c>
      <c r="E311" s="184"/>
      <c r="F311" s="202" t="s">
        <v>694</v>
      </c>
      <c r="G311" s="184"/>
      <c r="H311" s="184"/>
      <c r="I311" s="157"/>
      <c r="J311" s="184"/>
      <c r="K311" s="31"/>
      <c r="L311" s="32"/>
      <c r="M311" s="158"/>
      <c r="N311" s="159"/>
      <c r="O311" s="57"/>
      <c r="P311" s="57"/>
      <c r="Q311" s="57"/>
      <c r="R311" s="57"/>
      <c r="S311" s="57"/>
      <c r="T311" s="58"/>
      <c r="U311" s="31"/>
      <c r="V311" s="31"/>
      <c r="W311" s="31"/>
      <c r="X311" s="31"/>
      <c r="Y311" s="31"/>
      <c r="Z311" s="31"/>
      <c r="AA311" s="31"/>
      <c r="AB311" s="31"/>
      <c r="AC311" s="31"/>
      <c r="AD311" s="31"/>
      <c r="AE311" s="31"/>
      <c r="AT311" s="15" t="s">
        <v>202</v>
      </c>
      <c r="AU311" s="15" t="s">
        <v>96</v>
      </c>
    </row>
    <row r="312" spans="2:51" s="13" customFormat="1" ht="12">
      <c r="B312" s="160"/>
      <c r="C312" s="186"/>
      <c r="D312" s="201" t="s">
        <v>257</v>
      </c>
      <c r="E312" s="203" t="s">
        <v>1</v>
      </c>
      <c r="F312" s="204" t="s">
        <v>971</v>
      </c>
      <c r="G312" s="186"/>
      <c r="H312" s="205">
        <v>42</v>
      </c>
      <c r="I312" s="162"/>
      <c r="J312" s="186"/>
      <c r="L312" s="160"/>
      <c r="M312" s="163"/>
      <c r="N312" s="164"/>
      <c r="O312" s="164"/>
      <c r="P312" s="164"/>
      <c r="Q312" s="164"/>
      <c r="R312" s="164"/>
      <c r="S312" s="164"/>
      <c r="T312" s="165"/>
      <c r="AT312" s="161" t="s">
        <v>257</v>
      </c>
      <c r="AU312" s="161" t="s">
        <v>96</v>
      </c>
      <c r="AV312" s="13" t="s">
        <v>96</v>
      </c>
      <c r="AW312" s="13" t="s">
        <v>40</v>
      </c>
      <c r="AX312" s="13" t="s">
        <v>93</v>
      </c>
      <c r="AY312" s="161" t="s">
        <v>195</v>
      </c>
    </row>
    <row r="313" spans="1:65" s="2" customFormat="1" ht="16.5" customHeight="1">
      <c r="A313" s="31"/>
      <c r="B313" s="148"/>
      <c r="C313" s="196" t="s">
        <v>607</v>
      </c>
      <c r="D313" s="196" t="s">
        <v>196</v>
      </c>
      <c r="E313" s="197" t="s">
        <v>696</v>
      </c>
      <c r="F313" s="198" t="s">
        <v>697</v>
      </c>
      <c r="G313" s="199" t="s">
        <v>312</v>
      </c>
      <c r="H313" s="200">
        <v>4.4</v>
      </c>
      <c r="I313" s="149"/>
      <c r="J313" s="183">
        <f>ROUND(I313*H313,2)</f>
        <v>0</v>
      </c>
      <c r="K313" s="150"/>
      <c r="L313" s="32"/>
      <c r="M313" s="151" t="s">
        <v>1</v>
      </c>
      <c r="N313" s="152" t="s">
        <v>50</v>
      </c>
      <c r="O313" s="57"/>
      <c r="P313" s="153">
        <f>O313*H313</f>
        <v>0</v>
      </c>
      <c r="Q313" s="153">
        <v>0</v>
      </c>
      <c r="R313" s="153">
        <f>Q313*H313</f>
        <v>0</v>
      </c>
      <c r="S313" s="153">
        <v>0</v>
      </c>
      <c r="T313" s="154">
        <f>S313*H313</f>
        <v>0</v>
      </c>
      <c r="U313" s="31"/>
      <c r="V313" s="31"/>
      <c r="W313" s="31"/>
      <c r="X313" s="31"/>
      <c r="Y313" s="31"/>
      <c r="Z313" s="31"/>
      <c r="AA313" s="31"/>
      <c r="AB313" s="31"/>
      <c r="AC313" s="31"/>
      <c r="AD313" s="31"/>
      <c r="AE313" s="31"/>
      <c r="AR313" s="155" t="s">
        <v>208</v>
      </c>
      <c r="AT313" s="155" t="s">
        <v>196</v>
      </c>
      <c r="AU313" s="155" t="s">
        <v>96</v>
      </c>
      <c r="AY313" s="15" t="s">
        <v>195</v>
      </c>
      <c r="BE313" s="156">
        <f>IF(N313="základní",J313,0)</f>
        <v>0</v>
      </c>
      <c r="BF313" s="156">
        <f>IF(N313="snížená",J313,0)</f>
        <v>0</v>
      </c>
      <c r="BG313" s="156">
        <f>IF(N313="zákl. přenesená",J313,0)</f>
        <v>0</v>
      </c>
      <c r="BH313" s="156">
        <f>IF(N313="sníž. přenesená",J313,0)</f>
        <v>0</v>
      </c>
      <c r="BI313" s="156">
        <f>IF(N313="nulová",J313,0)</f>
        <v>0</v>
      </c>
      <c r="BJ313" s="15" t="s">
        <v>93</v>
      </c>
      <c r="BK313" s="156">
        <f>ROUND(I313*H313,2)</f>
        <v>0</v>
      </c>
      <c r="BL313" s="15" t="s">
        <v>208</v>
      </c>
      <c r="BM313" s="155" t="s">
        <v>698</v>
      </c>
    </row>
    <row r="314" spans="1:47" s="2" customFormat="1" ht="19.5">
      <c r="A314" s="31"/>
      <c r="B314" s="32"/>
      <c r="C314" s="184"/>
      <c r="D314" s="201" t="s">
        <v>202</v>
      </c>
      <c r="E314" s="184"/>
      <c r="F314" s="202" t="s">
        <v>699</v>
      </c>
      <c r="G314" s="184"/>
      <c r="H314" s="184"/>
      <c r="I314" s="157"/>
      <c r="J314" s="184"/>
      <c r="K314" s="31"/>
      <c r="L314" s="32"/>
      <c r="M314" s="158"/>
      <c r="N314" s="159"/>
      <c r="O314" s="57"/>
      <c r="P314" s="57"/>
      <c r="Q314" s="57"/>
      <c r="R314" s="57"/>
      <c r="S314" s="57"/>
      <c r="T314" s="58"/>
      <c r="U314" s="31"/>
      <c r="V314" s="31"/>
      <c r="W314" s="31"/>
      <c r="X314" s="31"/>
      <c r="Y314" s="31"/>
      <c r="Z314" s="31"/>
      <c r="AA314" s="31"/>
      <c r="AB314" s="31"/>
      <c r="AC314" s="31"/>
      <c r="AD314" s="31"/>
      <c r="AE314" s="31"/>
      <c r="AT314" s="15" t="s">
        <v>202</v>
      </c>
      <c r="AU314" s="15" t="s">
        <v>96</v>
      </c>
    </row>
    <row r="315" spans="2:51" s="13" customFormat="1" ht="12">
      <c r="B315" s="160"/>
      <c r="C315" s="186"/>
      <c r="D315" s="201" t="s">
        <v>257</v>
      </c>
      <c r="E315" s="203" t="s">
        <v>1</v>
      </c>
      <c r="F315" s="204" t="s">
        <v>1038</v>
      </c>
      <c r="G315" s="186"/>
      <c r="H315" s="205">
        <v>4.4</v>
      </c>
      <c r="I315" s="162"/>
      <c r="J315" s="186"/>
      <c r="L315" s="160"/>
      <c r="M315" s="163"/>
      <c r="N315" s="164"/>
      <c r="O315" s="164"/>
      <c r="P315" s="164"/>
      <c r="Q315" s="164"/>
      <c r="R315" s="164"/>
      <c r="S315" s="164"/>
      <c r="T315" s="165"/>
      <c r="AT315" s="161" t="s">
        <v>257</v>
      </c>
      <c r="AU315" s="161" t="s">
        <v>96</v>
      </c>
      <c r="AV315" s="13" t="s">
        <v>96</v>
      </c>
      <c r="AW315" s="13" t="s">
        <v>40</v>
      </c>
      <c r="AX315" s="13" t="s">
        <v>93</v>
      </c>
      <c r="AY315" s="161" t="s">
        <v>195</v>
      </c>
    </row>
    <row r="316" spans="1:65" s="2" customFormat="1" ht="16.5" customHeight="1">
      <c r="A316" s="31"/>
      <c r="B316" s="148"/>
      <c r="C316" s="196" t="s">
        <v>611</v>
      </c>
      <c r="D316" s="196" t="s">
        <v>196</v>
      </c>
      <c r="E316" s="197" t="s">
        <v>701</v>
      </c>
      <c r="F316" s="198" t="s">
        <v>702</v>
      </c>
      <c r="G316" s="199" t="s">
        <v>296</v>
      </c>
      <c r="H316" s="200">
        <v>6.6</v>
      </c>
      <c r="I316" s="149"/>
      <c r="J316" s="183">
        <f>ROUND(I316*H316,2)</f>
        <v>0</v>
      </c>
      <c r="K316" s="150"/>
      <c r="L316" s="32"/>
      <c r="M316" s="151" t="s">
        <v>1</v>
      </c>
      <c r="N316" s="152" t="s">
        <v>50</v>
      </c>
      <c r="O316" s="57"/>
      <c r="P316" s="153">
        <f>O316*H316</f>
        <v>0</v>
      </c>
      <c r="Q316" s="153">
        <v>0</v>
      </c>
      <c r="R316" s="153">
        <f>Q316*H316</f>
        <v>0</v>
      </c>
      <c r="S316" s="153">
        <v>0.01</v>
      </c>
      <c r="T316" s="154">
        <f>S316*H316</f>
        <v>0.066</v>
      </c>
      <c r="U316" s="31"/>
      <c r="V316" s="31"/>
      <c r="W316" s="31"/>
      <c r="X316" s="31"/>
      <c r="Y316" s="31"/>
      <c r="Z316" s="31"/>
      <c r="AA316" s="31"/>
      <c r="AB316" s="31"/>
      <c r="AC316" s="31"/>
      <c r="AD316" s="31"/>
      <c r="AE316" s="31"/>
      <c r="AR316" s="155" t="s">
        <v>208</v>
      </c>
      <c r="AT316" s="155" t="s">
        <v>196</v>
      </c>
      <c r="AU316" s="155" t="s">
        <v>96</v>
      </c>
      <c r="AY316" s="15" t="s">
        <v>195</v>
      </c>
      <c r="BE316" s="156">
        <f>IF(N316="základní",J316,0)</f>
        <v>0</v>
      </c>
      <c r="BF316" s="156">
        <f>IF(N316="snížená",J316,0)</f>
        <v>0</v>
      </c>
      <c r="BG316" s="156">
        <f>IF(N316="zákl. přenesená",J316,0)</f>
        <v>0</v>
      </c>
      <c r="BH316" s="156">
        <f>IF(N316="sníž. přenesená",J316,0)</f>
        <v>0</v>
      </c>
      <c r="BI316" s="156">
        <f>IF(N316="nulová",J316,0)</f>
        <v>0</v>
      </c>
      <c r="BJ316" s="15" t="s">
        <v>93</v>
      </c>
      <c r="BK316" s="156">
        <f>ROUND(I316*H316,2)</f>
        <v>0</v>
      </c>
      <c r="BL316" s="15" t="s">
        <v>208</v>
      </c>
      <c r="BM316" s="155" t="s">
        <v>703</v>
      </c>
    </row>
    <row r="317" spans="1:47" s="2" customFormat="1" ht="19.5">
      <c r="A317" s="31"/>
      <c r="B317" s="32"/>
      <c r="C317" s="184"/>
      <c r="D317" s="201" t="s">
        <v>202</v>
      </c>
      <c r="E317" s="184"/>
      <c r="F317" s="202" t="s">
        <v>704</v>
      </c>
      <c r="G317" s="184"/>
      <c r="H317" s="184"/>
      <c r="I317" s="157"/>
      <c r="J317" s="184"/>
      <c r="K317" s="31"/>
      <c r="L317" s="32"/>
      <c r="M317" s="158"/>
      <c r="N317" s="159"/>
      <c r="O317" s="57"/>
      <c r="P317" s="57"/>
      <c r="Q317" s="57"/>
      <c r="R317" s="57"/>
      <c r="S317" s="57"/>
      <c r="T317" s="58"/>
      <c r="U317" s="31"/>
      <c r="V317" s="31"/>
      <c r="W317" s="31"/>
      <c r="X317" s="31"/>
      <c r="Y317" s="31"/>
      <c r="Z317" s="31"/>
      <c r="AA317" s="31"/>
      <c r="AB317" s="31"/>
      <c r="AC317" s="31"/>
      <c r="AD317" s="31"/>
      <c r="AE317" s="31"/>
      <c r="AT317" s="15" t="s">
        <v>202</v>
      </c>
      <c r="AU317" s="15" t="s">
        <v>96</v>
      </c>
    </row>
    <row r="318" spans="2:51" s="13" customFormat="1" ht="12">
      <c r="B318" s="160"/>
      <c r="C318" s="186"/>
      <c r="D318" s="201" t="s">
        <v>257</v>
      </c>
      <c r="E318" s="203" t="s">
        <v>1</v>
      </c>
      <c r="F318" s="204" t="s">
        <v>1047</v>
      </c>
      <c r="G318" s="186"/>
      <c r="H318" s="205">
        <v>6.6</v>
      </c>
      <c r="I318" s="162"/>
      <c r="J318" s="186"/>
      <c r="L318" s="160"/>
      <c r="M318" s="163"/>
      <c r="N318" s="164"/>
      <c r="O318" s="164"/>
      <c r="P318" s="164"/>
      <c r="Q318" s="164"/>
      <c r="R318" s="164"/>
      <c r="S318" s="164"/>
      <c r="T318" s="165"/>
      <c r="AT318" s="161" t="s">
        <v>257</v>
      </c>
      <c r="AU318" s="161" t="s">
        <v>96</v>
      </c>
      <c r="AV318" s="13" t="s">
        <v>96</v>
      </c>
      <c r="AW318" s="13" t="s">
        <v>40</v>
      </c>
      <c r="AX318" s="13" t="s">
        <v>93</v>
      </c>
      <c r="AY318" s="161" t="s">
        <v>195</v>
      </c>
    </row>
    <row r="319" spans="2:63" s="12" customFormat="1" ht="20.85" customHeight="1">
      <c r="B319" s="135"/>
      <c r="C319" s="192"/>
      <c r="D319" s="193" t="s">
        <v>84</v>
      </c>
      <c r="E319" s="195" t="s">
        <v>706</v>
      </c>
      <c r="F319" s="195" t="s">
        <v>707</v>
      </c>
      <c r="G319" s="192"/>
      <c r="H319" s="192"/>
      <c r="I319" s="138"/>
      <c r="J319" s="185">
        <f>BK319</f>
        <v>0</v>
      </c>
      <c r="L319" s="135"/>
      <c r="M319" s="140"/>
      <c r="N319" s="141"/>
      <c r="O319" s="141"/>
      <c r="P319" s="142">
        <f>SUM(P320:P341)</f>
        <v>0</v>
      </c>
      <c r="Q319" s="141"/>
      <c r="R319" s="142">
        <f>SUM(R320:R341)</f>
        <v>0</v>
      </c>
      <c r="S319" s="141"/>
      <c r="T319" s="143">
        <f>SUM(T320:T341)</f>
        <v>0</v>
      </c>
      <c r="AR319" s="136" t="s">
        <v>93</v>
      </c>
      <c r="AT319" s="144" t="s">
        <v>84</v>
      </c>
      <c r="AU319" s="144" t="s">
        <v>96</v>
      </c>
      <c r="AY319" s="136" t="s">
        <v>195</v>
      </c>
      <c r="BK319" s="145">
        <f>SUM(BK320:BK341)</f>
        <v>0</v>
      </c>
    </row>
    <row r="320" spans="1:65" s="2" customFormat="1" ht="21.75" customHeight="1">
      <c r="A320" s="31"/>
      <c r="B320" s="148"/>
      <c r="C320" s="196" t="s">
        <v>615</v>
      </c>
      <c r="D320" s="196" t="s">
        <v>196</v>
      </c>
      <c r="E320" s="197" t="s">
        <v>709</v>
      </c>
      <c r="F320" s="198" t="s">
        <v>710</v>
      </c>
      <c r="G320" s="199" t="s">
        <v>312</v>
      </c>
      <c r="H320" s="200">
        <v>4.4</v>
      </c>
      <c r="I320" s="149"/>
      <c r="J320" s="183">
        <f>ROUND(I320*H320,2)</f>
        <v>0</v>
      </c>
      <c r="K320" s="150"/>
      <c r="L320" s="32"/>
      <c r="M320" s="151" t="s">
        <v>1</v>
      </c>
      <c r="N320" s="152" t="s">
        <v>50</v>
      </c>
      <c r="O320" s="57"/>
      <c r="P320" s="153">
        <f>O320*H320</f>
        <v>0</v>
      </c>
      <c r="Q320" s="153">
        <v>0</v>
      </c>
      <c r="R320" s="153">
        <f>Q320*H320</f>
        <v>0</v>
      </c>
      <c r="S320" s="153">
        <v>0</v>
      </c>
      <c r="T320" s="154">
        <f>S320*H320</f>
        <v>0</v>
      </c>
      <c r="U320" s="31"/>
      <c r="V320" s="31"/>
      <c r="W320" s="31"/>
      <c r="X320" s="31"/>
      <c r="Y320" s="31"/>
      <c r="Z320" s="31"/>
      <c r="AA320" s="31"/>
      <c r="AB320" s="31"/>
      <c r="AC320" s="31"/>
      <c r="AD320" s="31"/>
      <c r="AE320" s="31"/>
      <c r="AR320" s="155" t="s">
        <v>208</v>
      </c>
      <c r="AT320" s="155" t="s">
        <v>196</v>
      </c>
      <c r="AU320" s="155" t="s">
        <v>150</v>
      </c>
      <c r="AY320" s="15" t="s">
        <v>195</v>
      </c>
      <c r="BE320" s="156">
        <f>IF(N320="základní",J320,0)</f>
        <v>0</v>
      </c>
      <c r="BF320" s="156">
        <f>IF(N320="snížená",J320,0)</f>
        <v>0</v>
      </c>
      <c r="BG320" s="156">
        <f>IF(N320="zákl. přenesená",J320,0)</f>
        <v>0</v>
      </c>
      <c r="BH320" s="156">
        <f>IF(N320="sníž. přenesená",J320,0)</f>
        <v>0</v>
      </c>
      <c r="BI320" s="156">
        <f>IF(N320="nulová",J320,0)</f>
        <v>0</v>
      </c>
      <c r="BJ320" s="15" t="s">
        <v>93</v>
      </c>
      <c r="BK320" s="156">
        <f>ROUND(I320*H320,2)</f>
        <v>0</v>
      </c>
      <c r="BL320" s="15" t="s">
        <v>208</v>
      </c>
      <c r="BM320" s="155" t="s">
        <v>711</v>
      </c>
    </row>
    <row r="321" spans="1:47" s="2" customFormat="1" ht="19.5">
      <c r="A321" s="31"/>
      <c r="B321" s="32"/>
      <c r="C321" s="184"/>
      <c r="D321" s="201" t="s">
        <v>202</v>
      </c>
      <c r="E321" s="184"/>
      <c r="F321" s="202" t="s">
        <v>712</v>
      </c>
      <c r="G321" s="184"/>
      <c r="H321" s="184"/>
      <c r="I321" s="157"/>
      <c r="J321" s="184"/>
      <c r="K321" s="31"/>
      <c r="L321" s="32"/>
      <c r="M321" s="158"/>
      <c r="N321" s="159"/>
      <c r="O321" s="57"/>
      <c r="P321" s="57"/>
      <c r="Q321" s="57"/>
      <c r="R321" s="57"/>
      <c r="S321" s="57"/>
      <c r="T321" s="58"/>
      <c r="U321" s="31"/>
      <c r="V321" s="31"/>
      <c r="W321" s="31"/>
      <c r="X321" s="31"/>
      <c r="Y321" s="31"/>
      <c r="Z321" s="31"/>
      <c r="AA321" s="31"/>
      <c r="AB321" s="31"/>
      <c r="AC321" s="31"/>
      <c r="AD321" s="31"/>
      <c r="AE321" s="31"/>
      <c r="AT321" s="15" t="s">
        <v>202</v>
      </c>
      <c r="AU321" s="15" t="s">
        <v>150</v>
      </c>
    </row>
    <row r="322" spans="2:51" s="13" customFormat="1" ht="12">
      <c r="B322" s="160"/>
      <c r="C322" s="186"/>
      <c r="D322" s="201" t="s">
        <v>257</v>
      </c>
      <c r="E322" s="203" t="s">
        <v>1</v>
      </c>
      <c r="F322" s="204" t="s">
        <v>1038</v>
      </c>
      <c r="G322" s="186"/>
      <c r="H322" s="205">
        <v>4.4</v>
      </c>
      <c r="I322" s="162"/>
      <c r="J322" s="186"/>
      <c r="L322" s="160"/>
      <c r="M322" s="163"/>
      <c r="N322" s="164"/>
      <c r="O322" s="164"/>
      <c r="P322" s="164"/>
      <c r="Q322" s="164"/>
      <c r="R322" s="164"/>
      <c r="S322" s="164"/>
      <c r="T322" s="165"/>
      <c r="AT322" s="161" t="s">
        <v>257</v>
      </c>
      <c r="AU322" s="161" t="s">
        <v>150</v>
      </c>
      <c r="AV322" s="13" t="s">
        <v>96</v>
      </c>
      <c r="AW322" s="13" t="s">
        <v>40</v>
      </c>
      <c r="AX322" s="13" t="s">
        <v>93</v>
      </c>
      <c r="AY322" s="161" t="s">
        <v>195</v>
      </c>
    </row>
    <row r="323" spans="1:65" s="2" customFormat="1" ht="24.2" customHeight="1">
      <c r="A323" s="31"/>
      <c r="B323" s="148"/>
      <c r="C323" s="196" t="s">
        <v>619</v>
      </c>
      <c r="D323" s="196" t="s">
        <v>196</v>
      </c>
      <c r="E323" s="197" t="s">
        <v>714</v>
      </c>
      <c r="F323" s="198" t="s">
        <v>715</v>
      </c>
      <c r="G323" s="199" t="s">
        <v>330</v>
      </c>
      <c r="H323" s="200">
        <v>13.59</v>
      </c>
      <c r="I323" s="149"/>
      <c r="J323" s="183">
        <f>ROUND(I323*H323,2)</f>
        <v>0</v>
      </c>
      <c r="K323" s="150"/>
      <c r="L323" s="32"/>
      <c r="M323" s="151" t="s">
        <v>1</v>
      </c>
      <c r="N323" s="152" t="s">
        <v>50</v>
      </c>
      <c r="O323" s="57"/>
      <c r="P323" s="153">
        <f>O323*H323</f>
        <v>0</v>
      </c>
      <c r="Q323" s="153">
        <v>0</v>
      </c>
      <c r="R323" s="153">
        <f>Q323*H323</f>
        <v>0</v>
      </c>
      <c r="S323" s="153">
        <v>0</v>
      </c>
      <c r="T323" s="154">
        <f>S323*H323</f>
        <v>0</v>
      </c>
      <c r="U323" s="31"/>
      <c r="V323" s="31"/>
      <c r="W323" s="31"/>
      <c r="X323" s="31"/>
      <c r="Y323" s="31"/>
      <c r="Z323" s="31"/>
      <c r="AA323" s="31"/>
      <c r="AB323" s="31"/>
      <c r="AC323" s="31"/>
      <c r="AD323" s="31"/>
      <c r="AE323" s="31"/>
      <c r="AR323" s="155" t="s">
        <v>208</v>
      </c>
      <c r="AT323" s="155" t="s">
        <v>196</v>
      </c>
      <c r="AU323" s="155" t="s">
        <v>150</v>
      </c>
      <c r="AY323" s="15" t="s">
        <v>195</v>
      </c>
      <c r="BE323" s="156">
        <f>IF(N323="základní",J323,0)</f>
        <v>0</v>
      </c>
      <c r="BF323" s="156">
        <f>IF(N323="snížená",J323,0)</f>
        <v>0</v>
      </c>
      <c r="BG323" s="156">
        <f>IF(N323="zákl. přenesená",J323,0)</f>
        <v>0</v>
      </c>
      <c r="BH323" s="156">
        <f>IF(N323="sníž. přenesená",J323,0)</f>
        <v>0</v>
      </c>
      <c r="BI323" s="156">
        <f>IF(N323="nulová",J323,0)</f>
        <v>0</v>
      </c>
      <c r="BJ323" s="15" t="s">
        <v>93</v>
      </c>
      <c r="BK323" s="156">
        <f>ROUND(I323*H323,2)</f>
        <v>0</v>
      </c>
      <c r="BL323" s="15" t="s">
        <v>208</v>
      </c>
      <c r="BM323" s="155" t="s">
        <v>716</v>
      </c>
    </row>
    <row r="324" spans="1:47" s="2" customFormat="1" ht="19.5">
      <c r="A324" s="31"/>
      <c r="B324" s="32"/>
      <c r="C324" s="184"/>
      <c r="D324" s="201" t="s">
        <v>202</v>
      </c>
      <c r="E324" s="184"/>
      <c r="F324" s="202" t="s">
        <v>717</v>
      </c>
      <c r="G324" s="184"/>
      <c r="H324" s="184"/>
      <c r="I324" s="157"/>
      <c r="J324" s="184"/>
      <c r="K324" s="31"/>
      <c r="L324" s="32"/>
      <c r="M324" s="158"/>
      <c r="N324" s="159"/>
      <c r="O324" s="57"/>
      <c r="P324" s="57"/>
      <c r="Q324" s="57"/>
      <c r="R324" s="57"/>
      <c r="S324" s="57"/>
      <c r="T324" s="58"/>
      <c r="U324" s="31"/>
      <c r="V324" s="31"/>
      <c r="W324" s="31"/>
      <c r="X324" s="31"/>
      <c r="Y324" s="31"/>
      <c r="Z324" s="31"/>
      <c r="AA324" s="31"/>
      <c r="AB324" s="31"/>
      <c r="AC324" s="31"/>
      <c r="AD324" s="31"/>
      <c r="AE324" s="31"/>
      <c r="AT324" s="15" t="s">
        <v>202</v>
      </c>
      <c r="AU324" s="15" t="s">
        <v>150</v>
      </c>
    </row>
    <row r="325" spans="2:51" s="13" customFormat="1" ht="12">
      <c r="B325" s="160"/>
      <c r="C325" s="186"/>
      <c r="D325" s="201" t="s">
        <v>257</v>
      </c>
      <c r="E325" s="203" t="s">
        <v>1</v>
      </c>
      <c r="F325" s="204" t="s">
        <v>1048</v>
      </c>
      <c r="G325" s="186"/>
      <c r="H325" s="205">
        <v>0.99</v>
      </c>
      <c r="I325" s="162"/>
      <c r="J325" s="186"/>
      <c r="L325" s="160"/>
      <c r="M325" s="163"/>
      <c r="N325" s="164"/>
      <c r="O325" s="164"/>
      <c r="P325" s="164"/>
      <c r="Q325" s="164"/>
      <c r="R325" s="164"/>
      <c r="S325" s="164"/>
      <c r="T325" s="165"/>
      <c r="AT325" s="161" t="s">
        <v>257</v>
      </c>
      <c r="AU325" s="161" t="s">
        <v>150</v>
      </c>
      <c r="AV325" s="13" t="s">
        <v>96</v>
      </c>
      <c r="AW325" s="13" t="s">
        <v>40</v>
      </c>
      <c r="AX325" s="13" t="s">
        <v>85</v>
      </c>
      <c r="AY325" s="161" t="s">
        <v>195</v>
      </c>
    </row>
    <row r="326" spans="2:51" s="13" customFormat="1" ht="12">
      <c r="B326" s="160"/>
      <c r="C326" s="186"/>
      <c r="D326" s="201" t="s">
        <v>257</v>
      </c>
      <c r="E326" s="203" t="s">
        <v>1</v>
      </c>
      <c r="F326" s="204" t="s">
        <v>972</v>
      </c>
      <c r="G326" s="186"/>
      <c r="H326" s="205">
        <v>12.6</v>
      </c>
      <c r="I326" s="162"/>
      <c r="J326" s="186"/>
      <c r="L326" s="160"/>
      <c r="M326" s="163"/>
      <c r="N326" s="164"/>
      <c r="O326" s="164"/>
      <c r="P326" s="164"/>
      <c r="Q326" s="164"/>
      <c r="R326" s="164"/>
      <c r="S326" s="164"/>
      <c r="T326" s="165"/>
      <c r="AT326" s="161" t="s">
        <v>257</v>
      </c>
      <c r="AU326" s="161" t="s">
        <v>150</v>
      </c>
      <c r="AV326" s="13" t="s">
        <v>96</v>
      </c>
      <c r="AW326" s="13" t="s">
        <v>40</v>
      </c>
      <c r="AX326" s="13" t="s">
        <v>85</v>
      </c>
      <c r="AY326" s="161" t="s">
        <v>195</v>
      </c>
    </row>
    <row r="327" spans="1:65" s="2" customFormat="1" ht="24.2" customHeight="1">
      <c r="A327" s="31"/>
      <c r="B327" s="148"/>
      <c r="C327" s="196" t="s">
        <v>623</v>
      </c>
      <c r="D327" s="196" t="s">
        <v>196</v>
      </c>
      <c r="E327" s="197" t="s">
        <v>721</v>
      </c>
      <c r="F327" s="198" t="s">
        <v>722</v>
      </c>
      <c r="G327" s="199" t="s">
        <v>330</v>
      </c>
      <c r="H327" s="200">
        <v>231.03</v>
      </c>
      <c r="I327" s="149"/>
      <c r="J327" s="183">
        <f>ROUND(I327*H327,2)</f>
        <v>0</v>
      </c>
      <c r="K327" s="150"/>
      <c r="L327" s="32"/>
      <c r="M327" s="151" t="s">
        <v>1</v>
      </c>
      <c r="N327" s="152" t="s">
        <v>50</v>
      </c>
      <c r="O327" s="57"/>
      <c r="P327" s="153">
        <f>O327*H327</f>
        <v>0</v>
      </c>
      <c r="Q327" s="153">
        <v>0</v>
      </c>
      <c r="R327" s="153">
        <f>Q327*H327</f>
        <v>0</v>
      </c>
      <c r="S327" s="153">
        <v>0</v>
      </c>
      <c r="T327" s="154">
        <f>S327*H327</f>
        <v>0</v>
      </c>
      <c r="U327" s="31"/>
      <c r="V327" s="31"/>
      <c r="W327" s="31"/>
      <c r="X327" s="31"/>
      <c r="Y327" s="31"/>
      <c r="Z327" s="31"/>
      <c r="AA327" s="31"/>
      <c r="AB327" s="31"/>
      <c r="AC327" s="31"/>
      <c r="AD327" s="31"/>
      <c r="AE327" s="31"/>
      <c r="AR327" s="155" t="s">
        <v>208</v>
      </c>
      <c r="AT327" s="155" t="s">
        <v>196</v>
      </c>
      <c r="AU327" s="155" t="s">
        <v>150</v>
      </c>
      <c r="AY327" s="15" t="s">
        <v>195</v>
      </c>
      <c r="BE327" s="156">
        <f>IF(N327="základní",J327,0)</f>
        <v>0</v>
      </c>
      <c r="BF327" s="156">
        <f>IF(N327="snížená",J327,0)</f>
        <v>0</v>
      </c>
      <c r="BG327" s="156">
        <f>IF(N327="zákl. přenesená",J327,0)</f>
        <v>0</v>
      </c>
      <c r="BH327" s="156">
        <f>IF(N327="sníž. přenesená",J327,0)</f>
        <v>0</v>
      </c>
      <c r="BI327" s="156">
        <f>IF(N327="nulová",J327,0)</f>
        <v>0</v>
      </c>
      <c r="BJ327" s="15" t="s">
        <v>93</v>
      </c>
      <c r="BK327" s="156">
        <f>ROUND(I327*H327,2)</f>
        <v>0</v>
      </c>
      <c r="BL327" s="15" t="s">
        <v>208</v>
      </c>
      <c r="BM327" s="155" t="s">
        <v>723</v>
      </c>
    </row>
    <row r="328" spans="1:47" s="2" customFormat="1" ht="19.5">
      <c r="A328" s="31"/>
      <c r="B328" s="32"/>
      <c r="C328" s="184"/>
      <c r="D328" s="201" t="s">
        <v>202</v>
      </c>
      <c r="E328" s="184"/>
      <c r="F328" s="202" t="s">
        <v>722</v>
      </c>
      <c r="G328" s="184"/>
      <c r="H328" s="184"/>
      <c r="I328" s="157"/>
      <c r="J328" s="184"/>
      <c r="K328" s="31"/>
      <c r="L328" s="32"/>
      <c r="M328" s="158"/>
      <c r="N328" s="159"/>
      <c r="O328" s="57"/>
      <c r="P328" s="57"/>
      <c r="Q328" s="57"/>
      <c r="R328" s="57"/>
      <c r="S328" s="57"/>
      <c r="T328" s="58"/>
      <c r="U328" s="31"/>
      <c r="V328" s="31"/>
      <c r="W328" s="31"/>
      <c r="X328" s="31"/>
      <c r="Y328" s="31"/>
      <c r="Z328" s="31"/>
      <c r="AA328" s="31"/>
      <c r="AB328" s="31"/>
      <c r="AC328" s="31"/>
      <c r="AD328" s="31"/>
      <c r="AE328" s="31"/>
      <c r="AT328" s="15" t="s">
        <v>202</v>
      </c>
      <c r="AU328" s="15" t="s">
        <v>150</v>
      </c>
    </row>
    <row r="329" spans="2:51" s="13" customFormat="1" ht="12">
      <c r="B329" s="160"/>
      <c r="C329" s="186"/>
      <c r="D329" s="201" t="s">
        <v>257</v>
      </c>
      <c r="E329" s="203" t="s">
        <v>1</v>
      </c>
      <c r="F329" s="204" t="s">
        <v>1049</v>
      </c>
      <c r="G329" s="186"/>
      <c r="H329" s="205">
        <v>16.83</v>
      </c>
      <c r="I329" s="162"/>
      <c r="J329" s="186"/>
      <c r="L329" s="160"/>
      <c r="M329" s="163"/>
      <c r="N329" s="164"/>
      <c r="O329" s="164"/>
      <c r="P329" s="164"/>
      <c r="Q329" s="164"/>
      <c r="R329" s="164"/>
      <c r="S329" s="164"/>
      <c r="T329" s="165"/>
      <c r="AT329" s="161" t="s">
        <v>257</v>
      </c>
      <c r="AU329" s="161" t="s">
        <v>150</v>
      </c>
      <c r="AV329" s="13" t="s">
        <v>96</v>
      </c>
      <c r="AW329" s="13" t="s">
        <v>40</v>
      </c>
      <c r="AX329" s="13" t="s">
        <v>85</v>
      </c>
      <c r="AY329" s="161" t="s">
        <v>195</v>
      </c>
    </row>
    <row r="330" spans="2:51" s="13" customFormat="1" ht="12">
      <c r="B330" s="160"/>
      <c r="C330" s="186"/>
      <c r="D330" s="201" t="s">
        <v>257</v>
      </c>
      <c r="E330" s="203" t="s">
        <v>1</v>
      </c>
      <c r="F330" s="204" t="s">
        <v>973</v>
      </c>
      <c r="G330" s="186"/>
      <c r="H330" s="205">
        <v>214.2</v>
      </c>
      <c r="I330" s="162"/>
      <c r="J330" s="186"/>
      <c r="L330" s="160"/>
      <c r="M330" s="163"/>
      <c r="N330" s="164"/>
      <c r="O330" s="164"/>
      <c r="P330" s="164"/>
      <c r="Q330" s="164"/>
      <c r="R330" s="164"/>
      <c r="S330" s="164"/>
      <c r="T330" s="165"/>
      <c r="AT330" s="161" t="s">
        <v>257</v>
      </c>
      <c r="AU330" s="161" t="s">
        <v>150</v>
      </c>
      <c r="AV330" s="13" t="s">
        <v>96</v>
      </c>
      <c r="AW330" s="13" t="s">
        <v>40</v>
      </c>
      <c r="AX330" s="13" t="s">
        <v>85</v>
      </c>
      <c r="AY330" s="161" t="s">
        <v>195</v>
      </c>
    </row>
    <row r="331" spans="1:65" s="2" customFormat="1" ht="24.2" customHeight="1">
      <c r="A331" s="31"/>
      <c r="B331" s="148"/>
      <c r="C331" s="196" t="s">
        <v>627</v>
      </c>
      <c r="D331" s="196" t="s">
        <v>196</v>
      </c>
      <c r="E331" s="197" t="s">
        <v>726</v>
      </c>
      <c r="F331" s="198" t="s">
        <v>727</v>
      </c>
      <c r="G331" s="199" t="s">
        <v>330</v>
      </c>
      <c r="H331" s="200">
        <v>13.59</v>
      </c>
      <c r="I331" s="149"/>
      <c r="J331" s="183">
        <f>ROUND(I331*H331,2)</f>
        <v>0</v>
      </c>
      <c r="K331" s="150"/>
      <c r="L331" s="32"/>
      <c r="M331" s="151" t="s">
        <v>1</v>
      </c>
      <c r="N331" s="152" t="s">
        <v>50</v>
      </c>
      <c r="O331" s="57"/>
      <c r="P331" s="153">
        <f>O331*H331</f>
        <v>0</v>
      </c>
      <c r="Q331" s="153">
        <v>0</v>
      </c>
      <c r="R331" s="153">
        <f>Q331*H331</f>
        <v>0</v>
      </c>
      <c r="S331" s="153">
        <v>0</v>
      </c>
      <c r="T331" s="154">
        <f>S331*H331</f>
        <v>0</v>
      </c>
      <c r="U331" s="31"/>
      <c r="V331" s="31"/>
      <c r="W331" s="31"/>
      <c r="X331" s="31"/>
      <c r="Y331" s="31"/>
      <c r="Z331" s="31"/>
      <c r="AA331" s="31"/>
      <c r="AB331" s="31"/>
      <c r="AC331" s="31"/>
      <c r="AD331" s="31"/>
      <c r="AE331" s="31"/>
      <c r="AR331" s="155" t="s">
        <v>208</v>
      </c>
      <c r="AT331" s="155" t="s">
        <v>196</v>
      </c>
      <c r="AU331" s="155" t="s">
        <v>150</v>
      </c>
      <c r="AY331" s="15" t="s">
        <v>195</v>
      </c>
      <c r="BE331" s="156">
        <f>IF(N331="základní",J331,0)</f>
        <v>0</v>
      </c>
      <c r="BF331" s="156">
        <f>IF(N331="snížená",J331,0)</f>
        <v>0</v>
      </c>
      <c r="BG331" s="156">
        <f>IF(N331="zákl. přenesená",J331,0)</f>
        <v>0</v>
      </c>
      <c r="BH331" s="156">
        <f>IF(N331="sníž. přenesená",J331,0)</f>
        <v>0</v>
      </c>
      <c r="BI331" s="156">
        <f>IF(N331="nulová",J331,0)</f>
        <v>0</v>
      </c>
      <c r="BJ331" s="15" t="s">
        <v>93</v>
      </c>
      <c r="BK331" s="156">
        <f>ROUND(I331*H331,2)</f>
        <v>0</v>
      </c>
      <c r="BL331" s="15" t="s">
        <v>208</v>
      </c>
      <c r="BM331" s="155" t="s">
        <v>728</v>
      </c>
    </row>
    <row r="332" spans="1:47" s="2" customFormat="1" ht="19.5">
      <c r="A332" s="31"/>
      <c r="B332" s="32"/>
      <c r="C332" s="184"/>
      <c r="D332" s="201" t="s">
        <v>202</v>
      </c>
      <c r="E332" s="184"/>
      <c r="F332" s="202" t="s">
        <v>729</v>
      </c>
      <c r="G332" s="184"/>
      <c r="H332" s="184"/>
      <c r="I332" s="157"/>
      <c r="J332" s="184"/>
      <c r="K332" s="31"/>
      <c r="L332" s="32"/>
      <c r="M332" s="158"/>
      <c r="N332" s="159"/>
      <c r="O332" s="57"/>
      <c r="P332" s="57"/>
      <c r="Q332" s="57"/>
      <c r="R332" s="57"/>
      <c r="S332" s="57"/>
      <c r="T332" s="58"/>
      <c r="U332" s="31"/>
      <c r="V332" s="31"/>
      <c r="W332" s="31"/>
      <c r="X332" s="31"/>
      <c r="Y332" s="31"/>
      <c r="Z332" s="31"/>
      <c r="AA332" s="31"/>
      <c r="AB332" s="31"/>
      <c r="AC332" s="31"/>
      <c r="AD332" s="31"/>
      <c r="AE332" s="31"/>
      <c r="AT332" s="15" t="s">
        <v>202</v>
      </c>
      <c r="AU332" s="15" t="s">
        <v>150</v>
      </c>
    </row>
    <row r="333" spans="2:51" s="13" customFormat="1" ht="12">
      <c r="B333" s="160"/>
      <c r="C333" s="186"/>
      <c r="D333" s="201" t="s">
        <v>257</v>
      </c>
      <c r="E333" s="203" t="s">
        <v>1</v>
      </c>
      <c r="F333" s="204" t="s">
        <v>1048</v>
      </c>
      <c r="G333" s="186"/>
      <c r="H333" s="205">
        <v>0.99</v>
      </c>
      <c r="I333" s="162"/>
      <c r="J333" s="186"/>
      <c r="L333" s="160"/>
      <c r="M333" s="163"/>
      <c r="N333" s="164"/>
      <c r="O333" s="164"/>
      <c r="P333" s="164"/>
      <c r="Q333" s="164"/>
      <c r="R333" s="164"/>
      <c r="S333" s="164"/>
      <c r="T333" s="165"/>
      <c r="AT333" s="161" t="s">
        <v>257</v>
      </c>
      <c r="AU333" s="161" t="s">
        <v>150</v>
      </c>
      <c r="AV333" s="13" t="s">
        <v>96</v>
      </c>
      <c r="AW333" s="13" t="s">
        <v>40</v>
      </c>
      <c r="AX333" s="13" t="s">
        <v>85</v>
      </c>
      <c r="AY333" s="161" t="s">
        <v>195</v>
      </c>
    </row>
    <row r="334" spans="2:51" s="13" customFormat="1" ht="12">
      <c r="B334" s="160"/>
      <c r="C334" s="186"/>
      <c r="D334" s="201" t="s">
        <v>257</v>
      </c>
      <c r="E334" s="203" t="s">
        <v>1</v>
      </c>
      <c r="F334" s="204" t="s">
        <v>972</v>
      </c>
      <c r="G334" s="186"/>
      <c r="H334" s="205">
        <v>12.6</v>
      </c>
      <c r="I334" s="162"/>
      <c r="J334" s="186"/>
      <c r="L334" s="160"/>
      <c r="M334" s="163"/>
      <c r="N334" s="164"/>
      <c r="O334" s="164"/>
      <c r="P334" s="164"/>
      <c r="Q334" s="164"/>
      <c r="R334" s="164"/>
      <c r="S334" s="164"/>
      <c r="T334" s="165"/>
      <c r="AT334" s="161" t="s">
        <v>257</v>
      </c>
      <c r="AU334" s="161" t="s">
        <v>150</v>
      </c>
      <c r="AV334" s="13" t="s">
        <v>96</v>
      </c>
      <c r="AW334" s="13" t="s">
        <v>40</v>
      </c>
      <c r="AX334" s="13" t="s">
        <v>85</v>
      </c>
      <c r="AY334" s="161" t="s">
        <v>195</v>
      </c>
    </row>
    <row r="335" spans="1:65" s="2" customFormat="1" ht="33" customHeight="1">
      <c r="A335" s="31"/>
      <c r="B335" s="148"/>
      <c r="C335" s="196" t="s">
        <v>631</v>
      </c>
      <c r="D335" s="196" t="s">
        <v>196</v>
      </c>
      <c r="E335" s="197" t="s">
        <v>731</v>
      </c>
      <c r="F335" s="198" t="s">
        <v>732</v>
      </c>
      <c r="G335" s="199" t="s">
        <v>330</v>
      </c>
      <c r="H335" s="200">
        <v>13.59</v>
      </c>
      <c r="I335" s="149"/>
      <c r="J335" s="183">
        <f>ROUND(I335*H335,2)</f>
        <v>0</v>
      </c>
      <c r="K335" s="150"/>
      <c r="L335" s="32"/>
      <c r="M335" s="151" t="s">
        <v>1</v>
      </c>
      <c r="N335" s="152" t="s">
        <v>50</v>
      </c>
      <c r="O335" s="57"/>
      <c r="P335" s="153">
        <f>O335*H335</f>
        <v>0</v>
      </c>
      <c r="Q335" s="153">
        <v>0</v>
      </c>
      <c r="R335" s="153">
        <f>Q335*H335</f>
        <v>0</v>
      </c>
      <c r="S335" s="153">
        <v>0</v>
      </c>
      <c r="T335" s="154">
        <f>S335*H335</f>
        <v>0</v>
      </c>
      <c r="U335" s="31"/>
      <c r="V335" s="31"/>
      <c r="W335" s="31"/>
      <c r="X335" s="31"/>
      <c r="Y335" s="31"/>
      <c r="Z335" s="31"/>
      <c r="AA335" s="31"/>
      <c r="AB335" s="31"/>
      <c r="AC335" s="31"/>
      <c r="AD335" s="31"/>
      <c r="AE335" s="31"/>
      <c r="AR335" s="155" t="s">
        <v>208</v>
      </c>
      <c r="AT335" s="155" t="s">
        <v>196</v>
      </c>
      <c r="AU335" s="155" t="s">
        <v>150</v>
      </c>
      <c r="AY335" s="15" t="s">
        <v>195</v>
      </c>
      <c r="BE335" s="156">
        <f>IF(N335="základní",J335,0)</f>
        <v>0</v>
      </c>
      <c r="BF335" s="156">
        <f>IF(N335="snížená",J335,0)</f>
        <v>0</v>
      </c>
      <c r="BG335" s="156">
        <f>IF(N335="zákl. přenesená",J335,0)</f>
        <v>0</v>
      </c>
      <c r="BH335" s="156">
        <f>IF(N335="sníž. přenesená",J335,0)</f>
        <v>0</v>
      </c>
      <c r="BI335" s="156">
        <f>IF(N335="nulová",J335,0)</f>
        <v>0</v>
      </c>
      <c r="BJ335" s="15" t="s">
        <v>93</v>
      </c>
      <c r="BK335" s="156">
        <f>ROUND(I335*H335,2)</f>
        <v>0</v>
      </c>
      <c r="BL335" s="15" t="s">
        <v>208</v>
      </c>
      <c r="BM335" s="155" t="s">
        <v>733</v>
      </c>
    </row>
    <row r="336" spans="1:47" s="2" customFormat="1" ht="29.25">
      <c r="A336" s="31"/>
      <c r="B336" s="32"/>
      <c r="C336" s="184"/>
      <c r="D336" s="201" t="s">
        <v>202</v>
      </c>
      <c r="E336" s="184"/>
      <c r="F336" s="202" t="s">
        <v>734</v>
      </c>
      <c r="G336" s="184"/>
      <c r="H336" s="184"/>
      <c r="I336" s="157"/>
      <c r="J336" s="184"/>
      <c r="K336" s="31"/>
      <c r="L336" s="32"/>
      <c r="M336" s="158"/>
      <c r="N336" s="159"/>
      <c r="O336" s="57"/>
      <c r="P336" s="57"/>
      <c r="Q336" s="57"/>
      <c r="R336" s="57"/>
      <c r="S336" s="57"/>
      <c r="T336" s="58"/>
      <c r="U336" s="31"/>
      <c r="V336" s="31"/>
      <c r="W336" s="31"/>
      <c r="X336" s="31"/>
      <c r="Y336" s="31"/>
      <c r="Z336" s="31"/>
      <c r="AA336" s="31"/>
      <c r="AB336" s="31"/>
      <c r="AC336" s="31"/>
      <c r="AD336" s="31"/>
      <c r="AE336" s="31"/>
      <c r="AT336" s="15" t="s">
        <v>202</v>
      </c>
      <c r="AU336" s="15" t="s">
        <v>150</v>
      </c>
    </row>
    <row r="337" spans="2:51" s="13" customFormat="1" ht="12">
      <c r="B337" s="160"/>
      <c r="C337" s="186"/>
      <c r="D337" s="201" t="s">
        <v>257</v>
      </c>
      <c r="E337" s="203" t="s">
        <v>1</v>
      </c>
      <c r="F337" s="204" t="s">
        <v>1048</v>
      </c>
      <c r="G337" s="186"/>
      <c r="H337" s="205">
        <v>0.99</v>
      </c>
      <c r="I337" s="162"/>
      <c r="J337" s="186"/>
      <c r="L337" s="160"/>
      <c r="M337" s="163"/>
      <c r="N337" s="164"/>
      <c r="O337" s="164"/>
      <c r="P337" s="164"/>
      <c r="Q337" s="164"/>
      <c r="R337" s="164"/>
      <c r="S337" s="164"/>
      <c r="T337" s="165"/>
      <c r="AT337" s="161" t="s">
        <v>257</v>
      </c>
      <c r="AU337" s="161" t="s">
        <v>150</v>
      </c>
      <c r="AV337" s="13" t="s">
        <v>96</v>
      </c>
      <c r="AW337" s="13" t="s">
        <v>40</v>
      </c>
      <c r="AX337" s="13" t="s">
        <v>85</v>
      </c>
      <c r="AY337" s="161" t="s">
        <v>195</v>
      </c>
    </row>
    <row r="338" spans="2:51" s="13" customFormat="1" ht="12">
      <c r="B338" s="160"/>
      <c r="C338" s="186"/>
      <c r="D338" s="201" t="s">
        <v>257</v>
      </c>
      <c r="E338" s="203" t="s">
        <v>1</v>
      </c>
      <c r="F338" s="204" t="s">
        <v>972</v>
      </c>
      <c r="G338" s="186"/>
      <c r="H338" s="205">
        <v>12.6</v>
      </c>
      <c r="I338" s="162"/>
      <c r="J338" s="186"/>
      <c r="L338" s="160"/>
      <c r="M338" s="163"/>
      <c r="N338" s="164"/>
      <c r="O338" s="164"/>
      <c r="P338" s="164"/>
      <c r="Q338" s="164"/>
      <c r="R338" s="164"/>
      <c r="S338" s="164"/>
      <c r="T338" s="165"/>
      <c r="AT338" s="161" t="s">
        <v>257</v>
      </c>
      <c r="AU338" s="161" t="s">
        <v>150</v>
      </c>
      <c r="AV338" s="13" t="s">
        <v>96</v>
      </c>
      <c r="AW338" s="13" t="s">
        <v>40</v>
      </c>
      <c r="AX338" s="13" t="s">
        <v>85</v>
      </c>
      <c r="AY338" s="161" t="s">
        <v>195</v>
      </c>
    </row>
    <row r="339" spans="1:65" s="2" customFormat="1" ht="24.2" customHeight="1">
      <c r="A339" s="31"/>
      <c r="B339" s="148"/>
      <c r="C339" s="196" t="s">
        <v>635</v>
      </c>
      <c r="D339" s="196" t="s">
        <v>196</v>
      </c>
      <c r="E339" s="197" t="s">
        <v>742</v>
      </c>
      <c r="F339" s="198" t="s">
        <v>743</v>
      </c>
      <c r="G339" s="199" t="s">
        <v>330</v>
      </c>
      <c r="H339" s="200">
        <v>1.3</v>
      </c>
      <c r="I339" s="149"/>
      <c r="J339" s="183">
        <f>ROUND(I339*H339,2)</f>
        <v>0</v>
      </c>
      <c r="K339" s="150"/>
      <c r="L339" s="32"/>
      <c r="M339" s="151" t="s">
        <v>1</v>
      </c>
      <c r="N339" s="152" t="s">
        <v>50</v>
      </c>
      <c r="O339" s="57"/>
      <c r="P339" s="153">
        <f>O339*H339</f>
        <v>0</v>
      </c>
      <c r="Q339" s="153">
        <v>0</v>
      </c>
      <c r="R339" s="153">
        <f>Q339*H339</f>
        <v>0</v>
      </c>
      <c r="S339" s="153">
        <v>0</v>
      </c>
      <c r="T339" s="154">
        <f>S339*H339</f>
        <v>0</v>
      </c>
      <c r="U339" s="31"/>
      <c r="V339" s="31"/>
      <c r="W339" s="31"/>
      <c r="X339" s="31"/>
      <c r="Y339" s="31"/>
      <c r="Z339" s="31"/>
      <c r="AA339" s="31"/>
      <c r="AB339" s="31"/>
      <c r="AC339" s="31"/>
      <c r="AD339" s="31"/>
      <c r="AE339" s="31"/>
      <c r="AR339" s="155" t="s">
        <v>208</v>
      </c>
      <c r="AT339" s="155" t="s">
        <v>196</v>
      </c>
      <c r="AU339" s="155" t="s">
        <v>150</v>
      </c>
      <c r="AY339" s="15" t="s">
        <v>195</v>
      </c>
      <c r="BE339" s="156">
        <f>IF(N339="základní",J339,0)</f>
        <v>0</v>
      </c>
      <c r="BF339" s="156">
        <f>IF(N339="snížená",J339,0)</f>
        <v>0</v>
      </c>
      <c r="BG339" s="156">
        <f>IF(N339="zákl. přenesená",J339,0)</f>
        <v>0</v>
      </c>
      <c r="BH339" s="156">
        <f>IF(N339="sníž. přenesená",J339,0)</f>
        <v>0</v>
      </c>
      <c r="BI339" s="156">
        <f>IF(N339="nulová",J339,0)</f>
        <v>0</v>
      </c>
      <c r="BJ339" s="15" t="s">
        <v>93</v>
      </c>
      <c r="BK339" s="156">
        <f>ROUND(I339*H339,2)</f>
        <v>0</v>
      </c>
      <c r="BL339" s="15" t="s">
        <v>208</v>
      </c>
      <c r="BM339" s="155" t="s">
        <v>744</v>
      </c>
    </row>
    <row r="340" spans="1:47" s="2" customFormat="1" ht="29.25">
      <c r="A340" s="31"/>
      <c r="B340" s="32"/>
      <c r="C340" s="184"/>
      <c r="D340" s="201" t="s">
        <v>202</v>
      </c>
      <c r="E340" s="184"/>
      <c r="F340" s="202" t="s">
        <v>745</v>
      </c>
      <c r="G340" s="184"/>
      <c r="H340" s="184"/>
      <c r="I340" s="157"/>
      <c r="J340" s="184"/>
      <c r="K340" s="31"/>
      <c r="L340" s="32"/>
      <c r="M340" s="158"/>
      <c r="N340" s="159"/>
      <c r="O340" s="57"/>
      <c r="P340" s="57"/>
      <c r="Q340" s="57"/>
      <c r="R340" s="57"/>
      <c r="S340" s="57"/>
      <c r="T340" s="58"/>
      <c r="U340" s="31"/>
      <c r="V340" s="31"/>
      <c r="W340" s="31"/>
      <c r="X340" s="31"/>
      <c r="Y340" s="31"/>
      <c r="Z340" s="31"/>
      <c r="AA340" s="31"/>
      <c r="AB340" s="31"/>
      <c r="AC340" s="31"/>
      <c r="AD340" s="31"/>
      <c r="AE340" s="31"/>
      <c r="AT340" s="15" t="s">
        <v>202</v>
      </c>
      <c r="AU340" s="15" t="s">
        <v>150</v>
      </c>
    </row>
    <row r="341" spans="2:51" s="13" customFormat="1" ht="12">
      <c r="B341" s="160"/>
      <c r="C341" s="186"/>
      <c r="D341" s="201" t="s">
        <v>257</v>
      </c>
      <c r="E341" s="203" t="s">
        <v>1</v>
      </c>
      <c r="F341" s="204" t="s">
        <v>933</v>
      </c>
      <c r="G341" s="186"/>
      <c r="H341" s="205">
        <v>1.3</v>
      </c>
      <c r="I341" s="162"/>
      <c r="J341" s="186"/>
      <c r="L341" s="160"/>
      <c r="M341" s="163"/>
      <c r="N341" s="164"/>
      <c r="O341" s="164"/>
      <c r="P341" s="164"/>
      <c r="Q341" s="164"/>
      <c r="R341" s="164"/>
      <c r="S341" s="164"/>
      <c r="T341" s="165"/>
      <c r="AT341" s="161" t="s">
        <v>257</v>
      </c>
      <c r="AU341" s="161" t="s">
        <v>150</v>
      </c>
      <c r="AV341" s="13" t="s">
        <v>96</v>
      </c>
      <c r="AW341" s="13" t="s">
        <v>40</v>
      </c>
      <c r="AX341" s="13" t="s">
        <v>93</v>
      </c>
      <c r="AY341" s="161" t="s">
        <v>195</v>
      </c>
    </row>
    <row r="342" spans="2:63" s="12" customFormat="1" ht="22.9" customHeight="1">
      <c r="B342" s="135"/>
      <c r="C342" s="192"/>
      <c r="D342" s="193" t="s">
        <v>84</v>
      </c>
      <c r="E342" s="195" t="s">
        <v>746</v>
      </c>
      <c r="F342" s="195" t="s">
        <v>747</v>
      </c>
      <c r="G342" s="192"/>
      <c r="H342" s="192"/>
      <c r="I342" s="138"/>
      <c r="J342" s="185">
        <f>BK342</f>
        <v>0</v>
      </c>
      <c r="L342" s="135"/>
      <c r="M342" s="140"/>
      <c r="N342" s="141"/>
      <c r="O342" s="141"/>
      <c r="P342" s="142">
        <f>SUM(P343:P348)</f>
        <v>0</v>
      </c>
      <c r="Q342" s="141"/>
      <c r="R342" s="142">
        <f>SUM(R343:R348)</f>
        <v>0</v>
      </c>
      <c r="S342" s="141"/>
      <c r="T342" s="143">
        <f>SUM(T343:T348)</f>
        <v>0</v>
      </c>
      <c r="AR342" s="136" t="s">
        <v>93</v>
      </c>
      <c r="AT342" s="144" t="s">
        <v>84</v>
      </c>
      <c r="AU342" s="144" t="s">
        <v>93</v>
      </c>
      <c r="AY342" s="136" t="s">
        <v>195</v>
      </c>
      <c r="BK342" s="145">
        <f>SUM(BK343:BK348)</f>
        <v>0</v>
      </c>
    </row>
    <row r="343" spans="1:65" s="2" customFormat="1" ht="24.2" customHeight="1">
      <c r="A343" s="31"/>
      <c r="B343" s="148"/>
      <c r="C343" s="196" t="s">
        <v>640</v>
      </c>
      <c r="D343" s="196" t="s">
        <v>196</v>
      </c>
      <c r="E343" s="197" t="s">
        <v>872</v>
      </c>
      <c r="F343" s="198" t="s">
        <v>873</v>
      </c>
      <c r="G343" s="199" t="s">
        <v>330</v>
      </c>
      <c r="H343" s="200">
        <v>12.6</v>
      </c>
      <c r="I343" s="149"/>
      <c r="J343" s="183">
        <f>ROUND(I343*H343,2)</f>
        <v>0</v>
      </c>
      <c r="K343" s="150"/>
      <c r="L343" s="32"/>
      <c r="M343" s="151" t="s">
        <v>1</v>
      </c>
      <c r="N343" s="152" t="s">
        <v>50</v>
      </c>
      <c r="O343" s="57"/>
      <c r="P343" s="153">
        <f>O343*H343</f>
        <v>0</v>
      </c>
      <c r="Q343" s="153">
        <v>0</v>
      </c>
      <c r="R343" s="153">
        <f>Q343*H343</f>
        <v>0</v>
      </c>
      <c r="S343" s="153">
        <v>0</v>
      </c>
      <c r="T343" s="154">
        <f>S343*H343</f>
        <v>0</v>
      </c>
      <c r="U343" s="31"/>
      <c r="V343" s="31"/>
      <c r="W343" s="31"/>
      <c r="X343" s="31"/>
      <c r="Y343" s="31"/>
      <c r="Z343" s="31"/>
      <c r="AA343" s="31"/>
      <c r="AB343" s="31"/>
      <c r="AC343" s="31"/>
      <c r="AD343" s="31"/>
      <c r="AE343" s="31"/>
      <c r="AR343" s="155" t="s">
        <v>208</v>
      </c>
      <c r="AT343" s="155" t="s">
        <v>196</v>
      </c>
      <c r="AU343" s="155" t="s">
        <v>96</v>
      </c>
      <c r="AY343" s="15" t="s">
        <v>195</v>
      </c>
      <c r="BE343" s="156">
        <f>IF(N343="základní",J343,0)</f>
        <v>0</v>
      </c>
      <c r="BF343" s="156">
        <f>IF(N343="snížená",J343,0)</f>
        <v>0</v>
      </c>
      <c r="BG343" s="156">
        <f>IF(N343="zákl. přenesená",J343,0)</f>
        <v>0</v>
      </c>
      <c r="BH343" s="156">
        <f>IF(N343="sníž. přenesená",J343,0)</f>
        <v>0</v>
      </c>
      <c r="BI343" s="156">
        <f>IF(N343="nulová",J343,0)</f>
        <v>0</v>
      </c>
      <c r="BJ343" s="15" t="s">
        <v>93</v>
      </c>
      <c r="BK343" s="156">
        <f>ROUND(I343*H343,2)</f>
        <v>0</v>
      </c>
      <c r="BL343" s="15" t="s">
        <v>208</v>
      </c>
      <c r="BM343" s="155" t="s">
        <v>874</v>
      </c>
    </row>
    <row r="344" spans="1:47" s="2" customFormat="1" ht="29.25">
      <c r="A344" s="31"/>
      <c r="B344" s="32"/>
      <c r="C344" s="184"/>
      <c r="D344" s="201" t="s">
        <v>202</v>
      </c>
      <c r="E344" s="184"/>
      <c r="F344" s="202" t="s">
        <v>875</v>
      </c>
      <c r="G344" s="184"/>
      <c r="H344" s="184"/>
      <c r="I344" s="157"/>
      <c r="J344" s="184"/>
      <c r="K344" s="31"/>
      <c r="L344" s="32"/>
      <c r="M344" s="158"/>
      <c r="N344" s="159"/>
      <c r="O344" s="57"/>
      <c r="P344" s="57"/>
      <c r="Q344" s="57"/>
      <c r="R344" s="57"/>
      <c r="S344" s="57"/>
      <c r="T344" s="58"/>
      <c r="U344" s="31"/>
      <c r="V344" s="31"/>
      <c r="W344" s="31"/>
      <c r="X344" s="31"/>
      <c r="Y344" s="31"/>
      <c r="Z344" s="31"/>
      <c r="AA344" s="31"/>
      <c r="AB344" s="31"/>
      <c r="AC344" s="31"/>
      <c r="AD344" s="31"/>
      <c r="AE344" s="31"/>
      <c r="AT344" s="15" t="s">
        <v>202</v>
      </c>
      <c r="AU344" s="15" t="s">
        <v>96</v>
      </c>
    </row>
    <row r="345" spans="2:51" s="13" customFormat="1" ht="12">
      <c r="B345" s="160"/>
      <c r="C345" s="186"/>
      <c r="D345" s="201" t="s">
        <v>257</v>
      </c>
      <c r="E345" s="203" t="s">
        <v>1</v>
      </c>
      <c r="F345" s="204" t="s">
        <v>972</v>
      </c>
      <c r="G345" s="186"/>
      <c r="H345" s="205">
        <v>12.6</v>
      </c>
      <c r="I345" s="162"/>
      <c r="J345" s="186"/>
      <c r="L345" s="160"/>
      <c r="M345" s="163"/>
      <c r="N345" s="164"/>
      <c r="O345" s="164"/>
      <c r="P345" s="164"/>
      <c r="Q345" s="164"/>
      <c r="R345" s="164"/>
      <c r="S345" s="164"/>
      <c r="T345" s="165"/>
      <c r="AT345" s="161" t="s">
        <v>257</v>
      </c>
      <c r="AU345" s="161" t="s">
        <v>96</v>
      </c>
      <c r="AV345" s="13" t="s">
        <v>96</v>
      </c>
      <c r="AW345" s="13" t="s">
        <v>40</v>
      </c>
      <c r="AX345" s="13" t="s">
        <v>93</v>
      </c>
      <c r="AY345" s="161" t="s">
        <v>195</v>
      </c>
    </row>
    <row r="346" spans="1:65" s="2" customFormat="1" ht="44.25" customHeight="1">
      <c r="A346" s="31"/>
      <c r="B346" s="148"/>
      <c r="C346" s="196" t="s">
        <v>645</v>
      </c>
      <c r="D346" s="196" t="s">
        <v>196</v>
      </c>
      <c r="E346" s="197" t="s">
        <v>754</v>
      </c>
      <c r="F346" s="198" t="s">
        <v>755</v>
      </c>
      <c r="G346" s="199" t="s">
        <v>330</v>
      </c>
      <c r="H346" s="200">
        <v>0.99</v>
      </c>
      <c r="I346" s="149"/>
      <c r="J346" s="183">
        <f>ROUND(I346*H346,2)</f>
        <v>0</v>
      </c>
      <c r="K346" s="150"/>
      <c r="L346" s="32"/>
      <c r="M346" s="151" t="s">
        <v>1</v>
      </c>
      <c r="N346" s="152" t="s">
        <v>50</v>
      </c>
      <c r="O346" s="57"/>
      <c r="P346" s="153">
        <f>O346*H346</f>
        <v>0</v>
      </c>
      <c r="Q346" s="153">
        <v>0</v>
      </c>
      <c r="R346" s="153">
        <f>Q346*H346</f>
        <v>0</v>
      </c>
      <c r="S346" s="153">
        <v>0</v>
      </c>
      <c r="T346" s="154">
        <f>S346*H346</f>
        <v>0</v>
      </c>
      <c r="U346" s="31"/>
      <c r="V346" s="31"/>
      <c r="W346" s="31"/>
      <c r="X346" s="31"/>
      <c r="Y346" s="31"/>
      <c r="Z346" s="31"/>
      <c r="AA346" s="31"/>
      <c r="AB346" s="31"/>
      <c r="AC346" s="31"/>
      <c r="AD346" s="31"/>
      <c r="AE346" s="31"/>
      <c r="AR346" s="155" t="s">
        <v>208</v>
      </c>
      <c r="AT346" s="155" t="s">
        <v>196</v>
      </c>
      <c r="AU346" s="155" t="s">
        <v>96</v>
      </c>
      <c r="AY346" s="15" t="s">
        <v>195</v>
      </c>
      <c r="BE346" s="156">
        <f>IF(N346="základní",J346,0)</f>
        <v>0</v>
      </c>
      <c r="BF346" s="156">
        <f>IF(N346="snížená",J346,0)</f>
        <v>0</v>
      </c>
      <c r="BG346" s="156">
        <f>IF(N346="zákl. přenesená",J346,0)</f>
        <v>0</v>
      </c>
      <c r="BH346" s="156">
        <f>IF(N346="sníž. přenesená",J346,0)</f>
        <v>0</v>
      </c>
      <c r="BI346" s="156">
        <f>IF(N346="nulová",J346,0)</f>
        <v>0</v>
      </c>
      <c r="BJ346" s="15" t="s">
        <v>93</v>
      </c>
      <c r="BK346" s="156">
        <f>ROUND(I346*H346,2)</f>
        <v>0</v>
      </c>
      <c r="BL346" s="15" t="s">
        <v>208</v>
      </c>
      <c r="BM346" s="155" t="s">
        <v>756</v>
      </c>
    </row>
    <row r="347" spans="1:47" s="2" customFormat="1" ht="29.25">
      <c r="A347" s="31"/>
      <c r="B347" s="32"/>
      <c r="C347" s="184"/>
      <c r="D347" s="201" t="s">
        <v>202</v>
      </c>
      <c r="E347" s="184"/>
      <c r="F347" s="202" t="s">
        <v>755</v>
      </c>
      <c r="G347" s="184"/>
      <c r="H347" s="184"/>
      <c r="I347" s="157"/>
      <c r="J347" s="184"/>
      <c r="K347" s="31"/>
      <c r="L347" s="32"/>
      <c r="M347" s="158"/>
      <c r="N347" s="159"/>
      <c r="O347" s="57"/>
      <c r="P347" s="57"/>
      <c r="Q347" s="57"/>
      <c r="R347" s="57"/>
      <c r="S347" s="57"/>
      <c r="T347" s="58"/>
      <c r="U347" s="31"/>
      <c r="V347" s="31"/>
      <c r="W347" s="31"/>
      <c r="X347" s="31"/>
      <c r="Y347" s="31"/>
      <c r="Z347" s="31"/>
      <c r="AA347" s="31"/>
      <c r="AB347" s="31"/>
      <c r="AC347" s="31"/>
      <c r="AD347" s="31"/>
      <c r="AE347" s="31"/>
      <c r="AT347" s="15" t="s">
        <v>202</v>
      </c>
      <c r="AU347" s="15" t="s">
        <v>96</v>
      </c>
    </row>
    <row r="348" spans="2:51" s="13" customFormat="1" ht="12">
      <c r="B348" s="160"/>
      <c r="C348" s="186"/>
      <c r="D348" s="201" t="s">
        <v>257</v>
      </c>
      <c r="E348" s="203" t="s">
        <v>1</v>
      </c>
      <c r="F348" s="204" t="s">
        <v>1048</v>
      </c>
      <c r="G348" s="186"/>
      <c r="H348" s="205">
        <v>0.99</v>
      </c>
      <c r="I348" s="162"/>
      <c r="J348" s="186"/>
      <c r="L348" s="160"/>
      <c r="M348" s="163"/>
      <c r="N348" s="164"/>
      <c r="O348" s="164"/>
      <c r="P348" s="164"/>
      <c r="Q348" s="164"/>
      <c r="R348" s="164"/>
      <c r="S348" s="164"/>
      <c r="T348" s="165"/>
      <c r="AT348" s="161" t="s">
        <v>257</v>
      </c>
      <c r="AU348" s="161" t="s">
        <v>96</v>
      </c>
      <c r="AV348" s="13" t="s">
        <v>96</v>
      </c>
      <c r="AW348" s="13" t="s">
        <v>40</v>
      </c>
      <c r="AX348" s="13" t="s">
        <v>93</v>
      </c>
      <c r="AY348" s="161" t="s">
        <v>195</v>
      </c>
    </row>
    <row r="349" spans="2:63" s="12" customFormat="1" ht="25.9" customHeight="1">
      <c r="B349" s="135"/>
      <c r="C349" s="192"/>
      <c r="D349" s="193" t="s">
        <v>84</v>
      </c>
      <c r="E349" s="194" t="s">
        <v>757</v>
      </c>
      <c r="F349" s="194" t="s">
        <v>758</v>
      </c>
      <c r="G349" s="192"/>
      <c r="H349" s="192"/>
      <c r="I349" s="138"/>
      <c r="J349" s="188">
        <f>BK349</f>
        <v>0</v>
      </c>
      <c r="L349" s="135"/>
      <c r="M349" s="140"/>
      <c r="N349" s="141"/>
      <c r="O349" s="141"/>
      <c r="P349" s="142">
        <f>P350</f>
        <v>0</v>
      </c>
      <c r="Q349" s="141"/>
      <c r="R349" s="142">
        <f>R350</f>
        <v>0</v>
      </c>
      <c r="S349" s="141"/>
      <c r="T349" s="143">
        <f>T350</f>
        <v>0</v>
      </c>
      <c r="AR349" s="136" t="s">
        <v>96</v>
      </c>
      <c r="AT349" s="144" t="s">
        <v>84</v>
      </c>
      <c r="AU349" s="144" t="s">
        <v>85</v>
      </c>
      <c r="AY349" s="136" t="s">
        <v>195</v>
      </c>
      <c r="BK349" s="145">
        <f>BK350</f>
        <v>0</v>
      </c>
    </row>
    <row r="350" spans="2:63" s="12" customFormat="1" ht="22.9" customHeight="1">
      <c r="B350" s="135"/>
      <c r="C350" s="192"/>
      <c r="D350" s="193" t="s">
        <v>84</v>
      </c>
      <c r="E350" s="195" t="s">
        <v>759</v>
      </c>
      <c r="F350" s="195" t="s">
        <v>760</v>
      </c>
      <c r="G350" s="192"/>
      <c r="H350" s="192"/>
      <c r="I350" s="138"/>
      <c r="J350" s="185">
        <f>BK350</f>
        <v>0</v>
      </c>
      <c r="L350" s="135"/>
      <c r="M350" s="140"/>
      <c r="N350" s="141"/>
      <c r="O350" s="141"/>
      <c r="P350" s="142">
        <f>SUM(P351:P353)</f>
        <v>0</v>
      </c>
      <c r="Q350" s="141"/>
      <c r="R350" s="142">
        <f>SUM(R351:R353)</f>
        <v>0</v>
      </c>
      <c r="S350" s="141"/>
      <c r="T350" s="143">
        <f>SUM(T351:T353)</f>
        <v>0</v>
      </c>
      <c r="AR350" s="136" t="s">
        <v>96</v>
      </c>
      <c r="AT350" s="144" t="s">
        <v>84</v>
      </c>
      <c r="AU350" s="144" t="s">
        <v>93</v>
      </c>
      <c r="AY350" s="136" t="s">
        <v>195</v>
      </c>
      <c r="BK350" s="145">
        <f>SUM(BK351:BK353)</f>
        <v>0</v>
      </c>
    </row>
    <row r="351" spans="1:65" s="2" customFormat="1" ht="24.2" customHeight="1">
      <c r="A351" s="31"/>
      <c r="B351" s="148"/>
      <c r="C351" s="196" t="s">
        <v>650</v>
      </c>
      <c r="D351" s="196" t="s">
        <v>196</v>
      </c>
      <c r="E351" s="197" t="s">
        <v>762</v>
      </c>
      <c r="F351" s="198" t="s">
        <v>763</v>
      </c>
      <c r="G351" s="199" t="s">
        <v>312</v>
      </c>
      <c r="H351" s="200">
        <v>21</v>
      </c>
      <c r="I351" s="149"/>
      <c r="J351" s="183">
        <f>ROUND(I351*H351,2)</f>
        <v>0</v>
      </c>
      <c r="K351" s="150"/>
      <c r="L351" s="32"/>
      <c r="M351" s="151" t="s">
        <v>1</v>
      </c>
      <c r="N351" s="152" t="s">
        <v>50</v>
      </c>
      <c r="O351" s="57"/>
      <c r="P351" s="153">
        <f>O351*H351</f>
        <v>0</v>
      </c>
      <c r="Q351" s="153">
        <v>0</v>
      </c>
      <c r="R351" s="153">
        <f>Q351*H351</f>
        <v>0</v>
      </c>
      <c r="S351" s="153">
        <v>0</v>
      </c>
      <c r="T351" s="154">
        <f>S351*H351</f>
        <v>0</v>
      </c>
      <c r="U351" s="31"/>
      <c r="V351" s="31"/>
      <c r="W351" s="31"/>
      <c r="X351" s="31"/>
      <c r="Y351" s="31"/>
      <c r="Z351" s="31"/>
      <c r="AA351" s="31"/>
      <c r="AB351" s="31"/>
      <c r="AC351" s="31"/>
      <c r="AD351" s="31"/>
      <c r="AE351" s="31"/>
      <c r="AR351" s="155" t="s">
        <v>269</v>
      </c>
      <c r="AT351" s="155" t="s">
        <v>196</v>
      </c>
      <c r="AU351" s="155" t="s">
        <v>96</v>
      </c>
      <c r="AY351" s="15" t="s">
        <v>195</v>
      </c>
      <c r="BE351" s="156">
        <f>IF(N351="základní",J351,0)</f>
        <v>0</v>
      </c>
      <c r="BF351" s="156">
        <f>IF(N351="snížená",J351,0)</f>
        <v>0</v>
      </c>
      <c r="BG351" s="156">
        <f>IF(N351="zákl. přenesená",J351,0)</f>
        <v>0</v>
      </c>
      <c r="BH351" s="156">
        <f>IF(N351="sníž. přenesená",J351,0)</f>
        <v>0</v>
      </c>
      <c r="BI351" s="156">
        <f>IF(N351="nulová",J351,0)</f>
        <v>0</v>
      </c>
      <c r="BJ351" s="15" t="s">
        <v>93</v>
      </c>
      <c r="BK351" s="156">
        <f>ROUND(I351*H351,2)</f>
        <v>0</v>
      </c>
      <c r="BL351" s="15" t="s">
        <v>269</v>
      </c>
      <c r="BM351" s="155" t="s">
        <v>764</v>
      </c>
    </row>
    <row r="352" spans="1:47" s="2" customFormat="1" ht="19.5">
      <c r="A352" s="31"/>
      <c r="B352" s="32"/>
      <c r="C352" s="184"/>
      <c r="D352" s="201" t="s">
        <v>202</v>
      </c>
      <c r="E352" s="184"/>
      <c r="F352" s="202" t="s">
        <v>763</v>
      </c>
      <c r="G352" s="184"/>
      <c r="H352" s="184"/>
      <c r="I352" s="157"/>
      <c r="J352" s="184"/>
      <c r="K352" s="31"/>
      <c r="L352" s="32"/>
      <c r="M352" s="158"/>
      <c r="N352" s="159"/>
      <c r="O352" s="57"/>
      <c r="P352" s="57"/>
      <c r="Q352" s="57"/>
      <c r="R352" s="57"/>
      <c r="S352" s="57"/>
      <c r="T352" s="58"/>
      <c r="U352" s="31"/>
      <c r="V352" s="31"/>
      <c r="W352" s="31"/>
      <c r="X352" s="31"/>
      <c r="Y352" s="31"/>
      <c r="Z352" s="31"/>
      <c r="AA352" s="31"/>
      <c r="AB352" s="31"/>
      <c r="AC352" s="31"/>
      <c r="AD352" s="31"/>
      <c r="AE352" s="31"/>
      <c r="AT352" s="15" t="s">
        <v>202</v>
      </c>
      <c r="AU352" s="15" t="s">
        <v>96</v>
      </c>
    </row>
    <row r="353" spans="2:51" s="13" customFormat="1" ht="12">
      <c r="B353" s="160"/>
      <c r="C353" s="186"/>
      <c r="D353" s="201" t="s">
        <v>257</v>
      </c>
      <c r="E353" s="203" t="s">
        <v>1</v>
      </c>
      <c r="F353" s="204" t="s">
        <v>7</v>
      </c>
      <c r="G353" s="186"/>
      <c r="H353" s="205">
        <v>21</v>
      </c>
      <c r="I353" s="162"/>
      <c r="J353" s="186"/>
      <c r="L353" s="160"/>
      <c r="M353" s="163"/>
      <c r="N353" s="164"/>
      <c r="O353" s="164"/>
      <c r="P353" s="164"/>
      <c r="Q353" s="164"/>
      <c r="R353" s="164"/>
      <c r="S353" s="164"/>
      <c r="T353" s="165"/>
      <c r="AT353" s="161" t="s">
        <v>257</v>
      </c>
      <c r="AU353" s="161" t="s">
        <v>96</v>
      </c>
      <c r="AV353" s="13" t="s">
        <v>96</v>
      </c>
      <c r="AW353" s="13" t="s">
        <v>40</v>
      </c>
      <c r="AX353" s="13" t="s">
        <v>93</v>
      </c>
      <c r="AY353" s="161" t="s">
        <v>195</v>
      </c>
    </row>
    <row r="354" spans="2:63" s="12" customFormat="1" ht="25.9" customHeight="1">
      <c r="B354" s="135"/>
      <c r="C354" s="192"/>
      <c r="D354" s="193" t="s">
        <v>84</v>
      </c>
      <c r="E354" s="194" t="s">
        <v>327</v>
      </c>
      <c r="F354" s="194" t="s">
        <v>765</v>
      </c>
      <c r="G354" s="192"/>
      <c r="H354" s="192"/>
      <c r="I354" s="138"/>
      <c r="J354" s="188">
        <f>BK354</f>
        <v>0</v>
      </c>
      <c r="L354" s="135"/>
      <c r="M354" s="140"/>
      <c r="N354" s="141"/>
      <c r="O354" s="141"/>
      <c r="P354" s="142">
        <f>P355</f>
        <v>0</v>
      </c>
      <c r="Q354" s="141"/>
      <c r="R354" s="142">
        <f>R355</f>
        <v>0</v>
      </c>
      <c r="S354" s="141"/>
      <c r="T354" s="143">
        <f>T355</f>
        <v>0</v>
      </c>
      <c r="AR354" s="136" t="s">
        <v>150</v>
      </c>
      <c r="AT354" s="144" t="s">
        <v>84</v>
      </c>
      <c r="AU354" s="144" t="s">
        <v>85</v>
      </c>
      <c r="AY354" s="136" t="s">
        <v>195</v>
      </c>
      <c r="BK354" s="145">
        <f>BK355</f>
        <v>0</v>
      </c>
    </row>
    <row r="355" spans="2:63" s="12" customFormat="1" ht="22.9" customHeight="1">
      <c r="B355" s="135"/>
      <c r="C355" s="192"/>
      <c r="D355" s="193" t="s">
        <v>84</v>
      </c>
      <c r="E355" s="195" t="s">
        <v>772</v>
      </c>
      <c r="F355" s="195" t="s">
        <v>773</v>
      </c>
      <c r="G355" s="192"/>
      <c r="H355" s="192"/>
      <c r="I355" s="138"/>
      <c r="J355" s="185">
        <f>BK355</f>
        <v>0</v>
      </c>
      <c r="L355" s="135"/>
      <c r="M355" s="140"/>
      <c r="N355" s="141"/>
      <c r="O355" s="141"/>
      <c r="P355" s="142">
        <f>SUM(P356:P359)</f>
        <v>0</v>
      </c>
      <c r="Q355" s="141"/>
      <c r="R355" s="142">
        <f>SUM(R356:R359)</f>
        <v>0</v>
      </c>
      <c r="S355" s="141"/>
      <c r="T355" s="143">
        <f>SUM(T356:T359)</f>
        <v>0</v>
      </c>
      <c r="AR355" s="136" t="s">
        <v>150</v>
      </c>
      <c r="AT355" s="144" t="s">
        <v>84</v>
      </c>
      <c r="AU355" s="144" t="s">
        <v>93</v>
      </c>
      <c r="AY355" s="136" t="s">
        <v>195</v>
      </c>
      <c r="BK355" s="145">
        <f>SUM(BK356:BK359)</f>
        <v>0</v>
      </c>
    </row>
    <row r="356" spans="1:65" s="2" customFormat="1" ht="24.2" customHeight="1">
      <c r="A356" s="31"/>
      <c r="B356" s="148"/>
      <c r="C356" s="196" t="s">
        <v>655</v>
      </c>
      <c r="D356" s="196" t="s">
        <v>196</v>
      </c>
      <c r="E356" s="197" t="s">
        <v>775</v>
      </c>
      <c r="F356" s="198" t="s">
        <v>776</v>
      </c>
      <c r="G356" s="199" t="s">
        <v>347</v>
      </c>
      <c r="H356" s="200">
        <v>43.006</v>
      </c>
      <c r="I356" s="149"/>
      <c r="J356" s="183">
        <f>ROUND(I356*H356,2)</f>
        <v>0</v>
      </c>
      <c r="K356" s="150"/>
      <c r="L356" s="32"/>
      <c r="M356" s="151" t="s">
        <v>1</v>
      </c>
      <c r="N356" s="152" t="s">
        <v>50</v>
      </c>
      <c r="O356" s="57"/>
      <c r="P356" s="153">
        <f>O356*H356</f>
        <v>0</v>
      </c>
      <c r="Q356" s="153">
        <v>0</v>
      </c>
      <c r="R356" s="153">
        <f>Q356*H356</f>
        <v>0</v>
      </c>
      <c r="S356" s="153">
        <v>0</v>
      </c>
      <c r="T356" s="154">
        <f>S356*H356</f>
        <v>0</v>
      </c>
      <c r="U356" s="31"/>
      <c r="V356" s="31"/>
      <c r="W356" s="31"/>
      <c r="X356" s="31"/>
      <c r="Y356" s="31"/>
      <c r="Z356" s="31"/>
      <c r="AA356" s="31"/>
      <c r="AB356" s="31"/>
      <c r="AC356" s="31"/>
      <c r="AD356" s="31"/>
      <c r="AE356" s="31"/>
      <c r="AR356" s="155" t="s">
        <v>631</v>
      </c>
      <c r="AT356" s="155" t="s">
        <v>196</v>
      </c>
      <c r="AU356" s="155" t="s">
        <v>96</v>
      </c>
      <c r="AY356" s="15" t="s">
        <v>195</v>
      </c>
      <c r="BE356" s="156">
        <f>IF(N356="základní",J356,0)</f>
        <v>0</v>
      </c>
      <c r="BF356" s="156">
        <f>IF(N356="snížená",J356,0)</f>
        <v>0</v>
      </c>
      <c r="BG356" s="156">
        <f>IF(N356="zákl. přenesená",J356,0)</f>
        <v>0</v>
      </c>
      <c r="BH356" s="156">
        <f>IF(N356="sníž. přenesená",J356,0)</f>
        <v>0</v>
      </c>
      <c r="BI356" s="156">
        <f>IF(N356="nulová",J356,0)</f>
        <v>0</v>
      </c>
      <c r="BJ356" s="15" t="s">
        <v>93</v>
      </c>
      <c r="BK356" s="156">
        <f>ROUND(I356*H356,2)</f>
        <v>0</v>
      </c>
      <c r="BL356" s="15" t="s">
        <v>631</v>
      </c>
      <c r="BM356" s="155" t="s">
        <v>876</v>
      </c>
    </row>
    <row r="357" spans="1:47" s="2" customFormat="1" ht="12">
      <c r="A357" s="31"/>
      <c r="B357" s="32"/>
      <c r="C357" s="184"/>
      <c r="D357" s="201" t="s">
        <v>202</v>
      </c>
      <c r="E357" s="184"/>
      <c r="F357" s="202" t="s">
        <v>778</v>
      </c>
      <c r="G357" s="184"/>
      <c r="H357" s="184"/>
      <c r="I357" s="157"/>
      <c r="J357" s="184"/>
      <c r="K357" s="31"/>
      <c r="L357" s="32"/>
      <c r="M357" s="158"/>
      <c r="N357" s="159"/>
      <c r="O357" s="57"/>
      <c r="P357" s="57"/>
      <c r="Q357" s="57"/>
      <c r="R357" s="57"/>
      <c r="S357" s="57"/>
      <c r="T357" s="58"/>
      <c r="U357" s="31"/>
      <c r="V357" s="31"/>
      <c r="W357" s="31"/>
      <c r="X357" s="31"/>
      <c r="Y357" s="31"/>
      <c r="Z357" s="31"/>
      <c r="AA357" s="31"/>
      <c r="AB357" s="31"/>
      <c r="AC357" s="31"/>
      <c r="AD357" s="31"/>
      <c r="AE357" s="31"/>
      <c r="AT357" s="15" t="s">
        <v>202</v>
      </c>
      <c r="AU357" s="15" t="s">
        <v>96</v>
      </c>
    </row>
    <row r="358" spans="2:51" s="13" customFormat="1" ht="12">
      <c r="B358" s="160"/>
      <c r="C358" s="186"/>
      <c r="D358" s="201" t="s">
        <v>257</v>
      </c>
      <c r="E358" s="203" t="s">
        <v>1</v>
      </c>
      <c r="F358" s="204" t="s">
        <v>1050</v>
      </c>
      <c r="G358" s="186"/>
      <c r="H358" s="205">
        <v>47.25</v>
      </c>
      <c r="I358" s="162"/>
      <c r="J358" s="186"/>
      <c r="L358" s="160"/>
      <c r="M358" s="163"/>
      <c r="N358" s="164"/>
      <c r="O358" s="164"/>
      <c r="P358" s="164"/>
      <c r="Q358" s="164"/>
      <c r="R358" s="164"/>
      <c r="S358" s="164"/>
      <c r="T358" s="165"/>
      <c r="AT358" s="161" t="s">
        <v>257</v>
      </c>
      <c r="AU358" s="161" t="s">
        <v>96</v>
      </c>
      <c r="AV358" s="13" t="s">
        <v>96</v>
      </c>
      <c r="AW358" s="13" t="s">
        <v>40</v>
      </c>
      <c r="AX358" s="13" t="s">
        <v>85</v>
      </c>
      <c r="AY358" s="161" t="s">
        <v>195</v>
      </c>
    </row>
    <row r="359" spans="2:51" s="13" customFormat="1" ht="12">
      <c r="B359" s="160"/>
      <c r="C359" s="186"/>
      <c r="D359" s="201" t="s">
        <v>257</v>
      </c>
      <c r="E359" s="203" t="s">
        <v>1</v>
      </c>
      <c r="F359" s="204" t="s">
        <v>1051</v>
      </c>
      <c r="G359" s="186"/>
      <c r="H359" s="205">
        <v>-4.244</v>
      </c>
      <c r="I359" s="162"/>
      <c r="J359" s="186"/>
      <c r="L359" s="160"/>
      <c r="M359" s="175"/>
      <c r="N359" s="176"/>
      <c r="O359" s="176"/>
      <c r="P359" s="176"/>
      <c r="Q359" s="176"/>
      <c r="R359" s="176"/>
      <c r="S359" s="176"/>
      <c r="T359" s="177"/>
      <c r="AT359" s="161" t="s">
        <v>257</v>
      </c>
      <c r="AU359" s="161" t="s">
        <v>96</v>
      </c>
      <c r="AV359" s="13" t="s">
        <v>96</v>
      </c>
      <c r="AW359" s="13" t="s">
        <v>40</v>
      </c>
      <c r="AX359" s="13" t="s">
        <v>85</v>
      </c>
      <c r="AY359" s="161" t="s">
        <v>195</v>
      </c>
    </row>
    <row r="360" spans="1:31" s="2" customFormat="1" ht="6.95" customHeight="1">
      <c r="A360" s="31"/>
      <c r="B360" s="46"/>
      <c r="C360" s="189"/>
      <c r="D360" s="189"/>
      <c r="E360" s="189"/>
      <c r="F360" s="189"/>
      <c r="G360" s="189"/>
      <c r="H360" s="189"/>
      <c r="I360" s="47"/>
      <c r="J360" s="189"/>
      <c r="K360" s="47"/>
      <c r="L360" s="32"/>
      <c r="M360" s="31"/>
      <c r="O360" s="31"/>
      <c r="P360" s="31"/>
      <c r="Q360" s="31"/>
      <c r="R360" s="31"/>
      <c r="S360" s="31"/>
      <c r="T360" s="31"/>
      <c r="U360" s="31"/>
      <c r="V360" s="31"/>
      <c r="W360" s="31"/>
      <c r="X360" s="31"/>
      <c r="Y360" s="31"/>
      <c r="Z360" s="31"/>
      <c r="AA360" s="31"/>
      <c r="AB360" s="31"/>
      <c r="AC360" s="31"/>
      <c r="AD360" s="31"/>
      <c r="AE360" s="31"/>
    </row>
    <row r="361" ht="12">
      <c r="J361" s="190"/>
    </row>
  </sheetData>
  <sheetProtection sheet="1" objects="1" scenarios="1"/>
  <autoFilter ref="C128:K359"/>
  <mergeCells count="9">
    <mergeCell ref="E86:H86"/>
    <mergeCell ref="E119:H119"/>
    <mergeCell ref="E121:H121"/>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5"/>
  <sheetViews>
    <sheetView showGridLines="0" workbookViewId="0" topLeftCell="A115">
      <selection activeCell="J129" sqref="J129:J38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1" t="s">
        <v>5</v>
      </c>
      <c r="M2" s="272"/>
      <c r="N2" s="272"/>
      <c r="O2" s="272"/>
      <c r="P2" s="272"/>
      <c r="Q2" s="272"/>
      <c r="R2" s="272"/>
      <c r="S2" s="272"/>
      <c r="T2" s="272"/>
      <c r="U2" s="272"/>
      <c r="V2" s="272"/>
      <c r="AT2" s="15" t="s">
        <v>118</v>
      </c>
    </row>
    <row r="3" spans="2:46" s="1" customFormat="1" ht="6.95" customHeight="1">
      <c r="B3" s="16"/>
      <c r="C3" s="17"/>
      <c r="D3" s="17"/>
      <c r="E3" s="17"/>
      <c r="F3" s="17"/>
      <c r="G3" s="17"/>
      <c r="H3" s="17"/>
      <c r="I3" s="17"/>
      <c r="J3" s="17"/>
      <c r="K3" s="17"/>
      <c r="L3" s="18"/>
      <c r="AT3" s="15" t="s">
        <v>96</v>
      </c>
    </row>
    <row r="4" spans="2:46" s="1" customFormat="1" ht="24.95" customHeight="1">
      <c r="B4" s="18"/>
      <c r="D4" s="19" t="s">
        <v>161</v>
      </c>
      <c r="L4" s="18"/>
      <c r="M4" s="97" t="s">
        <v>10</v>
      </c>
      <c r="AT4" s="15" t="s">
        <v>3</v>
      </c>
    </row>
    <row r="5" spans="2:12" s="1" customFormat="1" ht="6.95" customHeight="1">
      <c r="B5" s="18"/>
      <c r="L5" s="18"/>
    </row>
    <row r="6" spans="2:12" s="1" customFormat="1" ht="12" customHeight="1">
      <c r="B6" s="18"/>
      <c r="D6" s="25" t="s">
        <v>16</v>
      </c>
      <c r="L6" s="18"/>
    </row>
    <row r="7" spans="2:12" s="1" customFormat="1" ht="16.5" customHeight="1">
      <c r="B7" s="18"/>
      <c r="E7" s="298" t="str">
        <f>'Rekapitulace stavby'!K6</f>
        <v>Odkanalizování lokality sídliště Gigant</v>
      </c>
      <c r="F7" s="299"/>
      <c r="G7" s="299"/>
      <c r="H7" s="299"/>
      <c r="L7" s="18"/>
    </row>
    <row r="8" spans="1:31" s="2" customFormat="1" ht="12" customHeight="1">
      <c r="A8" s="31"/>
      <c r="B8" s="32"/>
      <c r="C8" s="31"/>
      <c r="D8" s="25" t="s">
        <v>162</v>
      </c>
      <c r="E8" s="31"/>
      <c r="F8" s="31"/>
      <c r="G8" s="31"/>
      <c r="H8" s="31"/>
      <c r="I8" s="31"/>
      <c r="J8" s="31"/>
      <c r="K8" s="31"/>
      <c r="L8" s="41"/>
      <c r="S8" s="31"/>
      <c r="T8" s="31"/>
      <c r="U8" s="31"/>
      <c r="V8" s="31"/>
      <c r="W8" s="31"/>
      <c r="X8" s="31"/>
      <c r="Y8" s="31"/>
      <c r="Z8" s="31"/>
      <c r="AA8" s="31"/>
      <c r="AB8" s="31"/>
      <c r="AC8" s="31"/>
      <c r="AD8" s="31"/>
      <c r="AE8" s="31"/>
    </row>
    <row r="9" spans="1:31" s="2" customFormat="1" ht="16.5" customHeight="1">
      <c r="A9" s="31"/>
      <c r="B9" s="32"/>
      <c r="C9" s="31"/>
      <c r="D9" s="31"/>
      <c r="E9" s="294" t="s">
        <v>1052</v>
      </c>
      <c r="F9" s="297"/>
      <c r="G9" s="297"/>
      <c r="H9" s="297"/>
      <c r="I9" s="31"/>
      <c r="J9" s="31"/>
      <c r="K9" s="31"/>
      <c r="L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41"/>
      <c r="S10" s="31"/>
      <c r="T10" s="31"/>
      <c r="U10" s="31"/>
      <c r="V10" s="31"/>
      <c r="W10" s="31"/>
      <c r="X10" s="31"/>
      <c r="Y10" s="31"/>
      <c r="Z10" s="31"/>
      <c r="AA10" s="31"/>
      <c r="AB10" s="31"/>
      <c r="AC10" s="31"/>
      <c r="AD10" s="31"/>
      <c r="AE10" s="31"/>
    </row>
    <row r="11" spans="1:31" s="2" customFormat="1" ht="12" customHeight="1">
      <c r="A11" s="31"/>
      <c r="B11" s="32"/>
      <c r="C11" s="31"/>
      <c r="D11" s="25" t="s">
        <v>18</v>
      </c>
      <c r="E11" s="31"/>
      <c r="F11" s="23" t="s">
        <v>19</v>
      </c>
      <c r="G11" s="31"/>
      <c r="H11" s="31"/>
      <c r="I11" s="25" t="s">
        <v>20</v>
      </c>
      <c r="J11" s="23" t="s">
        <v>274</v>
      </c>
      <c r="K11" s="31"/>
      <c r="L11" s="41"/>
      <c r="S11" s="31"/>
      <c r="T11" s="31"/>
      <c r="U11" s="31"/>
      <c r="V11" s="31"/>
      <c r="W11" s="31"/>
      <c r="X11" s="31"/>
      <c r="Y11" s="31"/>
      <c r="Z11" s="31"/>
      <c r="AA11" s="31"/>
      <c r="AB11" s="31"/>
      <c r="AC11" s="31"/>
      <c r="AD11" s="31"/>
      <c r="AE11" s="31"/>
    </row>
    <row r="12" spans="1:31" s="2" customFormat="1" ht="12" customHeight="1">
      <c r="A12" s="31"/>
      <c r="B12" s="32"/>
      <c r="C12" s="31"/>
      <c r="D12" s="25" t="s">
        <v>22</v>
      </c>
      <c r="E12" s="31"/>
      <c r="F12" s="23" t="s">
        <v>164</v>
      </c>
      <c r="G12" s="31"/>
      <c r="H12" s="31"/>
      <c r="I12" s="25" t="s">
        <v>24</v>
      </c>
      <c r="J12" s="54" t="str">
        <f>'Rekapitulace stavby'!AN8</f>
        <v>15. 3. 2021</v>
      </c>
      <c r="K12" s="31"/>
      <c r="L12" s="41"/>
      <c r="S12" s="31"/>
      <c r="T12" s="31"/>
      <c r="U12" s="31"/>
      <c r="V12" s="31"/>
      <c r="W12" s="31"/>
      <c r="X12" s="31"/>
      <c r="Y12" s="31"/>
      <c r="Z12" s="31"/>
      <c r="AA12" s="31"/>
      <c r="AB12" s="31"/>
      <c r="AC12" s="31"/>
      <c r="AD12" s="31"/>
      <c r="AE12" s="31"/>
    </row>
    <row r="13" spans="1:31" s="2" customFormat="1" ht="21.75" customHeight="1">
      <c r="A13" s="31"/>
      <c r="B13" s="32"/>
      <c r="C13" s="31"/>
      <c r="D13" s="22" t="s">
        <v>26</v>
      </c>
      <c r="E13" s="31"/>
      <c r="F13" s="27" t="s">
        <v>27</v>
      </c>
      <c r="G13" s="31"/>
      <c r="H13" s="31"/>
      <c r="I13" s="22" t="s">
        <v>28</v>
      </c>
      <c r="J13" s="27" t="s">
        <v>165</v>
      </c>
      <c r="K13" s="31"/>
      <c r="L13" s="41"/>
      <c r="S13" s="31"/>
      <c r="T13" s="31"/>
      <c r="U13" s="31"/>
      <c r="V13" s="31"/>
      <c r="W13" s="31"/>
      <c r="X13" s="31"/>
      <c r="Y13" s="31"/>
      <c r="Z13" s="31"/>
      <c r="AA13" s="31"/>
      <c r="AB13" s="31"/>
      <c r="AC13" s="31"/>
      <c r="AD13" s="31"/>
      <c r="AE13" s="31"/>
    </row>
    <row r="14" spans="1:31" s="2" customFormat="1" ht="12" customHeight="1">
      <c r="A14" s="31"/>
      <c r="B14" s="32"/>
      <c r="C14" s="31"/>
      <c r="D14" s="25" t="s">
        <v>30</v>
      </c>
      <c r="E14" s="31"/>
      <c r="F14" s="31"/>
      <c r="G14" s="31"/>
      <c r="H14" s="31"/>
      <c r="I14" s="25" t="s">
        <v>31</v>
      </c>
      <c r="J14" s="23" t="s">
        <v>1</v>
      </c>
      <c r="K14" s="31"/>
      <c r="L14" s="41"/>
      <c r="S14" s="31"/>
      <c r="T14" s="31"/>
      <c r="U14" s="31"/>
      <c r="V14" s="31"/>
      <c r="W14" s="31"/>
      <c r="X14" s="31"/>
      <c r="Y14" s="31"/>
      <c r="Z14" s="31"/>
      <c r="AA14" s="31"/>
      <c r="AB14" s="31"/>
      <c r="AC14" s="31"/>
      <c r="AD14" s="31"/>
      <c r="AE14" s="31"/>
    </row>
    <row r="15" spans="1:31" s="2" customFormat="1" ht="18" customHeight="1">
      <c r="A15" s="31"/>
      <c r="B15" s="32"/>
      <c r="C15" s="31"/>
      <c r="D15" s="31"/>
      <c r="E15" s="23" t="s">
        <v>32</v>
      </c>
      <c r="F15" s="31"/>
      <c r="G15" s="31"/>
      <c r="H15" s="31"/>
      <c r="I15" s="25" t="s">
        <v>33</v>
      </c>
      <c r="J15" s="23" t="s">
        <v>1</v>
      </c>
      <c r="K15" s="31"/>
      <c r="L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41"/>
      <c r="S16" s="31"/>
      <c r="T16" s="31"/>
      <c r="U16" s="31"/>
      <c r="V16" s="31"/>
      <c r="W16" s="31"/>
      <c r="X16" s="31"/>
      <c r="Y16" s="31"/>
      <c r="Z16" s="31"/>
      <c r="AA16" s="31"/>
      <c r="AB16" s="31"/>
      <c r="AC16" s="31"/>
      <c r="AD16" s="31"/>
      <c r="AE16" s="31"/>
    </row>
    <row r="17" spans="1:31" s="2" customFormat="1" ht="12" customHeight="1">
      <c r="A17" s="31"/>
      <c r="B17" s="32"/>
      <c r="C17" s="31"/>
      <c r="D17" s="25" t="s">
        <v>34</v>
      </c>
      <c r="E17" s="31"/>
      <c r="F17" s="31"/>
      <c r="G17" s="31"/>
      <c r="H17" s="31"/>
      <c r="I17" s="25" t="s">
        <v>31</v>
      </c>
      <c r="J17" s="26" t="str">
        <f>'Rekapitulace stavby'!AN13</f>
        <v>Vyplň údaj</v>
      </c>
      <c r="K17" s="31"/>
      <c r="L17" s="41"/>
      <c r="S17" s="31"/>
      <c r="T17" s="31"/>
      <c r="U17" s="31"/>
      <c r="V17" s="31"/>
      <c r="W17" s="31"/>
      <c r="X17" s="31"/>
      <c r="Y17" s="31"/>
      <c r="Z17" s="31"/>
      <c r="AA17" s="31"/>
      <c r="AB17" s="31"/>
      <c r="AC17" s="31"/>
      <c r="AD17" s="31"/>
      <c r="AE17" s="31"/>
    </row>
    <row r="18" spans="1:31" s="2" customFormat="1" ht="18" customHeight="1">
      <c r="A18" s="31"/>
      <c r="B18" s="32"/>
      <c r="C18" s="31"/>
      <c r="D18" s="31"/>
      <c r="E18" s="300" t="str">
        <f>'Rekapitulace stavby'!E14</f>
        <v>Vyplň údaj</v>
      </c>
      <c r="F18" s="285"/>
      <c r="G18" s="285"/>
      <c r="H18" s="285"/>
      <c r="I18" s="25" t="s">
        <v>33</v>
      </c>
      <c r="J18" s="26" t="str">
        <f>'Rekapitulace stavby'!AN14</f>
        <v>Vyplň údaj</v>
      </c>
      <c r="K18" s="31"/>
      <c r="L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1"/>
      <c r="S19" s="31"/>
      <c r="T19" s="31"/>
      <c r="U19" s="31"/>
      <c r="V19" s="31"/>
      <c r="W19" s="31"/>
      <c r="X19" s="31"/>
      <c r="Y19" s="31"/>
      <c r="Z19" s="31"/>
      <c r="AA19" s="31"/>
      <c r="AB19" s="31"/>
      <c r="AC19" s="31"/>
      <c r="AD19" s="31"/>
      <c r="AE19" s="31"/>
    </row>
    <row r="20" spans="1:31" s="2" customFormat="1" ht="12" customHeight="1">
      <c r="A20" s="31"/>
      <c r="B20" s="32"/>
      <c r="C20" s="31"/>
      <c r="D20" s="25" t="s">
        <v>36</v>
      </c>
      <c r="E20" s="31"/>
      <c r="F20" s="31"/>
      <c r="G20" s="31"/>
      <c r="H20" s="31"/>
      <c r="I20" s="25" t="s">
        <v>31</v>
      </c>
      <c r="J20" s="23" t="s">
        <v>37</v>
      </c>
      <c r="K20" s="31"/>
      <c r="L20" s="41"/>
      <c r="S20" s="31"/>
      <c r="T20" s="31"/>
      <c r="U20" s="31"/>
      <c r="V20" s="31"/>
      <c r="W20" s="31"/>
      <c r="X20" s="31"/>
      <c r="Y20" s="31"/>
      <c r="Z20" s="31"/>
      <c r="AA20" s="31"/>
      <c r="AB20" s="31"/>
      <c r="AC20" s="31"/>
      <c r="AD20" s="31"/>
      <c r="AE20" s="31"/>
    </row>
    <row r="21" spans="1:31" s="2" customFormat="1" ht="18" customHeight="1">
      <c r="A21" s="31"/>
      <c r="B21" s="32"/>
      <c r="C21" s="31"/>
      <c r="D21" s="31"/>
      <c r="E21" s="23" t="s">
        <v>38</v>
      </c>
      <c r="F21" s="31"/>
      <c r="G21" s="31"/>
      <c r="H21" s="31"/>
      <c r="I21" s="25" t="s">
        <v>33</v>
      </c>
      <c r="J21" s="23" t="s">
        <v>39</v>
      </c>
      <c r="K21" s="31"/>
      <c r="L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1"/>
      <c r="S22" s="31"/>
      <c r="T22" s="31"/>
      <c r="U22" s="31"/>
      <c r="V22" s="31"/>
      <c r="W22" s="31"/>
      <c r="X22" s="31"/>
      <c r="Y22" s="31"/>
      <c r="Z22" s="31"/>
      <c r="AA22" s="31"/>
      <c r="AB22" s="31"/>
      <c r="AC22" s="31"/>
      <c r="AD22" s="31"/>
      <c r="AE22" s="31"/>
    </row>
    <row r="23" spans="1:31" s="2" customFormat="1" ht="12" customHeight="1">
      <c r="A23" s="31"/>
      <c r="B23" s="32"/>
      <c r="C23" s="31"/>
      <c r="D23" s="25" t="s">
        <v>41</v>
      </c>
      <c r="E23" s="31"/>
      <c r="F23" s="31"/>
      <c r="G23" s="31"/>
      <c r="H23" s="31"/>
      <c r="I23" s="25" t="s">
        <v>31</v>
      </c>
      <c r="J23" s="23" t="s">
        <v>1</v>
      </c>
      <c r="K23" s="31"/>
      <c r="L23" s="41"/>
      <c r="S23" s="31"/>
      <c r="T23" s="31"/>
      <c r="U23" s="31"/>
      <c r="V23" s="31"/>
      <c r="W23" s="31"/>
      <c r="X23" s="31"/>
      <c r="Y23" s="31"/>
      <c r="Z23" s="31"/>
      <c r="AA23" s="31"/>
      <c r="AB23" s="31"/>
      <c r="AC23" s="31"/>
      <c r="AD23" s="31"/>
      <c r="AE23" s="31"/>
    </row>
    <row r="24" spans="1:31" s="2" customFormat="1" ht="18" customHeight="1">
      <c r="A24" s="31"/>
      <c r="B24" s="32"/>
      <c r="C24" s="31"/>
      <c r="D24" s="31"/>
      <c r="E24" s="23" t="s">
        <v>42</v>
      </c>
      <c r="F24" s="31"/>
      <c r="G24" s="31"/>
      <c r="H24" s="31"/>
      <c r="I24" s="25" t="s">
        <v>33</v>
      </c>
      <c r="J24" s="23" t="s">
        <v>1</v>
      </c>
      <c r="K24" s="31"/>
      <c r="L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1"/>
      <c r="S25" s="31"/>
      <c r="T25" s="31"/>
      <c r="U25" s="31"/>
      <c r="V25" s="31"/>
      <c r="W25" s="31"/>
      <c r="X25" s="31"/>
      <c r="Y25" s="31"/>
      <c r="Z25" s="31"/>
      <c r="AA25" s="31"/>
      <c r="AB25" s="31"/>
      <c r="AC25" s="31"/>
      <c r="AD25" s="31"/>
      <c r="AE25" s="31"/>
    </row>
    <row r="26" spans="1:31" s="2" customFormat="1" ht="12" customHeight="1">
      <c r="A26" s="31"/>
      <c r="B26" s="32"/>
      <c r="C26" s="31"/>
      <c r="D26" s="25" t="s">
        <v>43</v>
      </c>
      <c r="E26" s="31"/>
      <c r="F26" s="31"/>
      <c r="G26" s="31"/>
      <c r="H26" s="31"/>
      <c r="I26" s="31"/>
      <c r="J26" s="31"/>
      <c r="K26" s="31"/>
      <c r="L26" s="41"/>
      <c r="S26" s="31"/>
      <c r="T26" s="31"/>
      <c r="U26" s="31"/>
      <c r="V26" s="31"/>
      <c r="W26" s="31"/>
      <c r="X26" s="31"/>
      <c r="Y26" s="31"/>
      <c r="Z26" s="31"/>
      <c r="AA26" s="31"/>
      <c r="AB26" s="31"/>
      <c r="AC26" s="31"/>
      <c r="AD26" s="31"/>
      <c r="AE26" s="31"/>
    </row>
    <row r="27" spans="1:31" s="8" customFormat="1" ht="16.5" customHeight="1">
      <c r="A27" s="98"/>
      <c r="B27" s="99"/>
      <c r="C27" s="98"/>
      <c r="D27" s="98"/>
      <c r="E27" s="289" t="s">
        <v>1</v>
      </c>
      <c r="F27" s="289"/>
      <c r="G27" s="289"/>
      <c r="H27" s="289"/>
      <c r="I27" s="98"/>
      <c r="J27" s="98"/>
      <c r="K27" s="98"/>
      <c r="L27" s="100"/>
      <c r="S27" s="98"/>
      <c r="T27" s="98"/>
      <c r="U27" s="98"/>
      <c r="V27" s="98"/>
      <c r="W27" s="98"/>
      <c r="X27" s="98"/>
      <c r="Y27" s="98"/>
      <c r="Z27" s="98"/>
      <c r="AA27" s="98"/>
      <c r="AB27" s="98"/>
      <c r="AC27" s="98"/>
      <c r="AD27" s="98"/>
      <c r="AE27" s="98"/>
    </row>
    <row r="28" spans="1:31" s="2" customFormat="1" ht="6.95" customHeight="1">
      <c r="A28" s="31"/>
      <c r="B28" s="32"/>
      <c r="C28" s="31"/>
      <c r="D28" s="31"/>
      <c r="E28" s="31"/>
      <c r="F28" s="31"/>
      <c r="G28" s="31"/>
      <c r="H28" s="31"/>
      <c r="I28" s="31"/>
      <c r="J28" s="31"/>
      <c r="K28" s="31"/>
      <c r="L28" s="41"/>
      <c r="S28" s="31"/>
      <c r="T28" s="31"/>
      <c r="U28" s="31"/>
      <c r="V28" s="31"/>
      <c r="W28" s="31"/>
      <c r="X28" s="31"/>
      <c r="Y28" s="31"/>
      <c r="Z28" s="31"/>
      <c r="AA28" s="31"/>
      <c r="AB28" s="31"/>
      <c r="AC28" s="31"/>
      <c r="AD28" s="31"/>
      <c r="AE28" s="31"/>
    </row>
    <row r="29" spans="1:31" s="2" customFormat="1" ht="6.95" customHeight="1">
      <c r="A29" s="31"/>
      <c r="B29" s="32"/>
      <c r="C29" s="31"/>
      <c r="D29" s="65"/>
      <c r="E29" s="65"/>
      <c r="F29" s="65"/>
      <c r="G29" s="65"/>
      <c r="H29" s="65"/>
      <c r="I29" s="65"/>
      <c r="J29" s="65"/>
      <c r="K29" s="65"/>
      <c r="L29" s="41"/>
      <c r="S29" s="31"/>
      <c r="T29" s="31"/>
      <c r="U29" s="31"/>
      <c r="V29" s="31"/>
      <c r="W29" s="31"/>
      <c r="X29" s="31"/>
      <c r="Y29" s="31"/>
      <c r="Z29" s="31"/>
      <c r="AA29" s="31"/>
      <c r="AB29" s="31"/>
      <c r="AC29" s="31"/>
      <c r="AD29" s="31"/>
      <c r="AE29" s="31"/>
    </row>
    <row r="30" spans="1:31" s="2" customFormat="1" ht="25.35" customHeight="1">
      <c r="A30" s="31"/>
      <c r="B30" s="32"/>
      <c r="C30" s="31"/>
      <c r="D30" s="101" t="s">
        <v>45</v>
      </c>
      <c r="E30" s="31"/>
      <c r="F30" s="31"/>
      <c r="G30" s="31"/>
      <c r="H30" s="31"/>
      <c r="I30" s="31"/>
      <c r="J30" s="70">
        <f>ROUND(J129,2)</f>
        <v>0</v>
      </c>
      <c r="K30" s="31"/>
      <c r="L30" s="41"/>
      <c r="S30" s="31"/>
      <c r="T30" s="31"/>
      <c r="U30" s="31"/>
      <c r="V30" s="31"/>
      <c r="W30" s="31"/>
      <c r="X30" s="31"/>
      <c r="Y30" s="31"/>
      <c r="Z30" s="31"/>
      <c r="AA30" s="31"/>
      <c r="AB30" s="31"/>
      <c r="AC30" s="31"/>
      <c r="AD30" s="31"/>
      <c r="AE30" s="31"/>
    </row>
    <row r="31" spans="1:31" s="2" customFormat="1" ht="6.95" customHeight="1">
      <c r="A31" s="31"/>
      <c r="B31" s="32"/>
      <c r="C31" s="31"/>
      <c r="D31" s="65"/>
      <c r="E31" s="65"/>
      <c r="F31" s="65"/>
      <c r="G31" s="65"/>
      <c r="H31" s="65"/>
      <c r="I31" s="65"/>
      <c r="J31" s="65"/>
      <c r="K31" s="65"/>
      <c r="L31" s="41"/>
      <c r="S31" s="31"/>
      <c r="T31" s="31"/>
      <c r="U31" s="31"/>
      <c r="V31" s="31"/>
      <c r="W31" s="31"/>
      <c r="X31" s="31"/>
      <c r="Y31" s="31"/>
      <c r="Z31" s="31"/>
      <c r="AA31" s="31"/>
      <c r="AB31" s="31"/>
      <c r="AC31" s="31"/>
      <c r="AD31" s="31"/>
      <c r="AE31" s="31"/>
    </row>
    <row r="32" spans="1:31" s="2" customFormat="1" ht="14.45" customHeight="1">
      <c r="A32" s="31"/>
      <c r="B32" s="32"/>
      <c r="C32" s="31"/>
      <c r="D32" s="31"/>
      <c r="E32" s="31"/>
      <c r="F32" s="35" t="s">
        <v>47</v>
      </c>
      <c r="G32" s="31"/>
      <c r="H32" s="31"/>
      <c r="I32" s="35" t="s">
        <v>46</v>
      </c>
      <c r="J32" s="35" t="s">
        <v>48</v>
      </c>
      <c r="K32" s="31"/>
      <c r="L32" s="41"/>
      <c r="S32" s="31"/>
      <c r="T32" s="31"/>
      <c r="U32" s="31"/>
      <c r="V32" s="31"/>
      <c r="W32" s="31"/>
      <c r="X32" s="31"/>
      <c r="Y32" s="31"/>
      <c r="Z32" s="31"/>
      <c r="AA32" s="31"/>
      <c r="AB32" s="31"/>
      <c r="AC32" s="31"/>
      <c r="AD32" s="31"/>
      <c r="AE32" s="31"/>
    </row>
    <row r="33" spans="1:31" s="2" customFormat="1" ht="14.45" customHeight="1">
      <c r="A33" s="31"/>
      <c r="B33" s="32"/>
      <c r="C33" s="31"/>
      <c r="D33" s="102" t="s">
        <v>49</v>
      </c>
      <c r="E33" s="25" t="s">
        <v>50</v>
      </c>
      <c r="F33" s="103">
        <f>ROUND((SUM(BE129:BE383)),2)</f>
        <v>0</v>
      </c>
      <c r="G33" s="31"/>
      <c r="H33" s="31"/>
      <c r="I33" s="104">
        <v>0.21</v>
      </c>
      <c r="J33" s="103">
        <f>ROUND(((SUM(BE129:BE383))*I33),2)</f>
        <v>0</v>
      </c>
      <c r="K33" s="31"/>
      <c r="L33" s="41"/>
      <c r="S33" s="31"/>
      <c r="T33" s="31"/>
      <c r="U33" s="31"/>
      <c r="V33" s="31"/>
      <c r="W33" s="31"/>
      <c r="X33" s="31"/>
      <c r="Y33" s="31"/>
      <c r="Z33" s="31"/>
      <c r="AA33" s="31"/>
      <c r="AB33" s="31"/>
      <c r="AC33" s="31"/>
      <c r="AD33" s="31"/>
      <c r="AE33" s="31"/>
    </row>
    <row r="34" spans="1:31" s="2" customFormat="1" ht="14.45" customHeight="1">
      <c r="A34" s="31"/>
      <c r="B34" s="32"/>
      <c r="C34" s="31"/>
      <c r="D34" s="31"/>
      <c r="E34" s="25" t="s">
        <v>51</v>
      </c>
      <c r="F34" s="103">
        <f>ROUND((SUM(BF129:BF383)),2)</f>
        <v>0</v>
      </c>
      <c r="G34" s="31"/>
      <c r="H34" s="31"/>
      <c r="I34" s="104">
        <v>0.15</v>
      </c>
      <c r="J34" s="103">
        <f>ROUND(((SUM(BF129:BF383))*I34),2)</f>
        <v>0</v>
      </c>
      <c r="K34" s="31"/>
      <c r="L34" s="41"/>
      <c r="S34" s="31"/>
      <c r="T34" s="31"/>
      <c r="U34" s="31"/>
      <c r="V34" s="31"/>
      <c r="W34" s="31"/>
      <c r="X34" s="31"/>
      <c r="Y34" s="31"/>
      <c r="Z34" s="31"/>
      <c r="AA34" s="31"/>
      <c r="AB34" s="31"/>
      <c r="AC34" s="31"/>
      <c r="AD34" s="31"/>
      <c r="AE34" s="31"/>
    </row>
    <row r="35" spans="1:31" s="2" customFormat="1" ht="14.45" customHeight="1" hidden="1">
      <c r="A35" s="31"/>
      <c r="B35" s="32"/>
      <c r="C35" s="31"/>
      <c r="D35" s="31"/>
      <c r="E35" s="25" t="s">
        <v>52</v>
      </c>
      <c r="F35" s="103">
        <f>ROUND((SUM(BG129:BG383)),2)</f>
        <v>0</v>
      </c>
      <c r="G35" s="31"/>
      <c r="H35" s="31"/>
      <c r="I35" s="104">
        <v>0.21</v>
      </c>
      <c r="J35" s="103">
        <f>0</f>
        <v>0</v>
      </c>
      <c r="K35" s="31"/>
      <c r="L35" s="41"/>
      <c r="S35" s="31"/>
      <c r="T35" s="31"/>
      <c r="U35" s="31"/>
      <c r="V35" s="31"/>
      <c r="W35" s="31"/>
      <c r="X35" s="31"/>
      <c r="Y35" s="31"/>
      <c r="Z35" s="31"/>
      <c r="AA35" s="31"/>
      <c r="AB35" s="31"/>
      <c r="AC35" s="31"/>
      <c r="AD35" s="31"/>
      <c r="AE35" s="31"/>
    </row>
    <row r="36" spans="1:31" s="2" customFormat="1" ht="14.45" customHeight="1" hidden="1">
      <c r="A36" s="31"/>
      <c r="B36" s="32"/>
      <c r="C36" s="31"/>
      <c r="D36" s="31"/>
      <c r="E36" s="25" t="s">
        <v>53</v>
      </c>
      <c r="F36" s="103">
        <f>ROUND((SUM(BH129:BH383)),2)</f>
        <v>0</v>
      </c>
      <c r="G36" s="31"/>
      <c r="H36" s="31"/>
      <c r="I36" s="104">
        <v>0.15</v>
      </c>
      <c r="J36" s="103">
        <f>0</f>
        <v>0</v>
      </c>
      <c r="K36" s="31"/>
      <c r="L36" s="41"/>
      <c r="S36" s="31"/>
      <c r="T36" s="31"/>
      <c r="U36" s="31"/>
      <c r="V36" s="31"/>
      <c r="W36" s="31"/>
      <c r="X36" s="31"/>
      <c r="Y36" s="31"/>
      <c r="Z36" s="31"/>
      <c r="AA36" s="31"/>
      <c r="AB36" s="31"/>
      <c r="AC36" s="31"/>
      <c r="AD36" s="31"/>
      <c r="AE36" s="31"/>
    </row>
    <row r="37" spans="1:31" s="2" customFormat="1" ht="14.45" customHeight="1" hidden="1">
      <c r="A37" s="31"/>
      <c r="B37" s="32"/>
      <c r="C37" s="31"/>
      <c r="D37" s="31"/>
      <c r="E37" s="25" t="s">
        <v>54</v>
      </c>
      <c r="F37" s="103">
        <f>ROUND((SUM(BI129:BI383)),2)</f>
        <v>0</v>
      </c>
      <c r="G37" s="31"/>
      <c r="H37" s="31"/>
      <c r="I37" s="104">
        <v>0</v>
      </c>
      <c r="J37" s="103">
        <f>0</f>
        <v>0</v>
      </c>
      <c r="K37" s="31"/>
      <c r="L37" s="41"/>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41"/>
      <c r="S38" s="31"/>
      <c r="T38" s="31"/>
      <c r="U38" s="31"/>
      <c r="V38" s="31"/>
      <c r="W38" s="31"/>
      <c r="X38" s="31"/>
      <c r="Y38" s="31"/>
      <c r="Z38" s="31"/>
      <c r="AA38" s="31"/>
      <c r="AB38" s="31"/>
      <c r="AC38" s="31"/>
      <c r="AD38" s="31"/>
      <c r="AE38" s="31"/>
    </row>
    <row r="39" spans="1:31" s="2" customFormat="1" ht="25.35" customHeight="1">
      <c r="A39" s="31"/>
      <c r="B39" s="32"/>
      <c r="C39" s="105"/>
      <c r="D39" s="106" t="s">
        <v>55</v>
      </c>
      <c r="E39" s="59"/>
      <c r="F39" s="59"/>
      <c r="G39" s="107" t="s">
        <v>56</v>
      </c>
      <c r="H39" s="108" t="s">
        <v>57</v>
      </c>
      <c r="I39" s="59"/>
      <c r="J39" s="109">
        <f>SUM(J30:J37)</f>
        <v>0</v>
      </c>
      <c r="K39" s="110"/>
      <c r="L39" s="41"/>
      <c r="S39" s="31"/>
      <c r="T39" s="31"/>
      <c r="U39" s="31"/>
      <c r="V39" s="31"/>
      <c r="W39" s="31"/>
      <c r="X39" s="31"/>
      <c r="Y39" s="31"/>
      <c r="Z39" s="31"/>
      <c r="AA39" s="31"/>
      <c r="AB39" s="31"/>
      <c r="AC39" s="31"/>
      <c r="AD39" s="31"/>
      <c r="AE39" s="31"/>
    </row>
    <row r="40" spans="1:31" s="2" customFormat="1" ht="14.45" customHeight="1">
      <c r="A40" s="31"/>
      <c r="B40" s="32"/>
      <c r="C40" s="31"/>
      <c r="D40" s="31"/>
      <c r="E40" s="31"/>
      <c r="F40" s="31"/>
      <c r="G40" s="31"/>
      <c r="H40" s="31"/>
      <c r="I40" s="31"/>
      <c r="J40" s="31"/>
      <c r="K40" s="31"/>
      <c r="L40" s="41"/>
      <c r="S40" s="31"/>
      <c r="T40" s="31"/>
      <c r="U40" s="31"/>
      <c r="V40" s="31"/>
      <c r="W40" s="31"/>
      <c r="X40" s="31"/>
      <c r="Y40" s="31"/>
      <c r="Z40" s="31"/>
      <c r="AA40" s="31"/>
      <c r="AB40" s="31"/>
      <c r="AC40" s="31"/>
      <c r="AD40" s="31"/>
      <c r="AE40" s="31"/>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2" customFormat="1" ht="14.45" customHeight="1">
      <c r="B49" s="41"/>
      <c r="D49" s="42" t="s">
        <v>58</v>
      </c>
      <c r="E49" s="43"/>
      <c r="F49" s="43"/>
      <c r="G49" s="42" t="s">
        <v>59</v>
      </c>
      <c r="H49" s="43"/>
      <c r="I49" s="43"/>
      <c r="J49" s="43"/>
      <c r="K49" s="43"/>
      <c r="L49" s="41"/>
    </row>
    <row r="50" spans="2:12" ht="12">
      <c r="B50" s="18"/>
      <c r="L50" s="18"/>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1:31" s="2" customFormat="1" ht="12.75">
      <c r="A60" s="31"/>
      <c r="B60" s="32"/>
      <c r="C60" s="31"/>
      <c r="D60" s="44" t="s">
        <v>60</v>
      </c>
      <c r="E60" s="34"/>
      <c r="F60" s="111" t="s">
        <v>61</v>
      </c>
      <c r="G60" s="44" t="s">
        <v>60</v>
      </c>
      <c r="H60" s="34"/>
      <c r="I60" s="34"/>
      <c r="J60" s="112" t="s">
        <v>61</v>
      </c>
      <c r="K60" s="34"/>
      <c r="L60" s="41"/>
      <c r="S60" s="31"/>
      <c r="T60" s="31"/>
      <c r="U60" s="31"/>
      <c r="V60" s="31"/>
      <c r="W60" s="31"/>
      <c r="X60" s="31"/>
      <c r="Y60" s="31"/>
      <c r="Z60" s="31"/>
      <c r="AA60" s="31"/>
      <c r="AB60" s="31"/>
      <c r="AC60" s="31"/>
      <c r="AD60" s="31"/>
      <c r="AE60" s="31"/>
    </row>
    <row r="61" spans="2:12" ht="12">
      <c r="B61" s="18"/>
      <c r="L61" s="18"/>
    </row>
    <row r="62" spans="2:12" ht="12">
      <c r="B62" s="18"/>
      <c r="L62" s="18"/>
    </row>
    <row r="63" spans="2:12" ht="12">
      <c r="B63" s="18"/>
      <c r="L63" s="18"/>
    </row>
    <row r="64" spans="1:31" s="2" customFormat="1" ht="12.75">
      <c r="A64" s="31"/>
      <c r="B64" s="32"/>
      <c r="C64" s="31"/>
      <c r="D64" s="42" t="s">
        <v>62</v>
      </c>
      <c r="E64" s="45"/>
      <c r="F64" s="45"/>
      <c r="G64" s="42" t="s">
        <v>63</v>
      </c>
      <c r="H64" s="45"/>
      <c r="I64" s="45"/>
      <c r="J64" s="45"/>
      <c r="K64" s="45"/>
      <c r="L64" s="41"/>
      <c r="S64" s="31"/>
      <c r="T64" s="31"/>
      <c r="U64" s="31"/>
      <c r="V64" s="31"/>
      <c r="W64" s="31"/>
      <c r="X64" s="31"/>
      <c r="Y64" s="31"/>
      <c r="Z64" s="31"/>
      <c r="AA64" s="31"/>
      <c r="AB64" s="31"/>
      <c r="AC64" s="31"/>
      <c r="AD64" s="31"/>
      <c r="AE64" s="31"/>
    </row>
    <row r="65" spans="2:12" ht="12">
      <c r="B65" s="18"/>
      <c r="L65" s="18"/>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1:31" s="2" customFormat="1" ht="12.75">
      <c r="A75" s="31"/>
      <c r="B75" s="32"/>
      <c r="C75" s="31"/>
      <c r="D75" s="44" t="s">
        <v>60</v>
      </c>
      <c r="E75" s="34"/>
      <c r="F75" s="111" t="s">
        <v>61</v>
      </c>
      <c r="G75" s="44" t="s">
        <v>60</v>
      </c>
      <c r="H75" s="34"/>
      <c r="I75" s="34"/>
      <c r="J75" s="112" t="s">
        <v>61</v>
      </c>
      <c r="K75" s="34"/>
      <c r="L75" s="41"/>
      <c r="S75" s="31"/>
      <c r="T75" s="31"/>
      <c r="U75" s="31"/>
      <c r="V75" s="31"/>
      <c r="W75" s="31"/>
      <c r="X75" s="31"/>
      <c r="Y75" s="31"/>
      <c r="Z75" s="31"/>
      <c r="AA75" s="31"/>
      <c r="AB75" s="31"/>
      <c r="AC75" s="31"/>
      <c r="AD75" s="31"/>
      <c r="AE75" s="31"/>
    </row>
    <row r="76" spans="1:31" s="2" customFormat="1" ht="14.45" customHeight="1">
      <c r="A76" s="31"/>
      <c r="B76" s="46"/>
      <c r="C76" s="47"/>
      <c r="D76" s="47"/>
      <c r="E76" s="47"/>
      <c r="F76" s="47"/>
      <c r="G76" s="47"/>
      <c r="H76" s="47"/>
      <c r="I76" s="47"/>
      <c r="J76" s="47"/>
      <c r="K76" s="47"/>
      <c r="L76" s="41"/>
      <c r="S76" s="31"/>
      <c r="T76" s="31"/>
      <c r="U76" s="31"/>
      <c r="V76" s="31"/>
      <c r="W76" s="31"/>
      <c r="X76" s="31"/>
      <c r="Y76" s="31"/>
      <c r="Z76" s="31"/>
      <c r="AA76" s="31"/>
      <c r="AB76" s="31"/>
      <c r="AC76" s="31"/>
      <c r="AD76" s="31"/>
      <c r="AE76" s="31"/>
    </row>
    <row r="80" spans="1:31" s="2" customFormat="1" ht="6.95" customHeight="1">
      <c r="A80" s="31"/>
      <c r="B80" s="48"/>
      <c r="C80" s="49"/>
      <c r="D80" s="49"/>
      <c r="E80" s="49"/>
      <c r="F80" s="49"/>
      <c r="G80" s="49"/>
      <c r="H80" s="49"/>
      <c r="I80" s="49"/>
      <c r="J80" s="49"/>
      <c r="K80" s="49"/>
      <c r="L80" s="41"/>
      <c r="S80" s="31"/>
      <c r="T80" s="31"/>
      <c r="U80" s="31"/>
      <c r="V80" s="31"/>
      <c r="W80" s="31"/>
      <c r="X80" s="31"/>
      <c r="Y80" s="31"/>
      <c r="Z80" s="31"/>
      <c r="AA80" s="31"/>
      <c r="AB80" s="31"/>
      <c r="AC80" s="31"/>
      <c r="AD80" s="31"/>
      <c r="AE80" s="31"/>
    </row>
    <row r="81" spans="1:31" s="2" customFormat="1" ht="24.95" customHeight="1">
      <c r="A81" s="31"/>
      <c r="B81" s="32"/>
      <c r="C81" s="19" t="s">
        <v>168</v>
      </c>
      <c r="D81" s="31"/>
      <c r="E81" s="31"/>
      <c r="F81" s="31"/>
      <c r="G81" s="31"/>
      <c r="H81" s="31"/>
      <c r="I81" s="31"/>
      <c r="J81" s="31"/>
      <c r="K81" s="31"/>
      <c r="L81" s="41"/>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41"/>
      <c r="S82" s="31"/>
      <c r="T82" s="31"/>
      <c r="U82" s="31"/>
      <c r="V82" s="31"/>
      <c r="W82" s="31"/>
      <c r="X82" s="31"/>
      <c r="Y82" s="31"/>
      <c r="Z82" s="31"/>
      <c r="AA82" s="31"/>
      <c r="AB82" s="31"/>
      <c r="AC82" s="31"/>
      <c r="AD82" s="31"/>
      <c r="AE82" s="31"/>
    </row>
    <row r="83" spans="1:31" s="2" customFormat="1" ht="12" customHeight="1">
      <c r="A83" s="31"/>
      <c r="B83" s="32"/>
      <c r="C83" s="25" t="s">
        <v>16</v>
      </c>
      <c r="D83" s="31"/>
      <c r="E83" s="31"/>
      <c r="F83" s="31"/>
      <c r="G83" s="31"/>
      <c r="H83" s="31"/>
      <c r="I83" s="31"/>
      <c r="J83" s="31"/>
      <c r="K83" s="31"/>
      <c r="L83" s="41"/>
      <c r="S83" s="31"/>
      <c r="T83" s="31"/>
      <c r="U83" s="31"/>
      <c r="V83" s="31"/>
      <c r="W83" s="31"/>
      <c r="X83" s="31"/>
      <c r="Y83" s="31"/>
      <c r="Z83" s="31"/>
      <c r="AA83" s="31"/>
      <c r="AB83" s="31"/>
      <c r="AC83" s="31"/>
      <c r="AD83" s="31"/>
      <c r="AE83" s="31"/>
    </row>
    <row r="84" spans="1:31" s="2" customFormat="1" ht="16.5" customHeight="1">
      <c r="A84" s="31"/>
      <c r="B84" s="32"/>
      <c r="C84" s="31"/>
      <c r="D84" s="31"/>
      <c r="E84" s="298" t="str">
        <f>E7</f>
        <v>Odkanalizování lokality sídliště Gigant</v>
      </c>
      <c r="F84" s="299"/>
      <c r="G84" s="299"/>
      <c r="H84" s="299"/>
      <c r="I84" s="31"/>
      <c r="J84" s="31"/>
      <c r="K84" s="31"/>
      <c r="L84" s="41"/>
      <c r="S84" s="31"/>
      <c r="T84" s="31"/>
      <c r="U84" s="31"/>
      <c r="V84" s="31"/>
      <c r="W84" s="31"/>
      <c r="X84" s="31"/>
      <c r="Y84" s="31"/>
      <c r="Z84" s="31"/>
      <c r="AA84" s="31"/>
      <c r="AB84" s="31"/>
      <c r="AC84" s="31"/>
      <c r="AD84" s="31"/>
      <c r="AE84" s="31"/>
    </row>
    <row r="85" spans="1:31" s="2" customFormat="1" ht="12" customHeight="1">
      <c r="A85" s="31"/>
      <c r="B85" s="32"/>
      <c r="C85" s="25" t="s">
        <v>162</v>
      </c>
      <c r="D85" s="31"/>
      <c r="E85" s="31"/>
      <c r="F85" s="31"/>
      <c r="G85" s="31"/>
      <c r="H85" s="31"/>
      <c r="I85" s="31"/>
      <c r="J85" s="31"/>
      <c r="K85" s="31"/>
      <c r="L85" s="41"/>
      <c r="S85" s="31"/>
      <c r="T85" s="31"/>
      <c r="U85" s="31"/>
      <c r="V85" s="31"/>
      <c r="W85" s="31"/>
      <c r="X85" s="31"/>
      <c r="Y85" s="31"/>
      <c r="Z85" s="31"/>
      <c r="AA85" s="31"/>
      <c r="AB85" s="31"/>
      <c r="AC85" s="31"/>
      <c r="AD85" s="31"/>
      <c r="AE85" s="31"/>
    </row>
    <row r="86" spans="1:31" s="2" customFormat="1" ht="16.5" customHeight="1">
      <c r="A86" s="31"/>
      <c r="B86" s="32"/>
      <c r="C86" s="31"/>
      <c r="D86" s="31"/>
      <c r="E86" s="294" t="str">
        <f>E9</f>
        <v>2021_2.7 - IO 07 Stoka A6</v>
      </c>
      <c r="F86" s="297"/>
      <c r="G86" s="297"/>
      <c r="H86" s="297"/>
      <c r="I86" s="31"/>
      <c r="J86" s="31"/>
      <c r="K86" s="31"/>
      <c r="L86" s="41"/>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41"/>
      <c r="S87" s="31"/>
      <c r="T87" s="31"/>
      <c r="U87" s="31"/>
      <c r="V87" s="31"/>
      <c r="W87" s="31"/>
      <c r="X87" s="31"/>
      <c r="Y87" s="31"/>
      <c r="Z87" s="31"/>
      <c r="AA87" s="31"/>
      <c r="AB87" s="31"/>
      <c r="AC87" s="31"/>
      <c r="AD87" s="31"/>
      <c r="AE87" s="31"/>
    </row>
    <row r="88" spans="1:31" s="2" customFormat="1" ht="12" customHeight="1">
      <c r="A88" s="31"/>
      <c r="B88" s="32"/>
      <c r="C88" s="25" t="s">
        <v>22</v>
      </c>
      <c r="D88" s="31"/>
      <c r="E88" s="31"/>
      <c r="F88" s="23" t="str">
        <f>F12</f>
        <v>Břilice - Gigant</v>
      </c>
      <c r="G88" s="31"/>
      <c r="H88" s="31"/>
      <c r="I88" s="25" t="s">
        <v>24</v>
      </c>
      <c r="J88" s="54" t="str">
        <f>IF(J12="","",J12)</f>
        <v>15. 3. 2021</v>
      </c>
      <c r="K88" s="31"/>
      <c r="L88" s="41"/>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41"/>
      <c r="S89" s="31"/>
      <c r="T89" s="31"/>
      <c r="U89" s="31"/>
      <c r="V89" s="31"/>
      <c r="W89" s="31"/>
      <c r="X89" s="31"/>
      <c r="Y89" s="31"/>
      <c r="Z89" s="31"/>
      <c r="AA89" s="31"/>
      <c r="AB89" s="31"/>
      <c r="AC89" s="31"/>
      <c r="AD89" s="31"/>
      <c r="AE89" s="31"/>
    </row>
    <row r="90" spans="1:31" s="2" customFormat="1" ht="25.7" customHeight="1">
      <c r="A90" s="31"/>
      <c r="B90" s="32"/>
      <c r="C90" s="25" t="s">
        <v>30</v>
      </c>
      <c r="D90" s="31"/>
      <c r="E90" s="31"/>
      <c r="F90" s="23" t="str">
        <f>E15</f>
        <v>Město Třeboň</v>
      </c>
      <c r="G90" s="31"/>
      <c r="H90" s="31"/>
      <c r="I90" s="25" t="s">
        <v>36</v>
      </c>
      <c r="J90" s="29" t="str">
        <f>E21</f>
        <v>Vodohospodářský rozvoj a výstavba a.s.</v>
      </c>
      <c r="K90" s="31"/>
      <c r="L90" s="41"/>
      <c r="S90" s="31"/>
      <c r="T90" s="31"/>
      <c r="U90" s="31"/>
      <c r="V90" s="31"/>
      <c r="W90" s="31"/>
      <c r="X90" s="31"/>
      <c r="Y90" s="31"/>
      <c r="Z90" s="31"/>
      <c r="AA90" s="31"/>
      <c r="AB90" s="31"/>
      <c r="AC90" s="31"/>
      <c r="AD90" s="31"/>
      <c r="AE90" s="31"/>
    </row>
    <row r="91" spans="1:31" s="2" customFormat="1" ht="15.2" customHeight="1">
      <c r="A91" s="31"/>
      <c r="B91" s="32"/>
      <c r="C91" s="25" t="s">
        <v>34</v>
      </c>
      <c r="D91" s="31"/>
      <c r="E91" s="31"/>
      <c r="F91" s="23" t="str">
        <f>IF(E18="","",E18)</f>
        <v>Vyplň údaj</v>
      </c>
      <c r="G91" s="31"/>
      <c r="H91" s="31"/>
      <c r="I91" s="25" t="s">
        <v>41</v>
      </c>
      <c r="J91" s="29" t="str">
        <f>E24</f>
        <v>Dvořák</v>
      </c>
      <c r="K91" s="31"/>
      <c r="L91" s="41"/>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41"/>
      <c r="S92" s="31"/>
      <c r="T92" s="31"/>
      <c r="U92" s="31"/>
      <c r="V92" s="31"/>
      <c r="W92" s="31"/>
      <c r="X92" s="31"/>
      <c r="Y92" s="31"/>
      <c r="Z92" s="31"/>
      <c r="AA92" s="31"/>
      <c r="AB92" s="31"/>
      <c r="AC92" s="31"/>
      <c r="AD92" s="31"/>
      <c r="AE92" s="31"/>
    </row>
    <row r="93" spans="1:31" s="2" customFormat="1" ht="29.25" customHeight="1">
      <c r="A93" s="31"/>
      <c r="B93" s="32"/>
      <c r="C93" s="113" t="s">
        <v>169</v>
      </c>
      <c r="D93" s="105"/>
      <c r="E93" s="105"/>
      <c r="F93" s="105"/>
      <c r="G93" s="105"/>
      <c r="H93" s="105"/>
      <c r="I93" s="105"/>
      <c r="J93" s="114" t="s">
        <v>170</v>
      </c>
      <c r="K93" s="105"/>
      <c r="L93" s="41"/>
      <c r="S93" s="31"/>
      <c r="T93" s="31"/>
      <c r="U93" s="31"/>
      <c r="V93" s="31"/>
      <c r="W93" s="31"/>
      <c r="X93" s="31"/>
      <c r="Y93" s="31"/>
      <c r="Z93" s="31"/>
      <c r="AA93" s="31"/>
      <c r="AB93" s="31"/>
      <c r="AC93" s="31"/>
      <c r="AD93" s="31"/>
      <c r="AE93" s="31"/>
    </row>
    <row r="94" spans="1:31" s="2" customFormat="1" ht="10.35" customHeight="1">
      <c r="A94" s="31"/>
      <c r="B94" s="32"/>
      <c r="C94" s="31"/>
      <c r="D94" s="31"/>
      <c r="E94" s="31"/>
      <c r="F94" s="31"/>
      <c r="G94" s="31"/>
      <c r="H94" s="31"/>
      <c r="I94" s="31"/>
      <c r="J94" s="31"/>
      <c r="K94" s="31"/>
      <c r="L94" s="41"/>
      <c r="S94" s="31"/>
      <c r="T94" s="31"/>
      <c r="U94" s="31"/>
      <c r="V94" s="31"/>
      <c r="W94" s="31"/>
      <c r="X94" s="31"/>
      <c r="Y94" s="31"/>
      <c r="Z94" s="31"/>
      <c r="AA94" s="31"/>
      <c r="AB94" s="31"/>
      <c r="AC94" s="31"/>
      <c r="AD94" s="31"/>
      <c r="AE94" s="31"/>
    </row>
    <row r="95" spans="1:47" s="2" customFormat="1" ht="22.9" customHeight="1">
      <c r="A95" s="31"/>
      <c r="B95" s="32"/>
      <c r="C95" s="115" t="s">
        <v>171</v>
      </c>
      <c r="D95" s="31"/>
      <c r="E95" s="31"/>
      <c r="F95" s="31"/>
      <c r="G95" s="31"/>
      <c r="H95" s="31"/>
      <c r="I95" s="31"/>
      <c r="J95" s="70">
        <f>J129</f>
        <v>0</v>
      </c>
      <c r="K95" s="31"/>
      <c r="L95" s="41"/>
      <c r="S95" s="31"/>
      <c r="T95" s="31"/>
      <c r="U95" s="31"/>
      <c r="V95" s="31"/>
      <c r="W95" s="31"/>
      <c r="X95" s="31"/>
      <c r="Y95" s="31"/>
      <c r="Z95" s="31"/>
      <c r="AA95" s="31"/>
      <c r="AB95" s="31"/>
      <c r="AC95" s="31"/>
      <c r="AD95" s="31"/>
      <c r="AE95" s="31"/>
      <c r="AU95" s="15" t="s">
        <v>172</v>
      </c>
    </row>
    <row r="96" spans="2:12" s="9" customFormat="1" ht="24.95" customHeight="1">
      <c r="B96" s="116"/>
      <c r="D96" s="117" t="s">
        <v>275</v>
      </c>
      <c r="E96" s="118"/>
      <c r="F96" s="118"/>
      <c r="G96" s="118"/>
      <c r="H96" s="118"/>
      <c r="I96" s="118"/>
      <c r="J96" s="119">
        <f>J130</f>
        <v>0</v>
      </c>
      <c r="L96" s="116"/>
    </row>
    <row r="97" spans="2:12" s="10" customFormat="1" ht="19.9" customHeight="1">
      <c r="B97" s="120"/>
      <c r="D97" s="121" t="s">
        <v>276</v>
      </c>
      <c r="E97" s="122"/>
      <c r="F97" s="122"/>
      <c r="G97" s="122"/>
      <c r="H97" s="122"/>
      <c r="I97" s="122"/>
      <c r="J97" s="123">
        <f>J131</f>
        <v>0</v>
      </c>
      <c r="L97" s="120"/>
    </row>
    <row r="98" spans="2:12" s="10" customFormat="1" ht="19.9" customHeight="1">
      <c r="B98" s="120"/>
      <c r="D98" s="121" t="s">
        <v>277</v>
      </c>
      <c r="E98" s="122"/>
      <c r="F98" s="122"/>
      <c r="G98" s="122"/>
      <c r="H98" s="122"/>
      <c r="I98" s="122"/>
      <c r="J98" s="123">
        <f>J217</f>
        <v>0</v>
      </c>
      <c r="L98" s="120"/>
    </row>
    <row r="99" spans="2:12" s="10" customFormat="1" ht="19.9" customHeight="1">
      <c r="B99" s="120"/>
      <c r="D99" s="121" t="s">
        <v>278</v>
      </c>
      <c r="E99" s="122"/>
      <c r="F99" s="122"/>
      <c r="G99" s="122"/>
      <c r="H99" s="122"/>
      <c r="I99" s="122"/>
      <c r="J99" s="123">
        <f>J221</f>
        <v>0</v>
      </c>
      <c r="L99" s="120"/>
    </row>
    <row r="100" spans="2:12" s="10" customFormat="1" ht="19.9" customHeight="1">
      <c r="B100" s="120"/>
      <c r="D100" s="121" t="s">
        <v>279</v>
      </c>
      <c r="E100" s="122"/>
      <c r="F100" s="122"/>
      <c r="G100" s="122"/>
      <c r="H100" s="122"/>
      <c r="I100" s="122"/>
      <c r="J100" s="123">
        <f>J225</f>
        <v>0</v>
      </c>
      <c r="L100" s="120"/>
    </row>
    <row r="101" spans="2:12" s="10" customFormat="1" ht="19.9" customHeight="1">
      <c r="B101" s="120"/>
      <c r="D101" s="121" t="s">
        <v>280</v>
      </c>
      <c r="E101" s="122"/>
      <c r="F101" s="122"/>
      <c r="G101" s="122"/>
      <c r="H101" s="122"/>
      <c r="I101" s="122"/>
      <c r="J101" s="123">
        <f>J235</f>
        <v>0</v>
      </c>
      <c r="L101" s="120"/>
    </row>
    <row r="102" spans="2:12" s="10" customFormat="1" ht="19.9" customHeight="1">
      <c r="B102" s="120"/>
      <c r="D102" s="121" t="s">
        <v>282</v>
      </c>
      <c r="E102" s="122"/>
      <c r="F102" s="122"/>
      <c r="G102" s="122"/>
      <c r="H102" s="122"/>
      <c r="I102" s="122"/>
      <c r="J102" s="123">
        <f>J260</f>
        <v>0</v>
      </c>
      <c r="L102" s="120"/>
    </row>
    <row r="103" spans="2:12" s="10" customFormat="1" ht="19.9" customHeight="1">
      <c r="B103" s="120"/>
      <c r="D103" s="121" t="s">
        <v>283</v>
      </c>
      <c r="E103" s="122"/>
      <c r="F103" s="122"/>
      <c r="G103" s="122"/>
      <c r="H103" s="122"/>
      <c r="I103" s="122"/>
      <c r="J103" s="123">
        <f>J327</f>
        <v>0</v>
      </c>
      <c r="L103" s="120"/>
    </row>
    <row r="104" spans="2:12" s="10" customFormat="1" ht="14.85" customHeight="1">
      <c r="B104" s="120"/>
      <c r="D104" s="121" t="s">
        <v>284</v>
      </c>
      <c r="E104" s="122"/>
      <c r="F104" s="122"/>
      <c r="G104" s="122"/>
      <c r="H104" s="122"/>
      <c r="I104" s="122"/>
      <c r="J104" s="123">
        <f>J340</f>
        <v>0</v>
      </c>
      <c r="L104" s="120"/>
    </row>
    <row r="105" spans="2:12" s="10" customFormat="1" ht="19.9" customHeight="1">
      <c r="B105" s="120"/>
      <c r="D105" s="121" t="s">
        <v>285</v>
      </c>
      <c r="E105" s="122"/>
      <c r="F105" s="122"/>
      <c r="G105" s="122"/>
      <c r="H105" s="122"/>
      <c r="I105" s="122"/>
      <c r="J105" s="123">
        <f>J366</f>
        <v>0</v>
      </c>
      <c r="L105" s="120"/>
    </row>
    <row r="106" spans="2:12" s="9" customFormat="1" ht="24.95" customHeight="1">
      <c r="B106" s="116"/>
      <c r="D106" s="117" t="s">
        <v>286</v>
      </c>
      <c r="E106" s="118"/>
      <c r="F106" s="118"/>
      <c r="G106" s="118"/>
      <c r="H106" s="118"/>
      <c r="I106" s="118"/>
      <c r="J106" s="119">
        <f>J373</f>
        <v>0</v>
      </c>
      <c r="L106" s="116"/>
    </row>
    <row r="107" spans="2:12" s="10" customFormat="1" ht="19.9" customHeight="1">
      <c r="B107" s="120"/>
      <c r="D107" s="121" t="s">
        <v>287</v>
      </c>
      <c r="E107" s="122"/>
      <c r="F107" s="122"/>
      <c r="G107" s="122"/>
      <c r="H107" s="122"/>
      <c r="I107" s="122"/>
      <c r="J107" s="123">
        <f>J374</f>
        <v>0</v>
      </c>
      <c r="L107" s="120"/>
    </row>
    <row r="108" spans="2:12" s="9" customFormat="1" ht="24.95" customHeight="1">
      <c r="B108" s="116"/>
      <c r="D108" s="117" t="s">
        <v>288</v>
      </c>
      <c r="E108" s="118"/>
      <c r="F108" s="118"/>
      <c r="G108" s="118"/>
      <c r="H108" s="118"/>
      <c r="I108" s="118"/>
      <c r="J108" s="119">
        <f>J378</f>
        <v>0</v>
      </c>
      <c r="L108" s="116"/>
    </row>
    <row r="109" spans="2:12" s="10" customFormat="1" ht="19.9" customHeight="1">
      <c r="B109" s="120"/>
      <c r="D109" s="121" t="s">
        <v>290</v>
      </c>
      <c r="E109" s="122"/>
      <c r="F109" s="122"/>
      <c r="G109" s="122"/>
      <c r="H109" s="122"/>
      <c r="I109" s="122"/>
      <c r="J109" s="123">
        <f>J379</f>
        <v>0</v>
      </c>
      <c r="L109" s="120"/>
    </row>
    <row r="110" spans="1:31" s="2" customFormat="1" ht="21.75" customHeight="1">
      <c r="A110" s="31"/>
      <c r="B110" s="32"/>
      <c r="C110" s="31"/>
      <c r="D110" s="31"/>
      <c r="E110" s="31"/>
      <c r="F110" s="31"/>
      <c r="G110" s="31"/>
      <c r="H110" s="31"/>
      <c r="I110" s="31"/>
      <c r="J110" s="31"/>
      <c r="K110" s="31"/>
      <c r="L110" s="41"/>
      <c r="S110" s="31"/>
      <c r="T110" s="31"/>
      <c r="U110" s="31"/>
      <c r="V110" s="31"/>
      <c r="W110" s="31"/>
      <c r="X110" s="31"/>
      <c r="Y110" s="31"/>
      <c r="Z110" s="31"/>
      <c r="AA110" s="31"/>
      <c r="AB110" s="31"/>
      <c r="AC110" s="31"/>
      <c r="AD110" s="31"/>
      <c r="AE110" s="31"/>
    </row>
    <row r="111" spans="1:31" s="2" customFormat="1" ht="6.95" customHeight="1">
      <c r="A111" s="31"/>
      <c r="B111" s="46"/>
      <c r="C111" s="47"/>
      <c r="D111" s="47"/>
      <c r="E111" s="47"/>
      <c r="F111" s="47"/>
      <c r="G111" s="47"/>
      <c r="H111" s="47"/>
      <c r="I111" s="47"/>
      <c r="J111" s="47"/>
      <c r="K111" s="47"/>
      <c r="L111" s="41"/>
      <c r="S111" s="31"/>
      <c r="T111" s="31"/>
      <c r="U111" s="31"/>
      <c r="V111" s="31"/>
      <c r="W111" s="31"/>
      <c r="X111" s="31"/>
      <c r="Y111" s="31"/>
      <c r="Z111" s="31"/>
      <c r="AA111" s="31"/>
      <c r="AB111" s="31"/>
      <c r="AC111" s="31"/>
      <c r="AD111" s="31"/>
      <c r="AE111" s="31"/>
    </row>
    <row r="115" spans="1:31" s="2" customFormat="1" ht="6.95" customHeight="1">
      <c r="A115" s="31"/>
      <c r="B115" s="48"/>
      <c r="C115" s="49"/>
      <c r="D115" s="49"/>
      <c r="E115" s="49"/>
      <c r="F115" s="49"/>
      <c r="G115" s="49"/>
      <c r="H115" s="49"/>
      <c r="I115" s="49"/>
      <c r="J115" s="49"/>
      <c r="K115" s="49"/>
      <c r="L115" s="41"/>
      <c r="S115" s="31"/>
      <c r="T115" s="31"/>
      <c r="U115" s="31"/>
      <c r="V115" s="31"/>
      <c r="W115" s="31"/>
      <c r="X115" s="31"/>
      <c r="Y115" s="31"/>
      <c r="Z115" s="31"/>
      <c r="AA115" s="31"/>
      <c r="AB115" s="31"/>
      <c r="AC115" s="31"/>
      <c r="AD115" s="31"/>
      <c r="AE115" s="31"/>
    </row>
    <row r="116" spans="1:31" s="2" customFormat="1" ht="24.95" customHeight="1">
      <c r="A116" s="31"/>
      <c r="B116" s="32"/>
      <c r="C116" s="19" t="s">
        <v>179</v>
      </c>
      <c r="D116" s="31"/>
      <c r="E116" s="31"/>
      <c r="F116" s="31"/>
      <c r="G116" s="31"/>
      <c r="H116" s="31"/>
      <c r="I116" s="31"/>
      <c r="J116" s="31"/>
      <c r="K116" s="31"/>
      <c r="L116" s="41"/>
      <c r="S116" s="31"/>
      <c r="T116" s="31"/>
      <c r="U116" s="31"/>
      <c r="V116" s="31"/>
      <c r="W116" s="31"/>
      <c r="X116" s="31"/>
      <c r="Y116" s="31"/>
      <c r="Z116" s="31"/>
      <c r="AA116" s="31"/>
      <c r="AB116" s="31"/>
      <c r="AC116" s="31"/>
      <c r="AD116" s="31"/>
      <c r="AE116" s="31"/>
    </row>
    <row r="117" spans="1:31" s="2" customFormat="1" ht="6.95" customHeight="1">
      <c r="A117" s="31"/>
      <c r="B117" s="32"/>
      <c r="C117" s="31"/>
      <c r="D117" s="31"/>
      <c r="E117" s="31"/>
      <c r="F117" s="31"/>
      <c r="G117" s="31"/>
      <c r="H117" s="31"/>
      <c r="I117" s="31"/>
      <c r="J117" s="31"/>
      <c r="K117" s="31"/>
      <c r="L117" s="41"/>
      <c r="S117" s="31"/>
      <c r="T117" s="31"/>
      <c r="U117" s="31"/>
      <c r="V117" s="31"/>
      <c r="W117" s="31"/>
      <c r="X117" s="31"/>
      <c r="Y117" s="31"/>
      <c r="Z117" s="31"/>
      <c r="AA117" s="31"/>
      <c r="AB117" s="31"/>
      <c r="AC117" s="31"/>
      <c r="AD117" s="31"/>
      <c r="AE117" s="31"/>
    </row>
    <row r="118" spans="1:31" s="2" customFormat="1" ht="12" customHeight="1">
      <c r="A118" s="31"/>
      <c r="B118" s="32"/>
      <c r="C118" s="25" t="s">
        <v>16</v>
      </c>
      <c r="D118" s="31"/>
      <c r="E118" s="31"/>
      <c r="F118" s="31"/>
      <c r="G118" s="31"/>
      <c r="H118" s="31"/>
      <c r="I118" s="31"/>
      <c r="J118" s="31"/>
      <c r="K118" s="31"/>
      <c r="L118" s="41"/>
      <c r="S118" s="31"/>
      <c r="T118" s="31"/>
      <c r="U118" s="31"/>
      <c r="V118" s="31"/>
      <c r="W118" s="31"/>
      <c r="X118" s="31"/>
      <c r="Y118" s="31"/>
      <c r="Z118" s="31"/>
      <c r="AA118" s="31"/>
      <c r="AB118" s="31"/>
      <c r="AC118" s="31"/>
      <c r="AD118" s="31"/>
      <c r="AE118" s="31"/>
    </row>
    <row r="119" spans="1:31" s="2" customFormat="1" ht="16.5" customHeight="1">
      <c r="A119" s="31"/>
      <c r="B119" s="32"/>
      <c r="C119" s="31"/>
      <c r="D119" s="31"/>
      <c r="E119" s="298" t="str">
        <f>E7</f>
        <v>Odkanalizování lokality sídliště Gigant</v>
      </c>
      <c r="F119" s="299"/>
      <c r="G119" s="299"/>
      <c r="H119" s="299"/>
      <c r="I119" s="31"/>
      <c r="J119" s="31"/>
      <c r="K119" s="31"/>
      <c r="L119" s="41"/>
      <c r="S119" s="31"/>
      <c r="T119" s="31"/>
      <c r="U119" s="31"/>
      <c r="V119" s="31"/>
      <c r="W119" s="31"/>
      <c r="X119" s="31"/>
      <c r="Y119" s="31"/>
      <c r="Z119" s="31"/>
      <c r="AA119" s="31"/>
      <c r="AB119" s="31"/>
      <c r="AC119" s="31"/>
      <c r="AD119" s="31"/>
      <c r="AE119" s="31"/>
    </row>
    <row r="120" spans="1:31" s="2" customFormat="1" ht="12" customHeight="1">
      <c r="A120" s="31"/>
      <c r="B120" s="32"/>
      <c r="C120" s="25" t="s">
        <v>162</v>
      </c>
      <c r="D120" s="31"/>
      <c r="E120" s="31"/>
      <c r="F120" s="31"/>
      <c r="G120" s="31"/>
      <c r="H120" s="31"/>
      <c r="I120" s="31"/>
      <c r="J120" s="31"/>
      <c r="K120" s="31"/>
      <c r="L120" s="41"/>
      <c r="S120" s="31"/>
      <c r="T120" s="31"/>
      <c r="U120" s="31"/>
      <c r="V120" s="31"/>
      <c r="W120" s="31"/>
      <c r="X120" s="31"/>
      <c r="Y120" s="31"/>
      <c r="Z120" s="31"/>
      <c r="AA120" s="31"/>
      <c r="AB120" s="31"/>
      <c r="AC120" s="31"/>
      <c r="AD120" s="31"/>
      <c r="AE120" s="31"/>
    </row>
    <row r="121" spans="1:31" s="2" customFormat="1" ht="16.5" customHeight="1">
      <c r="A121" s="31"/>
      <c r="B121" s="32"/>
      <c r="C121" s="31"/>
      <c r="D121" s="31"/>
      <c r="E121" s="294" t="str">
        <f>E9</f>
        <v>2021_2.7 - IO 07 Stoka A6</v>
      </c>
      <c r="F121" s="297"/>
      <c r="G121" s="297"/>
      <c r="H121" s="297"/>
      <c r="I121" s="31"/>
      <c r="J121" s="31"/>
      <c r="K121" s="31"/>
      <c r="L121" s="41"/>
      <c r="S121" s="31"/>
      <c r="T121" s="31"/>
      <c r="U121" s="31"/>
      <c r="V121" s="31"/>
      <c r="W121" s="31"/>
      <c r="X121" s="31"/>
      <c r="Y121" s="31"/>
      <c r="Z121" s="31"/>
      <c r="AA121" s="31"/>
      <c r="AB121" s="31"/>
      <c r="AC121" s="31"/>
      <c r="AD121" s="31"/>
      <c r="AE121" s="31"/>
    </row>
    <row r="122" spans="1:31" s="2" customFormat="1" ht="6.95" customHeight="1">
      <c r="A122" s="31"/>
      <c r="B122" s="32"/>
      <c r="C122" s="31"/>
      <c r="D122" s="31"/>
      <c r="E122" s="31"/>
      <c r="F122" s="31"/>
      <c r="G122" s="31"/>
      <c r="H122" s="31"/>
      <c r="I122" s="31"/>
      <c r="J122" s="31"/>
      <c r="K122" s="31"/>
      <c r="L122" s="41"/>
      <c r="S122" s="31"/>
      <c r="T122" s="31"/>
      <c r="U122" s="31"/>
      <c r="V122" s="31"/>
      <c r="W122" s="31"/>
      <c r="X122" s="31"/>
      <c r="Y122" s="31"/>
      <c r="Z122" s="31"/>
      <c r="AA122" s="31"/>
      <c r="AB122" s="31"/>
      <c r="AC122" s="31"/>
      <c r="AD122" s="31"/>
      <c r="AE122" s="31"/>
    </row>
    <row r="123" spans="1:31" s="2" customFormat="1" ht="12" customHeight="1">
      <c r="A123" s="31"/>
      <c r="B123" s="32"/>
      <c r="C123" s="25" t="s">
        <v>22</v>
      </c>
      <c r="D123" s="31"/>
      <c r="E123" s="31"/>
      <c r="F123" s="23" t="str">
        <f>F12</f>
        <v>Břilice - Gigant</v>
      </c>
      <c r="G123" s="31"/>
      <c r="H123" s="31"/>
      <c r="I123" s="25" t="s">
        <v>24</v>
      </c>
      <c r="J123" s="54" t="str">
        <f>IF(J12="","",J12)</f>
        <v>15. 3. 2021</v>
      </c>
      <c r="K123" s="31"/>
      <c r="L123" s="41"/>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1"/>
      <c r="S124" s="31"/>
      <c r="T124" s="31"/>
      <c r="U124" s="31"/>
      <c r="V124" s="31"/>
      <c r="W124" s="31"/>
      <c r="X124" s="31"/>
      <c r="Y124" s="31"/>
      <c r="Z124" s="31"/>
      <c r="AA124" s="31"/>
      <c r="AB124" s="31"/>
      <c r="AC124" s="31"/>
      <c r="AD124" s="31"/>
      <c r="AE124" s="31"/>
    </row>
    <row r="125" spans="1:31" s="2" customFormat="1" ht="25.7" customHeight="1">
      <c r="A125" s="31"/>
      <c r="B125" s="32"/>
      <c r="C125" s="25" t="s">
        <v>30</v>
      </c>
      <c r="D125" s="31"/>
      <c r="E125" s="31"/>
      <c r="F125" s="23" t="str">
        <f>E15</f>
        <v>Město Třeboň</v>
      </c>
      <c r="G125" s="31"/>
      <c r="H125" s="31"/>
      <c r="I125" s="25" t="s">
        <v>36</v>
      </c>
      <c r="J125" s="29" t="str">
        <f>E21</f>
        <v>Vodohospodářský rozvoj a výstavba a.s.</v>
      </c>
      <c r="K125" s="31"/>
      <c r="L125" s="41"/>
      <c r="S125" s="31"/>
      <c r="T125" s="31"/>
      <c r="U125" s="31"/>
      <c r="V125" s="31"/>
      <c r="W125" s="31"/>
      <c r="X125" s="31"/>
      <c r="Y125" s="31"/>
      <c r="Z125" s="31"/>
      <c r="AA125" s="31"/>
      <c r="AB125" s="31"/>
      <c r="AC125" s="31"/>
      <c r="AD125" s="31"/>
      <c r="AE125" s="31"/>
    </row>
    <row r="126" spans="1:31" s="2" customFormat="1" ht="15.2" customHeight="1">
      <c r="A126" s="31"/>
      <c r="B126" s="32"/>
      <c r="C126" s="25" t="s">
        <v>34</v>
      </c>
      <c r="D126" s="31"/>
      <c r="E126" s="31"/>
      <c r="F126" s="23" t="str">
        <f>IF(E18="","",E18)</f>
        <v>Vyplň údaj</v>
      </c>
      <c r="G126" s="31"/>
      <c r="H126" s="31"/>
      <c r="I126" s="25" t="s">
        <v>41</v>
      </c>
      <c r="J126" s="29" t="str">
        <f>E24</f>
        <v>Dvořák</v>
      </c>
      <c r="K126" s="31"/>
      <c r="L126" s="41"/>
      <c r="S126" s="31"/>
      <c r="T126" s="31"/>
      <c r="U126" s="31"/>
      <c r="V126" s="31"/>
      <c r="W126" s="31"/>
      <c r="X126" s="31"/>
      <c r="Y126" s="31"/>
      <c r="Z126" s="31"/>
      <c r="AA126" s="31"/>
      <c r="AB126" s="31"/>
      <c r="AC126" s="31"/>
      <c r="AD126" s="31"/>
      <c r="AE126" s="31"/>
    </row>
    <row r="127" spans="1:31" s="2" customFormat="1" ht="10.35" customHeight="1">
      <c r="A127" s="31"/>
      <c r="B127" s="32"/>
      <c r="C127" s="31"/>
      <c r="D127" s="31"/>
      <c r="E127" s="31"/>
      <c r="F127" s="31"/>
      <c r="G127" s="31"/>
      <c r="H127" s="31"/>
      <c r="I127" s="31"/>
      <c r="J127" s="31"/>
      <c r="K127" s="31"/>
      <c r="L127" s="41"/>
      <c r="S127" s="31"/>
      <c r="T127" s="31"/>
      <c r="U127" s="31"/>
      <c r="V127" s="31"/>
      <c r="W127" s="31"/>
      <c r="X127" s="31"/>
      <c r="Y127" s="31"/>
      <c r="Z127" s="31"/>
      <c r="AA127" s="31"/>
      <c r="AB127" s="31"/>
      <c r="AC127" s="31"/>
      <c r="AD127" s="31"/>
      <c r="AE127" s="31"/>
    </row>
    <row r="128" spans="1:31" s="11" customFormat="1" ht="29.25" customHeight="1">
      <c r="A128" s="124"/>
      <c r="B128" s="125"/>
      <c r="C128" s="126" t="s">
        <v>180</v>
      </c>
      <c r="D128" s="127" t="s">
        <v>70</v>
      </c>
      <c r="E128" s="127" t="s">
        <v>66</v>
      </c>
      <c r="F128" s="127" t="s">
        <v>67</v>
      </c>
      <c r="G128" s="127" t="s">
        <v>181</v>
      </c>
      <c r="H128" s="127" t="s">
        <v>182</v>
      </c>
      <c r="I128" s="127" t="s">
        <v>183</v>
      </c>
      <c r="J128" s="128" t="s">
        <v>170</v>
      </c>
      <c r="K128" s="129" t="s">
        <v>184</v>
      </c>
      <c r="L128" s="130"/>
      <c r="M128" s="61" t="s">
        <v>1</v>
      </c>
      <c r="N128" s="62" t="s">
        <v>49</v>
      </c>
      <c r="O128" s="62" t="s">
        <v>185</v>
      </c>
      <c r="P128" s="62" t="s">
        <v>186</v>
      </c>
      <c r="Q128" s="62" t="s">
        <v>187</v>
      </c>
      <c r="R128" s="62" t="s">
        <v>188</v>
      </c>
      <c r="S128" s="62" t="s">
        <v>189</v>
      </c>
      <c r="T128" s="63" t="s">
        <v>190</v>
      </c>
      <c r="U128" s="124"/>
      <c r="V128" s="124"/>
      <c r="W128" s="124"/>
      <c r="X128" s="124"/>
      <c r="Y128" s="124"/>
      <c r="Z128" s="124"/>
      <c r="AA128" s="124"/>
      <c r="AB128" s="124"/>
      <c r="AC128" s="124"/>
      <c r="AD128" s="124"/>
      <c r="AE128" s="124"/>
    </row>
    <row r="129" spans="1:63" s="2" customFormat="1" ht="22.9" customHeight="1">
      <c r="A129" s="31"/>
      <c r="B129" s="32"/>
      <c r="C129" s="191" t="s">
        <v>191</v>
      </c>
      <c r="D129" s="184"/>
      <c r="E129" s="184"/>
      <c r="F129" s="184"/>
      <c r="G129" s="184"/>
      <c r="H129" s="184"/>
      <c r="I129" s="31"/>
      <c r="J129" s="211">
        <f>BK129</f>
        <v>0</v>
      </c>
      <c r="K129" s="31"/>
      <c r="L129" s="32"/>
      <c r="M129" s="64"/>
      <c r="N129" s="55"/>
      <c r="O129" s="65"/>
      <c r="P129" s="132">
        <f>P130+P373+P378</f>
        <v>0</v>
      </c>
      <c r="Q129" s="65"/>
      <c r="R129" s="132">
        <f>R130+R373+R378</f>
        <v>28.5046445</v>
      </c>
      <c r="S129" s="65"/>
      <c r="T129" s="133">
        <f>T130+T373+T378</f>
        <v>13.2333</v>
      </c>
      <c r="U129" s="31"/>
      <c r="V129" s="31"/>
      <c r="W129" s="31"/>
      <c r="X129" s="31"/>
      <c r="Y129" s="31"/>
      <c r="Z129" s="31"/>
      <c r="AA129" s="31"/>
      <c r="AB129" s="31"/>
      <c r="AC129" s="31"/>
      <c r="AD129" s="31"/>
      <c r="AE129" s="31"/>
      <c r="AT129" s="15" t="s">
        <v>84</v>
      </c>
      <c r="AU129" s="15" t="s">
        <v>172</v>
      </c>
      <c r="BK129" s="134">
        <f>BK130+BK373+BK378</f>
        <v>0</v>
      </c>
    </row>
    <row r="130" spans="2:63" s="12" customFormat="1" ht="25.9" customHeight="1">
      <c r="B130" s="135"/>
      <c r="C130" s="192"/>
      <c r="D130" s="193" t="s">
        <v>84</v>
      </c>
      <c r="E130" s="194" t="s">
        <v>291</v>
      </c>
      <c r="F130" s="194" t="s">
        <v>292</v>
      </c>
      <c r="G130" s="192"/>
      <c r="H130" s="192"/>
      <c r="I130" s="138"/>
      <c r="J130" s="188">
        <f>BK130</f>
        <v>0</v>
      </c>
      <c r="L130" s="135"/>
      <c r="M130" s="140"/>
      <c r="N130" s="141"/>
      <c r="O130" s="141"/>
      <c r="P130" s="142">
        <f>P131+P217+P221+P225+P235+P260+P327+P366</f>
        <v>0</v>
      </c>
      <c r="Q130" s="141"/>
      <c r="R130" s="142">
        <f>R131+R217+R221+R225+R235+R260+R327+R366</f>
        <v>28.5046445</v>
      </c>
      <c r="S130" s="141"/>
      <c r="T130" s="143">
        <f>T131+T217+T221+T225+T235+T260+T327+T366</f>
        <v>13.2333</v>
      </c>
      <c r="AR130" s="136" t="s">
        <v>93</v>
      </c>
      <c r="AT130" s="144" t="s">
        <v>84</v>
      </c>
      <c r="AU130" s="144" t="s">
        <v>85</v>
      </c>
      <c r="AY130" s="136" t="s">
        <v>195</v>
      </c>
      <c r="BK130" s="145">
        <f>BK131+BK217+BK221+BK225+BK235+BK260+BK327+BK366</f>
        <v>0</v>
      </c>
    </row>
    <row r="131" spans="2:63" s="12" customFormat="1" ht="22.9" customHeight="1">
      <c r="B131" s="135"/>
      <c r="C131" s="192"/>
      <c r="D131" s="193" t="s">
        <v>84</v>
      </c>
      <c r="E131" s="195" t="s">
        <v>93</v>
      </c>
      <c r="F131" s="195" t="s">
        <v>293</v>
      </c>
      <c r="G131" s="192"/>
      <c r="H131" s="192"/>
      <c r="I131" s="138"/>
      <c r="J131" s="185">
        <f>BK131</f>
        <v>0</v>
      </c>
      <c r="L131" s="135"/>
      <c r="M131" s="140"/>
      <c r="N131" s="141"/>
      <c r="O131" s="141"/>
      <c r="P131" s="142">
        <f>SUM(P132:P216)</f>
        <v>0</v>
      </c>
      <c r="Q131" s="141"/>
      <c r="R131" s="142">
        <f>SUM(R132:R216)</f>
        <v>19.108141999999997</v>
      </c>
      <c r="S131" s="141"/>
      <c r="T131" s="143">
        <f>SUM(T132:T216)</f>
        <v>13.1673</v>
      </c>
      <c r="AR131" s="136" t="s">
        <v>93</v>
      </c>
      <c r="AT131" s="144" t="s">
        <v>84</v>
      </c>
      <c r="AU131" s="144" t="s">
        <v>93</v>
      </c>
      <c r="AY131" s="136" t="s">
        <v>195</v>
      </c>
      <c r="BK131" s="145">
        <f>SUM(BK132:BK216)</f>
        <v>0</v>
      </c>
    </row>
    <row r="132" spans="1:65" s="2" customFormat="1" ht="24.2" customHeight="1">
      <c r="A132" s="31"/>
      <c r="B132" s="148"/>
      <c r="C132" s="196" t="s">
        <v>93</v>
      </c>
      <c r="D132" s="196" t="s">
        <v>196</v>
      </c>
      <c r="E132" s="197" t="s">
        <v>785</v>
      </c>
      <c r="F132" s="198" t="s">
        <v>786</v>
      </c>
      <c r="G132" s="199" t="s">
        <v>296</v>
      </c>
      <c r="H132" s="200">
        <v>20.25</v>
      </c>
      <c r="I132" s="149"/>
      <c r="J132" s="183">
        <f>ROUND(I132*H132,2)</f>
        <v>0</v>
      </c>
      <c r="K132" s="150"/>
      <c r="L132" s="32"/>
      <c r="M132" s="151" t="s">
        <v>1</v>
      </c>
      <c r="N132" s="152" t="s">
        <v>50</v>
      </c>
      <c r="O132" s="57"/>
      <c r="P132" s="153">
        <f>O132*H132</f>
        <v>0</v>
      </c>
      <c r="Q132" s="153">
        <v>0</v>
      </c>
      <c r="R132" s="153">
        <f>Q132*H132</f>
        <v>0</v>
      </c>
      <c r="S132" s="153">
        <v>0.58</v>
      </c>
      <c r="T132" s="154">
        <f>S132*H132</f>
        <v>11.745</v>
      </c>
      <c r="U132" s="31"/>
      <c r="V132" s="31"/>
      <c r="W132" s="31"/>
      <c r="X132" s="31"/>
      <c r="Y132" s="31"/>
      <c r="Z132" s="31"/>
      <c r="AA132" s="31"/>
      <c r="AB132" s="31"/>
      <c r="AC132" s="31"/>
      <c r="AD132" s="31"/>
      <c r="AE132" s="31"/>
      <c r="AR132" s="155" t="s">
        <v>208</v>
      </c>
      <c r="AT132" s="155" t="s">
        <v>196</v>
      </c>
      <c r="AU132" s="155" t="s">
        <v>96</v>
      </c>
      <c r="AY132" s="15" t="s">
        <v>195</v>
      </c>
      <c r="BE132" s="156">
        <f>IF(N132="základní",J132,0)</f>
        <v>0</v>
      </c>
      <c r="BF132" s="156">
        <f>IF(N132="snížená",J132,0)</f>
        <v>0</v>
      </c>
      <c r="BG132" s="156">
        <f>IF(N132="zákl. přenesená",J132,0)</f>
        <v>0</v>
      </c>
      <c r="BH132" s="156">
        <f>IF(N132="sníž. přenesená",J132,0)</f>
        <v>0</v>
      </c>
      <c r="BI132" s="156">
        <f>IF(N132="nulová",J132,0)</f>
        <v>0</v>
      </c>
      <c r="BJ132" s="15" t="s">
        <v>93</v>
      </c>
      <c r="BK132" s="156">
        <f>ROUND(I132*H132,2)</f>
        <v>0</v>
      </c>
      <c r="BL132" s="15" t="s">
        <v>208</v>
      </c>
      <c r="BM132" s="155" t="s">
        <v>787</v>
      </c>
    </row>
    <row r="133" spans="1:47" s="2" customFormat="1" ht="39">
      <c r="A133" s="31"/>
      <c r="B133" s="32"/>
      <c r="C133" s="184"/>
      <c r="D133" s="201" t="s">
        <v>202</v>
      </c>
      <c r="E133" s="184"/>
      <c r="F133" s="202" t="s">
        <v>788</v>
      </c>
      <c r="G133" s="184"/>
      <c r="H133" s="184"/>
      <c r="I133" s="157"/>
      <c r="J133" s="184"/>
      <c r="K133" s="31"/>
      <c r="L133" s="32"/>
      <c r="M133" s="158"/>
      <c r="N133" s="159"/>
      <c r="O133" s="57"/>
      <c r="P133" s="57"/>
      <c r="Q133" s="57"/>
      <c r="R133" s="57"/>
      <c r="S133" s="57"/>
      <c r="T133" s="58"/>
      <c r="U133" s="31"/>
      <c r="V133" s="31"/>
      <c r="W133" s="31"/>
      <c r="X133" s="31"/>
      <c r="Y133" s="31"/>
      <c r="Z133" s="31"/>
      <c r="AA133" s="31"/>
      <c r="AB133" s="31"/>
      <c r="AC133" s="31"/>
      <c r="AD133" s="31"/>
      <c r="AE133" s="31"/>
      <c r="AT133" s="15" t="s">
        <v>202</v>
      </c>
      <c r="AU133" s="15" t="s">
        <v>96</v>
      </c>
    </row>
    <row r="134" spans="2:51" s="13" customFormat="1" ht="12">
      <c r="B134" s="160"/>
      <c r="C134" s="186"/>
      <c r="D134" s="201" t="s">
        <v>257</v>
      </c>
      <c r="E134" s="203" t="s">
        <v>1</v>
      </c>
      <c r="F134" s="204" t="s">
        <v>938</v>
      </c>
      <c r="G134" s="186"/>
      <c r="H134" s="205">
        <v>20.25</v>
      </c>
      <c r="I134" s="162"/>
      <c r="J134" s="186"/>
      <c r="L134" s="160"/>
      <c r="M134" s="163"/>
      <c r="N134" s="164"/>
      <c r="O134" s="164"/>
      <c r="P134" s="164"/>
      <c r="Q134" s="164"/>
      <c r="R134" s="164"/>
      <c r="S134" s="164"/>
      <c r="T134" s="165"/>
      <c r="AT134" s="161" t="s">
        <v>257</v>
      </c>
      <c r="AU134" s="161" t="s">
        <v>96</v>
      </c>
      <c r="AV134" s="13" t="s">
        <v>96</v>
      </c>
      <c r="AW134" s="13" t="s">
        <v>40</v>
      </c>
      <c r="AX134" s="13" t="s">
        <v>93</v>
      </c>
      <c r="AY134" s="161" t="s">
        <v>195</v>
      </c>
    </row>
    <row r="135" spans="1:65" s="2" customFormat="1" ht="24.2" customHeight="1">
      <c r="A135" s="31"/>
      <c r="B135" s="148"/>
      <c r="C135" s="196" t="s">
        <v>96</v>
      </c>
      <c r="D135" s="196" t="s">
        <v>196</v>
      </c>
      <c r="E135" s="197" t="s">
        <v>790</v>
      </c>
      <c r="F135" s="198" t="s">
        <v>791</v>
      </c>
      <c r="G135" s="199" t="s">
        <v>296</v>
      </c>
      <c r="H135" s="200">
        <v>3.3</v>
      </c>
      <c r="I135" s="149"/>
      <c r="J135" s="183">
        <f>ROUND(I135*H135,2)</f>
        <v>0</v>
      </c>
      <c r="K135" s="150"/>
      <c r="L135" s="32"/>
      <c r="M135" s="151" t="s">
        <v>1</v>
      </c>
      <c r="N135" s="152" t="s">
        <v>50</v>
      </c>
      <c r="O135" s="57"/>
      <c r="P135" s="153">
        <f>O135*H135</f>
        <v>0</v>
      </c>
      <c r="Q135" s="153">
        <v>0</v>
      </c>
      <c r="R135" s="153">
        <f>Q135*H135</f>
        <v>0</v>
      </c>
      <c r="S135" s="153">
        <v>0.316</v>
      </c>
      <c r="T135" s="154">
        <f>S135*H135</f>
        <v>1.0428</v>
      </c>
      <c r="U135" s="31"/>
      <c r="V135" s="31"/>
      <c r="W135" s="31"/>
      <c r="X135" s="31"/>
      <c r="Y135" s="31"/>
      <c r="Z135" s="31"/>
      <c r="AA135" s="31"/>
      <c r="AB135" s="31"/>
      <c r="AC135" s="31"/>
      <c r="AD135" s="31"/>
      <c r="AE135" s="31"/>
      <c r="AR135" s="155" t="s">
        <v>208</v>
      </c>
      <c r="AT135" s="155" t="s">
        <v>196</v>
      </c>
      <c r="AU135" s="155" t="s">
        <v>96</v>
      </c>
      <c r="AY135" s="15" t="s">
        <v>195</v>
      </c>
      <c r="BE135" s="156">
        <f>IF(N135="základní",J135,0)</f>
        <v>0</v>
      </c>
      <c r="BF135" s="156">
        <f>IF(N135="snížená",J135,0)</f>
        <v>0</v>
      </c>
      <c r="BG135" s="156">
        <f>IF(N135="zákl. přenesená",J135,0)</f>
        <v>0</v>
      </c>
      <c r="BH135" s="156">
        <f>IF(N135="sníž. přenesená",J135,0)</f>
        <v>0</v>
      </c>
      <c r="BI135" s="156">
        <f>IF(N135="nulová",J135,0)</f>
        <v>0</v>
      </c>
      <c r="BJ135" s="15" t="s">
        <v>93</v>
      </c>
      <c r="BK135" s="156">
        <f>ROUND(I135*H135,2)</f>
        <v>0</v>
      </c>
      <c r="BL135" s="15" t="s">
        <v>208</v>
      </c>
      <c r="BM135" s="155" t="s">
        <v>792</v>
      </c>
    </row>
    <row r="136" spans="1:47" s="2" customFormat="1" ht="39">
      <c r="A136" s="31"/>
      <c r="B136" s="32"/>
      <c r="C136" s="184"/>
      <c r="D136" s="201" t="s">
        <v>202</v>
      </c>
      <c r="E136" s="184"/>
      <c r="F136" s="202" t="s">
        <v>793</v>
      </c>
      <c r="G136" s="184"/>
      <c r="H136" s="184"/>
      <c r="I136" s="157"/>
      <c r="J136" s="184"/>
      <c r="K136" s="31"/>
      <c r="L136" s="32"/>
      <c r="M136" s="158"/>
      <c r="N136" s="159"/>
      <c r="O136" s="57"/>
      <c r="P136" s="57"/>
      <c r="Q136" s="57"/>
      <c r="R136" s="57"/>
      <c r="S136" s="57"/>
      <c r="T136" s="58"/>
      <c r="U136" s="31"/>
      <c r="V136" s="31"/>
      <c r="W136" s="31"/>
      <c r="X136" s="31"/>
      <c r="Y136" s="31"/>
      <c r="Z136" s="31"/>
      <c r="AA136" s="31"/>
      <c r="AB136" s="31"/>
      <c r="AC136" s="31"/>
      <c r="AD136" s="31"/>
      <c r="AE136" s="31"/>
      <c r="AT136" s="15" t="s">
        <v>202</v>
      </c>
      <c r="AU136" s="15" t="s">
        <v>96</v>
      </c>
    </row>
    <row r="137" spans="2:51" s="13" customFormat="1" ht="12">
      <c r="B137" s="160"/>
      <c r="C137" s="186"/>
      <c r="D137" s="201" t="s">
        <v>257</v>
      </c>
      <c r="E137" s="203" t="s">
        <v>1</v>
      </c>
      <c r="F137" s="204" t="s">
        <v>1018</v>
      </c>
      <c r="G137" s="186"/>
      <c r="H137" s="205">
        <v>3.3</v>
      </c>
      <c r="I137" s="162"/>
      <c r="J137" s="186"/>
      <c r="L137" s="160"/>
      <c r="M137" s="163"/>
      <c r="N137" s="164"/>
      <c r="O137" s="164"/>
      <c r="P137" s="164"/>
      <c r="Q137" s="164"/>
      <c r="R137" s="164"/>
      <c r="S137" s="164"/>
      <c r="T137" s="165"/>
      <c r="AT137" s="161" t="s">
        <v>257</v>
      </c>
      <c r="AU137" s="161" t="s">
        <v>96</v>
      </c>
      <c r="AV137" s="13" t="s">
        <v>96</v>
      </c>
      <c r="AW137" s="13" t="s">
        <v>40</v>
      </c>
      <c r="AX137" s="13" t="s">
        <v>93</v>
      </c>
      <c r="AY137" s="161" t="s">
        <v>195</v>
      </c>
    </row>
    <row r="138" spans="1:65" s="2" customFormat="1" ht="24.2" customHeight="1">
      <c r="A138" s="31"/>
      <c r="B138" s="148"/>
      <c r="C138" s="196" t="s">
        <v>150</v>
      </c>
      <c r="D138" s="196" t="s">
        <v>196</v>
      </c>
      <c r="E138" s="197" t="s">
        <v>305</v>
      </c>
      <c r="F138" s="198" t="s">
        <v>306</v>
      </c>
      <c r="G138" s="199" t="s">
        <v>296</v>
      </c>
      <c r="H138" s="200">
        <v>3.3</v>
      </c>
      <c r="I138" s="149"/>
      <c r="J138" s="183">
        <f>ROUND(I138*H138,2)</f>
        <v>0</v>
      </c>
      <c r="K138" s="150"/>
      <c r="L138" s="32"/>
      <c r="M138" s="151" t="s">
        <v>1</v>
      </c>
      <c r="N138" s="152" t="s">
        <v>50</v>
      </c>
      <c r="O138" s="57"/>
      <c r="P138" s="153">
        <f>O138*H138</f>
        <v>0</v>
      </c>
      <c r="Q138" s="153">
        <v>9E-05</v>
      </c>
      <c r="R138" s="153">
        <f>Q138*H138</f>
        <v>0.000297</v>
      </c>
      <c r="S138" s="153">
        <v>0.115</v>
      </c>
      <c r="T138" s="154">
        <f>S138*H138</f>
        <v>0.3795</v>
      </c>
      <c r="U138" s="31"/>
      <c r="V138" s="31"/>
      <c r="W138" s="31"/>
      <c r="X138" s="31"/>
      <c r="Y138" s="31"/>
      <c r="Z138" s="31"/>
      <c r="AA138" s="31"/>
      <c r="AB138" s="31"/>
      <c r="AC138" s="31"/>
      <c r="AD138" s="31"/>
      <c r="AE138" s="31"/>
      <c r="AR138" s="155" t="s">
        <v>208</v>
      </c>
      <c r="AT138" s="155" t="s">
        <v>196</v>
      </c>
      <c r="AU138" s="155" t="s">
        <v>96</v>
      </c>
      <c r="AY138" s="15" t="s">
        <v>195</v>
      </c>
      <c r="BE138" s="156">
        <f>IF(N138="základní",J138,0)</f>
        <v>0</v>
      </c>
      <c r="BF138" s="156">
        <f>IF(N138="snížená",J138,0)</f>
        <v>0</v>
      </c>
      <c r="BG138" s="156">
        <f>IF(N138="zákl. přenesená",J138,0)</f>
        <v>0</v>
      </c>
      <c r="BH138" s="156">
        <f>IF(N138="sníž. přenesená",J138,0)</f>
        <v>0</v>
      </c>
      <c r="BI138" s="156">
        <f>IF(N138="nulová",J138,0)</f>
        <v>0</v>
      </c>
      <c r="BJ138" s="15" t="s">
        <v>93</v>
      </c>
      <c r="BK138" s="156">
        <f>ROUND(I138*H138,2)</f>
        <v>0</v>
      </c>
      <c r="BL138" s="15" t="s">
        <v>208</v>
      </c>
      <c r="BM138" s="155" t="s">
        <v>307</v>
      </c>
    </row>
    <row r="139" spans="1:47" s="2" customFormat="1" ht="29.25">
      <c r="A139" s="31"/>
      <c r="B139" s="32"/>
      <c r="C139" s="184"/>
      <c r="D139" s="201" t="s">
        <v>202</v>
      </c>
      <c r="E139" s="184"/>
      <c r="F139" s="202" t="s">
        <v>308</v>
      </c>
      <c r="G139" s="184"/>
      <c r="H139" s="184"/>
      <c r="I139" s="157"/>
      <c r="J139" s="184"/>
      <c r="K139" s="31"/>
      <c r="L139" s="32"/>
      <c r="M139" s="158"/>
      <c r="N139" s="159"/>
      <c r="O139" s="57"/>
      <c r="P139" s="57"/>
      <c r="Q139" s="57"/>
      <c r="R139" s="57"/>
      <c r="S139" s="57"/>
      <c r="T139" s="58"/>
      <c r="U139" s="31"/>
      <c r="V139" s="31"/>
      <c r="W139" s="31"/>
      <c r="X139" s="31"/>
      <c r="Y139" s="31"/>
      <c r="Z139" s="31"/>
      <c r="AA139" s="31"/>
      <c r="AB139" s="31"/>
      <c r="AC139" s="31"/>
      <c r="AD139" s="31"/>
      <c r="AE139" s="31"/>
      <c r="AT139" s="15" t="s">
        <v>202</v>
      </c>
      <c r="AU139" s="15" t="s">
        <v>96</v>
      </c>
    </row>
    <row r="140" spans="2:51" s="13" customFormat="1" ht="12">
      <c r="B140" s="160"/>
      <c r="C140" s="186"/>
      <c r="D140" s="201" t="s">
        <v>257</v>
      </c>
      <c r="E140" s="203" t="s">
        <v>1</v>
      </c>
      <c r="F140" s="204" t="s">
        <v>1018</v>
      </c>
      <c r="G140" s="186"/>
      <c r="H140" s="205">
        <v>3.3</v>
      </c>
      <c r="I140" s="162"/>
      <c r="J140" s="186"/>
      <c r="L140" s="160"/>
      <c r="M140" s="163"/>
      <c r="N140" s="164"/>
      <c r="O140" s="164"/>
      <c r="P140" s="164"/>
      <c r="Q140" s="164"/>
      <c r="R140" s="164"/>
      <c r="S140" s="164"/>
      <c r="T140" s="165"/>
      <c r="AT140" s="161" t="s">
        <v>257</v>
      </c>
      <c r="AU140" s="161" t="s">
        <v>96</v>
      </c>
      <c r="AV140" s="13" t="s">
        <v>96</v>
      </c>
      <c r="AW140" s="13" t="s">
        <v>40</v>
      </c>
      <c r="AX140" s="13" t="s">
        <v>93</v>
      </c>
      <c r="AY140" s="161" t="s">
        <v>195</v>
      </c>
    </row>
    <row r="141" spans="1:65" s="2" customFormat="1" ht="16.5" customHeight="1">
      <c r="A141" s="31"/>
      <c r="B141" s="148"/>
      <c r="C141" s="196" t="s">
        <v>208</v>
      </c>
      <c r="D141" s="196" t="s">
        <v>196</v>
      </c>
      <c r="E141" s="197" t="s">
        <v>310</v>
      </c>
      <c r="F141" s="198" t="s">
        <v>311</v>
      </c>
      <c r="G141" s="199" t="s">
        <v>312</v>
      </c>
      <c r="H141" s="200">
        <v>5</v>
      </c>
      <c r="I141" s="149"/>
      <c r="J141" s="183">
        <f>ROUND(I141*H141,2)</f>
        <v>0</v>
      </c>
      <c r="K141" s="150"/>
      <c r="L141" s="32"/>
      <c r="M141" s="151" t="s">
        <v>1</v>
      </c>
      <c r="N141" s="152" t="s">
        <v>50</v>
      </c>
      <c r="O141" s="57"/>
      <c r="P141" s="153">
        <f>O141*H141</f>
        <v>0</v>
      </c>
      <c r="Q141" s="153">
        <v>0.00719</v>
      </c>
      <c r="R141" s="153">
        <f>Q141*H141</f>
        <v>0.03595</v>
      </c>
      <c r="S141" s="153">
        <v>0</v>
      </c>
      <c r="T141" s="154">
        <f>S141*H141</f>
        <v>0</v>
      </c>
      <c r="U141" s="31"/>
      <c r="V141" s="31"/>
      <c r="W141" s="31"/>
      <c r="X141" s="31"/>
      <c r="Y141" s="31"/>
      <c r="Z141" s="31"/>
      <c r="AA141" s="31"/>
      <c r="AB141" s="31"/>
      <c r="AC141" s="31"/>
      <c r="AD141" s="31"/>
      <c r="AE141" s="31"/>
      <c r="AR141" s="155" t="s">
        <v>208</v>
      </c>
      <c r="AT141" s="155" t="s">
        <v>196</v>
      </c>
      <c r="AU141" s="155" t="s">
        <v>96</v>
      </c>
      <c r="AY141" s="15" t="s">
        <v>195</v>
      </c>
      <c r="BE141" s="156">
        <f>IF(N141="základní",J141,0)</f>
        <v>0</v>
      </c>
      <c r="BF141" s="156">
        <f>IF(N141="snížená",J141,0)</f>
        <v>0</v>
      </c>
      <c r="BG141" s="156">
        <f>IF(N141="zákl. přenesená",J141,0)</f>
        <v>0</v>
      </c>
      <c r="BH141" s="156">
        <f>IF(N141="sníž. přenesená",J141,0)</f>
        <v>0</v>
      </c>
      <c r="BI141" s="156">
        <f>IF(N141="nulová",J141,0)</f>
        <v>0</v>
      </c>
      <c r="BJ141" s="15" t="s">
        <v>93</v>
      </c>
      <c r="BK141" s="156">
        <f>ROUND(I141*H141,2)</f>
        <v>0</v>
      </c>
      <c r="BL141" s="15" t="s">
        <v>208</v>
      </c>
      <c r="BM141" s="155" t="s">
        <v>313</v>
      </c>
    </row>
    <row r="142" spans="1:47" s="2" customFormat="1" ht="12">
      <c r="A142" s="31"/>
      <c r="B142" s="32"/>
      <c r="C142" s="184"/>
      <c r="D142" s="201" t="s">
        <v>202</v>
      </c>
      <c r="E142" s="184"/>
      <c r="F142" s="202" t="s">
        <v>314</v>
      </c>
      <c r="G142" s="184"/>
      <c r="H142" s="184"/>
      <c r="I142" s="157"/>
      <c r="J142" s="184"/>
      <c r="K142" s="31"/>
      <c r="L142" s="32"/>
      <c r="M142" s="158"/>
      <c r="N142" s="159"/>
      <c r="O142" s="57"/>
      <c r="P142" s="57"/>
      <c r="Q142" s="57"/>
      <c r="R142" s="57"/>
      <c r="S142" s="57"/>
      <c r="T142" s="58"/>
      <c r="U142" s="31"/>
      <c r="V142" s="31"/>
      <c r="W142" s="31"/>
      <c r="X142" s="31"/>
      <c r="Y142" s="31"/>
      <c r="Z142" s="31"/>
      <c r="AA142" s="31"/>
      <c r="AB142" s="31"/>
      <c r="AC142" s="31"/>
      <c r="AD142" s="31"/>
      <c r="AE142" s="31"/>
      <c r="AT142" s="15" t="s">
        <v>202</v>
      </c>
      <c r="AU142" s="15" t="s">
        <v>96</v>
      </c>
    </row>
    <row r="143" spans="2:51" s="13" customFormat="1" ht="12">
      <c r="B143" s="160"/>
      <c r="C143" s="186"/>
      <c r="D143" s="201" t="s">
        <v>257</v>
      </c>
      <c r="E143" s="203" t="s">
        <v>1</v>
      </c>
      <c r="F143" s="204" t="s">
        <v>194</v>
      </c>
      <c r="G143" s="186"/>
      <c r="H143" s="205">
        <v>5</v>
      </c>
      <c r="I143" s="162"/>
      <c r="J143" s="186"/>
      <c r="L143" s="160"/>
      <c r="M143" s="163"/>
      <c r="N143" s="164"/>
      <c r="O143" s="164"/>
      <c r="P143" s="164"/>
      <c r="Q143" s="164"/>
      <c r="R143" s="164"/>
      <c r="S143" s="164"/>
      <c r="T143" s="165"/>
      <c r="AT143" s="161" t="s">
        <v>257</v>
      </c>
      <c r="AU143" s="161" t="s">
        <v>96</v>
      </c>
      <c r="AV143" s="13" t="s">
        <v>96</v>
      </c>
      <c r="AW143" s="13" t="s">
        <v>40</v>
      </c>
      <c r="AX143" s="13" t="s">
        <v>93</v>
      </c>
      <c r="AY143" s="161" t="s">
        <v>195</v>
      </c>
    </row>
    <row r="144" spans="1:65" s="2" customFormat="1" ht="24.2" customHeight="1">
      <c r="A144" s="31"/>
      <c r="B144" s="148"/>
      <c r="C144" s="196" t="s">
        <v>194</v>
      </c>
      <c r="D144" s="196" t="s">
        <v>196</v>
      </c>
      <c r="E144" s="197" t="s">
        <v>316</v>
      </c>
      <c r="F144" s="198" t="s">
        <v>317</v>
      </c>
      <c r="G144" s="199" t="s">
        <v>318</v>
      </c>
      <c r="H144" s="200">
        <v>16</v>
      </c>
      <c r="I144" s="149"/>
      <c r="J144" s="183">
        <f>ROUND(I144*H144,2)</f>
        <v>0</v>
      </c>
      <c r="K144" s="150"/>
      <c r="L144" s="32"/>
      <c r="M144" s="151" t="s">
        <v>1</v>
      </c>
      <c r="N144" s="152" t="s">
        <v>50</v>
      </c>
      <c r="O144" s="57"/>
      <c r="P144" s="153">
        <f>O144*H144</f>
        <v>0</v>
      </c>
      <c r="Q144" s="153">
        <v>4E-05</v>
      </c>
      <c r="R144" s="153">
        <f>Q144*H144</f>
        <v>0.00064</v>
      </c>
      <c r="S144" s="153">
        <v>0</v>
      </c>
      <c r="T144" s="154">
        <f>S144*H144</f>
        <v>0</v>
      </c>
      <c r="U144" s="31"/>
      <c r="V144" s="31"/>
      <c r="W144" s="31"/>
      <c r="X144" s="31"/>
      <c r="Y144" s="31"/>
      <c r="Z144" s="31"/>
      <c r="AA144" s="31"/>
      <c r="AB144" s="31"/>
      <c r="AC144" s="31"/>
      <c r="AD144" s="31"/>
      <c r="AE144" s="31"/>
      <c r="AR144" s="155" t="s">
        <v>208</v>
      </c>
      <c r="AT144" s="155" t="s">
        <v>196</v>
      </c>
      <c r="AU144" s="155" t="s">
        <v>96</v>
      </c>
      <c r="AY144" s="15" t="s">
        <v>195</v>
      </c>
      <c r="BE144" s="156">
        <f>IF(N144="základní",J144,0)</f>
        <v>0</v>
      </c>
      <c r="BF144" s="156">
        <f>IF(N144="snížená",J144,0)</f>
        <v>0</v>
      </c>
      <c r="BG144" s="156">
        <f>IF(N144="zákl. přenesená",J144,0)</f>
        <v>0</v>
      </c>
      <c r="BH144" s="156">
        <f>IF(N144="sníž. přenesená",J144,0)</f>
        <v>0</v>
      </c>
      <c r="BI144" s="156">
        <f>IF(N144="nulová",J144,0)</f>
        <v>0</v>
      </c>
      <c r="BJ144" s="15" t="s">
        <v>93</v>
      </c>
      <c r="BK144" s="156">
        <f>ROUND(I144*H144,2)</f>
        <v>0</v>
      </c>
      <c r="BL144" s="15" t="s">
        <v>208</v>
      </c>
      <c r="BM144" s="155" t="s">
        <v>319</v>
      </c>
    </row>
    <row r="145" spans="1:47" s="2" customFormat="1" ht="19.5">
      <c r="A145" s="31"/>
      <c r="B145" s="32"/>
      <c r="C145" s="184"/>
      <c r="D145" s="201" t="s">
        <v>202</v>
      </c>
      <c r="E145" s="184"/>
      <c r="F145" s="202" t="s">
        <v>320</v>
      </c>
      <c r="G145" s="184"/>
      <c r="H145" s="184"/>
      <c r="I145" s="157"/>
      <c r="J145" s="184"/>
      <c r="K145" s="31"/>
      <c r="L145" s="32"/>
      <c r="M145" s="158"/>
      <c r="N145" s="159"/>
      <c r="O145" s="57"/>
      <c r="P145" s="57"/>
      <c r="Q145" s="57"/>
      <c r="R145" s="57"/>
      <c r="S145" s="57"/>
      <c r="T145" s="58"/>
      <c r="U145" s="31"/>
      <c r="V145" s="31"/>
      <c r="W145" s="31"/>
      <c r="X145" s="31"/>
      <c r="Y145" s="31"/>
      <c r="Z145" s="31"/>
      <c r="AA145" s="31"/>
      <c r="AB145" s="31"/>
      <c r="AC145" s="31"/>
      <c r="AD145" s="31"/>
      <c r="AE145" s="31"/>
      <c r="AT145" s="15" t="s">
        <v>202</v>
      </c>
      <c r="AU145" s="15" t="s">
        <v>96</v>
      </c>
    </row>
    <row r="146" spans="2:51" s="13" customFormat="1" ht="12">
      <c r="B146" s="160"/>
      <c r="C146" s="186"/>
      <c r="D146" s="201" t="s">
        <v>257</v>
      </c>
      <c r="E146" s="203" t="s">
        <v>1</v>
      </c>
      <c r="F146" s="204" t="s">
        <v>796</v>
      </c>
      <c r="G146" s="186"/>
      <c r="H146" s="205">
        <v>16</v>
      </c>
      <c r="I146" s="162"/>
      <c r="J146" s="186"/>
      <c r="L146" s="160"/>
      <c r="M146" s="163"/>
      <c r="N146" s="164"/>
      <c r="O146" s="164"/>
      <c r="P146" s="164"/>
      <c r="Q146" s="164"/>
      <c r="R146" s="164"/>
      <c r="S146" s="164"/>
      <c r="T146" s="165"/>
      <c r="AT146" s="161" t="s">
        <v>257</v>
      </c>
      <c r="AU146" s="161" t="s">
        <v>96</v>
      </c>
      <c r="AV146" s="13" t="s">
        <v>96</v>
      </c>
      <c r="AW146" s="13" t="s">
        <v>40</v>
      </c>
      <c r="AX146" s="13" t="s">
        <v>93</v>
      </c>
      <c r="AY146" s="161" t="s">
        <v>195</v>
      </c>
    </row>
    <row r="147" spans="1:65" s="2" customFormat="1" ht="24.2" customHeight="1">
      <c r="A147" s="31"/>
      <c r="B147" s="148"/>
      <c r="C147" s="196" t="s">
        <v>216</v>
      </c>
      <c r="D147" s="196" t="s">
        <v>196</v>
      </c>
      <c r="E147" s="197" t="s">
        <v>322</v>
      </c>
      <c r="F147" s="198" t="s">
        <v>323</v>
      </c>
      <c r="G147" s="199" t="s">
        <v>324</v>
      </c>
      <c r="H147" s="200">
        <v>2</v>
      </c>
      <c r="I147" s="149"/>
      <c r="J147" s="183">
        <f>ROUND(I147*H147,2)</f>
        <v>0</v>
      </c>
      <c r="K147" s="150"/>
      <c r="L147" s="32"/>
      <c r="M147" s="151" t="s">
        <v>1</v>
      </c>
      <c r="N147" s="152" t="s">
        <v>50</v>
      </c>
      <c r="O147" s="57"/>
      <c r="P147" s="153">
        <f>O147*H147</f>
        <v>0</v>
      </c>
      <c r="Q147" s="153">
        <v>0</v>
      </c>
      <c r="R147" s="153">
        <f>Q147*H147</f>
        <v>0</v>
      </c>
      <c r="S147" s="153">
        <v>0</v>
      </c>
      <c r="T147" s="154">
        <f>S147*H147</f>
        <v>0</v>
      </c>
      <c r="U147" s="31"/>
      <c r="V147" s="31"/>
      <c r="W147" s="31"/>
      <c r="X147" s="31"/>
      <c r="Y147" s="31"/>
      <c r="Z147" s="31"/>
      <c r="AA147" s="31"/>
      <c r="AB147" s="31"/>
      <c r="AC147" s="31"/>
      <c r="AD147" s="31"/>
      <c r="AE147" s="31"/>
      <c r="AR147" s="155" t="s">
        <v>208</v>
      </c>
      <c r="AT147" s="155" t="s">
        <v>196</v>
      </c>
      <c r="AU147" s="155" t="s">
        <v>96</v>
      </c>
      <c r="AY147" s="15" t="s">
        <v>195</v>
      </c>
      <c r="BE147" s="156">
        <f>IF(N147="základní",J147,0)</f>
        <v>0</v>
      </c>
      <c r="BF147" s="156">
        <f>IF(N147="snížená",J147,0)</f>
        <v>0</v>
      </c>
      <c r="BG147" s="156">
        <f>IF(N147="zákl. přenesená",J147,0)</f>
        <v>0</v>
      </c>
      <c r="BH147" s="156">
        <f>IF(N147="sníž. přenesená",J147,0)</f>
        <v>0</v>
      </c>
      <c r="BI147" s="156">
        <f>IF(N147="nulová",J147,0)</f>
        <v>0</v>
      </c>
      <c r="BJ147" s="15" t="s">
        <v>93</v>
      </c>
      <c r="BK147" s="156">
        <f>ROUND(I147*H147,2)</f>
        <v>0</v>
      </c>
      <c r="BL147" s="15" t="s">
        <v>208</v>
      </c>
      <c r="BM147" s="155" t="s">
        <v>325</v>
      </c>
    </row>
    <row r="148" spans="1:47" s="2" customFormat="1" ht="19.5">
      <c r="A148" s="31"/>
      <c r="B148" s="32"/>
      <c r="C148" s="184"/>
      <c r="D148" s="201" t="s">
        <v>202</v>
      </c>
      <c r="E148" s="184"/>
      <c r="F148" s="202" t="s">
        <v>326</v>
      </c>
      <c r="G148" s="184"/>
      <c r="H148" s="184"/>
      <c r="I148" s="157"/>
      <c r="J148" s="184"/>
      <c r="K148" s="31"/>
      <c r="L148" s="32"/>
      <c r="M148" s="158"/>
      <c r="N148" s="159"/>
      <c r="O148" s="57"/>
      <c r="P148" s="57"/>
      <c r="Q148" s="57"/>
      <c r="R148" s="57"/>
      <c r="S148" s="57"/>
      <c r="T148" s="58"/>
      <c r="U148" s="31"/>
      <c r="V148" s="31"/>
      <c r="W148" s="31"/>
      <c r="X148" s="31"/>
      <c r="Y148" s="31"/>
      <c r="Z148" s="31"/>
      <c r="AA148" s="31"/>
      <c r="AB148" s="31"/>
      <c r="AC148" s="31"/>
      <c r="AD148" s="31"/>
      <c r="AE148" s="31"/>
      <c r="AT148" s="15" t="s">
        <v>202</v>
      </c>
      <c r="AU148" s="15" t="s">
        <v>96</v>
      </c>
    </row>
    <row r="149" spans="2:51" s="13" customFormat="1" ht="12">
      <c r="B149" s="160"/>
      <c r="C149" s="186"/>
      <c r="D149" s="201" t="s">
        <v>257</v>
      </c>
      <c r="E149" s="203" t="s">
        <v>1</v>
      </c>
      <c r="F149" s="204" t="s">
        <v>96</v>
      </c>
      <c r="G149" s="186"/>
      <c r="H149" s="205">
        <v>2</v>
      </c>
      <c r="I149" s="162"/>
      <c r="J149" s="186"/>
      <c r="L149" s="160"/>
      <c r="M149" s="163"/>
      <c r="N149" s="164"/>
      <c r="O149" s="164"/>
      <c r="P149" s="164"/>
      <c r="Q149" s="164"/>
      <c r="R149" s="164"/>
      <c r="S149" s="164"/>
      <c r="T149" s="165"/>
      <c r="AT149" s="161" t="s">
        <v>257</v>
      </c>
      <c r="AU149" s="161" t="s">
        <v>96</v>
      </c>
      <c r="AV149" s="13" t="s">
        <v>96</v>
      </c>
      <c r="AW149" s="13" t="s">
        <v>40</v>
      </c>
      <c r="AX149" s="13" t="s">
        <v>93</v>
      </c>
      <c r="AY149" s="161" t="s">
        <v>195</v>
      </c>
    </row>
    <row r="150" spans="1:65" s="2" customFormat="1" ht="16.5" customHeight="1">
      <c r="A150" s="31"/>
      <c r="B150" s="148"/>
      <c r="C150" s="206" t="s">
        <v>220</v>
      </c>
      <c r="D150" s="206" t="s">
        <v>327</v>
      </c>
      <c r="E150" s="207" t="s">
        <v>797</v>
      </c>
      <c r="F150" s="208" t="s">
        <v>798</v>
      </c>
      <c r="G150" s="209" t="s">
        <v>330</v>
      </c>
      <c r="H150" s="210">
        <v>18.871</v>
      </c>
      <c r="I150" s="170"/>
      <c r="J150" s="187">
        <f>ROUND(I150*H150,2)</f>
        <v>0</v>
      </c>
      <c r="K150" s="171"/>
      <c r="L150" s="172"/>
      <c r="M150" s="173" t="s">
        <v>1</v>
      </c>
      <c r="N150" s="174" t="s">
        <v>50</v>
      </c>
      <c r="O150" s="57"/>
      <c r="P150" s="153">
        <f>O150*H150</f>
        <v>0</v>
      </c>
      <c r="Q150" s="153">
        <v>1</v>
      </c>
      <c r="R150" s="153">
        <f>Q150*H150</f>
        <v>18.871</v>
      </c>
      <c r="S150" s="153">
        <v>0</v>
      </c>
      <c r="T150" s="154">
        <f>S150*H150</f>
        <v>0</v>
      </c>
      <c r="U150" s="31"/>
      <c r="V150" s="31"/>
      <c r="W150" s="31"/>
      <c r="X150" s="31"/>
      <c r="Y150" s="31"/>
      <c r="Z150" s="31"/>
      <c r="AA150" s="31"/>
      <c r="AB150" s="31"/>
      <c r="AC150" s="31"/>
      <c r="AD150" s="31"/>
      <c r="AE150" s="31"/>
      <c r="AR150" s="155" t="s">
        <v>224</v>
      </c>
      <c r="AT150" s="155" t="s">
        <v>327</v>
      </c>
      <c r="AU150" s="155" t="s">
        <v>96</v>
      </c>
      <c r="AY150" s="15" t="s">
        <v>195</v>
      </c>
      <c r="BE150" s="156">
        <f>IF(N150="základní",J150,0)</f>
        <v>0</v>
      </c>
      <c r="BF150" s="156">
        <f>IF(N150="snížená",J150,0)</f>
        <v>0</v>
      </c>
      <c r="BG150" s="156">
        <f>IF(N150="zákl. přenesená",J150,0)</f>
        <v>0</v>
      </c>
      <c r="BH150" s="156">
        <f>IF(N150="sníž. přenesená",J150,0)</f>
        <v>0</v>
      </c>
      <c r="BI150" s="156">
        <f>IF(N150="nulová",J150,0)</f>
        <v>0</v>
      </c>
      <c r="BJ150" s="15" t="s">
        <v>93</v>
      </c>
      <c r="BK150" s="156">
        <f>ROUND(I150*H150,2)</f>
        <v>0</v>
      </c>
      <c r="BL150" s="15" t="s">
        <v>208</v>
      </c>
      <c r="BM150" s="155" t="s">
        <v>799</v>
      </c>
    </row>
    <row r="151" spans="1:47" s="2" customFormat="1" ht="12">
      <c r="A151" s="31"/>
      <c r="B151" s="32"/>
      <c r="C151" s="184"/>
      <c r="D151" s="201" t="s">
        <v>202</v>
      </c>
      <c r="E151" s="184"/>
      <c r="F151" s="202" t="s">
        <v>798</v>
      </c>
      <c r="G151" s="184"/>
      <c r="H151" s="184"/>
      <c r="I151" s="157"/>
      <c r="J151" s="184"/>
      <c r="K151" s="31"/>
      <c r="L151" s="32"/>
      <c r="M151" s="158"/>
      <c r="N151" s="159"/>
      <c r="O151" s="57"/>
      <c r="P151" s="57"/>
      <c r="Q151" s="57"/>
      <c r="R151" s="57"/>
      <c r="S151" s="57"/>
      <c r="T151" s="58"/>
      <c r="U151" s="31"/>
      <c r="V151" s="31"/>
      <c r="W151" s="31"/>
      <c r="X151" s="31"/>
      <c r="Y151" s="31"/>
      <c r="Z151" s="31"/>
      <c r="AA151" s="31"/>
      <c r="AB151" s="31"/>
      <c r="AC151" s="31"/>
      <c r="AD151" s="31"/>
      <c r="AE151" s="31"/>
      <c r="AT151" s="15" t="s">
        <v>202</v>
      </c>
      <c r="AU151" s="15" t="s">
        <v>96</v>
      </c>
    </row>
    <row r="152" spans="2:51" s="13" customFormat="1" ht="12">
      <c r="B152" s="160"/>
      <c r="C152" s="186"/>
      <c r="D152" s="201" t="s">
        <v>257</v>
      </c>
      <c r="E152" s="203" t="s">
        <v>1</v>
      </c>
      <c r="F152" s="204" t="s">
        <v>939</v>
      </c>
      <c r="G152" s="186"/>
      <c r="H152" s="205">
        <v>-4.229</v>
      </c>
      <c r="I152" s="162"/>
      <c r="J152" s="186"/>
      <c r="L152" s="160"/>
      <c r="M152" s="163"/>
      <c r="N152" s="164"/>
      <c r="O152" s="164"/>
      <c r="P152" s="164"/>
      <c r="Q152" s="164"/>
      <c r="R152" s="164"/>
      <c r="S152" s="164"/>
      <c r="T152" s="165"/>
      <c r="AT152" s="161" t="s">
        <v>257</v>
      </c>
      <c r="AU152" s="161" t="s">
        <v>96</v>
      </c>
      <c r="AV152" s="13" t="s">
        <v>96</v>
      </c>
      <c r="AW152" s="13" t="s">
        <v>40</v>
      </c>
      <c r="AX152" s="13" t="s">
        <v>85</v>
      </c>
      <c r="AY152" s="161" t="s">
        <v>195</v>
      </c>
    </row>
    <row r="153" spans="2:51" s="13" customFormat="1" ht="12">
      <c r="B153" s="160"/>
      <c r="C153" s="186"/>
      <c r="D153" s="201" t="s">
        <v>257</v>
      </c>
      <c r="E153" s="203" t="s">
        <v>1</v>
      </c>
      <c r="F153" s="204" t="s">
        <v>940</v>
      </c>
      <c r="G153" s="186"/>
      <c r="H153" s="205">
        <v>23.1</v>
      </c>
      <c r="I153" s="162"/>
      <c r="J153" s="186"/>
      <c r="L153" s="160"/>
      <c r="M153" s="163"/>
      <c r="N153" s="164"/>
      <c r="O153" s="164"/>
      <c r="P153" s="164"/>
      <c r="Q153" s="164"/>
      <c r="R153" s="164"/>
      <c r="S153" s="164"/>
      <c r="T153" s="165"/>
      <c r="AT153" s="161" t="s">
        <v>257</v>
      </c>
      <c r="AU153" s="161" t="s">
        <v>96</v>
      </c>
      <c r="AV153" s="13" t="s">
        <v>96</v>
      </c>
      <c r="AW153" s="13" t="s">
        <v>40</v>
      </c>
      <c r="AX153" s="13" t="s">
        <v>85</v>
      </c>
      <c r="AY153" s="161" t="s">
        <v>195</v>
      </c>
    </row>
    <row r="154" spans="1:65" s="2" customFormat="1" ht="24.2" customHeight="1">
      <c r="A154" s="31"/>
      <c r="B154" s="148"/>
      <c r="C154" s="196" t="s">
        <v>224</v>
      </c>
      <c r="D154" s="196" t="s">
        <v>196</v>
      </c>
      <c r="E154" s="197" t="s">
        <v>335</v>
      </c>
      <c r="F154" s="198" t="s">
        <v>336</v>
      </c>
      <c r="G154" s="199" t="s">
        <v>312</v>
      </c>
      <c r="H154" s="200">
        <v>5</v>
      </c>
      <c r="I154" s="149"/>
      <c r="J154" s="183">
        <f>ROUND(I154*H154,2)</f>
        <v>0</v>
      </c>
      <c r="K154" s="150"/>
      <c r="L154" s="32"/>
      <c r="M154" s="151" t="s">
        <v>1</v>
      </c>
      <c r="N154" s="152" t="s">
        <v>50</v>
      </c>
      <c r="O154" s="57"/>
      <c r="P154" s="153">
        <f>O154*H154</f>
        <v>0</v>
      </c>
      <c r="Q154" s="153">
        <v>0.00868</v>
      </c>
      <c r="R154" s="153">
        <f>Q154*H154</f>
        <v>0.0434</v>
      </c>
      <c r="S154" s="153">
        <v>0</v>
      </c>
      <c r="T154" s="154">
        <f>S154*H154</f>
        <v>0</v>
      </c>
      <c r="U154" s="31"/>
      <c r="V154" s="31"/>
      <c r="W154" s="31"/>
      <c r="X154" s="31"/>
      <c r="Y154" s="31"/>
      <c r="Z154" s="31"/>
      <c r="AA154" s="31"/>
      <c r="AB154" s="31"/>
      <c r="AC154" s="31"/>
      <c r="AD154" s="31"/>
      <c r="AE154" s="31"/>
      <c r="AR154" s="155" t="s">
        <v>208</v>
      </c>
      <c r="AT154" s="155" t="s">
        <v>196</v>
      </c>
      <c r="AU154" s="155" t="s">
        <v>96</v>
      </c>
      <c r="AY154" s="15" t="s">
        <v>195</v>
      </c>
      <c r="BE154" s="156">
        <f>IF(N154="základní",J154,0)</f>
        <v>0</v>
      </c>
      <c r="BF154" s="156">
        <f>IF(N154="snížená",J154,0)</f>
        <v>0</v>
      </c>
      <c r="BG154" s="156">
        <f>IF(N154="zákl. přenesená",J154,0)</f>
        <v>0</v>
      </c>
      <c r="BH154" s="156">
        <f>IF(N154="sníž. přenesená",J154,0)</f>
        <v>0</v>
      </c>
      <c r="BI154" s="156">
        <f>IF(N154="nulová",J154,0)</f>
        <v>0</v>
      </c>
      <c r="BJ154" s="15" t="s">
        <v>93</v>
      </c>
      <c r="BK154" s="156">
        <f>ROUND(I154*H154,2)</f>
        <v>0</v>
      </c>
      <c r="BL154" s="15" t="s">
        <v>208</v>
      </c>
      <c r="BM154" s="155" t="s">
        <v>337</v>
      </c>
    </row>
    <row r="155" spans="1:47" s="2" customFormat="1" ht="58.5">
      <c r="A155" s="31"/>
      <c r="B155" s="32"/>
      <c r="C155" s="184"/>
      <c r="D155" s="201" t="s">
        <v>202</v>
      </c>
      <c r="E155" s="184"/>
      <c r="F155" s="202" t="s">
        <v>338</v>
      </c>
      <c r="G155" s="184"/>
      <c r="H155" s="184"/>
      <c r="I155" s="157"/>
      <c r="J155" s="184"/>
      <c r="K155" s="31"/>
      <c r="L155" s="32"/>
      <c r="M155" s="158"/>
      <c r="N155" s="159"/>
      <c r="O155" s="57"/>
      <c r="P155" s="57"/>
      <c r="Q155" s="57"/>
      <c r="R155" s="57"/>
      <c r="S155" s="57"/>
      <c r="T155" s="58"/>
      <c r="U155" s="31"/>
      <c r="V155" s="31"/>
      <c r="W155" s="31"/>
      <c r="X155" s="31"/>
      <c r="Y155" s="31"/>
      <c r="Z155" s="31"/>
      <c r="AA155" s="31"/>
      <c r="AB155" s="31"/>
      <c r="AC155" s="31"/>
      <c r="AD155" s="31"/>
      <c r="AE155" s="31"/>
      <c r="AT155" s="15" t="s">
        <v>202</v>
      </c>
      <c r="AU155" s="15" t="s">
        <v>96</v>
      </c>
    </row>
    <row r="156" spans="2:51" s="13" customFormat="1" ht="12">
      <c r="B156" s="160"/>
      <c r="C156" s="186"/>
      <c r="D156" s="201" t="s">
        <v>257</v>
      </c>
      <c r="E156" s="203" t="s">
        <v>1</v>
      </c>
      <c r="F156" s="204" t="s">
        <v>194</v>
      </c>
      <c r="G156" s="186"/>
      <c r="H156" s="205">
        <v>5</v>
      </c>
      <c r="I156" s="162"/>
      <c r="J156" s="186"/>
      <c r="L156" s="160"/>
      <c r="M156" s="163"/>
      <c r="N156" s="164"/>
      <c r="O156" s="164"/>
      <c r="P156" s="164"/>
      <c r="Q156" s="164"/>
      <c r="R156" s="164"/>
      <c r="S156" s="164"/>
      <c r="T156" s="165"/>
      <c r="AT156" s="161" t="s">
        <v>257</v>
      </c>
      <c r="AU156" s="161" t="s">
        <v>96</v>
      </c>
      <c r="AV156" s="13" t="s">
        <v>96</v>
      </c>
      <c r="AW156" s="13" t="s">
        <v>40</v>
      </c>
      <c r="AX156" s="13" t="s">
        <v>93</v>
      </c>
      <c r="AY156" s="161" t="s">
        <v>195</v>
      </c>
    </row>
    <row r="157" spans="1:65" s="2" customFormat="1" ht="24.2" customHeight="1">
      <c r="A157" s="31"/>
      <c r="B157" s="148"/>
      <c r="C157" s="196" t="s">
        <v>229</v>
      </c>
      <c r="D157" s="196" t="s">
        <v>196</v>
      </c>
      <c r="E157" s="197" t="s">
        <v>340</v>
      </c>
      <c r="F157" s="198" t="s">
        <v>341</v>
      </c>
      <c r="G157" s="199" t="s">
        <v>312</v>
      </c>
      <c r="H157" s="200">
        <v>2</v>
      </c>
      <c r="I157" s="149"/>
      <c r="J157" s="183">
        <f>ROUND(I157*H157,2)</f>
        <v>0</v>
      </c>
      <c r="K157" s="150"/>
      <c r="L157" s="32"/>
      <c r="M157" s="151" t="s">
        <v>1</v>
      </c>
      <c r="N157" s="152" t="s">
        <v>50</v>
      </c>
      <c r="O157" s="57"/>
      <c r="P157" s="153">
        <f>O157*H157</f>
        <v>0</v>
      </c>
      <c r="Q157" s="153">
        <v>0.0369</v>
      </c>
      <c r="R157" s="153">
        <f>Q157*H157</f>
        <v>0.0738</v>
      </c>
      <c r="S157" s="153">
        <v>0</v>
      </c>
      <c r="T157" s="154">
        <f>S157*H157</f>
        <v>0</v>
      </c>
      <c r="U157" s="31"/>
      <c r="V157" s="31"/>
      <c r="W157" s="31"/>
      <c r="X157" s="31"/>
      <c r="Y157" s="31"/>
      <c r="Z157" s="31"/>
      <c r="AA157" s="31"/>
      <c r="AB157" s="31"/>
      <c r="AC157" s="31"/>
      <c r="AD157" s="31"/>
      <c r="AE157" s="31"/>
      <c r="AR157" s="155" t="s">
        <v>208</v>
      </c>
      <c r="AT157" s="155" t="s">
        <v>196</v>
      </c>
      <c r="AU157" s="155" t="s">
        <v>96</v>
      </c>
      <c r="AY157" s="15" t="s">
        <v>195</v>
      </c>
      <c r="BE157" s="156">
        <f>IF(N157="základní",J157,0)</f>
        <v>0</v>
      </c>
      <c r="BF157" s="156">
        <f>IF(N157="snížená",J157,0)</f>
        <v>0</v>
      </c>
      <c r="BG157" s="156">
        <f>IF(N157="zákl. přenesená",J157,0)</f>
        <v>0</v>
      </c>
      <c r="BH157" s="156">
        <f>IF(N157="sníž. přenesená",J157,0)</f>
        <v>0</v>
      </c>
      <c r="BI157" s="156">
        <f>IF(N157="nulová",J157,0)</f>
        <v>0</v>
      </c>
      <c r="BJ157" s="15" t="s">
        <v>93</v>
      </c>
      <c r="BK157" s="156">
        <f>ROUND(I157*H157,2)</f>
        <v>0</v>
      </c>
      <c r="BL157" s="15" t="s">
        <v>208</v>
      </c>
      <c r="BM157" s="155" t="s">
        <v>342</v>
      </c>
    </row>
    <row r="158" spans="1:47" s="2" customFormat="1" ht="58.5">
      <c r="A158" s="31"/>
      <c r="B158" s="32"/>
      <c r="C158" s="184"/>
      <c r="D158" s="201" t="s">
        <v>202</v>
      </c>
      <c r="E158" s="184"/>
      <c r="F158" s="202" t="s">
        <v>343</v>
      </c>
      <c r="G158" s="184"/>
      <c r="H158" s="184"/>
      <c r="I158" s="157"/>
      <c r="J158" s="184"/>
      <c r="K158" s="31"/>
      <c r="L158" s="32"/>
      <c r="M158" s="158"/>
      <c r="N158" s="159"/>
      <c r="O158" s="57"/>
      <c r="P158" s="57"/>
      <c r="Q158" s="57"/>
      <c r="R158" s="57"/>
      <c r="S158" s="57"/>
      <c r="T158" s="58"/>
      <c r="U158" s="31"/>
      <c r="V158" s="31"/>
      <c r="W158" s="31"/>
      <c r="X158" s="31"/>
      <c r="Y158" s="31"/>
      <c r="Z158" s="31"/>
      <c r="AA158" s="31"/>
      <c r="AB158" s="31"/>
      <c r="AC158" s="31"/>
      <c r="AD158" s="31"/>
      <c r="AE158" s="31"/>
      <c r="AT158" s="15" t="s">
        <v>202</v>
      </c>
      <c r="AU158" s="15" t="s">
        <v>96</v>
      </c>
    </row>
    <row r="159" spans="2:51" s="13" customFormat="1" ht="12">
      <c r="B159" s="160"/>
      <c r="C159" s="186"/>
      <c r="D159" s="201" t="s">
        <v>257</v>
      </c>
      <c r="E159" s="203" t="s">
        <v>1</v>
      </c>
      <c r="F159" s="204" t="s">
        <v>96</v>
      </c>
      <c r="G159" s="186"/>
      <c r="H159" s="205">
        <v>2</v>
      </c>
      <c r="I159" s="162"/>
      <c r="J159" s="186"/>
      <c r="L159" s="160"/>
      <c r="M159" s="163"/>
      <c r="N159" s="164"/>
      <c r="O159" s="164"/>
      <c r="P159" s="164"/>
      <c r="Q159" s="164"/>
      <c r="R159" s="164"/>
      <c r="S159" s="164"/>
      <c r="T159" s="165"/>
      <c r="AT159" s="161" t="s">
        <v>257</v>
      </c>
      <c r="AU159" s="161" t="s">
        <v>96</v>
      </c>
      <c r="AV159" s="13" t="s">
        <v>96</v>
      </c>
      <c r="AW159" s="13" t="s">
        <v>40</v>
      </c>
      <c r="AX159" s="13" t="s">
        <v>93</v>
      </c>
      <c r="AY159" s="161" t="s">
        <v>195</v>
      </c>
    </row>
    <row r="160" spans="1:65" s="2" customFormat="1" ht="24.2" customHeight="1">
      <c r="A160" s="31"/>
      <c r="B160" s="148"/>
      <c r="C160" s="196" t="s">
        <v>234</v>
      </c>
      <c r="D160" s="196" t="s">
        <v>196</v>
      </c>
      <c r="E160" s="197" t="s">
        <v>345</v>
      </c>
      <c r="F160" s="198" t="s">
        <v>346</v>
      </c>
      <c r="G160" s="199" t="s">
        <v>347</v>
      </c>
      <c r="H160" s="200">
        <v>10.5</v>
      </c>
      <c r="I160" s="149"/>
      <c r="J160" s="183">
        <f>ROUND(I160*H160,2)</f>
        <v>0</v>
      </c>
      <c r="K160" s="150"/>
      <c r="L160" s="32"/>
      <c r="M160" s="151" t="s">
        <v>1</v>
      </c>
      <c r="N160" s="152" t="s">
        <v>50</v>
      </c>
      <c r="O160" s="57"/>
      <c r="P160" s="153">
        <f>O160*H160</f>
        <v>0</v>
      </c>
      <c r="Q160" s="153">
        <v>0</v>
      </c>
      <c r="R160" s="153">
        <f>Q160*H160</f>
        <v>0</v>
      </c>
      <c r="S160" s="153">
        <v>0</v>
      </c>
      <c r="T160" s="154">
        <f>S160*H160</f>
        <v>0</v>
      </c>
      <c r="U160" s="31"/>
      <c r="V160" s="31"/>
      <c r="W160" s="31"/>
      <c r="X160" s="31"/>
      <c r="Y160" s="31"/>
      <c r="Z160" s="31"/>
      <c r="AA160" s="31"/>
      <c r="AB160" s="31"/>
      <c r="AC160" s="31"/>
      <c r="AD160" s="31"/>
      <c r="AE160" s="31"/>
      <c r="AR160" s="155" t="s">
        <v>208</v>
      </c>
      <c r="AT160" s="155" t="s">
        <v>196</v>
      </c>
      <c r="AU160" s="155" t="s">
        <v>96</v>
      </c>
      <c r="AY160" s="15" t="s">
        <v>195</v>
      </c>
      <c r="BE160" s="156">
        <f>IF(N160="základní",J160,0)</f>
        <v>0</v>
      </c>
      <c r="BF160" s="156">
        <f>IF(N160="snížená",J160,0)</f>
        <v>0</v>
      </c>
      <c r="BG160" s="156">
        <f>IF(N160="zákl. přenesená",J160,0)</f>
        <v>0</v>
      </c>
      <c r="BH160" s="156">
        <f>IF(N160="sníž. přenesená",J160,0)</f>
        <v>0</v>
      </c>
      <c r="BI160" s="156">
        <f>IF(N160="nulová",J160,0)</f>
        <v>0</v>
      </c>
      <c r="BJ160" s="15" t="s">
        <v>93</v>
      </c>
      <c r="BK160" s="156">
        <f>ROUND(I160*H160,2)</f>
        <v>0</v>
      </c>
      <c r="BL160" s="15" t="s">
        <v>208</v>
      </c>
      <c r="BM160" s="155" t="s">
        <v>348</v>
      </c>
    </row>
    <row r="161" spans="1:47" s="2" customFormat="1" ht="19.5">
      <c r="A161" s="31"/>
      <c r="B161" s="32"/>
      <c r="C161" s="184"/>
      <c r="D161" s="201" t="s">
        <v>202</v>
      </c>
      <c r="E161" s="184"/>
      <c r="F161" s="202" t="s">
        <v>349</v>
      </c>
      <c r="G161" s="184"/>
      <c r="H161" s="184"/>
      <c r="I161" s="157"/>
      <c r="J161" s="184"/>
      <c r="K161" s="31"/>
      <c r="L161" s="32"/>
      <c r="M161" s="158"/>
      <c r="N161" s="159"/>
      <c r="O161" s="57"/>
      <c r="P161" s="57"/>
      <c r="Q161" s="57"/>
      <c r="R161" s="57"/>
      <c r="S161" s="57"/>
      <c r="T161" s="58"/>
      <c r="U161" s="31"/>
      <c r="V161" s="31"/>
      <c r="W161" s="31"/>
      <c r="X161" s="31"/>
      <c r="Y161" s="31"/>
      <c r="Z161" s="31"/>
      <c r="AA161" s="31"/>
      <c r="AB161" s="31"/>
      <c r="AC161" s="31"/>
      <c r="AD161" s="31"/>
      <c r="AE161" s="31"/>
      <c r="AT161" s="15" t="s">
        <v>202</v>
      </c>
      <c r="AU161" s="15" t="s">
        <v>96</v>
      </c>
    </row>
    <row r="162" spans="2:51" s="13" customFormat="1" ht="12">
      <c r="B162" s="160"/>
      <c r="C162" s="186"/>
      <c r="D162" s="201" t="s">
        <v>257</v>
      </c>
      <c r="E162" s="203" t="s">
        <v>1</v>
      </c>
      <c r="F162" s="204" t="s">
        <v>941</v>
      </c>
      <c r="G162" s="186"/>
      <c r="H162" s="205">
        <v>10.5</v>
      </c>
      <c r="I162" s="162"/>
      <c r="J162" s="186"/>
      <c r="L162" s="160"/>
      <c r="M162" s="163"/>
      <c r="N162" s="164"/>
      <c r="O162" s="164"/>
      <c r="P162" s="164"/>
      <c r="Q162" s="164"/>
      <c r="R162" s="164"/>
      <c r="S162" s="164"/>
      <c r="T162" s="165"/>
      <c r="AT162" s="161" t="s">
        <v>257</v>
      </c>
      <c r="AU162" s="161" t="s">
        <v>96</v>
      </c>
      <c r="AV162" s="13" t="s">
        <v>96</v>
      </c>
      <c r="AW162" s="13" t="s">
        <v>40</v>
      </c>
      <c r="AX162" s="13" t="s">
        <v>93</v>
      </c>
      <c r="AY162" s="161" t="s">
        <v>195</v>
      </c>
    </row>
    <row r="163" spans="1:65" s="2" customFormat="1" ht="33" customHeight="1">
      <c r="A163" s="31"/>
      <c r="B163" s="148"/>
      <c r="C163" s="196" t="s">
        <v>239</v>
      </c>
      <c r="D163" s="196" t="s">
        <v>196</v>
      </c>
      <c r="E163" s="197" t="s">
        <v>803</v>
      </c>
      <c r="F163" s="198" t="s">
        <v>804</v>
      </c>
      <c r="G163" s="199" t="s">
        <v>347</v>
      </c>
      <c r="H163" s="200">
        <v>17.044</v>
      </c>
      <c r="I163" s="149"/>
      <c r="J163" s="183">
        <f>ROUND(I163*H163,2)</f>
        <v>0</v>
      </c>
      <c r="K163" s="150"/>
      <c r="L163" s="32"/>
      <c r="M163" s="151" t="s">
        <v>1</v>
      </c>
      <c r="N163" s="152" t="s">
        <v>50</v>
      </c>
      <c r="O163" s="57"/>
      <c r="P163" s="153">
        <f>O163*H163</f>
        <v>0</v>
      </c>
      <c r="Q163" s="153">
        <v>0</v>
      </c>
      <c r="R163" s="153">
        <f>Q163*H163</f>
        <v>0</v>
      </c>
      <c r="S163" s="153">
        <v>0</v>
      </c>
      <c r="T163" s="154">
        <f>S163*H163</f>
        <v>0</v>
      </c>
      <c r="U163" s="31"/>
      <c r="V163" s="31"/>
      <c r="W163" s="31"/>
      <c r="X163" s="31"/>
      <c r="Y163" s="31"/>
      <c r="Z163" s="31"/>
      <c r="AA163" s="31"/>
      <c r="AB163" s="31"/>
      <c r="AC163" s="31"/>
      <c r="AD163" s="31"/>
      <c r="AE163" s="31"/>
      <c r="AR163" s="155" t="s">
        <v>208</v>
      </c>
      <c r="AT163" s="155" t="s">
        <v>196</v>
      </c>
      <c r="AU163" s="155" t="s">
        <v>96</v>
      </c>
      <c r="AY163" s="15" t="s">
        <v>195</v>
      </c>
      <c r="BE163" s="156">
        <f>IF(N163="základní",J163,0)</f>
        <v>0</v>
      </c>
      <c r="BF163" s="156">
        <f>IF(N163="snížená",J163,0)</f>
        <v>0</v>
      </c>
      <c r="BG163" s="156">
        <f>IF(N163="zákl. přenesená",J163,0)</f>
        <v>0</v>
      </c>
      <c r="BH163" s="156">
        <f>IF(N163="sníž. přenesená",J163,0)</f>
        <v>0</v>
      </c>
      <c r="BI163" s="156">
        <f>IF(N163="nulová",J163,0)</f>
        <v>0</v>
      </c>
      <c r="BJ163" s="15" t="s">
        <v>93</v>
      </c>
      <c r="BK163" s="156">
        <f>ROUND(I163*H163,2)</f>
        <v>0</v>
      </c>
      <c r="BL163" s="15" t="s">
        <v>208</v>
      </c>
      <c r="BM163" s="155" t="s">
        <v>805</v>
      </c>
    </row>
    <row r="164" spans="1:47" s="2" customFormat="1" ht="29.25">
      <c r="A164" s="31"/>
      <c r="B164" s="32"/>
      <c r="C164" s="184"/>
      <c r="D164" s="201" t="s">
        <v>202</v>
      </c>
      <c r="E164" s="184"/>
      <c r="F164" s="202" t="s">
        <v>806</v>
      </c>
      <c r="G164" s="184"/>
      <c r="H164" s="184"/>
      <c r="I164" s="157"/>
      <c r="J164" s="184"/>
      <c r="K164" s="31"/>
      <c r="L164" s="32"/>
      <c r="M164" s="158"/>
      <c r="N164" s="159"/>
      <c r="O164" s="57"/>
      <c r="P164" s="57"/>
      <c r="Q164" s="57"/>
      <c r="R164" s="57"/>
      <c r="S164" s="57"/>
      <c r="T164" s="58"/>
      <c r="U164" s="31"/>
      <c r="V164" s="31"/>
      <c r="W164" s="31"/>
      <c r="X164" s="31"/>
      <c r="Y164" s="31"/>
      <c r="Z164" s="31"/>
      <c r="AA164" s="31"/>
      <c r="AB164" s="31"/>
      <c r="AC164" s="31"/>
      <c r="AD164" s="31"/>
      <c r="AE164" s="31"/>
      <c r="AT164" s="15" t="s">
        <v>202</v>
      </c>
      <c r="AU164" s="15" t="s">
        <v>96</v>
      </c>
    </row>
    <row r="165" spans="2:51" s="13" customFormat="1" ht="22.5">
      <c r="B165" s="160"/>
      <c r="C165" s="186"/>
      <c r="D165" s="201" t="s">
        <v>257</v>
      </c>
      <c r="E165" s="203" t="s">
        <v>1</v>
      </c>
      <c r="F165" s="204" t="s">
        <v>1053</v>
      </c>
      <c r="G165" s="186"/>
      <c r="H165" s="205">
        <v>19.74</v>
      </c>
      <c r="I165" s="162"/>
      <c r="J165" s="186"/>
      <c r="L165" s="160"/>
      <c r="M165" s="163"/>
      <c r="N165" s="164"/>
      <c r="O165" s="164"/>
      <c r="P165" s="164"/>
      <c r="Q165" s="164"/>
      <c r="R165" s="164"/>
      <c r="S165" s="164"/>
      <c r="T165" s="165"/>
      <c r="AT165" s="161" t="s">
        <v>257</v>
      </c>
      <c r="AU165" s="161" t="s">
        <v>96</v>
      </c>
      <c r="AV165" s="13" t="s">
        <v>96</v>
      </c>
      <c r="AW165" s="13" t="s">
        <v>40</v>
      </c>
      <c r="AX165" s="13" t="s">
        <v>85</v>
      </c>
      <c r="AY165" s="161" t="s">
        <v>195</v>
      </c>
    </row>
    <row r="166" spans="2:51" s="13" customFormat="1" ht="12">
      <c r="B166" s="160"/>
      <c r="C166" s="186"/>
      <c r="D166" s="201" t="s">
        <v>257</v>
      </c>
      <c r="E166" s="203" t="s">
        <v>1</v>
      </c>
      <c r="F166" s="204" t="s">
        <v>1020</v>
      </c>
      <c r="G166" s="186"/>
      <c r="H166" s="205">
        <v>-2.696</v>
      </c>
      <c r="I166" s="162"/>
      <c r="J166" s="186"/>
      <c r="L166" s="160"/>
      <c r="M166" s="163"/>
      <c r="N166" s="164"/>
      <c r="O166" s="164"/>
      <c r="P166" s="164"/>
      <c r="Q166" s="164"/>
      <c r="R166" s="164"/>
      <c r="S166" s="164"/>
      <c r="T166" s="165"/>
      <c r="AT166" s="161" t="s">
        <v>257</v>
      </c>
      <c r="AU166" s="161" t="s">
        <v>96</v>
      </c>
      <c r="AV166" s="13" t="s">
        <v>96</v>
      </c>
      <c r="AW166" s="13" t="s">
        <v>40</v>
      </c>
      <c r="AX166" s="13" t="s">
        <v>85</v>
      </c>
      <c r="AY166" s="161" t="s">
        <v>195</v>
      </c>
    </row>
    <row r="167" spans="1:65" s="2" customFormat="1" ht="37.9" customHeight="1">
      <c r="A167" s="31"/>
      <c r="B167" s="148"/>
      <c r="C167" s="196" t="s">
        <v>245</v>
      </c>
      <c r="D167" s="196" t="s">
        <v>196</v>
      </c>
      <c r="E167" s="197" t="s">
        <v>362</v>
      </c>
      <c r="F167" s="198" t="s">
        <v>363</v>
      </c>
      <c r="G167" s="199" t="s">
        <v>347</v>
      </c>
      <c r="H167" s="200">
        <v>2</v>
      </c>
      <c r="I167" s="149"/>
      <c r="J167" s="183">
        <f>ROUND(I167*H167,2)</f>
        <v>0</v>
      </c>
      <c r="K167" s="150"/>
      <c r="L167" s="32"/>
      <c r="M167" s="151" t="s">
        <v>1</v>
      </c>
      <c r="N167" s="152" t="s">
        <v>50</v>
      </c>
      <c r="O167" s="57"/>
      <c r="P167" s="153">
        <f>O167*H167</f>
        <v>0</v>
      </c>
      <c r="Q167" s="153">
        <v>0</v>
      </c>
      <c r="R167" s="153">
        <f>Q167*H167</f>
        <v>0</v>
      </c>
      <c r="S167" s="153">
        <v>0</v>
      </c>
      <c r="T167" s="154">
        <f>S167*H167</f>
        <v>0</v>
      </c>
      <c r="U167" s="31"/>
      <c r="V167" s="31"/>
      <c r="W167" s="31"/>
      <c r="X167" s="31"/>
      <c r="Y167" s="31"/>
      <c r="Z167" s="31"/>
      <c r="AA167" s="31"/>
      <c r="AB167" s="31"/>
      <c r="AC167" s="31"/>
      <c r="AD167" s="31"/>
      <c r="AE167" s="31"/>
      <c r="AR167" s="155" t="s">
        <v>208</v>
      </c>
      <c r="AT167" s="155" t="s">
        <v>196</v>
      </c>
      <c r="AU167" s="155" t="s">
        <v>96</v>
      </c>
      <c r="AY167" s="15" t="s">
        <v>195</v>
      </c>
      <c r="BE167" s="156">
        <f>IF(N167="základní",J167,0)</f>
        <v>0</v>
      </c>
      <c r="BF167" s="156">
        <f>IF(N167="snížená",J167,0)</f>
        <v>0</v>
      </c>
      <c r="BG167" s="156">
        <f>IF(N167="zákl. přenesená",J167,0)</f>
        <v>0</v>
      </c>
      <c r="BH167" s="156">
        <f>IF(N167="sníž. přenesená",J167,0)</f>
        <v>0</v>
      </c>
      <c r="BI167" s="156">
        <f>IF(N167="nulová",J167,0)</f>
        <v>0</v>
      </c>
      <c r="BJ167" s="15" t="s">
        <v>93</v>
      </c>
      <c r="BK167" s="156">
        <f>ROUND(I167*H167,2)</f>
        <v>0</v>
      </c>
      <c r="BL167" s="15" t="s">
        <v>208</v>
      </c>
      <c r="BM167" s="155" t="s">
        <v>364</v>
      </c>
    </row>
    <row r="168" spans="1:47" s="2" customFormat="1" ht="39">
      <c r="A168" s="31"/>
      <c r="B168" s="32"/>
      <c r="C168" s="184"/>
      <c r="D168" s="201" t="s">
        <v>202</v>
      </c>
      <c r="E168" s="184"/>
      <c r="F168" s="202" t="s">
        <v>365</v>
      </c>
      <c r="G168" s="184"/>
      <c r="H168" s="184"/>
      <c r="I168" s="157"/>
      <c r="J168" s="184"/>
      <c r="K168" s="31"/>
      <c r="L168" s="32"/>
      <c r="M168" s="158"/>
      <c r="N168" s="159"/>
      <c r="O168" s="57"/>
      <c r="P168" s="57"/>
      <c r="Q168" s="57"/>
      <c r="R168" s="57"/>
      <c r="S168" s="57"/>
      <c r="T168" s="58"/>
      <c r="U168" s="31"/>
      <c r="V168" s="31"/>
      <c r="W168" s="31"/>
      <c r="X168" s="31"/>
      <c r="Y168" s="31"/>
      <c r="Z168" s="31"/>
      <c r="AA168" s="31"/>
      <c r="AB168" s="31"/>
      <c r="AC168" s="31"/>
      <c r="AD168" s="31"/>
      <c r="AE168" s="31"/>
      <c r="AT168" s="15" t="s">
        <v>202</v>
      </c>
      <c r="AU168" s="15" t="s">
        <v>96</v>
      </c>
    </row>
    <row r="169" spans="2:51" s="13" customFormat="1" ht="12">
      <c r="B169" s="160"/>
      <c r="C169" s="186"/>
      <c r="D169" s="201" t="s">
        <v>257</v>
      </c>
      <c r="E169" s="203" t="s">
        <v>1</v>
      </c>
      <c r="F169" s="204" t="s">
        <v>96</v>
      </c>
      <c r="G169" s="186"/>
      <c r="H169" s="205">
        <v>2</v>
      </c>
      <c r="I169" s="162"/>
      <c r="J169" s="186"/>
      <c r="L169" s="160"/>
      <c r="M169" s="163"/>
      <c r="N169" s="164"/>
      <c r="O169" s="164"/>
      <c r="P169" s="164"/>
      <c r="Q169" s="164"/>
      <c r="R169" s="164"/>
      <c r="S169" s="164"/>
      <c r="T169" s="165"/>
      <c r="AT169" s="161" t="s">
        <v>257</v>
      </c>
      <c r="AU169" s="161" t="s">
        <v>96</v>
      </c>
      <c r="AV169" s="13" t="s">
        <v>96</v>
      </c>
      <c r="AW169" s="13" t="s">
        <v>40</v>
      </c>
      <c r="AX169" s="13" t="s">
        <v>93</v>
      </c>
      <c r="AY169" s="161" t="s">
        <v>195</v>
      </c>
    </row>
    <row r="170" spans="1:65" s="2" customFormat="1" ht="33" customHeight="1">
      <c r="A170" s="31"/>
      <c r="B170" s="148"/>
      <c r="C170" s="196" t="s">
        <v>253</v>
      </c>
      <c r="D170" s="196" t="s">
        <v>196</v>
      </c>
      <c r="E170" s="197" t="s">
        <v>809</v>
      </c>
      <c r="F170" s="198" t="s">
        <v>810</v>
      </c>
      <c r="G170" s="199" t="s">
        <v>347</v>
      </c>
      <c r="H170" s="200">
        <v>24.316</v>
      </c>
      <c r="I170" s="149"/>
      <c r="J170" s="183">
        <f>ROUND(I170*H170,2)</f>
        <v>0</v>
      </c>
      <c r="K170" s="150"/>
      <c r="L170" s="32"/>
      <c r="M170" s="151" t="s">
        <v>1</v>
      </c>
      <c r="N170" s="152" t="s">
        <v>50</v>
      </c>
      <c r="O170" s="57"/>
      <c r="P170" s="153">
        <f>O170*H170</f>
        <v>0</v>
      </c>
      <c r="Q170" s="153">
        <v>0</v>
      </c>
      <c r="R170" s="153">
        <f>Q170*H170</f>
        <v>0</v>
      </c>
      <c r="S170" s="153">
        <v>0</v>
      </c>
      <c r="T170" s="154">
        <f>S170*H170</f>
        <v>0</v>
      </c>
      <c r="U170" s="31"/>
      <c r="V170" s="31"/>
      <c r="W170" s="31"/>
      <c r="X170" s="31"/>
      <c r="Y170" s="31"/>
      <c r="Z170" s="31"/>
      <c r="AA170" s="31"/>
      <c r="AB170" s="31"/>
      <c r="AC170" s="31"/>
      <c r="AD170" s="31"/>
      <c r="AE170" s="31"/>
      <c r="AR170" s="155" t="s">
        <v>208</v>
      </c>
      <c r="AT170" s="155" t="s">
        <v>196</v>
      </c>
      <c r="AU170" s="155" t="s">
        <v>96</v>
      </c>
      <c r="AY170" s="15" t="s">
        <v>195</v>
      </c>
      <c r="BE170" s="156">
        <f>IF(N170="základní",J170,0)</f>
        <v>0</v>
      </c>
      <c r="BF170" s="156">
        <f>IF(N170="snížená",J170,0)</f>
        <v>0</v>
      </c>
      <c r="BG170" s="156">
        <f>IF(N170="zákl. přenesená",J170,0)</f>
        <v>0</v>
      </c>
      <c r="BH170" s="156">
        <f>IF(N170="sníž. přenesená",J170,0)</f>
        <v>0</v>
      </c>
      <c r="BI170" s="156">
        <f>IF(N170="nulová",J170,0)</f>
        <v>0</v>
      </c>
      <c r="BJ170" s="15" t="s">
        <v>93</v>
      </c>
      <c r="BK170" s="156">
        <f>ROUND(I170*H170,2)</f>
        <v>0</v>
      </c>
      <c r="BL170" s="15" t="s">
        <v>208</v>
      </c>
      <c r="BM170" s="155" t="s">
        <v>811</v>
      </c>
    </row>
    <row r="171" spans="1:47" s="2" customFormat="1" ht="29.25">
      <c r="A171" s="31"/>
      <c r="B171" s="32"/>
      <c r="C171" s="184"/>
      <c r="D171" s="201" t="s">
        <v>202</v>
      </c>
      <c r="E171" s="184"/>
      <c r="F171" s="202" t="s">
        <v>812</v>
      </c>
      <c r="G171" s="184"/>
      <c r="H171" s="184"/>
      <c r="I171" s="157"/>
      <c r="J171" s="184"/>
      <c r="K171" s="31"/>
      <c r="L171" s="32"/>
      <c r="M171" s="158"/>
      <c r="N171" s="159"/>
      <c r="O171" s="57"/>
      <c r="P171" s="57"/>
      <c r="Q171" s="57"/>
      <c r="R171" s="57"/>
      <c r="S171" s="57"/>
      <c r="T171" s="58"/>
      <c r="U171" s="31"/>
      <c r="V171" s="31"/>
      <c r="W171" s="31"/>
      <c r="X171" s="31"/>
      <c r="Y171" s="31"/>
      <c r="Z171" s="31"/>
      <c r="AA171" s="31"/>
      <c r="AB171" s="31"/>
      <c r="AC171" s="31"/>
      <c r="AD171" s="31"/>
      <c r="AE171" s="31"/>
      <c r="AT171" s="15" t="s">
        <v>202</v>
      </c>
      <c r="AU171" s="15" t="s">
        <v>96</v>
      </c>
    </row>
    <row r="172" spans="2:51" s="13" customFormat="1" ht="22.5">
      <c r="B172" s="160"/>
      <c r="C172" s="186"/>
      <c r="D172" s="201" t="s">
        <v>257</v>
      </c>
      <c r="E172" s="203" t="s">
        <v>1</v>
      </c>
      <c r="F172" s="204" t="s">
        <v>1054</v>
      </c>
      <c r="G172" s="186"/>
      <c r="H172" s="205">
        <v>28.36</v>
      </c>
      <c r="I172" s="162"/>
      <c r="J172" s="186"/>
      <c r="L172" s="160"/>
      <c r="M172" s="163"/>
      <c r="N172" s="164"/>
      <c r="O172" s="164"/>
      <c r="P172" s="164"/>
      <c r="Q172" s="164"/>
      <c r="R172" s="164"/>
      <c r="S172" s="164"/>
      <c r="T172" s="165"/>
      <c r="AT172" s="161" t="s">
        <v>257</v>
      </c>
      <c r="AU172" s="161" t="s">
        <v>96</v>
      </c>
      <c r="AV172" s="13" t="s">
        <v>96</v>
      </c>
      <c r="AW172" s="13" t="s">
        <v>40</v>
      </c>
      <c r="AX172" s="13" t="s">
        <v>85</v>
      </c>
      <c r="AY172" s="161" t="s">
        <v>195</v>
      </c>
    </row>
    <row r="173" spans="2:51" s="13" customFormat="1" ht="12">
      <c r="B173" s="160"/>
      <c r="C173" s="186"/>
      <c r="D173" s="201" t="s">
        <v>257</v>
      </c>
      <c r="E173" s="203" t="s">
        <v>1</v>
      </c>
      <c r="F173" s="204" t="s">
        <v>1022</v>
      </c>
      <c r="G173" s="186"/>
      <c r="H173" s="205">
        <v>-4.044</v>
      </c>
      <c r="I173" s="162"/>
      <c r="J173" s="186"/>
      <c r="L173" s="160"/>
      <c r="M173" s="163"/>
      <c r="N173" s="164"/>
      <c r="O173" s="164"/>
      <c r="P173" s="164"/>
      <c r="Q173" s="164"/>
      <c r="R173" s="164"/>
      <c r="S173" s="164"/>
      <c r="T173" s="165"/>
      <c r="AT173" s="161" t="s">
        <v>257</v>
      </c>
      <c r="AU173" s="161" t="s">
        <v>96</v>
      </c>
      <c r="AV173" s="13" t="s">
        <v>96</v>
      </c>
      <c r="AW173" s="13" t="s">
        <v>40</v>
      </c>
      <c r="AX173" s="13" t="s">
        <v>85</v>
      </c>
      <c r="AY173" s="161" t="s">
        <v>195</v>
      </c>
    </row>
    <row r="174" spans="1:65" s="2" customFormat="1" ht="21.75" customHeight="1">
      <c r="A174" s="31"/>
      <c r="B174" s="148"/>
      <c r="C174" s="196" t="s">
        <v>260</v>
      </c>
      <c r="D174" s="196" t="s">
        <v>196</v>
      </c>
      <c r="E174" s="197" t="s">
        <v>815</v>
      </c>
      <c r="F174" s="198" t="s">
        <v>816</v>
      </c>
      <c r="G174" s="199" t="s">
        <v>296</v>
      </c>
      <c r="H174" s="200">
        <v>84</v>
      </c>
      <c r="I174" s="149"/>
      <c r="J174" s="183">
        <f>ROUND(I174*H174,2)</f>
        <v>0</v>
      </c>
      <c r="K174" s="150"/>
      <c r="L174" s="32"/>
      <c r="M174" s="151" t="s">
        <v>1</v>
      </c>
      <c r="N174" s="152" t="s">
        <v>50</v>
      </c>
      <c r="O174" s="57"/>
      <c r="P174" s="153">
        <f>O174*H174</f>
        <v>0</v>
      </c>
      <c r="Q174" s="153">
        <v>0.00084</v>
      </c>
      <c r="R174" s="153">
        <f>Q174*H174</f>
        <v>0.07056</v>
      </c>
      <c r="S174" s="153">
        <v>0</v>
      </c>
      <c r="T174" s="154">
        <f>S174*H174</f>
        <v>0</v>
      </c>
      <c r="U174" s="31"/>
      <c r="V174" s="31"/>
      <c r="W174" s="31"/>
      <c r="X174" s="31"/>
      <c r="Y174" s="31"/>
      <c r="Z174" s="31"/>
      <c r="AA174" s="31"/>
      <c r="AB174" s="31"/>
      <c r="AC174" s="31"/>
      <c r="AD174" s="31"/>
      <c r="AE174" s="31"/>
      <c r="AR174" s="155" t="s">
        <v>208</v>
      </c>
      <c r="AT174" s="155" t="s">
        <v>196</v>
      </c>
      <c r="AU174" s="155" t="s">
        <v>96</v>
      </c>
      <c r="AY174" s="15" t="s">
        <v>195</v>
      </c>
      <c r="BE174" s="156">
        <f>IF(N174="základní",J174,0)</f>
        <v>0</v>
      </c>
      <c r="BF174" s="156">
        <f>IF(N174="snížená",J174,0)</f>
        <v>0</v>
      </c>
      <c r="BG174" s="156">
        <f>IF(N174="zákl. přenesená",J174,0)</f>
        <v>0</v>
      </c>
      <c r="BH174" s="156">
        <f>IF(N174="sníž. přenesená",J174,0)</f>
        <v>0</v>
      </c>
      <c r="BI174" s="156">
        <f>IF(N174="nulová",J174,0)</f>
        <v>0</v>
      </c>
      <c r="BJ174" s="15" t="s">
        <v>93</v>
      </c>
      <c r="BK174" s="156">
        <f>ROUND(I174*H174,2)</f>
        <v>0</v>
      </c>
      <c r="BL174" s="15" t="s">
        <v>208</v>
      </c>
      <c r="BM174" s="155" t="s">
        <v>817</v>
      </c>
    </row>
    <row r="175" spans="1:47" s="2" customFormat="1" ht="29.25">
      <c r="A175" s="31"/>
      <c r="B175" s="32"/>
      <c r="C175" s="184"/>
      <c r="D175" s="201" t="s">
        <v>202</v>
      </c>
      <c r="E175" s="184"/>
      <c r="F175" s="202" t="s">
        <v>818</v>
      </c>
      <c r="G175" s="184"/>
      <c r="H175" s="184"/>
      <c r="I175" s="157"/>
      <c r="J175" s="184"/>
      <c r="K175" s="31"/>
      <c r="L175" s="32"/>
      <c r="M175" s="158"/>
      <c r="N175" s="159"/>
      <c r="O175" s="57"/>
      <c r="P175" s="57"/>
      <c r="Q175" s="57"/>
      <c r="R175" s="57"/>
      <c r="S175" s="57"/>
      <c r="T175" s="58"/>
      <c r="U175" s="31"/>
      <c r="V175" s="31"/>
      <c r="W175" s="31"/>
      <c r="X175" s="31"/>
      <c r="Y175" s="31"/>
      <c r="Z175" s="31"/>
      <c r="AA175" s="31"/>
      <c r="AB175" s="31"/>
      <c r="AC175" s="31"/>
      <c r="AD175" s="31"/>
      <c r="AE175" s="31"/>
      <c r="AT175" s="15" t="s">
        <v>202</v>
      </c>
      <c r="AU175" s="15" t="s">
        <v>96</v>
      </c>
    </row>
    <row r="176" spans="2:51" s="13" customFormat="1" ht="12">
      <c r="B176" s="160"/>
      <c r="C176" s="186"/>
      <c r="D176" s="201" t="s">
        <v>257</v>
      </c>
      <c r="E176" s="203" t="s">
        <v>1</v>
      </c>
      <c r="F176" s="204" t="s">
        <v>1023</v>
      </c>
      <c r="G176" s="186"/>
      <c r="H176" s="205">
        <v>84</v>
      </c>
      <c r="I176" s="162"/>
      <c r="J176" s="186"/>
      <c r="L176" s="160"/>
      <c r="M176" s="163"/>
      <c r="N176" s="164"/>
      <c r="O176" s="164"/>
      <c r="P176" s="164"/>
      <c r="Q176" s="164"/>
      <c r="R176" s="164"/>
      <c r="S176" s="164"/>
      <c r="T176" s="165"/>
      <c r="AT176" s="161" t="s">
        <v>257</v>
      </c>
      <c r="AU176" s="161" t="s">
        <v>96</v>
      </c>
      <c r="AV176" s="13" t="s">
        <v>96</v>
      </c>
      <c r="AW176" s="13" t="s">
        <v>40</v>
      </c>
      <c r="AX176" s="13" t="s">
        <v>93</v>
      </c>
      <c r="AY176" s="161" t="s">
        <v>195</v>
      </c>
    </row>
    <row r="177" spans="1:65" s="2" customFormat="1" ht="21.75" customHeight="1">
      <c r="A177" s="31"/>
      <c r="B177" s="148"/>
      <c r="C177" s="196" t="s">
        <v>8</v>
      </c>
      <c r="D177" s="196" t="s">
        <v>196</v>
      </c>
      <c r="E177" s="197" t="s">
        <v>985</v>
      </c>
      <c r="F177" s="198" t="s">
        <v>986</v>
      </c>
      <c r="G177" s="199" t="s">
        <v>296</v>
      </c>
      <c r="H177" s="200">
        <v>14.7</v>
      </c>
      <c r="I177" s="149"/>
      <c r="J177" s="183">
        <f>ROUND(I177*H177,2)</f>
        <v>0</v>
      </c>
      <c r="K177" s="150"/>
      <c r="L177" s="32"/>
      <c r="M177" s="151" t="s">
        <v>1</v>
      </c>
      <c r="N177" s="152" t="s">
        <v>50</v>
      </c>
      <c r="O177" s="57"/>
      <c r="P177" s="153">
        <f>O177*H177</f>
        <v>0</v>
      </c>
      <c r="Q177" s="153">
        <v>0.00085</v>
      </c>
      <c r="R177" s="153">
        <f>Q177*H177</f>
        <v>0.012495</v>
      </c>
      <c r="S177" s="153">
        <v>0</v>
      </c>
      <c r="T177" s="154">
        <f>S177*H177</f>
        <v>0</v>
      </c>
      <c r="U177" s="31"/>
      <c r="V177" s="31"/>
      <c r="W177" s="31"/>
      <c r="X177" s="31"/>
      <c r="Y177" s="31"/>
      <c r="Z177" s="31"/>
      <c r="AA177" s="31"/>
      <c r="AB177" s="31"/>
      <c r="AC177" s="31"/>
      <c r="AD177" s="31"/>
      <c r="AE177" s="31"/>
      <c r="AR177" s="155" t="s">
        <v>208</v>
      </c>
      <c r="AT177" s="155" t="s">
        <v>196</v>
      </c>
      <c r="AU177" s="155" t="s">
        <v>96</v>
      </c>
      <c r="AY177" s="15" t="s">
        <v>195</v>
      </c>
      <c r="BE177" s="156">
        <f>IF(N177="základní",J177,0)</f>
        <v>0</v>
      </c>
      <c r="BF177" s="156">
        <f>IF(N177="snížená",J177,0)</f>
        <v>0</v>
      </c>
      <c r="BG177" s="156">
        <f>IF(N177="zákl. přenesená",J177,0)</f>
        <v>0</v>
      </c>
      <c r="BH177" s="156">
        <f>IF(N177="sníž. přenesená",J177,0)</f>
        <v>0</v>
      </c>
      <c r="BI177" s="156">
        <f>IF(N177="nulová",J177,0)</f>
        <v>0</v>
      </c>
      <c r="BJ177" s="15" t="s">
        <v>93</v>
      </c>
      <c r="BK177" s="156">
        <f>ROUND(I177*H177,2)</f>
        <v>0</v>
      </c>
      <c r="BL177" s="15" t="s">
        <v>208</v>
      </c>
      <c r="BM177" s="155" t="s">
        <v>1024</v>
      </c>
    </row>
    <row r="178" spans="1:47" s="2" customFormat="1" ht="29.25">
      <c r="A178" s="31"/>
      <c r="B178" s="32"/>
      <c r="C178" s="184"/>
      <c r="D178" s="201" t="s">
        <v>202</v>
      </c>
      <c r="E178" s="184"/>
      <c r="F178" s="202" t="s">
        <v>988</v>
      </c>
      <c r="G178" s="184"/>
      <c r="H178" s="184"/>
      <c r="I178" s="157"/>
      <c r="J178" s="184"/>
      <c r="K178" s="31"/>
      <c r="L178" s="32"/>
      <c r="M178" s="158"/>
      <c r="N178" s="159"/>
      <c r="O178" s="57"/>
      <c r="P178" s="57"/>
      <c r="Q178" s="57"/>
      <c r="R178" s="57"/>
      <c r="S178" s="57"/>
      <c r="T178" s="58"/>
      <c r="U178" s="31"/>
      <c r="V178" s="31"/>
      <c r="W178" s="31"/>
      <c r="X178" s="31"/>
      <c r="Y178" s="31"/>
      <c r="Z178" s="31"/>
      <c r="AA178" s="31"/>
      <c r="AB178" s="31"/>
      <c r="AC178" s="31"/>
      <c r="AD178" s="31"/>
      <c r="AE178" s="31"/>
      <c r="AT178" s="15" t="s">
        <v>202</v>
      </c>
      <c r="AU178" s="15" t="s">
        <v>96</v>
      </c>
    </row>
    <row r="179" spans="2:51" s="13" customFormat="1" ht="12">
      <c r="B179" s="160"/>
      <c r="C179" s="186"/>
      <c r="D179" s="201" t="s">
        <v>257</v>
      </c>
      <c r="E179" s="203" t="s">
        <v>1</v>
      </c>
      <c r="F179" s="204" t="s">
        <v>1055</v>
      </c>
      <c r="G179" s="186"/>
      <c r="H179" s="205">
        <v>14.7</v>
      </c>
      <c r="I179" s="162"/>
      <c r="J179" s="186"/>
      <c r="L179" s="160"/>
      <c r="M179" s="163"/>
      <c r="N179" s="164"/>
      <c r="O179" s="164"/>
      <c r="P179" s="164"/>
      <c r="Q179" s="164"/>
      <c r="R179" s="164"/>
      <c r="S179" s="164"/>
      <c r="T179" s="165"/>
      <c r="AT179" s="161" t="s">
        <v>257</v>
      </c>
      <c r="AU179" s="161" t="s">
        <v>96</v>
      </c>
      <c r="AV179" s="13" t="s">
        <v>96</v>
      </c>
      <c r="AW179" s="13" t="s">
        <v>40</v>
      </c>
      <c r="AX179" s="13" t="s">
        <v>93</v>
      </c>
      <c r="AY179" s="161" t="s">
        <v>195</v>
      </c>
    </row>
    <row r="180" spans="1:65" s="2" customFormat="1" ht="24.2" customHeight="1">
      <c r="A180" s="31"/>
      <c r="B180" s="148"/>
      <c r="C180" s="196" t="s">
        <v>269</v>
      </c>
      <c r="D180" s="196" t="s">
        <v>196</v>
      </c>
      <c r="E180" s="197" t="s">
        <v>820</v>
      </c>
      <c r="F180" s="198" t="s">
        <v>821</v>
      </c>
      <c r="G180" s="199" t="s">
        <v>296</v>
      </c>
      <c r="H180" s="200">
        <v>84</v>
      </c>
      <c r="I180" s="149"/>
      <c r="J180" s="183">
        <f>ROUND(I180*H180,2)</f>
        <v>0</v>
      </c>
      <c r="K180" s="150"/>
      <c r="L180" s="32"/>
      <c r="M180" s="151" t="s">
        <v>1</v>
      </c>
      <c r="N180" s="152" t="s">
        <v>50</v>
      </c>
      <c r="O180" s="57"/>
      <c r="P180" s="153">
        <f>O180*H180</f>
        <v>0</v>
      </c>
      <c r="Q180" s="153">
        <v>0</v>
      </c>
      <c r="R180" s="153">
        <f>Q180*H180</f>
        <v>0</v>
      </c>
      <c r="S180" s="153">
        <v>0</v>
      </c>
      <c r="T180" s="154">
        <f>S180*H180</f>
        <v>0</v>
      </c>
      <c r="U180" s="31"/>
      <c r="V180" s="31"/>
      <c r="W180" s="31"/>
      <c r="X180" s="31"/>
      <c r="Y180" s="31"/>
      <c r="Z180" s="31"/>
      <c r="AA180" s="31"/>
      <c r="AB180" s="31"/>
      <c r="AC180" s="31"/>
      <c r="AD180" s="31"/>
      <c r="AE180" s="31"/>
      <c r="AR180" s="155" t="s">
        <v>208</v>
      </c>
      <c r="AT180" s="155" t="s">
        <v>196</v>
      </c>
      <c r="AU180" s="155" t="s">
        <v>96</v>
      </c>
      <c r="AY180" s="15" t="s">
        <v>195</v>
      </c>
      <c r="BE180" s="156">
        <f>IF(N180="základní",J180,0)</f>
        <v>0</v>
      </c>
      <c r="BF180" s="156">
        <f>IF(N180="snížená",J180,0)</f>
        <v>0</v>
      </c>
      <c r="BG180" s="156">
        <f>IF(N180="zákl. přenesená",J180,0)</f>
        <v>0</v>
      </c>
      <c r="BH180" s="156">
        <f>IF(N180="sníž. přenesená",J180,0)</f>
        <v>0</v>
      </c>
      <c r="BI180" s="156">
        <f>IF(N180="nulová",J180,0)</f>
        <v>0</v>
      </c>
      <c r="BJ180" s="15" t="s">
        <v>93</v>
      </c>
      <c r="BK180" s="156">
        <f>ROUND(I180*H180,2)</f>
        <v>0</v>
      </c>
      <c r="BL180" s="15" t="s">
        <v>208</v>
      </c>
      <c r="BM180" s="155" t="s">
        <v>822</v>
      </c>
    </row>
    <row r="181" spans="1:47" s="2" customFormat="1" ht="29.25">
      <c r="A181" s="31"/>
      <c r="B181" s="32"/>
      <c r="C181" s="184"/>
      <c r="D181" s="201" t="s">
        <v>202</v>
      </c>
      <c r="E181" s="184"/>
      <c r="F181" s="202" t="s">
        <v>823</v>
      </c>
      <c r="G181" s="184"/>
      <c r="H181" s="184"/>
      <c r="I181" s="157"/>
      <c r="J181" s="184"/>
      <c r="K181" s="31"/>
      <c r="L181" s="32"/>
      <c r="M181" s="158"/>
      <c r="N181" s="159"/>
      <c r="O181" s="57"/>
      <c r="P181" s="57"/>
      <c r="Q181" s="57"/>
      <c r="R181" s="57"/>
      <c r="S181" s="57"/>
      <c r="T181" s="58"/>
      <c r="U181" s="31"/>
      <c r="V181" s="31"/>
      <c r="W181" s="31"/>
      <c r="X181" s="31"/>
      <c r="Y181" s="31"/>
      <c r="Z181" s="31"/>
      <c r="AA181" s="31"/>
      <c r="AB181" s="31"/>
      <c r="AC181" s="31"/>
      <c r="AD181" s="31"/>
      <c r="AE181" s="31"/>
      <c r="AT181" s="15" t="s">
        <v>202</v>
      </c>
      <c r="AU181" s="15" t="s">
        <v>96</v>
      </c>
    </row>
    <row r="182" spans="2:51" s="13" customFormat="1" ht="12">
      <c r="B182" s="160"/>
      <c r="C182" s="186"/>
      <c r="D182" s="201" t="s">
        <v>257</v>
      </c>
      <c r="E182" s="203" t="s">
        <v>1</v>
      </c>
      <c r="F182" s="204" t="s">
        <v>1023</v>
      </c>
      <c r="G182" s="186"/>
      <c r="H182" s="205">
        <v>84</v>
      </c>
      <c r="I182" s="162"/>
      <c r="J182" s="186"/>
      <c r="L182" s="160"/>
      <c r="M182" s="163"/>
      <c r="N182" s="164"/>
      <c r="O182" s="164"/>
      <c r="P182" s="164"/>
      <c r="Q182" s="164"/>
      <c r="R182" s="164"/>
      <c r="S182" s="164"/>
      <c r="T182" s="165"/>
      <c r="AT182" s="161" t="s">
        <v>257</v>
      </c>
      <c r="AU182" s="161" t="s">
        <v>96</v>
      </c>
      <c r="AV182" s="13" t="s">
        <v>96</v>
      </c>
      <c r="AW182" s="13" t="s">
        <v>40</v>
      </c>
      <c r="AX182" s="13" t="s">
        <v>93</v>
      </c>
      <c r="AY182" s="161" t="s">
        <v>195</v>
      </c>
    </row>
    <row r="183" spans="1:65" s="2" customFormat="1" ht="24.2" customHeight="1">
      <c r="A183" s="31"/>
      <c r="B183" s="148"/>
      <c r="C183" s="196" t="s">
        <v>383</v>
      </c>
      <c r="D183" s="196" t="s">
        <v>196</v>
      </c>
      <c r="E183" s="197" t="s">
        <v>990</v>
      </c>
      <c r="F183" s="198" t="s">
        <v>991</v>
      </c>
      <c r="G183" s="199" t="s">
        <v>296</v>
      </c>
      <c r="H183" s="200">
        <v>14.7</v>
      </c>
      <c r="I183" s="149"/>
      <c r="J183" s="183">
        <f>ROUND(I183*H183,2)</f>
        <v>0</v>
      </c>
      <c r="K183" s="150"/>
      <c r="L183" s="32"/>
      <c r="M183" s="151" t="s">
        <v>1</v>
      </c>
      <c r="N183" s="152" t="s">
        <v>50</v>
      </c>
      <c r="O183" s="57"/>
      <c r="P183" s="153">
        <f>O183*H183</f>
        <v>0</v>
      </c>
      <c r="Q183" s="153">
        <v>0</v>
      </c>
      <c r="R183" s="153">
        <f>Q183*H183</f>
        <v>0</v>
      </c>
      <c r="S183" s="153">
        <v>0</v>
      </c>
      <c r="T183" s="154">
        <f>S183*H183</f>
        <v>0</v>
      </c>
      <c r="U183" s="31"/>
      <c r="V183" s="31"/>
      <c r="W183" s="31"/>
      <c r="X183" s="31"/>
      <c r="Y183" s="31"/>
      <c r="Z183" s="31"/>
      <c r="AA183" s="31"/>
      <c r="AB183" s="31"/>
      <c r="AC183" s="31"/>
      <c r="AD183" s="31"/>
      <c r="AE183" s="31"/>
      <c r="AR183" s="155" t="s">
        <v>208</v>
      </c>
      <c r="AT183" s="155" t="s">
        <v>196</v>
      </c>
      <c r="AU183" s="155" t="s">
        <v>96</v>
      </c>
      <c r="AY183" s="15" t="s">
        <v>195</v>
      </c>
      <c r="BE183" s="156">
        <f>IF(N183="základní",J183,0)</f>
        <v>0</v>
      </c>
      <c r="BF183" s="156">
        <f>IF(N183="snížená",J183,0)</f>
        <v>0</v>
      </c>
      <c r="BG183" s="156">
        <f>IF(N183="zákl. přenesená",J183,0)</f>
        <v>0</v>
      </c>
      <c r="BH183" s="156">
        <f>IF(N183="sníž. přenesená",J183,0)</f>
        <v>0</v>
      </c>
      <c r="BI183" s="156">
        <f>IF(N183="nulová",J183,0)</f>
        <v>0</v>
      </c>
      <c r="BJ183" s="15" t="s">
        <v>93</v>
      </c>
      <c r="BK183" s="156">
        <f>ROUND(I183*H183,2)</f>
        <v>0</v>
      </c>
      <c r="BL183" s="15" t="s">
        <v>208</v>
      </c>
      <c r="BM183" s="155" t="s">
        <v>1026</v>
      </c>
    </row>
    <row r="184" spans="1:47" s="2" customFormat="1" ht="29.25">
      <c r="A184" s="31"/>
      <c r="B184" s="32"/>
      <c r="C184" s="184"/>
      <c r="D184" s="201" t="s">
        <v>202</v>
      </c>
      <c r="E184" s="184"/>
      <c r="F184" s="202" t="s">
        <v>993</v>
      </c>
      <c r="G184" s="184"/>
      <c r="H184" s="184"/>
      <c r="I184" s="157"/>
      <c r="J184" s="184"/>
      <c r="K184" s="31"/>
      <c r="L184" s="32"/>
      <c r="M184" s="158"/>
      <c r="N184" s="159"/>
      <c r="O184" s="57"/>
      <c r="P184" s="57"/>
      <c r="Q184" s="57"/>
      <c r="R184" s="57"/>
      <c r="S184" s="57"/>
      <c r="T184" s="58"/>
      <c r="U184" s="31"/>
      <c r="V184" s="31"/>
      <c r="W184" s="31"/>
      <c r="X184" s="31"/>
      <c r="Y184" s="31"/>
      <c r="Z184" s="31"/>
      <c r="AA184" s="31"/>
      <c r="AB184" s="31"/>
      <c r="AC184" s="31"/>
      <c r="AD184" s="31"/>
      <c r="AE184" s="31"/>
      <c r="AT184" s="15" t="s">
        <v>202</v>
      </c>
      <c r="AU184" s="15" t="s">
        <v>96</v>
      </c>
    </row>
    <row r="185" spans="2:51" s="13" customFormat="1" ht="12">
      <c r="B185" s="160"/>
      <c r="C185" s="186"/>
      <c r="D185" s="201" t="s">
        <v>257</v>
      </c>
      <c r="E185" s="203" t="s">
        <v>1</v>
      </c>
      <c r="F185" s="204" t="s">
        <v>1055</v>
      </c>
      <c r="G185" s="186"/>
      <c r="H185" s="205">
        <v>14.7</v>
      </c>
      <c r="I185" s="162"/>
      <c r="J185" s="186"/>
      <c r="L185" s="160"/>
      <c r="M185" s="163"/>
      <c r="N185" s="164"/>
      <c r="O185" s="164"/>
      <c r="P185" s="164"/>
      <c r="Q185" s="164"/>
      <c r="R185" s="164"/>
      <c r="S185" s="164"/>
      <c r="T185" s="165"/>
      <c r="AT185" s="161" t="s">
        <v>257</v>
      </c>
      <c r="AU185" s="161" t="s">
        <v>96</v>
      </c>
      <c r="AV185" s="13" t="s">
        <v>96</v>
      </c>
      <c r="AW185" s="13" t="s">
        <v>40</v>
      </c>
      <c r="AX185" s="13" t="s">
        <v>93</v>
      </c>
      <c r="AY185" s="161" t="s">
        <v>195</v>
      </c>
    </row>
    <row r="186" spans="1:65" s="2" customFormat="1" ht="24.2" customHeight="1">
      <c r="A186" s="31"/>
      <c r="B186" s="148"/>
      <c r="C186" s="196" t="s">
        <v>388</v>
      </c>
      <c r="D186" s="196" t="s">
        <v>196</v>
      </c>
      <c r="E186" s="197" t="s">
        <v>389</v>
      </c>
      <c r="F186" s="198" t="s">
        <v>390</v>
      </c>
      <c r="G186" s="199" t="s">
        <v>347</v>
      </c>
      <c r="H186" s="200">
        <v>85.22</v>
      </c>
      <c r="I186" s="149"/>
      <c r="J186" s="183">
        <f>ROUND(I186*H186,2)</f>
        <v>0</v>
      </c>
      <c r="K186" s="150"/>
      <c r="L186" s="32"/>
      <c r="M186" s="151" t="s">
        <v>1</v>
      </c>
      <c r="N186" s="152" t="s">
        <v>50</v>
      </c>
      <c r="O186" s="57"/>
      <c r="P186" s="153">
        <f>O186*H186</f>
        <v>0</v>
      </c>
      <c r="Q186" s="153">
        <v>0</v>
      </c>
      <c r="R186" s="153">
        <f>Q186*H186</f>
        <v>0</v>
      </c>
      <c r="S186" s="153">
        <v>0</v>
      </c>
      <c r="T186" s="154">
        <f>S186*H186</f>
        <v>0</v>
      </c>
      <c r="U186" s="31"/>
      <c r="V186" s="31"/>
      <c r="W186" s="31"/>
      <c r="X186" s="31"/>
      <c r="Y186" s="31"/>
      <c r="Z186" s="31"/>
      <c r="AA186" s="31"/>
      <c r="AB186" s="31"/>
      <c r="AC186" s="31"/>
      <c r="AD186" s="31"/>
      <c r="AE186" s="31"/>
      <c r="AR186" s="155" t="s">
        <v>208</v>
      </c>
      <c r="AT186" s="155" t="s">
        <v>196</v>
      </c>
      <c r="AU186" s="155" t="s">
        <v>96</v>
      </c>
      <c r="AY186" s="15" t="s">
        <v>195</v>
      </c>
      <c r="BE186" s="156">
        <f>IF(N186="základní",J186,0)</f>
        <v>0</v>
      </c>
      <c r="BF186" s="156">
        <f>IF(N186="snížená",J186,0)</f>
        <v>0</v>
      </c>
      <c r="BG186" s="156">
        <f>IF(N186="zákl. přenesená",J186,0)</f>
        <v>0</v>
      </c>
      <c r="BH186" s="156">
        <f>IF(N186="sníž. přenesená",J186,0)</f>
        <v>0</v>
      </c>
      <c r="BI186" s="156">
        <f>IF(N186="nulová",J186,0)</f>
        <v>0</v>
      </c>
      <c r="BJ186" s="15" t="s">
        <v>93</v>
      </c>
      <c r="BK186" s="156">
        <f>ROUND(I186*H186,2)</f>
        <v>0</v>
      </c>
      <c r="BL186" s="15" t="s">
        <v>208</v>
      </c>
      <c r="BM186" s="155" t="s">
        <v>391</v>
      </c>
    </row>
    <row r="187" spans="1:47" s="2" customFormat="1" ht="39">
      <c r="A187" s="31"/>
      <c r="B187" s="32"/>
      <c r="C187" s="184"/>
      <c r="D187" s="201" t="s">
        <v>202</v>
      </c>
      <c r="E187" s="184"/>
      <c r="F187" s="202" t="s">
        <v>392</v>
      </c>
      <c r="G187" s="184"/>
      <c r="H187" s="184"/>
      <c r="I187" s="157"/>
      <c r="J187" s="184"/>
      <c r="K187" s="31"/>
      <c r="L187" s="32"/>
      <c r="M187" s="158"/>
      <c r="N187" s="159"/>
      <c r="O187" s="57"/>
      <c r="P187" s="57"/>
      <c r="Q187" s="57"/>
      <c r="R187" s="57"/>
      <c r="S187" s="57"/>
      <c r="T187" s="58"/>
      <c r="U187" s="31"/>
      <c r="V187" s="31"/>
      <c r="W187" s="31"/>
      <c r="X187" s="31"/>
      <c r="Y187" s="31"/>
      <c r="Z187" s="31"/>
      <c r="AA187" s="31"/>
      <c r="AB187" s="31"/>
      <c r="AC187" s="31"/>
      <c r="AD187" s="31"/>
      <c r="AE187" s="31"/>
      <c r="AT187" s="15" t="s">
        <v>202</v>
      </c>
      <c r="AU187" s="15" t="s">
        <v>96</v>
      </c>
    </row>
    <row r="188" spans="2:51" s="13" customFormat="1" ht="22.5">
      <c r="B188" s="160"/>
      <c r="C188" s="186"/>
      <c r="D188" s="201" t="s">
        <v>257</v>
      </c>
      <c r="E188" s="203" t="s">
        <v>1</v>
      </c>
      <c r="F188" s="204" t="s">
        <v>1056</v>
      </c>
      <c r="G188" s="186"/>
      <c r="H188" s="205">
        <v>98.7</v>
      </c>
      <c r="I188" s="162"/>
      <c r="J188" s="186"/>
      <c r="L188" s="160"/>
      <c r="M188" s="163"/>
      <c r="N188" s="164"/>
      <c r="O188" s="164"/>
      <c r="P188" s="164"/>
      <c r="Q188" s="164"/>
      <c r="R188" s="164"/>
      <c r="S188" s="164"/>
      <c r="T188" s="165"/>
      <c r="AT188" s="161" t="s">
        <v>257</v>
      </c>
      <c r="AU188" s="161" t="s">
        <v>96</v>
      </c>
      <c r="AV188" s="13" t="s">
        <v>96</v>
      </c>
      <c r="AW188" s="13" t="s">
        <v>40</v>
      </c>
      <c r="AX188" s="13" t="s">
        <v>85</v>
      </c>
      <c r="AY188" s="161" t="s">
        <v>195</v>
      </c>
    </row>
    <row r="189" spans="2:51" s="13" customFormat="1" ht="12">
      <c r="B189" s="160"/>
      <c r="C189" s="186"/>
      <c r="D189" s="201" t="s">
        <v>257</v>
      </c>
      <c r="E189" s="203" t="s">
        <v>1</v>
      </c>
      <c r="F189" s="204" t="s">
        <v>1028</v>
      </c>
      <c r="G189" s="186"/>
      <c r="H189" s="205">
        <v>-13.48</v>
      </c>
      <c r="I189" s="162"/>
      <c r="J189" s="186"/>
      <c r="L189" s="160"/>
      <c r="M189" s="163"/>
      <c r="N189" s="164"/>
      <c r="O189" s="164"/>
      <c r="P189" s="164"/>
      <c r="Q189" s="164"/>
      <c r="R189" s="164"/>
      <c r="S189" s="164"/>
      <c r="T189" s="165"/>
      <c r="AT189" s="161" t="s">
        <v>257</v>
      </c>
      <c r="AU189" s="161" t="s">
        <v>96</v>
      </c>
      <c r="AV189" s="13" t="s">
        <v>96</v>
      </c>
      <c r="AW189" s="13" t="s">
        <v>40</v>
      </c>
      <c r="AX189" s="13" t="s">
        <v>85</v>
      </c>
      <c r="AY189" s="161" t="s">
        <v>195</v>
      </c>
    </row>
    <row r="190" spans="1:65" s="2" customFormat="1" ht="33" customHeight="1">
      <c r="A190" s="31"/>
      <c r="B190" s="148"/>
      <c r="C190" s="196" t="s">
        <v>395</v>
      </c>
      <c r="D190" s="196" t="s">
        <v>196</v>
      </c>
      <c r="E190" s="197" t="s">
        <v>403</v>
      </c>
      <c r="F190" s="198" t="s">
        <v>404</v>
      </c>
      <c r="G190" s="199" t="s">
        <v>347</v>
      </c>
      <c r="H190" s="200">
        <v>54.42</v>
      </c>
      <c r="I190" s="149"/>
      <c r="J190" s="183">
        <f>ROUND(I190*H190,2)</f>
        <v>0</v>
      </c>
      <c r="K190" s="150"/>
      <c r="L190" s="32"/>
      <c r="M190" s="151" t="s">
        <v>1</v>
      </c>
      <c r="N190" s="152" t="s">
        <v>50</v>
      </c>
      <c r="O190" s="57"/>
      <c r="P190" s="153">
        <f>O190*H190</f>
        <v>0</v>
      </c>
      <c r="Q190" s="153">
        <v>0</v>
      </c>
      <c r="R190" s="153">
        <f>Q190*H190</f>
        <v>0</v>
      </c>
      <c r="S190" s="153">
        <v>0</v>
      </c>
      <c r="T190" s="154">
        <f>S190*H190</f>
        <v>0</v>
      </c>
      <c r="U190" s="31"/>
      <c r="V190" s="31"/>
      <c r="W190" s="31"/>
      <c r="X190" s="31"/>
      <c r="Y190" s="31"/>
      <c r="Z190" s="31"/>
      <c r="AA190" s="31"/>
      <c r="AB190" s="31"/>
      <c r="AC190" s="31"/>
      <c r="AD190" s="31"/>
      <c r="AE190" s="31"/>
      <c r="AR190" s="155" t="s">
        <v>208</v>
      </c>
      <c r="AT190" s="155" t="s">
        <v>196</v>
      </c>
      <c r="AU190" s="155" t="s">
        <v>96</v>
      </c>
      <c r="AY190" s="15" t="s">
        <v>195</v>
      </c>
      <c r="BE190" s="156">
        <f>IF(N190="základní",J190,0)</f>
        <v>0</v>
      </c>
      <c r="BF190" s="156">
        <f>IF(N190="snížená",J190,0)</f>
        <v>0</v>
      </c>
      <c r="BG190" s="156">
        <f>IF(N190="zákl. přenesená",J190,0)</f>
        <v>0</v>
      </c>
      <c r="BH190" s="156">
        <f>IF(N190="sníž. přenesená",J190,0)</f>
        <v>0</v>
      </c>
      <c r="BI190" s="156">
        <f>IF(N190="nulová",J190,0)</f>
        <v>0</v>
      </c>
      <c r="BJ190" s="15" t="s">
        <v>93</v>
      </c>
      <c r="BK190" s="156">
        <f>ROUND(I190*H190,2)</f>
        <v>0</v>
      </c>
      <c r="BL190" s="15" t="s">
        <v>208</v>
      </c>
      <c r="BM190" s="155" t="s">
        <v>405</v>
      </c>
    </row>
    <row r="191" spans="1:47" s="2" customFormat="1" ht="39">
      <c r="A191" s="31"/>
      <c r="B191" s="32"/>
      <c r="C191" s="184"/>
      <c r="D191" s="201" t="s">
        <v>202</v>
      </c>
      <c r="E191" s="184"/>
      <c r="F191" s="202" t="s">
        <v>406</v>
      </c>
      <c r="G191" s="184"/>
      <c r="H191" s="184"/>
      <c r="I191" s="157"/>
      <c r="J191" s="184"/>
      <c r="K191" s="31"/>
      <c r="L191" s="32"/>
      <c r="M191" s="158"/>
      <c r="N191" s="159"/>
      <c r="O191" s="57"/>
      <c r="P191" s="57"/>
      <c r="Q191" s="57"/>
      <c r="R191" s="57"/>
      <c r="S191" s="57"/>
      <c r="T191" s="58"/>
      <c r="U191" s="31"/>
      <c r="V191" s="31"/>
      <c r="W191" s="31"/>
      <c r="X191" s="31"/>
      <c r="Y191" s="31"/>
      <c r="Z191" s="31"/>
      <c r="AA191" s="31"/>
      <c r="AB191" s="31"/>
      <c r="AC191" s="31"/>
      <c r="AD191" s="31"/>
      <c r="AE191" s="31"/>
      <c r="AT191" s="15" t="s">
        <v>202</v>
      </c>
      <c r="AU191" s="15" t="s">
        <v>96</v>
      </c>
    </row>
    <row r="192" spans="2:51" s="13" customFormat="1" ht="12">
      <c r="B192" s="160"/>
      <c r="C192" s="186"/>
      <c r="D192" s="201" t="s">
        <v>257</v>
      </c>
      <c r="E192" s="203" t="s">
        <v>1</v>
      </c>
      <c r="F192" s="204" t="s">
        <v>1029</v>
      </c>
      <c r="G192" s="186"/>
      <c r="H192" s="205">
        <v>-30.8</v>
      </c>
      <c r="I192" s="162"/>
      <c r="J192" s="186"/>
      <c r="L192" s="160"/>
      <c r="M192" s="163"/>
      <c r="N192" s="164"/>
      <c r="O192" s="164"/>
      <c r="P192" s="164"/>
      <c r="Q192" s="164"/>
      <c r="R192" s="164"/>
      <c r="S192" s="164"/>
      <c r="T192" s="165"/>
      <c r="AT192" s="161" t="s">
        <v>257</v>
      </c>
      <c r="AU192" s="161" t="s">
        <v>96</v>
      </c>
      <c r="AV192" s="13" t="s">
        <v>96</v>
      </c>
      <c r="AW192" s="13" t="s">
        <v>40</v>
      </c>
      <c r="AX192" s="13" t="s">
        <v>85</v>
      </c>
      <c r="AY192" s="161" t="s">
        <v>195</v>
      </c>
    </row>
    <row r="193" spans="2:51" s="13" customFormat="1" ht="22.5">
      <c r="B193" s="160"/>
      <c r="C193" s="186"/>
      <c r="D193" s="201" t="s">
        <v>257</v>
      </c>
      <c r="E193" s="203" t="s">
        <v>1</v>
      </c>
      <c r="F193" s="204" t="s">
        <v>1056</v>
      </c>
      <c r="G193" s="186"/>
      <c r="H193" s="205">
        <v>98.7</v>
      </c>
      <c r="I193" s="162"/>
      <c r="J193" s="186"/>
      <c r="L193" s="160"/>
      <c r="M193" s="163"/>
      <c r="N193" s="164"/>
      <c r="O193" s="164"/>
      <c r="P193" s="164"/>
      <c r="Q193" s="164"/>
      <c r="R193" s="164"/>
      <c r="S193" s="164"/>
      <c r="T193" s="165"/>
      <c r="AT193" s="161" t="s">
        <v>257</v>
      </c>
      <c r="AU193" s="161" t="s">
        <v>96</v>
      </c>
      <c r="AV193" s="13" t="s">
        <v>96</v>
      </c>
      <c r="AW193" s="13" t="s">
        <v>40</v>
      </c>
      <c r="AX193" s="13" t="s">
        <v>85</v>
      </c>
      <c r="AY193" s="161" t="s">
        <v>195</v>
      </c>
    </row>
    <row r="194" spans="2:51" s="13" customFormat="1" ht="12">
      <c r="B194" s="160"/>
      <c r="C194" s="186"/>
      <c r="D194" s="201" t="s">
        <v>257</v>
      </c>
      <c r="E194" s="203" t="s">
        <v>1</v>
      </c>
      <c r="F194" s="204" t="s">
        <v>1028</v>
      </c>
      <c r="G194" s="186"/>
      <c r="H194" s="205">
        <v>-13.48</v>
      </c>
      <c r="I194" s="162"/>
      <c r="J194" s="186"/>
      <c r="L194" s="160"/>
      <c r="M194" s="163"/>
      <c r="N194" s="164"/>
      <c r="O194" s="164"/>
      <c r="P194" s="164"/>
      <c r="Q194" s="164"/>
      <c r="R194" s="164"/>
      <c r="S194" s="164"/>
      <c r="T194" s="165"/>
      <c r="AT194" s="161" t="s">
        <v>257</v>
      </c>
      <c r="AU194" s="161" t="s">
        <v>96</v>
      </c>
      <c r="AV194" s="13" t="s">
        <v>96</v>
      </c>
      <c r="AW194" s="13" t="s">
        <v>40</v>
      </c>
      <c r="AX194" s="13" t="s">
        <v>85</v>
      </c>
      <c r="AY194" s="161" t="s">
        <v>195</v>
      </c>
    </row>
    <row r="195" spans="1:65" s="2" customFormat="1" ht="33" customHeight="1">
      <c r="A195" s="31"/>
      <c r="B195" s="148"/>
      <c r="C195" s="196" t="s">
        <v>402</v>
      </c>
      <c r="D195" s="196" t="s">
        <v>196</v>
      </c>
      <c r="E195" s="197" t="s">
        <v>415</v>
      </c>
      <c r="F195" s="198" t="s">
        <v>416</v>
      </c>
      <c r="G195" s="199" t="s">
        <v>347</v>
      </c>
      <c r="H195" s="200">
        <v>15.4</v>
      </c>
      <c r="I195" s="149"/>
      <c r="J195" s="183">
        <f>ROUND(I195*H195,2)</f>
        <v>0</v>
      </c>
      <c r="K195" s="150"/>
      <c r="L195" s="32"/>
      <c r="M195" s="151" t="s">
        <v>1</v>
      </c>
      <c r="N195" s="152" t="s">
        <v>50</v>
      </c>
      <c r="O195" s="57"/>
      <c r="P195" s="153">
        <f>O195*H195</f>
        <v>0</v>
      </c>
      <c r="Q195" s="153">
        <v>0</v>
      </c>
      <c r="R195" s="153">
        <f>Q195*H195</f>
        <v>0</v>
      </c>
      <c r="S195" s="153">
        <v>0</v>
      </c>
      <c r="T195" s="154">
        <f>S195*H195</f>
        <v>0</v>
      </c>
      <c r="U195" s="31"/>
      <c r="V195" s="31"/>
      <c r="W195" s="31"/>
      <c r="X195" s="31"/>
      <c r="Y195" s="31"/>
      <c r="Z195" s="31"/>
      <c r="AA195" s="31"/>
      <c r="AB195" s="31"/>
      <c r="AC195" s="31"/>
      <c r="AD195" s="31"/>
      <c r="AE195" s="31"/>
      <c r="AR195" s="155" t="s">
        <v>208</v>
      </c>
      <c r="AT195" s="155" t="s">
        <v>196</v>
      </c>
      <c r="AU195" s="155" t="s">
        <v>96</v>
      </c>
      <c r="AY195" s="15" t="s">
        <v>195</v>
      </c>
      <c r="BE195" s="156">
        <f>IF(N195="základní",J195,0)</f>
        <v>0</v>
      </c>
      <c r="BF195" s="156">
        <f>IF(N195="snížená",J195,0)</f>
        <v>0</v>
      </c>
      <c r="BG195" s="156">
        <f>IF(N195="zákl. přenesená",J195,0)</f>
        <v>0</v>
      </c>
      <c r="BH195" s="156">
        <f>IF(N195="sníž. přenesená",J195,0)</f>
        <v>0</v>
      </c>
      <c r="BI195" s="156">
        <f>IF(N195="nulová",J195,0)</f>
        <v>0</v>
      </c>
      <c r="BJ195" s="15" t="s">
        <v>93</v>
      </c>
      <c r="BK195" s="156">
        <f>ROUND(I195*H195,2)</f>
        <v>0</v>
      </c>
      <c r="BL195" s="15" t="s">
        <v>208</v>
      </c>
      <c r="BM195" s="155" t="s">
        <v>417</v>
      </c>
    </row>
    <row r="196" spans="1:47" s="2" customFormat="1" ht="39">
      <c r="A196" s="31"/>
      <c r="B196" s="32"/>
      <c r="C196" s="184"/>
      <c r="D196" s="201" t="s">
        <v>202</v>
      </c>
      <c r="E196" s="184"/>
      <c r="F196" s="202" t="s">
        <v>418</v>
      </c>
      <c r="G196" s="184"/>
      <c r="H196" s="184"/>
      <c r="I196" s="157"/>
      <c r="J196" s="184"/>
      <c r="K196" s="31"/>
      <c r="L196" s="32"/>
      <c r="M196" s="158"/>
      <c r="N196" s="159"/>
      <c r="O196" s="57"/>
      <c r="P196" s="57"/>
      <c r="Q196" s="57"/>
      <c r="R196" s="57"/>
      <c r="S196" s="57"/>
      <c r="T196" s="58"/>
      <c r="U196" s="31"/>
      <c r="V196" s="31"/>
      <c r="W196" s="31"/>
      <c r="X196" s="31"/>
      <c r="Y196" s="31"/>
      <c r="Z196" s="31"/>
      <c r="AA196" s="31"/>
      <c r="AB196" s="31"/>
      <c r="AC196" s="31"/>
      <c r="AD196" s="31"/>
      <c r="AE196" s="31"/>
      <c r="AT196" s="15" t="s">
        <v>202</v>
      </c>
      <c r="AU196" s="15" t="s">
        <v>96</v>
      </c>
    </row>
    <row r="197" spans="2:51" s="13" customFormat="1" ht="12">
      <c r="B197" s="160"/>
      <c r="C197" s="186"/>
      <c r="D197" s="201" t="s">
        <v>257</v>
      </c>
      <c r="E197" s="203" t="s">
        <v>1</v>
      </c>
      <c r="F197" s="204" t="s">
        <v>1030</v>
      </c>
      <c r="G197" s="186"/>
      <c r="H197" s="205">
        <v>15.4</v>
      </c>
      <c r="I197" s="162"/>
      <c r="J197" s="186"/>
      <c r="L197" s="160"/>
      <c r="M197" s="163"/>
      <c r="N197" s="164"/>
      <c r="O197" s="164"/>
      <c r="P197" s="164"/>
      <c r="Q197" s="164"/>
      <c r="R197" s="164"/>
      <c r="S197" s="164"/>
      <c r="T197" s="165"/>
      <c r="AT197" s="161" t="s">
        <v>257</v>
      </c>
      <c r="AU197" s="161" t="s">
        <v>96</v>
      </c>
      <c r="AV197" s="13" t="s">
        <v>96</v>
      </c>
      <c r="AW197" s="13" t="s">
        <v>40</v>
      </c>
      <c r="AX197" s="13" t="s">
        <v>93</v>
      </c>
      <c r="AY197" s="161" t="s">
        <v>195</v>
      </c>
    </row>
    <row r="198" spans="1:65" s="2" customFormat="1" ht="37.9" customHeight="1">
      <c r="A198" s="31"/>
      <c r="B198" s="148"/>
      <c r="C198" s="196" t="s">
        <v>7</v>
      </c>
      <c r="D198" s="196" t="s">
        <v>196</v>
      </c>
      <c r="E198" s="197" t="s">
        <v>421</v>
      </c>
      <c r="F198" s="198" t="s">
        <v>422</v>
      </c>
      <c r="G198" s="199" t="s">
        <v>347</v>
      </c>
      <c r="H198" s="200">
        <v>123.2</v>
      </c>
      <c r="I198" s="149"/>
      <c r="J198" s="183">
        <f>ROUND(I198*H198,2)</f>
        <v>0</v>
      </c>
      <c r="K198" s="150"/>
      <c r="L198" s="32"/>
      <c r="M198" s="151" t="s">
        <v>1</v>
      </c>
      <c r="N198" s="152" t="s">
        <v>50</v>
      </c>
      <c r="O198" s="57"/>
      <c r="P198" s="153">
        <f>O198*H198</f>
        <v>0</v>
      </c>
      <c r="Q198" s="153">
        <v>0</v>
      </c>
      <c r="R198" s="153">
        <f>Q198*H198</f>
        <v>0</v>
      </c>
      <c r="S198" s="153">
        <v>0</v>
      </c>
      <c r="T198" s="154">
        <f>S198*H198</f>
        <v>0</v>
      </c>
      <c r="U198" s="31"/>
      <c r="V198" s="31"/>
      <c r="W198" s="31"/>
      <c r="X198" s="31"/>
      <c r="Y198" s="31"/>
      <c r="Z198" s="31"/>
      <c r="AA198" s="31"/>
      <c r="AB198" s="31"/>
      <c r="AC198" s="31"/>
      <c r="AD198" s="31"/>
      <c r="AE198" s="31"/>
      <c r="AR198" s="155" t="s">
        <v>208</v>
      </c>
      <c r="AT198" s="155" t="s">
        <v>196</v>
      </c>
      <c r="AU198" s="155" t="s">
        <v>96</v>
      </c>
      <c r="AY198" s="15" t="s">
        <v>195</v>
      </c>
      <c r="BE198" s="156">
        <f>IF(N198="základní",J198,0)</f>
        <v>0</v>
      </c>
      <c r="BF198" s="156">
        <f>IF(N198="snížená",J198,0)</f>
        <v>0</v>
      </c>
      <c r="BG198" s="156">
        <f>IF(N198="zákl. přenesená",J198,0)</f>
        <v>0</v>
      </c>
      <c r="BH198" s="156">
        <f>IF(N198="sníž. přenesená",J198,0)</f>
        <v>0</v>
      </c>
      <c r="BI198" s="156">
        <f>IF(N198="nulová",J198,0)</f>
        <v>0</v>
      </c>
      <c r="BJ198" s="15" t="s">
        <v>93</v>
      </c>
      <c r="BK198" s="156">
        <f>ROUND(I198*H198,2)</f>
        <v>0</v>
      </c>
      <c r="BL198" s="15" t="s">
        <v>208</v>
      </c>
      <c r="BM198" s="155" t="s">
        <v>423</v>
      </c>
    </row>
    <row r="199" spans="1:47" s="2" customFormat="1" ht="48.75">
      <c r="A199" s="31"/>
      <c r="B199" s="32"/>
      <c r="C199" s="184"/>
      <c r="D199" s="201" t="s">
        <v>202</v>
      </c>
      <c r="E199" s="184"/>
      <c r="F199" s="202" t="s">
        <v>424</v>
      </c>
      <c r="G199" s="184"/>
      <c r="H199" s="184"/>
      <c r="I199" s="157"/>
      <c r="J199" s="184"/>
      <c r="K199" s="31"/>
      <c r="L199" s="32"/>
      <c r="M199" s="158"/>
      <c r="N199" s="159"/>
      <c r="O199" s="57"/>
      <c r="P199" s="57"/>
      <c r="Q199" s="57"/>
      <c r="R199" s="57"/>
      <c r="S199" s="57"/>
      <c r="T199" s="58"/>
      <c r="U199" s="31"/>
      <c r="V199" s="31"/>
      <c r="W199" s="31"/>
      <c r="X199" s="31"/>
      <c r="Y199" s="31"/>
      <c r="Z199" s="31"/>
      <c r="AA199" s="31"/>
      <c r="AB199" s="31"/>
      <c r="AC199" s="31"/>
      <c r="AD199" s="31"/>
      <c r="AE199" s="31"/>
      <c r="AT199" s="15" t="s">
        <v>202</v>
      </c>
      <c r="AU199" s="15" t="s">
        <v>96</v>
      </c>
    </row>
    <row r="200" spans="2:51" s="13" customFormat="1" ht="12">
      <c r="B200" s="160"/>
      <c r="C200" s="186"/>
      <c r="D200" s="201" t="s">
        <v>257</v>
      </c>
      <c r="E200" s="203" t="s">
        <v>1</v>
      </c>
      <c r="F200" s="204" t="s">
        <v>1031</v>
      </c>
      <c r="G200" s="186"/>
      <c r="H200" s="205">
        <v>123.2</v>
      </c>
      <c r="I200" s="162"/>
      <c r="J200" s="186"/>
      <c r="L200" s="160"/>
      <c r="M200" s="163"/>
      <c r="N200" s="164"/>
      <c r="O200" s="164"/>
      <c r="P200" s="164"/>
      <c r="Q200" s="164"/>
      <c r="R200" s="164"/>
      <c r="S200" s="164"/>
      <c r="T200" s="165"/>
      <c r="AT200" s="161" t="s">
        <v>257</v>
      </c>
      <c r="AU200" s="161" t="s">
        <v>96</v>
      </c>
      <c r="AV200" s="13" t="s">
        <v>96</v>
      </c>
      <c r="AW200" s="13" t="s">
        <v>40</v>
      </c>
      <c r="AX200" s="13" t="s">
        <v>93</v>
      </c>
      <c r="AY200" s="161" t="s">
        <v>195</v>
      </c>
    </row>
    <row r="201" spans="1:65" s="2" customFormat="1" ht="16.5" customHeight="1">
      <c r="A201" s="31"/>
      <c r="B201" s="148"/>
      <c r="C201" s="196" t="s">
        <v>414</v>
      </c>
      <c r="D201" s="196" t="s">
        <v>196</v>
      </c>
      <c r="E201" s="197" t="s">
        <v>427</v>
      </c>
      <c r="F201" s="198" t="s">
        <v>428</v>
      </c>
      <c r="G201" s="199" t="s">
        <v>347</v>
      </c>
      <c r="H201" s="200">
        <v>15.4</v>
      </c>
      <c r="I201" s="149"/>
      <c r="J201" s="183">
        <f>ROUND(I201*H201,2)</f>
        <v>0</v>
      </c>
      <c r="K201" s="150"/>
      <c r="L201" s="32"/>
      <c r="M201" s="151" t="s">
        <v>1</v>
      </c>
      <c r="N201" s="152" t="s">
        <v>50</v>
      </c>
      <c r="O201" s="57"/>
      <c r="P201" s="153">
        <f>O201*H201</f>
        <v>0</v>
      </c>
      <c r="Q201" s="153">
        <v>0</v>
      </c>
      <c r="R201" s="153">
        <f>Q201*H201</f>
        <v>0</v>
      </c>
      <c r="S201" s="153">
        <v>0</v>
      </c>
      <c r="T201" s="154">
        <f>S201*H201</f>
        <v>0</v>
      </c>
      <c r="U201" s="31"/>
      <c r="V201" s="31"/>
      <c r="W201" s="31"/>
      <c r="X201" s="31"/>
      <c r="Y201" s="31"/>
      <c r="Z201" s="31"/>
      <c r="AA201" s="31"/>
      <c r="AB201" s="31"/>
      <c r="AC201" s="31"/>
      <c r="AD201" s="31"/>
      <c r="AE201" s="31"/>
      <c r="AR201" s="155" t="s">
        <v>208</v>
      </c>
      <c r="AT201" s="155" t="s">
        <v>196</v>
      </c>
      <c r="AU201" s="155" t="s">
        <v>96</v>
      </c>
      <c r="AY201" s="15" t="s">
        <v>195</v>
      </c>
      <c r="BE201" s="156">
        <f>IF(N201="základní",J201,0)</f>
        <v>0</v>
      </c>
      <c r="BF201" s="156">
        <f>IF(N201="snížená",J201,0)</f>
        <v>0</v>
      </c>
      <c r="BG201" s="156">
        <f>IF(N201="zákl. přenesená",J201,0)</f>
        <v>0</v>
      </c>
      <c r="BH201" s="156">
        <f>IF(N201="sníž. přenesená",J201,0)</f>
        <v>0</v>
      </c>
      <c r="BI201" s="156">
        <f>IF(N201="nulová",J201,0)</f>
        <v>0</v>
      </c>
      <c r="BJ201" s="15" t="s">
        <v>93</v>
      </c>
      <c r="BK201" s="156">
        <f>ROUND(I201*H201,2)</f>
        <v>0</v>
      </c>
      <c r="BL201" s="15" t="s">
        <v>208</v>
      </c>
      <c r="BM201" s="155" t="s">
        <v>1057</v>
      </c>
    </row>
    <row r="202" spans="1:47" s="2" customFormat="1" ht="19.5">
      <c r="A202" s="31"/>
      <c r="B202" s="32"/>
      <c r="C202" s="184"/>
      <c r="D202" s="201" t="s">
        <v>202</v>
      </c>
      <c r="E202" s="184"/>
      <c r="F202" s="202" t="s">
        <v>430</v>
      </c>
      <c r="G202" s="184"/>
      <c r="H202" s="184"/>
      <c r="I202" s="157"/>
      <c r="J202" s="184"/>
      <c r="K202" s="31"/>
      <c r="L202" s="32"/>
      <c r="M202" s="158"/>
      <c r="N202" s="159"/>
      <c r="O202" s="57"/>
      <c r="P202" s="57"/>
      <c r="Q202" s="57"/>
      <c r="R202" s="57"/>
      <c r="S202" s="57"/>
      <c r="T202" s="58"/>
      <c r="U202" s="31"/>
      <c r="V202" s="31"/>
      <c r="W202" s="31"/>
      <c r="X202" s="31"/>
      <c r="Y202" s="31"/>
      <c r="Z202" s="31"/>
      <c r="AA202" s="31"/>
      <c r="AB202" s="31"/>
      <c r="AC202" s="31"/>
      <c r="AD202" s="31"/>
      <c r="AE202" s="31"/>
      <c r="AT202" s="15" t="s">
        <v>202</v>
      </c>
      <c r="AU202" s="15" t="s">
        <v>96</v>
      </c>
    </row>
    <row r="203" spans="2:51" s="13" customFormat="1" ht="12">
      <c r="B203" s="160"/>
      <c r="C203" s="186"/>
      <c r="D203" s="201" t="s">
        <v>257</v>
      </c>
      <c r="E203" s="203" t="s">
        <v>1</v>
      </c>
      <c r="F203" s="204" t="s">
        <v>1030</v>
      </c>
      <c r="G203" s="186"/>
      <c r="H203" s="205">
        <v>15.4</v>
      </c>
      <c r="I203" s="162"/>
      <c r="J203" s="186"/>
      <c r="L203" s="160"/>
      <c r="M203" s="163"/>
      <c r="N203" s="164"/>
      <c r="O203" s="164"/>
      <c r="P203" s="164"/>
      <c r="Q203" s="164"/>
      <c r="R203" s="164"/>
      <c r="S203" s="164"/>
      <c r="T203" s="165"/>
      <c r="AT203" s="161" t="s">
        <v>257</v>
      </c>
      <c r="AU203" s="161" t="s">
        <v>96</v>
      </c>
      <c r="AV203" s="13" t="s">
        <v>96</v>
      </c>
      <c r="AW203" s="13" t="s">
        <v>40</v>
      </c>
      <c r="AX203" s="13" t="s">
        <v>93</v>
      </c>
      <c r="AY203" s="161" t="s">
        <v>195</v>
      </c>
    </row>
    <row r="204" spans="1:65" s="2" customFormat="1" ht="33" customHeight="1">
      <c r="A204" s="31"/>
      <c r="B204" s="148"/>
      <c r="C204" s="196" t="s">
        <v>420</v>
      </c>
      <c r="D204" s="196" t="s">
        <v>196</v>
      </c>
      <c r="E204" s="197" t="s">
        <v>433</v>
      </c>
      <c r="F204" s="198" t="s">
        <v>434</v>
      </c>
      <c r="G204" s="199" t="s">
        <v>330</v>
      </c>
      <c r="H204" s="200">
        <v>30.8</v>
      </c>
      <c r="I204" s="149"/>
      <c r="J204" s="183">
        <f>ROUND(I204*H204,2)</f>
        <v>0</v>
      </c>
      <c r="K204" s="150"/>
      <c r="L204" s="32"/>
      <c r="M204" s="151" t="s">
        <v>1</v>
      </c>
      <c r="N204" s="152" t="s">
        <v>50</v>
      </c>
      <c r="O204" s="57"/>
      <c r="P204" s="153">
        <f>O204*H204</f>
        <v>0</v>
      </c>
      <c r="Q204" s="153">
        <v>0</v>
      </c>
      <c r="R204" s="153">
        <f>Q204*H204</f>
        <v>0</v>
      </c>
      <c r="S204" s="153">
        <v>0</v>
      </c>
      <c r="T204" s="154">
        <f>S204*H204</f>
        <v>0</v>
      </c>
      <c r="U204" s="31"/>
      <c r="V204" s="31"/>
      <c r="W204" s="31"/>
      <c r="X204" s="31"/>
      <c r="Y204" s="31"/>
      <c r="Z204" s="31"/>
      <c r="AA204" s="31"/>
      <c r="AB204" s="31"/>
      <c r="AC204" s="31"/>
      <c r="AD204" s="31"/>
      <c r="AE204" s="31"/>
      <c r="AR204" s="155" t="s">
        <v>208</v>
      </c>
      <c r="AT204" s="155" t="s">
        <v>196</v>
      </c>
      <c r="AU204" s="155" t="s">
        <v>96</v>
      </c>
      <c r="AY204" s="15" t="s">
        <v>195</v>
      </c>
      <c r="BE204" s="156">
        <f>IF(N204="základní",J204,0)</f>
        <v>0</v>
      </c>
      <c r="BF204" s="156">
        <f>IF(N204="snížená",J204,0)</f>
        <v>0</v>
      </c>
      <c r="BG204" s="156">
        <f>IF(N204="zákl. přenesená",J204,0)</f>
        <v>0</v>
      </c>
      <c r="BH204" s="156">
        <f>IF(N204="sníž. přenesená",J204,0)</f>
        <v>0</v>
      </c>
      <c r="BI204" s="156">
        <f>IF(N204="nulová",J204,0)</f>
        <v>0</v>
      </c>
      <c r="BJ204" s="15" t="s">
        <v>93</v>
      </c>
      <c r="BK204" s="156">
        <f>ROUND(I204*H204,2)</f>
        <v>0</v>
      </c>
      <c r="BL204" s="15" t="s">
        <v>208</v>
      </c>
      <c r="BM204" s="155" t="s">
        <v>435</v>
      </c>
    </row>
    <row r="205" spans="1:47" s="2" customFormat="1" ht="29.25">
      <c r="A205" s="31"/>
      <c r="B205" s="32"/>
      <c r="C205" s="184"/>
      <c r="D205" s="201" t="s">
        <v>202</v>
      </c>
      <c r="E205" s="184"/>
      <c r="F205" s="202" t="s">
        <v>436</v>
      </c>
      <c r="G205" s="184"/>
      <c r="H205" s="184"/>
      <c r="I205" s="157"/>
      <c r="J205" s="184"/>
      <c r="K205" s="31"/>
      <c r="L205" s="32"/>
      <c r="M205" s="158"/>
      <c r="N205" s="159"/>
      <c r="O205" s="57"/>
      <c r="P205" s="57"/>
      <c r="Q205" s="57"/>
      <c r="R205" s="57"/>
      <c r="S205" s="57"/>
      <c r="T205" s="58"/>
      <c r="U205" s="31"/>
      <c r="V205" s="31"/>
      <c r="W205" s="31"/>
      <c r="X205" s="31"/>
      <c r="Y205" s="31"/>
      <c r="Z205" s="31"/>
      <c r="AA205" s="31"/>
      <c r="AB205" s="31"/>
      <c r="AC205" s="31"/>
      <c r="AD205" s="31"/>
      <c r="AE205" s="31"/>
      <c r="AT205" s="15" t="s">
        <v>202</v>
      </c>
      <c r="AU205" s="15" t="s">
        <v>96</v>
      </c>
    </row>
    <row r="206" spans="2:51" s="13" customFormat="1" ht="12">
      <c r="B206" s="160"/>
      <c r="C206" s="186"/>
      <c r="D206" s="201" t="s">
        <v>257</v>
      </c>
      <c r="E206" s="203" t="s">
        <v>1</v>
      </c>
      <c r="F206" s="204" t="s">
        <v>1033</v>
      </c>
      <c r="G206" s="186"/>
      <c r="H206" s="205">
        <v>30.8</v>
      </c>
      <c r="I206" s="162"/>
      <c r="J206" s="186"/>
      <c r="L206" s="160"/>
      <c r="M206" s="163"/>
      <c r="N206" s="164"/>
      <c r="O206" s="164"/>
      <c r="P206" s="164"/>
      <c r="Q206" s="164"/>
      <c r="R206" s="164"/>
      <c r="S206" s="164"/>
      <c r="T206" s="165"/>
      <c r="AT206" s="161" t="s">
        <v>257</v>
      </c>
      <c r="AU206" s="161" t="s">
        <v>96</v>
      </c>
      <c r="AV206" s="13" t="s">
        <v>96</v>
      </c>
      <c r="AW206" s="13" t="s">
        <v>40</v>
      </c>
      <c r="AX206" s="13" t="s">
        <v>93</v>
      </c>
      <c r="AY206" s="161" t="s">
        <v>195</v>
      </c>
    </row>
    <row r="207" spans="1:65" s="2" customFormat="1" ht="24.2" customHeight="1">
      <c r="A207" s="31"/>
      <c r="B207" s="148"/>
      <c r="C207" s="196" t="s">
        <v>426</v>
      </c>
      <c r="D207" s="196" t="s">
        <v>196</v>
      </c>
      <c r="E207" s="197" t="s">
        <v>439</v>
      </c>
      <c r="F207" s="198" t="s">
        <v>440</v>
      </c>
      <c r="G207" s="199" t="s">
        <v>347</v>
      </c>
      <c r="H207" s="200">
        <v>26.8</v>
      </c>
      <c r="I207" s="149"/>
      <c r="J207" s="183">
        <f>ROUND(I207*H207,2)</f>
        <v>0</v>
      </c>
      <c r="K207" s="150"/>
      <c r="L207" s="32"/>
      <c r="M207" s="151" t="s">
        <v>1</v>
      </c>
      <c r="N207" s="152" t="s">
        <v>50</v>
      </c>
      <c r="O207" s="57"/>
      <c r="P207" s="153">
        <f>O207*H207</f>
        <v>0</v>
      </c>
      <c r="Q207" s="153">
        <v>0</v>
      </c>
      <c r="R207" s="153">
        <f>Q207*H207</f>
        <v>0</v>
      </c>
      <c r="S207" s="153">
        <v>0</v>
      </c>
      <c r="T207" s="154">
        <f>S207*H207</f>
        <v>0</v>
      </c>
      <c r="U207" s="31"/>
      <c r="V207" s="31"/>
      <c r="W207" s="31"/>
      <c r="X207" s="31"/>
      <c r="Y207" s="31"/>
      <c r="Z207" s="31"/>
      <c r="AA207" s="31"/>
      <c r="AB207" s="31"/>
      <c r="AC207" s="31"/>
      <c r="AD207" s="31"/>
      <c r="AE207" s="31"/>
      <c r="AR207" s="155" t="s">
        <v>208</v>
      </c>
      <c r="AT207" s="155" t="s">
        <v>196</v>
      </c>
      <c r="AU207" s="155" t="s">
        <v>96</v>
      </c>
      <c r="AY207" s="15" t="s">
        <v>195</v>
      </c>
      <c r="BE207" s="156">
        <f>IF(N207="základní",J207,0)</f>
        <v>0</v>
      </c>
      <c r="BF207" s="156">
        <f>IF(N207="snížená",J207,0)</f>
        <v>0</v>
      </c>
      <c r="BG207" s="156">
        <f>IF(N207="zákl. přenesená",J207,0)</f>
        <v>0</v>
      </c>
      <c r="BH207" s="156">
        <f>IF(N207="sníž. přenesená",J207,0)</f>
        <v>0</v>
      </c>
      <c r="BI207" s="156">
        <f>IF(N207="nulová",J207,0)</f>
        <v>0</v>
      </c>
      <c r="BJ207" s="15" t="s">
        <v>93</v>
      </c>
      <c r="BK207" s="156">
        <f>ROUND(I207*H207,2)</f>
        <v>0</v>
      </c>
      <c r="BL207" s="15" t="s">
        <v>208</v>
      </c>
      <c r="BM207" s="155" t="s">
        <v>441</v>
      </c>
    </row>
    <row r="208" spans="1:47" s="2" customFormat="1" ht="29.25">
      <c r="A208" s="31"/>
      <c r="B208" s="32"/>
      <c r="C208" s="184"/>
      <c r="D208" s="201" t="s">
        <v>202</v>
      </c>
      <c r="E208" s="184"/>
      <c r="F208" s="202" t="s">
        <v>442</v>
      </c>
      <c r="G208" s="184"/>
      <c r="H208" s="184"/>
      <c r="I208" s="157"/>
      <c r="J208" s="184"/>
      <c r="K208" s="31"/>
      <c r="L208" s="32"/>
      <c r="M208" s="158"/>
      <c r="N208" s="159"/>
      <c r="O208" s="57"/>
      <c r="P208" s="57"/>
      <c r="Q208" s="57"/>
      <c r="R208" s="57"/>
      <c r="S208" s="57"/>
      <c r="T208" s="58"/>
      <c r="U208" s="31"/>
      <c r="V208" s="31"/>
      <c r="W208" s="31"/>
      <c r="X208" s="31"/>
      <c r="Y208" s="31"/>
      <c r="Z208" s="31"/>
      <c r="AA208" s="31"/>
      <c r="AB208" s="31"/>
      <c r="AC208" s="31"/>
      <c r="AD208" s="31"/>
      <c r="AE208" s="31"/>
      <c r="AT208" s="15" t="s">
        <v>202</v>
      </c>
      <c r="AU208" s="15" t="s">
        <v>96</v>
      </c>
    </row>
    <row r="209" spans="2:51" s="13" customFormat="1" ht="12">
      <c r="B209" s="160"/>
      <c r="C209" s="186"/>
      <c r="D209" s="201" t="s">
        <v>257</v>
      </c>
      <c r="E209" s="203" t="s">
        <v>1</v>
      </c>
      <c r="F209" s="204" t="s">
        <v>1058</v>
      </c>
      <c r="G209" s="186"/>
      <c r="H209" s="205">
        <v>49.35</v>
      </c>
      <c r="I209" s="162"/>
      <c r="J209" s="186"/>
      <c r="L209" s="160"/>
      <c r="M209" s="163"/>
      <c r="N209" s="164"/>
      <c r="O209" s="164"/>
      <c r="P209" s="164"/>
      <c r="Q209" s="164"/>
      <c r="R209" s="164"/>
      <c r="S209" s="164"/>
      <c r="T209" s="165"/>
      <c r="AT209" s="161" t="s">
        <v>257</v>
      </c>
      <c r="AU209" s="161" t="s">
        <v>96</v>
      </c>
      <c r="AV209" s="13" t="s">
        <v>96</v>
      </c>
      <c r="AW209" s="13" t="s">
        <v>40</v>
      </c>
      <c r="AX209" s="13" t="s">
        <v>85</v>
      </c>
      <c r="AY209" s="161" t="s">
        <v>195</v>
      </c>
    </row>
    <row r="210" spans="2:51" s="13" customFormat="1" ht="12">
      <c r="B210" s="160"/>
      <c r="C210" s="186"/>
      <c r="D210" s="201" t="s">
        <v>257</v>
      </c>
      <c r="E210" s="203" t="s">
        <v>1</v>
      </c>
      <c r="F210" s="204" t="s">
        <v>955</v>
      </c>
      <c r="G210" s="186"/>
      <c r="H210" s="205">
        <v>-8.4</v>
      </c>
      <c r="I210" s="162"/>
      <c r="J210" s="186"/>
      <c r="L210" s="160"/>
      <c r="M210" s="163"/>
      <c r="N210" s="164"/>
      <c r="O210" s="164"/>
      <c r="P210" s="164"/>
      <c r="Q210" s="164"/>
      <c r="R210" s="164"/>
      <c r="S210" s="164"/>
      <c r="T210" s="165"/>
      <c r="AT210" s="161" t="s">
        <v>257</v>
      </c>
      <c r="AU210" s="161" t="s">
        <v>96</v>
      </c>
      <c r="AV210" s="13" t="s">
        <v>96</v>
      </c>
      <c r="AW210" s="13" t="s">
        <v>40</v>
      </c>
      <c r="AX210" s="13" t="s">
        <v>85</v>
      </c>
      <c r="AY210" s="161" t="s">
        <v>195</v>
      </c>
    </row>
    <row r="211" spans="2:51" s="13" customFormat="1" ht="12">
      <c r="B211" s="160"/>
      <c r="C211" s="186"/>
      <c r="D211" s="201" t="s">
        <v>257</v>
      </c>
      <c r="E211" s="203" t="s">
        <v>1</v>
      </c>
      <c r="F211" s="204" t="s">
        <v>956</v>
      </c>
      <c r="G211" s="186"/>
      <c r="H211" s="205">
        <v>-13.65</v>
      </c>
      <c r="I211" s="162"/>
      <c r="J211" s="186"/>
      <c r="L211" s="160"/>
      <c r="M211" s="163"/>
      <c r="N211" s="164"/>
      <c r="O211" s="164"/>
      <c r="P211" s="164"/>
      <c r="Q211" s="164"/>
      <c r="R211" s="164"/>
      <c r="S211" s="164"/>
      <c r="T211" s="165"/>
      <c r="AT211" s="161" t="s">
        <v>257</v>
      </c>
      <c r="AU211" s="161" t="s">
        <v>96</v>
      </c>
      <c r="AV211" s="13" t="s">
        <v>96</v>
      </c>
      <c r="AW211" s="13" t="s">
        <v>40</v>
      </c>
      <c r="AX211" s="13" t="s">
        <v>85</v>
      </c>
      <c r="AY211" s="161" t="s">
        <v>195</v>
      </c>
    </row>
    <row r="212" spans="2:51" s="13" customFormat="1" ht="12">
      <c r="B212" s="160"/>
      <c r="C212" s="186"/>
      <c r="D212" s="201" t="s">
        <v>257</v>
      </c>
      <c r="E212" s="203" t="s">
        <v>1</v>
      </c>
      <c r="F212" s="204" t="s">
        <v>834</v>
      </c>
      <c r="G212" s="186"/>
      <c r="H212" s="205">
        <v>-0.5</v>
      </c>
      <c r="I212" s="162"/>
      <c r="J212" s="186"/>
      <c r="L212" s="160"/>
      <c r="M212" s="163"/>
      <c r="N212" s="164"/>
      <c r="O212" s="164"/>
      <c r="P212" s="164"/>
      <c r="Q212" s="164"/>
      <c r="R212" s="164"/>
      <c r="S212" s="164"/>
      <c r="T212" s="165"/>
      <c r="AT212" s="161" t="s">
        <v>257</v>
      </c>
      <c r="AU212" s="161" t="s">
        <v>96</v>
      </c>
      <c r="AV212" s="13" t="s">
        <v>96</v>
      </c>
      <c r="AW212" s="13" t="s">
        <v>40</v>
      </c>
      <c r="AX212" s="13" t="s">
        <v>85</v>
      </c>
      <c r="AY212" s="161" t="s">
        <v>195</v>
      </c>
    </row>
    <row r="213" spans="1:65" s="2" customFormat="1" ht="33" customHeight="1">
      <c r="A213" s="31"/>
      <c r="B213" s="148"/>
      <c r="C213" s="196" t="s">
        <v>432</v>
      </c>
      <c r="D213" s="196" t="s">
        <v>196</v>
      </c>
      <c r="E213" s="197" t="s">
        <v>448</v>
      </c>
      <c r="F213" s="198" t="s">
        <v>449</v>
      </c>
      <c r="G213" s="199" t="s">
        <v>347</v>
      </c>
      <c r="H213" s="200">
        <v>9.936</v>
      </c>
      <c r="I213" s="149"/>
      <c r="J213" s="183">
        <f>ROUND(I213*H213,2)</f>
        <v>0</v>
      </c>
      <c r="K213" s="150"/>
      <c r="L213" s="32"/>
      <c r="M213" s="151" t="s">
        <v>1</v>
      </c>
      <c r="N213" s="152" t="s">
        <v>50</v>
      </c>
      <c r="O213" s="57"/>
      <c r="P213" s="153">
        <f>O213*H213</f>
        <v>0</v>
      </c>
      <c r="Q213" s="153">
        <v>0</v>
      </c>
      <c r="R213" s="153">
        <f>Q213*H213</f>
        <v>0</v>
      </c>
      <c r="S213" s="153">
        <v>0</v>
      </c>
      <c r="T213" s="154">
        <f>S213*H213</f>
        <v>0</v>
      </c>
      <c r="U213" s="31"/>
      <c r="V213" s="31"/>
      <c r="W213" s="31"/>
      <c r="X213" s="31"/>
      <c r="Y213" s="31"/>
      <c r="Z213" s="31"/>
      <c r="AA213" s="31"/>
      <c r="AB213" s="31"/>
      <c r="AC213" s="31"/>
      <c r="AD213" s="31"/>
      <c r="AE213" s="31"/>
      <c r="AR213" s="155" t="s">
        <v>208</v>
      </c>
      <c r="AT213" s="155" t="s">
        <v>196</v>
      </c>
      <c r="AU213" s="155" t="s">
        <v>96</v>
      </c>
      <c r="AY213" s="15" t="s">
        <v>195</v>
      </c>
      <c r="BE213" s="156">
        <f>IF(N213="základní",J213,0)</f>
        <v>0</v>
      </c>
      <c r="BF213" s="156">
        <f>IF(N213="snížená",J213,0)</f>
        <v>0</v>
      </c>
      <c r="BG213" s="156">
        <f>IF(N213="zákl. přenesená",J213,0)</f>
        <v>0</v>
      </c>
      <c r="BH213" s="156">
        <f>IF(N213="sníž. přenesená",J213,0)</f>
        <v>0</v>
      </c>
      <c r="BI213" s="156">
        <f>IF(N213="nulová",J213,0)</f>
        <v>0</v>
      </c>
      <c r="BJ213" s="15" t="s">
        <v>93</v>
      </c>
      <c r="BK213" s="156">
        <f>ROUND(I213*H213,2)</f>
        <v>0</v>
      </c>
      <c r="BL213" s="15" t="s">
        <v>208</v>
      </c>
      <c r="BM213" s="155" t="s">
        <v>450</v>
      </c>
    </row>
    <row r="214" spans="1:47" s="2" customFormat="1" ht="39">
      <c r="A214" s="31"/>
      <c r="B214" s="32"/>
      <c r="C214" s="184"/>
      <c r="D214" s="201" t="s">
        <v>202</v>
      </c>
      <c r="E214" s="184"/>
      <c r="F214" s="202" t="s">
        <v>451</v>
      </c>
      <c r="G214" s="184"/>
      <c r="H214" s="184"/>
      <c r="I214" s="157"/>
      <c r="J214" s="184"/>
      <c r="K214" s="31"/>
      <c r="L214" s="32"/>
      <c r="M214" s="158"/>
      <c r="N214" s="159"/>
      <c r="O214" s="57"/>
      <c r="P214" s="57"/>
      <c r="Q214" s="57"/>
      <c r="R214" s="57"/>
      <c r="S214" s="57"/>
      <c r="T214" s="58"/>
      <c r="U214" s="31"/>
      <c r="V214" s="31"/>
      <c r="W214" s="31"/>
      <c r="X214" s="31"/>
      <c r="Y214" s="31"/>
      <c r="Z214" s="31"/>
      <c r="AA214" s="31"/>
      <c r="AB214" s="31"/>
      <c r="AC214" s="31"/>
      <c r="AD214" s="31"/>
      <c r="AE214" s="31"/>
      <c r="AT214" s="15" t="s">
        <v>202</v>
      </c>
      <c r="AU214" s="15" t="s">
        <v>96</v>
      </c>
    </row>
    <row r="215" spans="2:51" s="13" customFormat="1" ht="12">
      <c r="B215" s="160"/>
      <c r="C215" s="186"/>
      <c r="D215" s="201" t="s">
        <v>257</v>
      </c>
      <c r="E215" s="203" t="s">
        <v>1</v>
      </c>
      <c r="F215" s="204" t="s">
        <v>957</v>
      </c>
      <c r="G215" s="186"/>
      <c r="H215" s="205">
        <v>-1.614</v>
      </c>
      <c r="I215" s="162"/>
      <c r="J215" s="186"/>
      <c r="L215" s="160"/>
      <c r="M215" s="163"/>
      <c r="N215" s="164"/>
      <c r="O215" s="164"/>
      <c r="P215" s="164"/>
      <c r="Q215" s="164"/>
      <c r="R215" s="164"/>
      <c r="S215" s="164"/>
      <c r="T215" s="165"/>
      <c r="AT215" s="161" t="s">
        <v>257</v>
      </c>
      <c r="AU215" s="161" t="s">
        <v>96</v>
      </c>
      <c r="AV215" s="13" t="s">
        <v>96</v>
      </c>
      <c r="AW215" s="13" t="s">
        <v>40</v>
      </c>
      <c r="AX215" s="13" t="s">
        <v>85</v>
      </c>
      <c r="AY215" s="161" t="s">
        <v>195</v>
      </c>
    </row>
    <row r="216" spans="2:51" s="13" customFormat="1" ht="12">
      <c r="B216" s="160"/>
      <c r="C216" s="186"/>
      <c r="D216" s="201" t="s">
        <v>257</v>
      </c>
      <c r="E216" s="203" t="s">
        <v>1</v>
      </c>
      <c r="F216" s="204" t="s">
        <v>958</v>
      </c>
      <c r="G216" s="186"/>
      <c r="H216" s="205">
        <v>11.55</v>
      </c>
      <c r="I216" s="162"/>
      <c r="J216" s="186"/>
      <c r="L216" s="160"/>
      <c r="M216" s="163"/>
      <c r="N216" s="164"/>
      <c r="O216" s="164"/>
      <c r="P216" s="164"/>
      <c r="Q216" s="164"/>
      <c r="R216" s="164"/>
      <c r="S216" s="164"/>
      <c r="T216" s="165"/>
      <c r="AT216" s="161" t="s">
        <v>257</v>
      </c>
      <c r="AU216" s="161" t="s">
        <v>96</v>
      </c>
      <c r="AV216" s="13" t="s">
        <v>96</v>
      </c>
      <c r="AW216" s="13" t="s">
        <v>40</v>
      </c>
      <c r="AX216" s="13" t="s">
        <v>85</v>
      </c>
      <c r="AY216" s="161" t="s">
        <v>195</v>
      </c>
    </row>
    <row r="217" spans="2:63" s="12" customFormat="1" ht="22.9" customHeight="1">
      <c r="B217" s="135"/>
      <c r="C217" s="192"/>
      <c r="D217" s="193" t="s">
        <v>84</v>
      </c>
      <c r="E217" s="195" t="s">
        <v>96</v>
      </c>
      <c r="F217" s="195" t="s">
        <v>454</v>
      </c>
      <c r="G217" s="192"/>
      <c r="H217" s="192"/>
      <c r="I217" s="138"/>
      <c r="J217" s="185">
        <f>BK217</f>
        <v>0</v>
      </c>
      <c r="L217" s="135"/>
      <c r="M217" s="140"/>
      <c r="N217" s="141"/>
      <c r="O217" s="141"/>
      <c r="P217" s="142">
        <f>SUM(P218:P220)</f>
        <v>0</v>
      </c>
      <c r="Q217" s="141"/>
      <c r="R217" s="142">
        <f>SUM(R218:R220)</f>
        <v>0</v>
      </c>
      <c r="S217" s="141"/>
      <c r="T217" s="143">
        <f>SUM(T218:T220)</f>
        <v>0</v>
      </c>
      <c r="AR217" s="136" t="s">
        <v>93</v>
      </c>
      <c r="AT217" s="144" t="s">
        <v>84</v>
      </c>
      <c r="AU217" s="144" t="s">
        <v>93</v>
      </c>
      <c r="AY217" s="136" t="s">
        <v>195</v>
      </c>
      <c r="BK217" s="145">
        <f>SUM(BK218:BK220)</f>
        <v>0</v>
      </c>
    </row>
    <row r="218" spans="1:65" s="2" customFormat="1" ht="16.5" customHeight="1">
      <c r="A218" s="31"/>
      <c r="B218" s="148"/>
      <c r="C218" s="196" t="s">
        <v>438</v>
      </c>
      <c r="D218" s="196" t="s">
        <v>196</v>
      </c>
      <c r="E218" s="197" t="s">
        <v>456</v>
      </c>
      <c r="F218" s="198" t="s">
        <v>457</v>
      </c>
      <c r="G218" s="199" t="s">
        <v>347</v>
      </c>
      <c r="H218" s="200">
        <v>0.85</v>
      </c>
      <c r="I218" s="149"/>
      <c r="J218" s="183">
        <f>ROUND(I218*H218,2)</f>
        <v>0</v>
      </c>
      <c r="K218" s="150"/>
      <c r="L218" s="32"/>
      <c r="M218" s="151" t="s">
        <v>1</v>
      </c>
      <c r="N218" s="152" t="s">
        <v>50</v>
      </c>
      <c r="O218" s="57"/>
      <c r="P218" s="153">
        <f>O218*H218</f>
        <v>0</v>
      </c>
      <c r="Q218" s="153">
        <v>0</v>
      </c>
      <c r="R218" s="153">
        <f>Q218*H218</f>
        <v>0</v>
      </c>
      <c r="S218" s="153">
        <v>0</v>
      </c>
      <c r="T218" s="154">
        <f>S218*H218</f>
        <v>0</v>
      </c>
      <c r="U218" s="31"/>
      <c r="V218" s="31"/>
      <c r="W218" s="31"/>
      <c r="X218" s="31"/>
      <c r="Y218" s="31"/>
      <c r="Z218" s="31"/>
      <c r="AA218" s="31"/>
      <c r="AB218" s="31"/>
      <c r="AC218" s="31"/>
      <c r="AD218" s="31"/>
      <c r="AE218" s="31"/>
      <c r="AR218" s="155" t="s">
        <v>208</v>
      </c>
      <c r="AT218" s="155" t="s">
        <v>196</v>
      </c>
      <c r="AU218" s="155" t="s">
        <v>96</v>
      </c>
      <c r="AY218" s="15" t="s">
        <v>195</v>
      </c>
      <c r="BE218" s="156">
        <f>IF(N218="základní",J218,0)</f>
        <v>0</v>
      </c>
      <c r="BF218" s="156">
        <f>IF(N218="snížená",J218,0)</f>
        <v>0</v>
      </c>
      <c r="BG218" s="156">
        <f>IF(N218="zákl. přenesená",J218,0)</f>
        <v>0</v>
      </c>
      <c r="BH218" s="156">
        <f>IF(N218="sníž. přenesená",J218,0)</f>
        <v>0</v>
      </c>
      <c r="BI218" s="156">
        <f>IF(N218="nulová",J218,0)</f>
        <v>0</v>
      </c>
      <c r="BJ218" s="15" t="s">
        <v>93</v>
      </c>
      <c r="BK218" s="156">
        <f>ROUND(I218*H218,2)</f>
        <v>0</v>
      </c>
      <c r="BL218" s="15" t="s">
        <v>208</v>
      </c>
      <c r="BM218" s="155" t="s">
        <v>458</v>
      </c>
    </row>
    <row r="219" spans="1:47" s="2" customFormat="1" ht="12">
      <c r="A219" s="31"/>
      <c r="B219" s="32"/>
      <c r="C219" s="184"/>
      <c r="D219" s="201" t="s">
        <v>202</v>
      </c>
      <c r="E219" s="184"/>
      <c r="F219" s="202" t="s">
        <v>459</v>
      </c>
      <c r="G219" s="184"/>
      <c r="H219" s="184"/>
      <c r="I219" s="157"/>
      <c r="J219" s="184"/>
      <c r="K219" s="31"/>
      <c r="L219" s="32"/>
      <c r="M219" s="158"/>
      <c r="N219" s="159"/>
      <c r="O219" s="57"/>
      <c r="P219" s="57"/>
      <c r="Q219" s="57"/>
      <c r="R219" s="57"/>
      <c r="S219" s="57"/>
      <c r="T219" s="58"/>
      <c r="U219" s="31"/>
      <c r="V219" s="31"/>
      <c r="W219" s="31"/>
      <c r="X219" s="31"/>
      <c r="Y219" s="31"/>
      <c r="Z219" s="31"/>
      <c r="AA219" s="31"/>
      <c r="AB219" s="31"/>
      <c r="AC219" s="31"/>
      <c r="AD219" s="31"/>
      <c r="AE219" s="31"/>
      <c r="AT219" s="15" t="s">
        <v>202</v>
      </c>
      <c r="AU219" s="15" t="s">
        <v>96</v>
      </c>
    </row>
    <row r="220" spans="2:51" s="13" customFormat="1" ht="12">
      <c r="B220" s="160"/>
      <c r="C220" s="186"/>
      <c r="D220" s="201" t="s">
        <v>257</v>
      </c>
      <c r="E220" s="203" t="s">
        <v>1</v>
      </c>
      <c r="F220" s="204" t="s">
        <v>1059</v>
      </c>
      <c r="G220" s="186"/>
      <c r="H220" s="205">
        <v>0.85</v>
      </c>
      <c r="I220" s="162"/>
      <c r="J220" s="186"/>
      <c r="L220" s="160"/>
      <c r="M220" s="163"/>
      <c r="N220" s="164"/>
      <c r="O220" s="164"/>
      <c r="P220" s="164"/>
      <c r="Q220" s="164"/>
      <c r="R220" s="164"/>
      <c r="S220" s="164"/>
      <c r="T220" s="165"/>
      <c r="AT220" s="161" t="s">
        <v>257</v>
      </c>
      <c r="AU220" s="161" t="s">
        <v>96</v>
      </c>
      <c r="AV220" s="13" t="s">
        <v>96</v>
      </c>
      <c r="AW220" s="13" t="s">
        <v>40</v>
      </c>
      <c r="AX220" s="13" t="s">
        <v>93</v>
      </c>
      <c r="AY220" s="161" t="s">
        <v>195</v>
      </c>
    </row>
    <row r="221" spans="2:63" s="12" customFormat="1" ht="22.9" customHeight="1">
      <c r="B221" s="135"/>
      <c r="C221" s="192"/>
      <c r="D221" s="193" t="s">
        <v>84</v>
      </c>
      <c r="E221" s="195" t="s">
        <v>150</v>
      </c>
      <c r="F221" s="195" t="s">
        <v>461</v>
      </c>
      <c r="G221" s="192"/>
      <c r="H221" s="192"/>
      <c r="I221" s="138"/>
      <c r="J221" s="185">
        <f>BK221</f>
        <v>0</v>
      </c>
      <c r="L221" s="135"/>
      <c r="M221" s="140"/>
      <c r="N221" s="141"/>
      <c r="O221" s="141"/>
      <c r="P221" s="142">
        <f>SUM(P222:P224)</f>
        <v>0</v>
      </c>
      <c r="Q221" s="141"/>
      <c r="R221" s="142">
        <f>SUM(R222:R224)</f>
        <v>0</v>
      </c>
      <c r="S221" s="141"/>
      <c r="T221" s="143">
        <f>SUM(T222:T224)</f>
        <v>0</v>
      </c>
      <c r="AR221" s="136" t="s">
        <v>93</v>
      </c>
      <c r="AT221" s="144" t="s">
        <v>84</v>
      </c>
      <c r="AU221" s="144" t="s">
        <v>93</v>
      </c>
      <c r="AY221" s="136" t="s">
        <v>195</v>
      </c>
      <c r="BK221" s="145">
        <f>SUM(BK222:BK224)</f>
        <v>0</v>
      </c>
    </row>
    <row r="222" spans="1:65" s="2" customFormat="1" ht="21.75" customHeight="1">
      <c r="A222" s="31"/>
      <c r="B222" s="148"/>
      <c r="C222" s="196" t="s">
        <v>447</v>
      </c>
      <c r="D222" s="196" t="s">
        <v>196</v>
      </c>
      <c r="E222" s="197" t="s">
        <v>463</v>
      </c>
      <c r="F222" s="198" t="s">
        <v>464</v>
      </c>
      <c r="G222" s="199" t="s">
        <v>312</v>
      </c>
      <c r="H222" s="200">
        <v>21</v>
      </c>
      <c r="I222" s="149"/>
      <c r="J222" s="183">
        <f>ROUND(I222*H222,2)</f>
        <v>0</v>
      </c>
      <c r="K222" s="150"/>
      <c r="L222" s="32"/>
      <c r="M222" s="151" t="s">
        <v>1</v>
      </c>
      <c r="N222" s="152" t="s">
        <v>50</v>
      </c>
      <c r="O222" s="57"/>
      <c r="P222" s="153">
        <f>O222*H222</f>
        <v>0</v>
      </c>
      <c r="Q222" s="153">
        <v>0</v>
      </c>
      <c r="R222" s="153">
        <f>Q222*H222</f>
        <v>0</v>
      </c>
      <c r="S222" s="153">
        <v>0</v>
      </c>
      <c r="T222" s="154">
        <f>S222*H222</f>
        <v>0</v>
      </c>
      <c r="U222" s="31"/>
      <c r="V222" s="31"/>
      <c r="W222" s="31"/>
      <c r="X222" s="31"/>
      <c r="Y222" s="31"/>
      <c r="Z222" s="31"/>
      <c r="AA222" s="31"/>
      <c r="AB222" s="31"/>
      <c r="AC222" s="31"/>
      <c r="AD222" s="31"/>
      <c r="AE222" s="31"/>
      <c r="AR222" s="155" t="s">
        <v>208</v>
      </c>
      <c r="AT222" s="155" t="s">
        <v>196</v>
      </c>
      <c r="AU222" s="155" t="s">
        <v>96</v>
      </c>
      <c r="AY222" s="15" t="s">
        <v>195</v>
      </c>
      <c r="BE222" s="156">
        <f>IF(N222="základní",J222,0)</f>
        <v>0</v>
      </c>
      <c r="BF222" s="156">
        <f>IF(N222="snížená",J222,0)</f>
        <v>0</v>
      </c>
      <c r="BG222" s="156">
        <f>IF(N222="zákl. přenesená",J222,0)</f>
        <v>0</v>
      </c>
      <c r="BH222" s="156">
        <f>IF(N222="sníž. přenesená",J222,0)</f>
        <v>0</v>
      </c>
      <c r="BI222" s="156">
        <f>IF(N222="nulová",J222,0)</f>
        <v>0</v>
      </c>
      <c r="BJ222" s="15" t="s">
        <v>93</v>
      </c>
      <c r="BK222" s="156">
        <f>ROUND(I222*H222,2)</f>
        <v>0</v>
      </c>
      <c r="BL222" s="15" t="s">
        <v>208</v>
      </c>
      <c r="BM222" s="155" t="s">
        <v>465</v>
      </c>
    </row>
    <row r="223" spans="1:47" s="2" customFormat="1" ht="12">
      <c r="A223" s="31"/>
      <c r="B223" s="32"/>
      <c r="C223" s="184"/>
      <c r="D223" s="201" t="s">
        <v>202</v>
      </c>
      <c r="E223" s="184"/>
      <c r="F223" s="202" t="s">
        <v>466</v>
      </c>
      <c r="G223" s="184"/>
      <c r="H223" s="184"/>
      <c r="I223" s="157"/>
      <c r="J223" s="184"/>
      <c r="K223" s="31"/>
      <c r="L223" s="32"/>
      <c r="M223" s="158"/>
      <c r="N223" s="159"/>
      <c r="O223" s="57"/>
      <c r="P223" s="57"/>
      <c r="Q223" s="57"/>
      <c r="R223" s="57"/>
      <c r="S223" s="57"/>
      <c r="T223" s="58"/>
      <c r="U223" s="31"/>
      <c r="V223" s="31"/>
      <c r="W223" s="31"/>
      <c r="X223" s="31"/>
      <c r="Y223" s="31"/>
      <c r="Z223" s="31"/>
      <c r="AA223" s="31"/>
      <c r="AB223" s="31"/>
      <c r="AC223" s="31"/>
      <c r="AD223" s="31"/>
      <c r="AE223" s="31"/>
      <c r="AT223" s="15" t="s">
        <v>202</v>
      </c>
      <c r="AU223" s="15" t="s">
        <v>96</v>
      </c>
    </row>
    <row r="224" spans="2:51" s="13" customFormat="1" ht="12">
      <c r="B224" s="160"/>
      <c r="C224" s="186"/>
      <c r="D224" s="201" t="s">
        <v>257</v>
      </c>
      <c r="E224" s="203" t="s">
        <v>1</v>
      </c>
      <c r="F224" s="204" t="s">
        <v>7</v>
      </c>
      <c r="G224" s="186"/>
      <c r="H224" s="205">
        <v>21</v>
      </c>
      <c r="I224" s="162"/>
      <c r="J224" s="186"/>
      <c r="L224" s="160"/>
      <c r="M224" s="163"/>
      <c r="N224" s="164"/>
      <c r="O224" s="164"/>
      <c r="P224" s="164"/>
      <c r="Q224" s="164"/>
      <c r="R224" s="164"/>
      <c r="S224" s="164"/>
      <c r="T224" s="165"/>
      <c r="AT224" s="161" t="s">
        <v>257</v>
      </c>
      <c r="AU224" s="161" t="s">
        <v>96</v>
      </c>
      <c r="AV224" s="13" t="s">
        <v>96</v>
      </c>
      <c r="AW224" s="13" t="s">
        <v>40</v>
      </c>
      <c r="AX224" s="13" t="s">
        <v>93</v>
      </c>
      <c r="AY224" s="161" t="s">
        <v>195</v>
      </c>
    </row>
    <row r="225" spans="2:63" s="12" customFormat="1" ht="22.9" customHeight="1">
      <c r="B225" s="135"/>
      <c r="C225" s="192"/>
      <c r="D225" s="193" t="s">
        <v>84</v>
      </c>
      <c r="E225" s="195" t="s">
        <v>208</v>
      </c>
      <c r="F225" s="195" t="s">
        <v>468</v>
      </c>
      <c r="G225" s="192"/>
      <c r="H225" s="192"/>
      <c r="I225" s="138"/>
      <c r="J225" s="185">
        <f>BK225</f>
        <v>0</v>
      </c>
      <c r="L225" s="135"/>
      <c r="M225" s="140"/>
      <c r="N225" s="141"/>
      <c r="O225" s="141"/>
      <c r="P225" s="142">
        <f>SUM(P226:P234)</f>
        <v>0</v>
      </c>
      <c r="Q225" s="141"/>
      <c r="R225" s="142">
        <f>SUM(R226:R234)</f>
        <v>5.6126345</v>
      </c>
      <c r="S225" s="141"/>
      <c r="T225" s="143">
        <f>SUM(T226:T234)</f>
        <v>0</v>
      </c>
      <c r="AR225" s="136" t="s">
        <v>93</v>
      </c>
      <c r="AT225" s="144" t="s">
        <v>84</v>
      </c>
      <c r="AU225" s="144" t="s">
        <v>93</v>
      </c>
      <c r="AY225" s="136" t="s">
        <v>195</v>
      </c>
      <c r="BK225" s="145">
        <f>SUM(BK226:BK234)</f>
        <v>0</v>
      </c>
    </row>
    <row r="226" spans="1:65" s="2" customFormat="1" ht="16.5" customHeight="1">
      <c r="A226" s="31"/>
      <c r="B226" s="148"/>
      <c r="C226" s="196" t="s">
        <v>455</v>
      </c>
      <c r="D226" s="196" t="s">
        <v>196</v>
      </c>
      <c r="E226" s="197" t="s">
        <v>469</v>
      </c>
      <c r="F226" s="198" t="s">
        <v>470</v>
      </c>
      <c r="G226" s="199" t="s">
        <v>312</v>
      </c>
      <c r="H226" s="200">
        <v>21</v>
      </c>
      <c r="I226" s="149"/>
      <c r="J226" s="183">
        <f>ROUND(I226*H226,2)</f>
        <v>0</v>
      </c>
      <c r="K226" s="150"/>
      <c r="L226" s="32"/>
      <c r="M226" s="151" t="s">
        <v>1</v>
      </c>
      <c r="N226" s="152" t="s">
        <v>50</v>
      </c>
      <c r="O226" s="57"/>
      <c r="P226" s="153">
        <f>O226*H226</f>
        <v>0</v>
      </c>
      <c r="Q226" s="153">
        <v>0</v>
      </c>
      <c r="R226" s="153">
        <f>Q226*H226</f>
        <v>0</v>
      </c>
      <c r="S226" s="153">
        <v>0</v>
      </c>
      <c r="T226" s="154">
        <f>S226*H226</f>
        <v>0</v>
      </c>
      <c r="U226" s="31"/>
      <c r="V226" s="31"/>
      <c r="W226" s="31"/>
      <c r="X226" s="31"/>
      <c r="Y226" s="31"/>
      <c r="Z226" s="31"/>
      <c r="AA226" s="31"/>
      <c r="AB226" s="31"/>
      <c r="AC226" s="31"/>
      <c r="AD226" s="31"/>
      <c r="AE226" s="31"/>
      <c r="AR226" s="155" t="s">
        <v>208</v>
      </c>
      <c r="AT226" s="155" t="s">
        <v>196</v>
      </c>
      <c r="AU226" s="155" t="s">
        <v>96</v>
      </c>
      <c r="AY226" s="15" t="s">
        <v>195</v>
      </c>
      <c r="BE226" s="156">
        <f>IF(N226="základní",J226,0)</f>
        <v>0</v>
      </c>
      <c r="BF226" s="156">
        <f>IF(N226="snížená",J226,0)</f>
        <v>0</v>
      </c>
      <c r="BG226" s="156">
        <f>IF(N226="zákl. přenesená",J226,0)</f>
        <v>0</v>
      </c>
      <c r="BH226" s="156">
        <f>IF(N226="sníž. přenesená",J226,0)</f>
        <v>0</v>
      </c>
      <c r="BI226" s="156">
        <f>IF(N226="nulová",J226,0)</f>
        <v>0</v>
      </c>
      <c r="BJ226" s="15" t="s">
        <v>93</v>
      </c>
      <c r="BK226" s="156">
        <f>ROUND(I226*H226,2)</f>
        <v>0</v>
      </c>
      <c r="BL226" s="15" t="s">
        <v>208</v>
      </c>
      <c r="BM226" s="155" t="s">
        <v>471</v>
      </c>
    </row>
    <row r="227" spans="1:47" s="2" customFormat="1" ht="12">
      <c r="A227" s="31"/>
      <c r="B227" s="32"/>
      <c r="C227" s="184"/>
      <c r="D227" s="201" t="s">
        <v>202</v>
      </c>
      <c r="E227" s="184"/>
      <c r="F227" s="202" t="s">
        <v>472</v>
      </c>
      <c r="G227" s="184"/>
      <c r="H227" s="184"/>
      <c r="I227" s="157"/>
      <c r="J227" s="184"/>
      <c r="K227" s="31"/>
      <c r="L227" s="32"/>
      <c r="M227" s="158"/>
      <c r="N227" s="159"/>
      <c r="O227" s="57"/>
      <c r="P227" s="57"/>
      <c r="Q227" s="57"/>
      <c r="R227" s="57"/>
      <c r="S227" s="57"/>
      <c r="T227" s="58"/>
      <c r="U227" s="31"/>
      <c r="V227" s="31"/>
      <c r="W227" s="31"/>
      <c r="X227" s="31"/>
      <c r="Y227" s="31"/>
      <c r="Z227" s="31"/>
      <c r="AA227" s="31"/>
      <c r="AB227" s="31"/>
      <c r="AC227" s="31"/>
      <c r="AD227" s="31"/>
      <c r="AE227" s="31"/>
      <c r="AT227" s="15" t="s">
        <v>202</v>
      </c>
      <c r="AU227" s="15" t="s">
        <v>96</v>
      </c>
    </row>
    <row r="228" spans="2:51" s="13" customFormat="1" ht="12">
      <c r="B228" s="160"/>
      <c r="C228" s="186"/>
      <c r="D228" s="201" t="s">
        <v>257</v>
      </c>
      <c r="E228" s="203" t="s">
        <v>1</v>
      </c>
      <c r="F228" s="204" t="s">
        <v>7</v>
      </c>
      <c r="G228" s="186"/>
      <c r="H228" s="205">
        <v>21</v>
      </c>
      <c r="I228" s="162"/>
      <c r="J228" s="186"/>
      <c r="L228" s="160"/>
      <c r="M228" s="163"/>
      <c r="N228" s="164"/>
      <c r="O228" s="164"/>
      <c r="P228" s="164"/>
      <c r="Q228" s="164"/>
      <c r="R228" s="164"/>
      <c r="S228" s="164"/>
      <c r="T228" s="165"/>
      <c r="AT228" s="161" t="s">
        <v>257</v>
      </c>
      <c r="AU228" s="161" t="s">
        <v>96</v>
      </c>
      <c r="AV228" s="13" t="s">
        <v>96</v>
      </c>
      <c r="AW228" s="13" t="s">
        <v>40</v>
      </c>
      <c r="AX228" s="13" t="s">
        <v>93</v>
      </c>
      <c r="AY228" s="161" t="s">
        <v>195</v>
      </c>
    </row>
    <row r="229" spans="1:65" s="2" customFormat="1" ht="16.5" customHeight="1">
      <c r="A229" s="31"/>
      <c r="B229" s="148"/>
      <c r="C229" s="196" t="s">
        <v>462</v>
      </c>
      <c r="D229" s="196" t="s">
        <v>196</v>
      </c>
      <c r="E229" s="197" t="s">
        <v>474</v>
      </c>
      <c r="F229" s="198" t="s">
        <v>475</v>
      </c>
      <c r="G229" s="199" t="s">
        <v>347</v>
      </c>
      <c r="H229" s="200">
        <v>2.85</v>
      </c>
      <c r="I229" s="149"/>
      <c r="J229" s="183">
        <f>ROUND(I229*H229,2)</f>
        <v>0</v>
      </c>
      <c r="K229" s="150"/>
      <c r="L229" s="32"/>
      <c r="M229" s="151" t="s">
        <v>1</v>
      </c>
      <c r="N229" s="152" t="s">
        <v>50</v>
      </c>
      <c r="O229" s="57"/>
      <c r="P229" s="153">
        <f>O229*H229</f>
        <v>0</v>
      </c>
      <c r="Q229" s="153">
        <v>1.89077</v>
      </c>
      <c r="R229" s="153">
        <f>Q229*H229</f>
        <v>5.388694500000001</v>
      </c>
      <c r="S229" s="153">
        <v>0</v>
      </c>
      <c r="T229" s="154">
        <f>S229*H229</f>
        <v>0</v>
      </c>
      <c r="U229" s="31"/>
      <c r="V229" s="31"/>
      <c r="W229" s="31"/>
      <c r="X229" s="31"/>
      <c r="Y229" s="31"/>
      <c r="Z229" s="31"/>
      <c r="AA229" s="31"/>
      <c r="AB229" s="31"/>
      <c r="AC229" s="31"/>
      <c r="AD229" s="31"/>
      <c r="AE229" s="31"/>
      <c r="AR229" s="155" t="s">
        <v>208</v>
      </c>
      <c r="AT229" s="155" t="s">
        <v>196</v>
      </c>
      <c r="AU229" s="155" t="s">
        <v>96</v>
      </c>
      <c r="AY229" s="15" t="s">
        <v>195</v>
      </c>
      <c r="BE229" s="156">
        <f>IF(N229="základní",J229,0)</f>
        <v>0</v>
      </c>
      <c r="BF229" s="156">
        <f>IF(N229="snížená",J229,0)</f>
        <v>0</v>
      </c>
      <c r="BG229" s="156">
        <f>IF(N229="zákl. přenesená",J229,0)</f>
        <v>0</v>
      </c>
      <c r="BH229" s="156">
        <f>IF(N229="sníž. přenesená",J229,0)</f>
        <v>0</v>
      </c>
      <c r="BI229" s="156">
        <f>IF(N229="nulová",J229,0)</f>
        <v>0</v>
      </c>
      <c r="BJ229" s="15" t="s">
        <v>93</v>
      </c>
      <c r="BK229" s="156">
        <f>ROUND(I229*H229,2)</f>
        <v>0</v>
      </c>
      <c r="BL229" s="15" t="s">
        <v>208</v>
      </c>
      <c r="BM229" s="155" t="s">
        <v>476</v>
      </c>
    </row>
    <row r="230" spans="1:47" s="2" customFormat="1" ht="19.5">
      <c r="A230" s="31"/>
      <c r="B230" s="32"/>
      <c r="C230" s="184"/>
      <c r="D230" s="201" t="s">
        <v>202</v>
      </c>
      <c r="E230" s="184"/>
      <c r="F230" s="202" t="s">
        <v>477</v>
      </c>
      <c r="G230" s="184"/>
      <c r="H230" s="184"/>
      <c r="I230" s="157"/>
      <c r="J230" s="184"/>
      <c r="K230" s="31"/>
      <c r="L230" s="32"/>
      <c r="M230" s="158"/>
      <c r="N230" s="159"/>
      <c r="O230" s="57"/>
      <c r="P230" s="57"/>
      <c r="Q230" s="57"/>
      <c r="R230" s="57"/>
      <c r="S230" s="57"/>
      <c r="T230" s="58"/>
      <c r="U230" s="31"/>
      <c r="V230" s="31"/>
      <c r="W230" s="31"/>
      <c r="X230" s="31"/>
      <c r="Y230" s="31"/>
      <c r="Z230" s="31"/>
      <c r="AA230" s="31"/>
      <c r="AB230" s="31"/>
      <c r="AC230" s="31"/>
      <c r="AD230" s="31"/>
      <c r="AE230" s="31"/>
      <c r="AT230" s="15" t="s">
        <v>202</v>
      </c>
      <c r="AU230" s="15" t="s">
        <v>96</v>
      </c>
    </row>
    <row r="231" spans="2:51" s="13" customFormat="1" ht="12">
      <c r="B231" s="160"/>
      <c r="C231" s="186"/>
      <c r="D231" s="201" t="s">
        <v>257</v>
      </c>
      <c r="E231" s="203" t="s">
        <v>1</v>
      </c>
      <c r="F231" s="204" t="s">
        <v>1035</v>
      </c>
      <c r="G231" s="186"/>
      <c r="H231" s="205">
        <v>2.85</v>
      </c>
      <c r="I231" s="162"/>
      <c r="J231" s="186"/>
      <c r="L231" s="160"/>
      <c r="M231" s="163"/>
      <c r="N231" s="164"/>
      <c r="O231" s="164"/>
      <c r="P231" s="164"/>
      <c r="Q231" s="164"/>
      <c r="R231" s="164"/>
      <c r="S231" s="164"/>
      <c r="T231" s="165"/>
      <c r="AT231" s="161" t="s">
        <v>257</v>
      </c>
      <c r="AU231" s="161" t="s">
        <v>96</v>
      </c>
      <c r="AV231" s="13" t="s">
        <v>96</v>
      </c>
      <c r="AW231" s="13" t="s">
        <v>40</v>
      </c>
      <c r="AX231" s="13" t="s">
        <v>93</v>
      </c>
      <c r="AY231" s="161" t="s">
        <v>195</v>
      </c>
    </row>
    <row r="232" spans="1:65" s="2" customFormat="1" ht="21.75" customHeight="1">
      <c r="A232" s="31"/>
      <c r="B232" s="148"/>
      <c r="C232" s="196" t="s">
        <v>339</v>
      </c>
      <c r="D232" s="196" t="s">
        <v>196</v>
      </c>
      <c r="E232" s="197" t="s">
        <v>480</v>
      </c>
      <c r="F232" s="198" t="s">
        <v>481</v>
      </c>
      <c r="G232" s="199" t="s">
        <v>482</v>
      </c>
      <c r="H232" s="200">
        <v>1</v>
      </c>
      <c r="I232" s="149"/>
      <c r="J232" s="183">
        <f>ROUND(I232*H232,2)</f>
        <v>0</v>
      </c>
      <c r="K232" s="150"/>
      <c r="L232" s="32"/>
      <c r="M232" s="151" t="s">
        <v>1</v>
      </c>
      <c r="N232" s="152" t="s">
        <v>50</v>
      </c>
      <c r="O232" s="57"/>
      <c r="P232" s="153">
        <f>O232*H232</f>
        <v>0</v>
      </c>
      <c r="Q232" s="153">
        <v>0.22394</v>
      </c>
      <c r="R232" s="153">
        <f>Q232*H232</f>
        <v>0.22394</v>
      </c>
      <c r="S232" s="153">
        <v>0</v>
      </c>
      <c r="T232" s="154">
        <f>S232*H232</f>
        <v>0</v>
      </c>
      <c r="U232" s="31"/>
      <c r="V232" s="31"/>
      <c r="W232" s="31"/>
      <c r="X232" s="31"/>
      <c r="Y232" s="31"/>
      <c r="Z232" s="31"/>
      <c r="AA232" s="31"/>
      <c r="AB232" s="31"/>
      <c r="AC232" s="31"/>
      <c r="AD232" s="31"/>
      <c r="AE232" s="31"/>
      <c r="AR232" s="155" t="s">
        <v>208</v>
      </c>
      <c r="AT232" s="155" t="s">
        <v>196</v>
      </c>
      <c r="AU232" s="155" t="s">
        <v>96</v>
      </c>
      <c r="AY232" s="15" t="s">
        <v>195</v>
      </c>
      <c r="BE232" s="156">
        <f>IF(N232="základní",J232,0)</f>
        <v>0</v>
      </c>
      <c r="BF232" s="156">
        <f>IF(N232="snížená",J232,0)</f>
        <v>0</v>
      </c>
      <c r="BG232" s="156">
        <f>IF(N232="zákl. přenesená",J232,0)</f>
        <v>0</v>
      </c>
      <c r="BH232" s="156">
        <f>IF(N232="sníž. přenesená",J232,0)</f>
        <v>0</v>
      </c>
      <c r="BI232" s="156">
        <f>IF(N232="nulová",J232,0)</f>
        <v>0</v>
      </c>
      <c r="BJ232" s="15" t="s">
        <v>93</v>
      </c>
      <c r="BK232" s="156">
        <f>ROUND(I232*H232,2)</f>
        <v>0</v>
      </c>
      <c r="BL232" s="15" t="s">
        <v>208</v>
      </c>
      <c r="BM232" s="155" t="s">
        <v>1060</v>
      </c>
    </row>
    <row r="233" spans="1:47" s="2" customFormat="1" ht="19.5">
      <c r="A233" s="31"/>
      <c r="B233" s="32"/>
      <c r="C233" s="184"/>
      <c r="D233" s="201" t="s">
        <v>202</v>
      </c>
      <c r="E233" s="184"/>
      <c r="F233" s="202" t="s">
        <v>484</v>
      </c>
      <c r="G233" s="184"/>
      <c r="H233" s="184"/>
      <c r="I233" s="157"/>
      <c r="J233" s="184"/>
      <c r="K233" s="31"/>
      <c r="L233" s="32"/>
      <c r="M233" s="158"/>
      <c r="N233" s="159"/>
      <c r="O233" s="57"/>
      <c r="P233" s="57"/>
      <c r="Q233" s="57"/>
      <c r="R233" s="57"/>
      <c r="S233" s="57"/>
      <c r="T233" s="58"/>
      <c r="U233" s="31"/>
      <c r="V233" s="31"/>
      <c r="W233" s="31"/>
      <c r="X233" s="31"/>
      <c r="Y233" s="31"/>
      <c r="Z233" s="31"/>
      <c r="AA233" s="31"/>
      <c r="AB233" s="31"/>
      <c r="AC233" s="31"/>
      <c r="AD233" s="31"/>
      <c r="AE233" s="31"/>
      <c r="AT233" s="15" t="s">
        <v>202</v>
      </c>
      <c r="AU233" s="15" t="s">
        <v>96</v>
      </c>
    </row>
    <row r="234" spans="2:51" s="13" customFormat="1" ht="12">
      <c r="B234" s="160"/>
      <c r="C234" s="186"/>
      <c r="D234" s="201" t="s">
        <v>257</v>
      </c>
      <c r="E234" s="203" t="s">
        <v>1</v>
      </c>
      <c r="F234" s="204" t="s">
        <v>93</v>
      </c>
      <c r="G234" s="186"/>
      <c r="H234" s="205">
        <v>1</v>
      </c>
      <c r="I234" s="162"/>
      <c r="J234" s="186"/>
      <c r="L234" s="160"/>
      <c r="M234" s="163"/>
      <c r="N234" s="164"/>
      <c r="O234" s="164"/>
      <c r="P234" s="164"/>
      <c r="Q234" s="164"/>
      <c r="R234" s="164"/>
      <c r="S234" s="164"/>
      <c r="T234" s="165"/>
      <c r="AT234" s="161" t="s">
        <v>257</v>
      </c>
      <c r="AU234" s="161" t="s">
        <v>96</v>
      </c>
      <c r="AV234" s="13" t="s">
        <v>96</v>
      </c>
      <c r="AW234" s="13" t="s">
        <v>40</v>
      </c>
      <c r="AX234" s="13" t="s">
        <v>93</v>
      </c>
      <c r="AY234" s="161" t="s">
        <v>195</v>
      </c>
    </row>
    <row r="235" spans="2:63" s="12" customFormat="1" ht="22.9" customHeight="1">
      <c r="B235" s="135"/>
      <c r="C235" s="192"/>
      <c r="D235" s="193" t="s">
        <v>84</v>
      </c>
      <c r="E235" s="195" t="s">
        <v>194</v>
      </c>
      <c r="F235" s="195" t="s">
        <v>485</v>
      </c>
      <c r="G235" s="192"/>
      <c r="H235" s="192"/>
      <c r="I235" s="138"/>
      <c r="J235" s="185">
        <f>BK235</f>
        <v>0</v>
      </c>
      <c r="L235" s="135"/>
      <c r="M235" s="140"/>
      <c r="N235" s="141"/>
      <c r="O235" s="141"/>
      <c r="P235" s="142">
        <f>SUM(P236:P259)</f>
        <v>0</v>
      </c>
      <c r="Q235" s="141"/>
      <c r="R235" s="142">
        <f>SUM(R236:R259)</f>
        <v>0.016533</v>
      </c>
      <c r="S235" s="141"/>
      <c r="T235" s="143">
        <f>SUM(T236:T259)</f>
        <v>0</v>
      </c>
      <c r="AR235" s="136" t="s">
        <v>93</v>
      </c>
      <c r="AT235" s="144" t="s">
        <v>84</v>
      </c>
      <c r="AU235" s="144" t="s">
        <v>93</v>
      </c>
      <c r="AY235" s="136" t="s">
        <v>195</v>
      </c>
      <c r="BK235" s="145">
        <f>SUM(BK236:BK259)</f>
        <v>0</v>
      </c>
    </row>
    <row r="236" spans="1:65" s="2" customFormat="1" ht="16.5" customHeight="1">
      <c r="A236" s="31"/>
      <c r="B236" s="148"/>
      <c r="C236" s="196" t="s">
        <v>473</v>
      </c>
      <c r="D236" s="196" t="s">
        <v>196</v>
      </c>
      <c r="E236" s="197" t="s">
        <v>487</v>
      </c>
      <c r="F236" s="198" t="s">
        <v>488</v>
      </c>
      <c r="G236" s="199" t="s">
        <v>296</v>
      </c>
      <c r="H236" s="200">
        <v>39.9</v>
      </c>
      <c r="I236" s="149"/>
      <c r="J236" s="183">
        <f>ROUND(I236*H236,2)</f>
        <v>0</v>
      </c>
      <c r="K236" s="150"/>
      <c r="L236" s="32"/>
      <c r="M236" s="151" t="s">
        <v>1</v>
      </c>
      <c r="N236" s="152" t="s">
        <v>50</v>
      </c>
      <c r="O236" s="57"/>
      <c r="P236" s="153">
        <f>O236*H236</f>
        <v>0</v>
      </c>
      <c r="Q236" s="153">
        <v>0</v>
      </c>
      <c r="R236" s="153">
        <f>Q236*H236</f>
        <v>0</v>
      </c>
      <c r="S236" s="153">
        <v>0</v>
      </c>
      <c r="T236" s="154">
        <f>S236*H236</f>
        <v>0</v>
      </c>
      <c r="U236" s="31"/>
      <c r="V236" s="31"/>
      <c r="W236" s="31"/>
      <c r="X236" s="31"/>
      <c r="Y236" s="31"/>
      <c r="Z236" s="31"/>
      <c r="AA236" s="31"/>
      <c r="AB236" s="31"/>
      <c r="AC236" s="31"/>
      <c r="AD236" s="31"/>
      <c r="AE236" s="31"/>
      <c r="AR236" s="155" t="s">
        <v>208</v>
      </c>
      <c r="AT236" s="155" t="s">
        <v>196</v>
      </c>
      <c r="AU236" s="155" t="s">
        <v>96</v>
      </c>
      <c r="AY236" s="15" t="s">
        <v>195</v>
      </c>
      <c r="BE236" s="156">
        <f>IF(N236="základní",J236,0)</f>
        <v>0</v>
      </c>
      <c r="BF236" s="156">
        <f>IF(N236="snížená",J236,0)</f>
        <v>0</v>
      </c>
      <c r="BG236" s="156">
        <f>IF(N236="zákl. přenesená",J236,0)</f>
        <v>0</v>
      </c>
      <c r="BH236" s="156">
        <f>IF(N236="sníž. přenesená",J236,0)</f>
        <v>0</v>
      </c>
      <c r="BI236" s="156">
        <f>IF(N236="nulová",J236,0)</f>
        <v>0</v>
      </c>
      <c r="BJ236" s="15" t="s">
        <v>93</v>
      </c>
      <c r="BK236" s="156">
        <f>ROUND(I236*H236,2)</f>
        <v>0</v>
      </c>
      <c r="BL236" s="15" t="s">
        <v>208</v>
      </c>
      <c r="BM236" s="155" t="s">
        <v>840</v>
      </c>
    </row>
    <row r="237" spans="1:47" s="2" customFormat="1" ht="19.5">
      <c r="A237" s="31"/>
      <c r="B237" s="32"/>
      <c r="C237" s="184"/>
      <c r="D237" s="201" t="s">
        <v>202</v>
      </c>
      <c r="E237" s="184"/>
      <c r="F237" s="202" t="s">
        <v>490</v>
      </c>
      <c r="G237" s="184"/>
      <c r="H237" s="184"/>
      <c r="I237" s="157"/>
      <c r="J237" s="184"/>
      <c r="K237" s="31"/>
      <c r="L237" s="32"/>
      <c r="M237" s="158"/>
      <c r="N237" s="159"/>
      <c r="O237" s="57"/>
      <c r="P237" s="57"/>
      <c r="Q237" s="57"/>
      <c r="R237" s="57"/>
      <c r="S237" s="57"/>
      <c r="T237" s="58"/>
      <c r="U237" s="31"/>
      <c r="V237" s="31"/>
      <c r="W237" s="31"/>
      <c r="X237" s="31"/>
      <c r="Y237" s="31"/>
      <c r="Z237" s="31"/>
      <c r="AA237" s="31"/>
      <c r="AB237" s="31"/>
      <c r="AC237" s="31"/>
      <c r="AD237" s="31"/>
      <c r="AE237" s="31"/>
      <c r="AT237" s="15" t="s">
        <v>202</v>
      </c>
      <c r="AU237" s="15" t="s">
        <v>96</v>
      </c>
    </row>
    <row r="238" spans="2:51" s="13" customFormat="1" ht="12">
      <c r="B238" s="160"/>
      <c r="C238" s="186"/>
      <c r="D238" s="201" t="s">
        <v>257</v>
      </c>
      <c r="E238" s="203" t="s">
        <v>1</v>
      </c>
      <c r="F238" s="204" t="s">
        <v>1036</v>
      </c>
      <c r="G238" s="186"/>
      <c r="H238" s="205">
        <v>39.9</v>
      </c>
      <c r="I238" s="162"/>
      <c r="J238" s="186"/>
      <c r="L238" s="160"/>
      <c r="M238" s="163"/>
      <c r="N238" s="164"/>
      <c r="O238" s="164"/>
      <c r="P238" s="164"/>
      <c r="Q238" s="164"/>
      <c r="R238" s="164"/>
      <c r="S238" s="164"/>
      <c r="T238" s="165"/>
      <c r="AT238" s="161" t="s">
        <v>257</v>
      </c>
      <c r="AU238" s="161" t="s">
        <v>96</v>
      </c>
      <c r="AV238" s="13" t="s">
        <v>96</v>
      </c>
      <c r="AW238" s="13" t="s">
        <v>40</v>
      </c>
      <c r="AX238" s="13" t="s">
        <v>93</v>
      </c>
      <c r="AY238" s="161" t="s">
        <v>195</v>
      </c>
    </row>
    <row r="239" spans="1:65" s="2" customFormat="1" ht="24.2" customHeight="1">
      <c r="A239" s="31"/>
      <c r="B239" s="148"/>
      <c r="C239" s="196" t="s">
        <v>479</v>
      </c>
      <c r="D239" s="196" t="s">
        <v>196</v>
      </c>
      <c r="E239" s="197" t="s">
        <v>493</v>
      </c>
      <c r="F239" s="198" t="s">
        <v>494</v>
      </c>
      <c r="G239" s="199" t="s">
        <v>296</v>
      </c>
      <c r="H239" s="200">
        <v>3.3</v>
      </c>
      <c r="I239" s="149"/>
      <c r="J239" s="183">
        <f>ROUND(I239*H239,2)</f>
        <v>0</v>
      </c>
      <c r="K239" s="150"/>
      <c r="L239" s="32"/>
      <c r="M239" s="151" t="s">
        <v>1</v>
      </c>
      <c r="N239" s="152" t="s">
        <v>50</v>
      </c>
      <c r="O239" s="57"/>
      <c r="P239" s="153">
        <f>O239*H239</f>
        <v>0</v>
      </c>
      <c r="Q239" s="153">
        <v>0</v>
      </c>
      <c r="R239" s="153">
        <f>Q239*H239</f>
        <v>0</v>
      </c>
      <c r="S239" s="153">
        <v>0</v>
      </c>
      <c r="T239" s="154">
        <f>S239*H239</f>
        <v>0</v>
      </c>
      <c r="U239" s="31"/>
      <c r="V239" s="31"/>
      <c r="W239" s="31"/>
      <c r="X239" s="31"/>
      <c r="Y239" s="31"/>
      <c r="Z239" s="31"/>
      <c r="AA239" s="31"/>
      <c r="AB239" s="31"/>
      <c r="AC239" s="31"/>
      <c r="AD239" s="31"/>
      <c r="AE239" s="31"/>
      <c r="AR239" s="155" t="s">
        <v>208</v>
      </c>
      <c r="AT239" s="155" t="s">
        <v>196</v>
      </c>
      <c r="AU239" s="155" t="s">
        <v>96</v>
      </c>
      <c r="AY239" s="15" t="s">
        <v>195</v>
      </c>
      <c r="BE239" s="156">
        <f>IF(N239="základní",J239,0)</f>
        <v>0</v>
      </c>
      <c r="BF239" s="156">
        <f>IF(N239="snížená",J239,0)</f>
        <v>0</v>
      </c>
      <c r="BG239" s="156">
        <f>IF(N239="zákl. přenesená",J239,0)</f>
        <v>0</v>
      </c>
      <c r="BH239" s="156">
        <f>IF(N239="sníž. přenesená",J239,0)</f>
        <v>0</v>
      </c>
      <c r="BI239" s="156">
        <f>IF(N239="nulová",J239,0)</f>
        <v>0</v>
      </c>
      <c r="BJ239" s="15" t="s">
        <v>93</v>
      </c>
      <c r="BK239" s="156">
        <f>ROUND(I239*H239,2)</f>
        <v>0</v>
      </c>
      <c r="BL239" s="15" t="s">
        <v>208</v>
      </c>
      <c r="BM239" s="155" t="s">
        <v>495</v>
      </c>
    </row>
    <row r="240" spans="1:47" s="2" customFormat="1" ht="29.25">
      <c r="A240" s="31"/>
      <c r="B240" s="32"/>
      <c r="C240" s="184"/>
      <c r="D240" s="201" t="s">
        <v>202</v>
      </c>
      <c r="E240" s="184"/>
      <c r="F240" s="202" t="s">
        <v>496</v>
      </c>
      <c r="G240" s="184"/>
      <c r="H240" s="184"/>
      <c r="I240" s="157"/>
      <c r="J240" s="184"/>
      <c r="K240" s="31"/>
      <c r="L240" s="32"/>
      <c r="M240" s="158"/>
      <c r="N240" s="159"/>
      <c r="O240" s="57"/>
      <c r="P240" s="57"/>
      <c r="Q240" s="57"/>
      <c r="R240" s="57"/>
      <c r="S240" s="57"/>
      <c r="T240" s="58"/>
      <c r="U240" s="31"/>
      <c r="V240" s="31"/>
      <c r="W240" s="31"/>
      <c r="X240" s="31"/>
      <c r="Y240" s="31"/>
      <c r="Z240" s="31"/>
      <c r="AA240" s="31"/>
      <c r="AB240" s="31"/>
      <c r="AC240" s="31"/>
      <c r="AD240" s="31"/>
      <c r="AE240" s="31"/>
      <c r="AT240" s="15" t="s">
        <v>202</v>
      </c>
      <c r="AU240" s="15" t="s">
        <v>96</v>
      </c>
    </row>
    <row r="241" spans="2:51" s="13" customFormat="1" ht="12">
      <c r="B241" s="160"/>
      <c r="C241" s="186"/>
      <c r="D241" s="201" t="s">
        <v>257</v>
      </c>
      <c r="E241" s="203" t="s">
        <v>1</v>
      </c>
      <c r="F241" s="204" t="s">
        <v>1018</v>
      </c>
      <c r="G241" s="186"/>
      <c r="H241" s="205">
        <v>3.3</v>
      </c>
      <c r="I241" s="162"/>
      <c r="J241" s="186"/>
      <c r="L241" s="160"/>
      <c r="M241" s="163"/>
      <c r="N241" s="164"/>
      <c r="O241" s="164"/>
      <c r="P241" s="164"/>
      <c r="Q241" s="164"/>
      <c r="R241" s="164"/>
      <c r="S241" s="164"/>
      <c r="T241" s="165"/>
      <c r="AT241" s="161" t="s">
        <v>257</v>
      </c>
      <c r="AU241" s="161" t="s">
        <v>96</v>
      </c>
      <c r="AV241" s="13" t="s">
        <v>96</v>
      </c>
      <c r="AW241" s="13" t="s">
        <v>40</v>
      </c>
      <c r="AX241" s="13" t="s">
        <v>93</v>
      </c>
      <c r="AY241" s="161" t="s">
        <v>195</v>
      </c>
    </row>
    <row r="242" spans="1:65" s="2" customFormat="1" ht="24.2" customHeight="1">
      <c r="A242" s="31"/>
      <c r="B242" s="148"/>
      <c r="C242" s="196" t="s">
        <v>486</v>
      </c>
      <c r="D242" s="196" t="s">
        <v>196</v>
      </c>
      <c r="E242" s="197" t="s">
        <v>498</v>
      </c>
      <c r="F242" s="198" t="s">
        <v>499</v>
      </c>
      <c r="G242" s="199" t="s">
        <v>296</v>
      </c>
      <c r="H242" s="200">
        <v>2.2</v>
      </c>
      <c r="I242" s="149"/>
      <c r="J242" s="183">
        <f>ROUND(I242*H242,2)</f>
        <v>0</v>
      </c>
      <c r="K242" s="150"/>
      <c r="L242" s="32"/>
      <c r="M242" s="151" t="s">
        <v>1</v>
      </c>
      <c r="N242" s="152" t="s">
        <v>50</v>
      </c>
      <c r="O242" s="57"/>
      <c r="P242" s="153">
        <f>O242*H242</f>
        <v>0</v>
      </c>
      <c r="Q242" s="153">
        <v>0.00601</v>
      </c>
      <c r="R242" s="153">
        <f>Q242*H242</f>
        <v>0.013222000000000001</v>
      </c>
      <c r="S242" s="153">
        <v>0</v>
      </c>
      <c r="T242" s="154">
        <f>S242*H242</f>
        <v>0</v>
      </c>
      <c r="U242" s="31"/>
      <c r="V242" s="31"/>
      <c r="W242" s="31"/>
      <c r="X242" s="31"/>
      <c r="Y242" s="31"/>
      <c r="Z242" s="31"/>
      <c r="AA242" s="31"/>
      <c r="AB242" s="31"/>
      <c r="AC242" s="31"/>
      <c r="AD242" s="31"/>
      <c r="AE242" s="31"/>
      <c r="AR242" s="155" t="s">
        <v>208</v>
      </c>
      <c r="AT242" s="155" t="s">
        <v>196</v>
      </c>
      <c r="AU242" s="155" t="s">
        <v>96</v>
      </c>
      <c r="AY242" s="15" t="s">
        <v>195</v>
      </c>
      <c r="BE242" s="156">
        <f>IF(N242="základní",J242,0)</f>
        <v>0</v>
      </c>
      <c r="BF242" s="156">
        <f>IF(N242="snížená",J242,0)</f>
        <v>0</v>
      </c>
      <c r="BG242" s="156">
        <f>IF(N242="zákl. přenesená",J242,0)</f>
        <v>0</v>
      </c>
      <c r="BH242" s="156">
        <f>IF(N242="sníž. přenesená",J242,0)</f>
        <v>0</v>
      </c>
      <c r="BI242" s="156">
        <f>IF(N242="nulová",J242,0)</f>
        <v>0</v>
      </c>
      <c r="BJ242" s="15" t="s">
        <v>93</v>
      </c>
      <c r="BK242" s="156">
        <f>ROUND(I242*H242,2)</f>
        <v>0</v>
      </c>
      <c r="BL242" s="15" t="s">
        <v>208</v>
      </c>
      <c r="BM242" s="155" t="s">
        <v>500</v>
      </c>
    </row>
    <row r="243" spans="1:47" s="2" customFormat="1" ht="19.5">
      <c r="A243" s="31"/>
      <c r="B243" s="32"/>
      <c r="C243" s="184"/>
      <c r="D243" s="201" t="s">
        <v>202</v>
      </c>
      <c r="E243" s="184"/>
      <c r="F243" s="202" t="s">
        <v>501</v>
      </c>
      <c r="G243" s="184"/>
      <c r="H243" s="184"/>
      <c r="I243" s="157"/>
      <c r="J243" s="184"/>
      <c r="K243" s="31"/>
      <c r="L243" s="32"/>
      <c r="M243" s="158"/>
      <c r="N243" s="159"/>
      <c r="O243" s="57"/>
      <c r="P243" s="57"/>
      <c r="Q243" s="57"/>
      <c r="R243" s="57"/>
      <c r="S243" s="57"/>
      <c r="T243" s="58"/>
      <c r="U243" s="31"/>
      <c r="V243" s="31"/>
      <c r="W243" s="31"/>
      <c r="X243" s="31"/>
      <c r="Y243" s="31"/>
      <c r="Z243" s="31"/>
      <c r="AA243" s="31"/>
      <c r="AB243" s="31"/>
      <c r="AC243" s="31"/>
      <c r="AD243" s="31"/>
      <c r="AE243" s="31"/>
      <c r="AT243" s="15" t="s">
        <v>202</v>
      </c>
      <c r="AU243" s="15" t="s">
        <v>96</v>
      </c>
    </row>
    <row r="244" spans="2:51" s="13" customFormat="1" ht="12">
      <c r="B244" s="160"/>
      <c r="C244" s="186"/>
      <c r="D244" s="201" t="s">
        <v>257</v>
      </c>
      <c r="E244" s="203" t="s">
        <v>1</v>
      </c>
      <c r="F244" s="204" t="s">
        <v>1037</v>
      </c>
      <c r="G244" s="186"/>
      <c r="H244" s="205">
        <v>2.2</v>
      </c>
      <c r="I244" s="162"/>
      <c r="J244" s="186"/>
      <c r="L244" s="160"/>
      <c r="M244" s="163"/>
      <c r="N244" s="164"/>
      <c r="O244" s="164"/>
      <c r="P244" s="164"/>
      <c r="Q244" s="164"/>
      <c r="R244" s="164"/>
      <c r="S244" s="164"/>
      <c r="T244" s="165"/>
      <c r="AT244" s="161" t="s">
        <v>257</v>
      </c>
      <c r="AU244" s="161" t="s">
        <v>96</v>
      </c>
      <c r="AV244" s="13" t="s">
        <v>96</v>
      </c>
      <c r="AW244" s="13" t="s">
        <v>40</v>
      </c>
      <c r="AX244" s="13" t="s">
        <v>93</v>
      </c>
      <c r="AY244" s="161" t="s">
        <v>195</v>
      </c>
    </row>
    <row r="245" spans="1:65" s="2" customFormat="1" ht="24.2" customHeight="1">
      <c r="A245" s="31"/>
      <c r="B245" s="148"/>
      <c r="C245" s="196" t="s">
        <v>492</v>
      </c>
      <c r="D245" s="196" t="s">
        <v>196</v>
      </c>
      <c r="E245" s="197" t="s">
        <v>503</v>
      </c>
      <c r="F245" s="198" t="s">
        <v>504</v>
      </c>
      <c r="G245" s="199" t="s">
        <v>296</v>
      </c>
      <c r="H245" s="200">
        <v>3.3</v>
      </c>
      <c r="I245" s="149"/>
      <c r="J245" s="183">
        <f>ROUND(I245*H245,2)</f>
        <v>0</v>
      </c>
      <c r="K245" s="150"/>
      <c r="L245" s="32"/>
      <c r="M245" s="151" t="s">
        <v>1</v>
      </c>
      <c r="N245" s="152" t="s">
        <v>50</v>
      </c>
      <c r="O245" s="57"/>
      <c r="P245" s="153">
        <f>O245*H245</f>
        <v>0</v>
      </c>
      <c r="Q245" s="153">
        <v>0.00071</v>
      </c>
      <c r="R245" s="153">
        <f>Q245*H245</f>
        <v>0.002343</v>
      </c>
      <c r="S245" s="153">
        <v>0</v>
      </c>
      <c r="T245" s="154">
        <f>S245*H245</f>
        <v>0</v>
      </c>
      <c r="U245" s="31"/>
      <c r="V245" s="31"/>
      <c r="W245" s="31"/>
      <c r="X245" s="31"/>
      <c r="Y245" s="31"/>
      <c r="Z245" s="31"/>
      <c r="AA245" s="31"/>
      <c r="AB245" s="31"/>
      <c r="AC245" s="31"/>
      <c r="AD245" s="31"/>
      <c r="AE245" s="31"/>
      <c r="AR245" s="155" t="s">
        <v>208</v>
      </c>
      <c r="AT245" s="155" t="s">
        <v>196</v>
      </c>
      <c r="AU245" s="155" t="s">
        <v>96</v>
      </c>
      <c r="AY245" s="15" t="s">
        <v>195</v>
      </c>
      <c r="BE245" s="156">
        <f>IF(N245="základní",J245,0)</f>
        <v>0</v>
      </c>
      <c r="BF245" s="156">
        <f>IF(N245="snížená",J245,0)</f>
        <v>0</v>
      </c>
      <c r="BG245" s="156">
        <f>IF(N245="zákl. přenesená",J245,0)</f>
        <v>0</v>
      </c>
      <c r="BH245" s="156">
        <f>IF(N245="sníž. přenesená",J245,0)</f>
        <v>0</v>
      </c>
      <c r="BI245" s="156">
        <f>IF(N245="nulová",J245,0)</f>
        <v>0</v>
      </c>
      <c r="BJ245" s="15" t="s">
        <v>93</v>
      </c>
      <c r="BK245" s="156">
        <f>ROUND(I245*H245,2)</f>
        <v>0</v>
      </c>
      <c r="BL245" s="15" t="s">
        <v>208</v>
      </c>
      <c r="BM245" s="155" t="s">
        <v>505</v>
      </c>
    </row>
    <row r="246" spans="1:47" s="2" customFormat="1" ht="19.5">
      <c r="A246" s="31"/>
      <c r="B246" s="32"/>
      <c r="C246" s="184"/>
      <c r="D246" s="201" t="s">
        <v>202</v>
      </c>
      <c r="E246" s="184"/>
      <c r="F246" s="202" t="s">
        <v>506</v>
      </c>
      <c r="G246" s="184"/>
      <c r="H246" s="184"/>
      <c r="I246" s="157"/>
      <c r="J246" s="184"/>
      <c r="K246" s="31"/>
      <c r="L246" s="32"/>
      <c r="M246" s="158"/>
      <c r="N246" s="159"/>
      <c r="O246" s="57"/>
      <c r="P246" s="57"/>
      <c r="Q246" s="57"/>
      <c r="R246" s="57"/>
      <c r="S246" s="57"/>
      <c r="T246" s="58"/>
      <c r="U246" s="31"/>
      <c r="V246" s="31"/>
      <c r="W246" s="31"/>
      <c r="X246" s="31"/>
      <c r="Y246" s="31"/>
      <c r="Z246" s="31"/>
      <c r="AA246" s="31"/>
      <c r="AB246" s="31"/>
      <c r="AC246" s="31"/>
      <c r="AD246" s="31"/>
      <c r="AE246" s="31"/>
      <c r="AT246" s="15" t="s">
        <v>202</v>
      </c>
      <c r="AU246" s="15" t="s">
        <v>96</v>
      </c>
    </row>
    <row r="247" spans="2:51" s="13" customFormat="1" ht="12">
      <c r="B247" s="160"/>
      <c r="C247" s="186"/>
      <c r="D247" s="201" t="s">
        <v>257</v>
      </c>
      <c r="E247" s="203" t="s">
        <v>1</v>
      </c>
      <c r="F247" s="204" t="s">
        <v>1018</v>
      </c>
      <c r="G247" s="186"/>
      <c r="H247" s="205">
        <v>3.3</v>
      </c>
      <c r="I247" s="162"/>
      <c r="J247" s="186"/>
      <c r="L247" s="160"/>
      <c r="M247" s="163"/>
      <c r="N247" s="164"/>
      <c r="O247" s="164"/>
      <c r="P247" s="164"/>
      <c r="Q247" s="164"/>
      <c r="R247" s="164"/>
      <c r="S247" s="164"/>
      <c r="T247" s="165"/>
      <c r="AT247" s="161" t="s">
        <v>257</v>
      </c>
      <c r="AU247" s="161" t="s">
        <v>96</v>
      </c>
      <c r="AV247" s="13" t="s">
        <v>96</v>
      </c>
      <c r="AW247" s="13" t="s">
        <v>40</v>
      </c>
      <c r="AX247" s="13" t="s">
        <v>85</v>
      </c>
      <c r="AY247" s="161" t="s">
        <v>195</v>
      </c>
    </row>
    <row r="248" spans="1:65" s="2" customFormat="1" ht="33" customHeight="1">
      <c r="A248" s="31"/>
      <c r="B248" s="148"/>
      <c r="C248" s="196" t="s">
        <v>497</v>
      </c>
      <c r="D248" s="196" t="s">
        <v>196</v>
      </c>
      <c r="E248" s="197" t="s">
        <v>508</v>
      </c>
      <c r="F248" s="198" t="s">
        <v>509</v>
      </c>
      <c r="G248" s="199" t="s">
        <v>296</v>
      </c>
      <c r="H248" s="200">
        <v>3.3</v>
      </c>
      <c r="I248" s="149"/>
      <c r="J248" s="183">
        <f>ROUND(I248*H248,2)</f>
        <v>0</v>
      </c>
      <c r="K248" s="150"/>
      <c r="L248" s="32"/>
      <c r="M248" s="151" t="s">
        <v>1</v>
      </c>
      <c r="N248" s="152" t="s">
        <v>50</v>
      </c>
      <c r="O248" s="57"/>
      <c r="P248" s="153">
        <f>O248*H248</f>
        <v>0</v>
      </c>
      <c r="Q248" s="153">
        <v>0</v>
      </c>
      <c r="R248" s="153">
        <f>Q248*H248</f>
        <v>0</v>
      </c>
      <c r="S248" s="153">
        <v>0</v>
      </c>
      <c r="T248" s="154">
        <f>S248*H248</f>
        <v>0</v>
      </c>
      <c r="U248" s="31"/>
      <c r="V248" s="31"/>
      <c r="W248" s="31"/>
      <c r="X248" s="31"/>
      <c r="Y248" s="31"/>
      <c r="Z248" s="31"/>
      <c r="AA248" s="31"/>
      <c r="AB248" s="31"/>
      <c r="AC248" s="31"/>
      <c r="AD248" s="31"/>
      <c r="AE248" s="31"/>
      <c r="AR248" s="155" t="s">
        <v>208</v>
      </c>
      <c r="AT248" s="155" t="s">
        <v>196</v>
      </c>
      <c r="AU248" s="155" t="s">
        <v>96</v>
      </c>
      <c r="AY248" s="15" t="s">
        <v>195</v>
      </c>
      <c r="BE248" s="156">
        <f>IF(N248="základní",J248,0)</f>
        <v>0</v>
      </c>
      <c r="BF248" s="156">
        <f>IF(N248="snížená",J248,0)</f>
        <v>0</v>
      </c>
      <c r="BG248" s="156">
        <f>IF(N248="zákl. přenesená",J248,0)</f>
        <v>0</v>
      </c>
      <c r="BH248" s="156">
        <f>IF(N248="sníž. přenesená",J248,0)</f>
        <v>0</v>
      </c>
      <c r="BI248" s="156">
        <f>IF(N248="nulová",J248,0)</f>
        <v>0</v>
      </c>
      <c r="BJ248" s="15" t="s">
        <v>93</v>
      </c>
      <c r="BK248" s="156">
        <f>ROUND(I248*H248,2)</f>
        <v>0</v>
      </c>
      <c r="BL248" s="15" t="s">
        <v>208</v>
      </c>
      <c r="BM248" s="155" t="s">
        <v>510</v>
      </c>
    </row>
    <row r="249" spans="1:47" s="2" customFormat="1" ht="29.25">
      <c r="A249" s="31"/>
      <c r="B249" s="32"/>
      <c r="C249" s="184"/>
      <c r="D249" s="201" t="s">
        <v>202</v>
      </c>
      <c r="E249" s="184"/>
      <c r="F249" s="202" t="s">
        <v>511</v>
      </c>
      <c r="G249" s="184"/>
      <c r="H249" s="184"/>
      <c r="I249" s="157"/>
      <c r="J249" s="184"/>
      <c r="K249" s="31"/>
      <c r="L249" s="32"/>
      <c r="M249" s="158"/>
      <c r="N249" s="159"/>
      <c r="O249" s="57"/>
      <c r="P249" s="57"/>
      <c r="Q249" s="57"/>
      <c r="R249" s="57"/>
      <c r="S249" s="57"/>
      <c r="T249" s="58"/>
      <c r="U249" s="31"/>
      <c r="V249" s="31"/>
      <c r="W249" s="31"/>
      <c r="X249" s="31"/>
      <c r="Y249" s="31"/>
      <c r="Z249" s="31"/>
      <c r="AA249" s="31"/>
      <c r="AB249" s="31"/>
      <c r="AC249" s="31"/>
      <c r="AD249" s="31"/>
      <c r="AE249" s="31"/>
      <c r="AT249" s="15" t="s">
        <v>202</v>
      </c>
      <c r="AU249" s="15" t="s">
        <v>96</v>
      </c>
    </row>
    <row r="250" spans="2:51" s="13" customFormat="1" ht="12">
      <c r="B250" s="160"/>
      <c r="C250" s="186"/>
      <c r="D250" s="201" t="s">
        <v>257</v>
      </c>
      <c r="E250" s="203" t="s">
        <v>1</v>
      </c>
      <c r="F250" s="204" t="s">
        <v>1018</v>
      </c>
      <c r="G250" s="186"/>
      <c r="H250" s="205">
        <v>3.3</v>
      </c>
      <c r="I250" s="162"/>
      <c r="J250" s="186"/>
      <c r="L250" s="160"/>
      <c r="M250" s="163"/>
      <c r="N250" s="164"/>
      <c r="O250" s="164"/>
      <c r="P250" s="164"/>
      <c r="Q250" s="164"/>
      <c r="R250" s="164"/>
      <c r="S250" s="164"/>
      <c r="T250" s="165"/>
      <c r="AT250" s="161" t="s">
        <v>257</v>
      </c>
      <c r="AU250" s="161" t="s">
        <v>96</v>
      </c>
      <c r="AV250" s="13" t="s">
        <v>96</v>
      </c>
      <c r="AW250" s="13" t="s">
        <v>40</v>
      </c>
      <c r="AX250" s="13" t="s">
        <v>93</v>
      </c>
      <c r="AY250" s="161" t="s">
        <v>195</v>
      </c>
    </row>
    <row r="251" spans="1:65" s="2" customFormat="1" ht="24.2" customHeight="1">
      <c r="A251" s="31"/>
      <c r="B251" s="148"/>
      <c r="C251" s="196" t="s">
        <v>502</v>
      </c>
      <c r="D251" s="196" t="s">
        <v>196</v>
      </c>
      <c r="E251" s="197" t="s">
        <v>513</v>
      </c>
      <c r="F251" s="198" t="s">
        <v>514</v>
      </c>
      <c r="G251" s="199" t="s">
        <v>296</v>
      </c>
      <c r="H251" s="200">
        <v>3.3</v>
      </c>
      <c r="I251" s="149"/>
      <c r="J251" s="183">
        <f>ROUND(I251*H251,2)</f>
        <v>0</v>
      </c>
      <c r="K251" s="150"/>
      <c r="L251" s="32"/>
      <c r="M251" s="151" t="s">
        <v>1</v>
      </c>
      <c r="N251" s="152" t="s">
        <v>50</v>
      </c>
      <c r="O251" s="57"/>
      <c r="P251" s="153">
        <f>O251*H251</f>
        <v>0</v>
      </c>
      <c r="Q251" s="153">
        <v>0</v>
      </c>
      <c r="R251" s="153">
        <f>Q251*H251</f>
        <v>0</v>
      </c>
      <c r="S251" s="153">
        <v>0</v>
      </c>
      <c r="T251" s="154">
        <f>S251*H251</f>
        <v>0</v>
      </c>
      <c r="U251" s="31"/>
      <c r="V251" s="31"/>
      <c r="W251" s="31"/>
      <c r="X251" s="31"/>
      <c r="Y251" s="31"/>
      <c r="Z251" s="31"/>
      <c r="AA251" s="31"/>
      <c r="AB251" s="31"/>
      <c r="AC251" s="31"/>
      <c r="AD251" s="31"/>
      <c r="AE251" s="31"/>
      <c r="AR251" s="155" t="s">
        <v>208</v>
      </c>
      <c r="AT251" s="155" t="s">
        <v>196</v>
      </c>
      <c r="AU251" s="155" t="s">
        <v>96</v>
      </c>
      <c r="AY251" s="15" t="s">
        <v>195</v>
      </c>
      <c r="BE251" s="156">
        <f>IF(N251="základní",J251,0)</f>
        <v>0</v>
      </c>
      <c r="BF251" s="156">
        <f>IF(N251="snížená",J251,0)</f>
        <v>0</v>
      </c>
      <c r="BG251" s="156">
        <f>IF(N251="zákl. přenesená",J251,0)</f>
        <v>0</v>
      </c>
      <c r="BH251" s="156">
        <f>IF(N251="sníž. přenesená",J251,0)</f>
        <v>0</v>
      </c>
      <c r="BI251" s="156">
        <f>IF(N251="nulová",J251,0)</f>
        <v>0</v>
      </c>
      <c r="BJ251" s="15" t="s">
        <v>93</v>
      </c>
      <c r="BK251" s="156">
        <f>ROUND(I251*H251,2)</f>
        <v>0</v>
      </c>
      <c r="BL251" s="15" t="s">
        <v>208</v>
      </c>
      <c r="BM251" s="155" t="s">
        <v>515</v>
      </c>
    </row>
    <row r="252" spans="1:47" s="2" customFormat="1" ht="29.25">
      <c r="A252" s="31"/>
      <c r="B252" s="32"/>
      <c r="C252" s="184"/>
      <c r="D252" s="201" t="s">
        <v>202</v>
      </c>
      <c r="E252" s="184"/>
      <c r="F252" s="202" t="s">
        <v>516</v>
      </c>
      <c r="G252" s="184"/>
      <c r="H252" s="184"/>
      <c r="I252" s="157"/>
      <c r="J252" s="184"/>
      <c r="K252" s="31"/>
      <c r="L252" s="32"/>
      <c r="M252" s="158"/>
      <c r="N252" s="159"/>
      <c r="O252" s="57"/>
      <c r="P252" s="57"/>
      <c r="Q252" s="57"/>
      <c r="R252" s="57"/>
      <c r="S252" s="57"/>
      <c r="T252" s="58"/>
      <c r="U252" s="31"/>
      <c r="V252" s="31"/>
      <c r="W252" s="31"/>
      <c r="X252" s="31"/>
      <c r="Y252" s="31"/>
      <c r="Z252" s="31"/>
      <c r="AA252" s="31"/>
      <c r="AB252" s="31"/>
      <c r="AC252" s="31"/>
      <c r="AD252" s="31"/>
      <c r="AE252" s="31"/>
      <c r="AT252" s="15" t="s">
        <v>202</v>
      </c>
      <c r="AU252" s="15" t="s">
        <v>96</v>
      </c>
    </row>
    <row r="253" spans="2:51" s="13" customFormat="1" ht="12">
      <c r="B253" s="160"/>
      <c r="C253" s="186"/>
      <c r="D253" s="201" t="s">
        <v>257</v>
      </c>
      <c r="E253" s="203" t="s">
        <v>1</v>
      </c>
      <c r="F253" s="204" t="s">
        <v>1018</v>
      </c>
      <c r="G253" s="186"/>
      <c r="H253" s="205">
        <v>3.3</v>
      </c>
      <c r="I253" s="162"/>
      <c r="J253" s="186"/>
      <c r="L253" s="160"/>
      <c r="M253" s="163"/>
      <c r="N253" s="164"/>
      <c r="O253" s="164"/>
      <c r="P253" s="164"/>
      <c r="Q253" s="164"/>
      <c r="R253" s="164"/>
      <c r="S253" s="164"/>
      <c r="T253" s="165"/>
      <c r="AT253" s="161" t="s">
        <v>257</v>
      </c>
      <c r="AU253" s="161" t="s">
        <v>96</v>
      </c>
      <c r="AV253" s="13" t="s">
        <v>96</v>
      </c>
      <c r="AW253" s="13" t="s">
        <v>40</v>
      </c>
      <c r="AX253" s="13" t="s">
        <v>93</v>
      </c>
      <c r="AY253" s="161" t="s">
        <v>195</v>
      </c>
    </row>
    <row r="254" spans="1:65" s="2" customFormat="1" ht="24.2" customHeight="1">
      <c r="A254" s="31"/>
      <c r="B254" s="148"/>
      <c r="C254" s="196" t="s">
        <v>507</v>
      </c>
      <c r="D254" s="196" t="s">
        <v>196</v>
      </c>
      <c r="E254" s="197" t="s">
        <v>518</v>
      </c>
      <c r="F254" s="198" t="s">
        <v>519</v>
      </c>
      <c r="G254" s="199" t="s">
        <v>312</v>
      </c>
      <c r="H254" s="200">
        <v>4.4</v>
      </c>
      <c r="I254" s="149"/>
      <c r="J254" s="183">
        <f>ROUND(I254*H254,2)</f>
        <v>0</v>
      </c>
      <c r="K254" s="150"/>
      <c r="L254" s="32"/>
      <c r="M254" s="151" t="s">
        <v>1</v>
      </c>
      <c r="N254" s="152" t="s">
        <v>50</v>
      </c>
      <c r="O254" s="57"/>
      <c r="P254" s="153">
        <f>O254*H254</f>
        <v>0</v>
      </c>
      <c r="Q254" s="153">
        <v>0.00022</v>
      </c>
      <c r="R254" s="153">
        <f>Q254*H254</f>
        <v>0.0009680000000000001</v>
      </c>
      <c r="S254" s="153">
        <v>0</v>
      </c>
      <c r="T254" s="154">
        <f>S254*H254</f>
        <v>0</v>
      </c>
      <c r="U254" s="31"/>
      <c r="V254" s="31"/>
      <c r="W254" s="31"/>
      <c r="X254" s="31"/>
      <c r="Y254" s="31"/>
      <c r="Z254" s="31"/>
      <c r="AA254" s="31"/>
      <c r="AB254" s="31"/>
      <c r="AC254" s="31"/>
      <c r="AD254" s="31"/>
      <c r="AE254" s="31"/>
      <c r="AR254" s="155" t="s">
        <v>208</v>
      </c>
      <c r="AT254" s="155" t="s">
        <v>196</v>
      </c>
      <c r="AU254" s="155" t="s">
        <v>96</v>
      </c>
      <c r="AY254" s="15" t="s">
        <v>195</v>
      </c>
      <c r="BE254" s="156">
        <f>IF(N254="základní",J254,0)</f>
        <v>0</v>
      </c>
      <c r="BF254" s="156">
        <f>IF(N254="snížená",J254,0)</f>
        <v>0</v>
      </c>
      <c r="BG254" s="156">
        <f>IF(N254="zákl. přenesená",J254,0)</f>
        <v>0</v>
      </c>
      <c r="BH254" s="156">
        <f>IF(N254="sníž. přenesená",J254,0)</f>
        <v>0</v>
      </c>
      <c r="BI254" s="156">
        <f>IF(N254="nulová",J254,0)</f>
        <v>0</v>
      </c>
      <c r="BJ254" s="15" t="s">
        <v>93</v>
      </c>
      <c r="BK254" s="156">
        <f>ROUND(I254*H254,2)</f>
        <v>0</v>
      </c>
      <c r="BL254" s="15" t="s">
        <v>208</v>
      </c>
      <c r="BM254" s="155" t="s">
        <v>520</v>
      </c>
    </row>
    <row r="255" spans="1:47" s="2" customFormat="1" ht="29.25">
      <c r="A255" s="31"/>
      <c r="B255" s="32"/>
      <c r="C255" s="184"/>
      <c r="D255" s="201" t="s">
        <v>202</v>
      </c>
      <c r="E255" s="184"/>
      <c r="F255" s="202" t="s">
        <v>521</v>
      </c>
      <c r="G255" s="184"/>
      <c r="H255" s="184"/>
      <c r="I255" s="157"/>
      <c r="J255" s="184"/>
      <c r="K255" s="31"/>
      <c r="L255" s="32"/>
      <c r="M255" s="158"/>
      <c r="N255" s="159"/>
      <c r="O255" s="57"/>
      <c r="P255" s="57"/>
      <c r="Q255" s="57"/>
      <c r="R255" s="57"/>
      <c r="S255" s="57"/>
      <c r="T255" s="58"/>
      <c r="U255" s="31"/>
      <c r="V255" s="31"/>
      <c r="W255" s="31"/>
      <c r="X255" s="31"/>
      <c r="Y255" s="31"/>
      <c r="Z255" s="31"/>
      <c r="AA255" s="31"/>
      <c r="AB255" s="31"/>
      <c r="AC255" s="31"/>
      <c r="AD255" s="31"/>
      <c r="AE255" s="31"/>
      <c r="AT255" s="15" t="s">
        <v>202</v>
      </c>
      <c r="AU255" s="15" t="s">
        <v>96</v>
      </c>
    </row>
    <row r="256" spans="2:51" s="13" customFormat="1" ht="12">
      <c r="B256" s="160"/>
      <c r="C256" s="186"/>
      <c r="D256" s="201" t="s">
        <v>257</v>
      </c>
      <c r="E256" s="203" t="s">
        <v>1</v>
      </c>
      <c r="F256" s="204" t="s">
        <v>1038</v>
      </c>
      <c r="G256" s="186"/>
      <c r="H256" s="205">
        <v>4.4</v>
      </c>
      <c r="I256" s="162"/>
      <c r="J256" s="186"/>
      <c r="L256" s="160"/>
      <c r="M256" s="163"/>
      <c r="N256" s="164"/>
      <c r="O256" s="164"/>
      <c r="P256" s="164"/>
      <c r="Q256" s="164"/>
      <c r="R256" s="164"/>
      <c r="S256" s="164"/>
      <c r="T256" s="165"/>
      <c r="AT256" s="161" t="s">
        <v>257</v>
      </c>
      <c r="AU256" s="161" t="s">
        <v>96</v>
      </c>
      <c r="AV256" s="13" t="s">
        <v>96</v>
      </c>
      <c r="AW256" s="13" t="s">
        <v>40</v>
      </c>
      <c r="AX256" s="13" t="s">
        <v>93</v>
      </c>
      <c r="AY256" s="161" t="s">
        <v>195</v>
      </c>
    </row>
    <row r="257" spans="1:65" s="2" customFormat="1" ht="24.2" customHeight="1">
      <c r="A257" s="31"/>
      <c r="B257" s="148"/>
      <c r="C257" s="196" t="s">
        <v>512</v>
      </c>
      <c r="D257" s="196" t="s">
        <v>196</v>
      </c>
      <c r="E257" s="197" t="s">
        <v>524</v>
      </c>
      <c r="F257" s="198" t="s">
        <v>525</v>
      </c>
      <c r="G257" s="199" t="s">
        <v>312</v>
      </c>
      <c r="H257" s="200">
        <v>4.4</v>
      </c>
      <c r="I257" s="149"/>
      <c r="J257" s="183">
        <f>ROUND(I257*H257,2)</f>
        <v>0</v>
      </c>
      <c r="K257" s="150"/>
      <c r="L257" s="32"/>
      <c r="M257" s="151" t="s">
        <v>1</v>
      </c>
      <c r="N257" s="152" t="s">
        <v>50</v>
      </c>
      <c r="O257" s="57"/>
      <c r="P257" s="153">
        <f>O257*H257</f>
        <v>0</v>
      </c>
      <c r="Q257" s="153">
        <v>0</v>
      </c>
      <c r="R257" s="153">
        <f>Q257*H257</f>
        <v>0</v>
      </c>
      <c r="S257" s="153">
        <v>0</v>
      </c>
      <c r="T257" s="154">
        <f>S257*H257</f>
        <v>0</v>
      </c>
      <c r="U257" s="31"/>
      <c r="V257" s="31"/>
      <c r="W257" s="31"/>
      <c r="X257" s="31"/>
      <c r="Y257" s="31"/>
      <c r="Z257" s="31"/>
      <c r="AA257" s="31"/>
      <c r="AB257" s="31"/>
      <c r="AC257" s="31"/>
      <c r="AD257" s="31"/>
      <c r="AE257" s="31"/>
      <c r="AR257" s="155" t="s">
        <v>208</v>
      </c>
      <c r="AT257" s="155" t="s">
        <v>196</v>
      </c>
      <c r="AU257" s="155" t="s">
        <v>96</v>
      </c>
      <c r="AY257" s="15" t="s">
        <v>195</v>
      </c>
      <c r="BE257" s="156">
        <f>IF(N257="základní",J257,0)</f>
        <v>0</v>
      </c>
      <c r="BF257" s="156">
        <f>IF(N257="snížená",J257,0)</f>
        <v>0</v>
      </c>
      <c r="BG257" s="156">
        <f>IF(N257="zákl. přenesená",J257,0)</f>
        <v>0</v>
      </c>
      <c r="BH257" s="156">
        <f>IF(N257="sníž. přenesená",J257,0)</f>
        <v>0</v>
      </c>
      <c r="BI257" s="156">
        <f>IF(N257="nulová",J257,0)</f>
        <v>0</v>
      </c>
      <c r="BJ257" s="15" t="s">
        <v>93</v>
      </c>
      <c r="BK257" s="156">
        <f>ROUND(I257*H257,2)</f>
        <v>0</v>
      </c>
      <c r="BL257" s="15" t="s">
        <v>208</v>
      </c>
      <c r="BM257" s="155" t="s">
        <v>526</v>
      </c>
    </row>
    <row r="258" spans="1:47" s="2" customFormat="1" ht="29.25">
      <c r="A258" s="31"/>
      <c r="B258" s="32"/>
      <c r="C258" s="184"/>
      <c r="D258" s="201" t="s">
        <v>202</v>
      </c>
      <c r="E258" s="184"/>
      <c r="F258" s="202" t="s">
        <v>527</v>
      </c>
      <c r="G258" s="184"/>
      <c r="H258" s="184"/>
      <c r="I258" s="157"/>
      <c r="J258" s="184"/>
      <c r="K258" s="31"/>
      <c r="L258" s="32"/>
      <c r="M258" s="158"/>
      <c r="N258" s="159"/>
      <c r="O258" s="57"/>
      <c r="P258" s="57"/>
      <c r="Q258" s="57"/>
      <c r="R258" s="57"/>
      <c r="S258" s="57"/>
      <c r="T258" s="58"/>
      <c r="U258" s="31"/>
      <c r="V258" s="31"/>
      <c r="W258" s="31"/>
      <c r="X258" s="31"/>
      <c r="Y258" s="31"/>
      <c r="Z258" s="31"/>
      <c r="AA258" s="31"/>
      <c r="AB258" s="31"/>
      <c r="AC258" s="31"/>
      <c r="AD258" s="31"/>
      <c r="AE258" s="31"/>
      <c r="AT258" s="15" t="s">
        <v>202</v>
      </c>
      <c r="AU258" s="15" t="s">
        <v>96</v>
      </c>
    </row>
    <row r="259" spans="2:51" s="13" customFormat="1" ht="12">
      <c r="B259" s="160"/>
      <c r="C259" s="186"/>
      <c r="D259" s="201" t="s">
        <v>257</v>
      </c>
      <c r="E259" s="203" t="s">
        <v>1</v>
      </c>
      <c r="F259" s="204" t="s">
        <v>1038</v>
      </c>
      <c r="G259" s="186"/>
      <c r="H259" s="205">
        <v>4.4</v>
      </c>
      <c r="I259" s="162"/>
      <c r="J259" s="186"/>
      <c r="L259" s="160"/>
      <c r="M259" s="163"/>
      <c r="N259" s="164"/>
      <c r="O259" s="164"/>
      <c r="P259" s="164"/>
      <c r="Q259" s="164"/>
      <c r="R259" s="164"/>
      <c r="S259" s="164"/>
      <c r="T259" s="165"/>
      <c r="AT259" s="161" t="s">
        <v>257</v>
      </c>
      <c r="AU259" s="161" t="s">
        <v>96</v>
      </c>
      <c r="AV259" s="13" t="s">
        <v>96</v>
      </c>
      <c r="AW259" s="13" t="s">
        <v>40</v>
      </c>
      <c r="AX259" s="13" t="s">
        <v>93</v>
      </c>
      <c r="AY259" s="161" t="s">
        <v>195</v>
      </c>
    </row>
    <row r="260" spans="2:63" s="12" customFormat="1" ht="22.9" customHeight="1">
      <c r="B260" s="135"/>
      <c r="C260" s="192"/>
      <c r="D260" s="193" t="s">
        <v>84</v>
      </c>
      <c r="E260" s="195" t="s">
        <v>224</v>
      </c>
      <c r="F260" s="195" t="s">
        <v>535</v>
      </c>
      <c r="G260" s="192"/>
      <c r="H260" s="192"/>
      <c r="I260" s="138"/>
      <c r="J260" s="185">
        <f>BK260</f>
        <v>0</v>
      </c>
      <c r="L260" s="135"/>
      <c r="M260" s="140"/>
      <c r="N260" s="141"/>
      <c r="O260" s="141"/>
      <c r="P260" s="142">
        <f>SUM(P261:P326)</f>
        <v>0</v>
      </c>
      <c r="Q260" s="141"/>
      <c r="R260" s="142">
        <f>SUM(R261:R326)</f>
        <v>3.763135</v>
      </c>
      <c r="S260" s="141"/>
      <c r="T260" s="143">
        <f>SUM(T261:T326)</f>
        <v>0</v>
      </c>
      <c r="AR260" s="136" t="s">
        <v>93</v>
      </c>
      <c r="AT260" s="144" t="s">
        <v>84</v>
      </c>
      <c r="AU260" s="144" t="s">
        <v>93</v>
      </c>
      <c r="AY260" s="136" t="s">
        <v>195</v>
      </c>
      <c r="BK260" s="145">
        <f>SUM(BK261:BK326)</f>
        <v>0</v>
      </c>
    </row>
    <row r="261" spans="1:65" s="2" customFormat="1" ht="16.5" customHeight="1">
      <c r="A261" s="31"/>
      <c r="B261" s="148"/>
      <c r="C261" s="206" t="s">
        <v>517</v>
      </c>
      <c r="D261" s="206" t="s">
        <v>327</v>
      </c>
      <c r="E261" s="207" t="s">
        <v>537</v>
      </c>
      <c r="F261" s="208" t="s">
        <v>538</v>
      </c>
      <c r="G261" s="209" t="s">
        <v>312</v>
      </c>
      <c r="H261" s="210">
        <v>21</v>
      </c>
      <c r="I261" s="170"/>
      <c r="J261" s="187">
        <f>ROUND(I261*H261,2)</f>
        <v>0</v>
      </c>
      <c r="K261" s="171"/>
      <c r="L261" s="172"/>
      <c r="M261" s="173" t="s">
        <v>1</v>
      </c>
      <c r="N261" s="174" t="s">
        <v>50</v>
      </c>
      <c r="O261" s="57"/>
      <c r="P261" s="153">
        <f>O261*H261</f>
        <v>0</v>
      </c>
      <c r="Q261" s="153">
        <v>0</v>
      </c>
      <c r="R261" s="153">
        <f>Q261*H261</f>
        <v>0</v>
      </c>
      <c r="S261" s="153">
        <v>0</v>
      </c>
      <c r="T261" s="154">
        <f>S261*H261</f>
        <v>0</v>
      </c>
      <c r="U261" s="31"/>
      <c r="V261" s="31"/>
      <c r="W261" s="31"/>
      <c r="X261" s="31"/>
      <c r="Y261" s="31"/>
      <c r="Z261" s="31"/>
      <c r="AA261" s="31"/>
      <c r="AB261" s="31"/>
      <c r="AC261" s="31"/>
      <c r="AD261" s="31"/>
      <c r="AE261" s="31"/>
      <c r="AR261" s="155" t="s">
        <v>539</v>
      </c>
      <c r="AT261" s="155" t="s">
        <v>327</v>
      </c>
      <c r="AU261" s="155" t="s">
        <v>96</v>
      </c>
      <c r="AY261" s="15" t="s">
        <v>195</v>
      </c>
      <c r="BE261" s="156">
        <f>IF(N261="základní",J261,0)</f>
        <v>0</v>
      </c>
      <c r="BF261" s="156">
        <f>IF(N261="snížená",J261,0)</f>
        <v>0</v>
      </c>
      <c r="BG261" s="156">
        <f>IF(N261="zákl. přenesená",J261,0)</f>
        <v>0</v>
      </c>
      <c r="BH261" s="156">
        <f>IF(N261="sníž. přenesená",J261,0)</f>
        <v>0</v>
      </c>
      <c r="BI261" s="156">
        <f>IF(N261="nulová",J261,0)</f>
        <v>0</v>
      </c>
      <c r="BJ261" s="15" t="s">
        <v>93</v>
      </c>
      <c r="BK261" s="156">
        <f>ROUND(I261*H261,2)</f>
        <v>0</v>
      </c>
      <c r="BL261" s="15" t="s">
        <v>539</v>
      </c>
      <c r="BM261" s="155" t="s">
        <v>540</v>
      </c>
    </row>
    <row r="262" spans="1:47" s="2" customFormat="1" ht="12">
      <c r="A262" s="31"/>
      <c r="B262" s="32"/>
      <c r="C262" s="184"/>
      <c r="D262" s="201" t="s">
        <v>202</v>
      </c>
      <c r="E262" s="184"/>
      <c r="F262" s="202" t="s">
        <v>538</v>
      </c>
      <c r="G262" s="184"/>
      <c r="H262" s="184"/>
      <c r="I262" s="157"/>
      <c r="J262" s="184"/>
      <c r="K262" s="31"/>
      <c r="L262" s="32"/>
      <c r="M262" s="158"/>
      <c r="N262" s="159"/>
      <c r="O262" s="57"/>
      <c r="P262" s="57"/>
      <c r="Q262" s="57"/>
      <c r="R262" s="57"/>
      <c r="S262" s="57"/>
      <c r="T262" s="58"/>
      <c r="U262" s="31"/>
      <c r="V262" s="31"/>
      <c r="W262" s="31"/>
      <c r="X262" s="31"/>
      <c r="Y262" s="31"/>
      <c r="Z262" s="31"/>
      <c r="AA262" s="31"/>
      <c r="AB262" s="31"/>
      <c r="AC262" s="31"/>
      <c r="AD262" s="31"/>
      <c r="AE262" s="31"/>
      <c r="AT262" s="15" t="s">
        <v>202</v>
      </c>
      <c r="AU262" s="15" t="s">
        <v>96</v>
      </c>
    </row>
    <row r="263" spans="2:51" s="13" customFormat="1" ht="12">
      <c r="B263" s="160"/>
      <c r="C263" s="186"/>
      <c r="D263" s="201" t="s">
        <v>257</v>
      </c>
      <c r="E263" s="203" t="s">
        <v>1</v>
      </c>
      <c r="F263" s="204" t="s">
        <v>7</v>
      </c>
      <c r="G263" s="186"/>
      <c r="H263" s="205">
        <v>21</v>
      </c>
      <c r="I263" s="162"/>
      <c r="J263" s="186"/>
      <c r="L263" s="160"/>
      <c r="M263" s="163"/>
      <c r="N263" s="164"/>
      <c r="O263" s="164"/>
      <c r="P263" s="164"/>
      <c r="Q263" s="164"/>
      <c r="R263" s="164"/>
      <c r="S263" s="164"/>
      <c r="T263" s="165"/>
      <c r="AT263" s="161" t="s">
        <v>257</v>
      </c>
      <c r="AU263" s="161" t="s">
        <v>96</v>
      </c>
      <c r="AV263" s="13" t="s">
        <v>96</v>
      </c>
      <c r="AW263" s="13" t="s">
        <v>40</v>
      </c>
      <c r="AX263" s="13" t="s">
        <v>93</v>
      </c>
      <c r="AY263" s="161" t="s">
        <v>195</v>
      </c>
    </row>
    <row r="264" spans="1:65" s="2" customFormat="1" ht="24.2" customHeight="1">
      <c r="A264" s="31"/>
      <c r="B264" s="148"/>
      <c r="C264" s="196" t="s">
        <v>523</v>
      </c>
      <c r="D264" s="196" t="s">
        <v>196</v>
      </c>
      <c r="E264" s="197" t="s">
        <v>542</v>
      </c>
      <c r="F264" s="198" t="s">
        <v>543</v>
      </c>
      <c r="G264" s="199" t="s">
        <v>312</v>
      </c>
      <c r="H264" s="200">
        <v>10</v>
      </c>
      <c r="I264" s="149"/>
      <c r="J264" s="183">
        <f>ROUND(I264*H264,2)</f>
        <v>0</v>
      </c>
      <c r="K264" s="150"/>
      <c r="L264" s="32"/>
      <c r="M264" s="151" t="s">
        <v>1</v>
      </c>
      <c r="N264" s="152" t="s">
        <v>50</v>
      </c>
      <c r="O264" s="57"/>
      <c r="P264" s="153">
        <f>O264*H264</f>
        <v>0</v>
      </c>
      <c r="Q264" s="153">
        <v>0</v>
      </c>
      <c r="R264" s="153">
        <f>Q264*H264</f>
        <v>0</v>
      </c>
      <c r="S264" s="153">
        <v>0</v>
      </c>
      <c r="T264" s="154">
        <f>S264*H264</f>
        <v>0</v>
      </c>
      <c r="U264" s="31"/>
      <c r="V264" s="31"/>
      <c r="W264" s="31"/>
      <c r="X264" s="31"/>
      <c r="Y264" s="31"/>
      <c r="Z264" s="31"/>
      <c r="AA264" s="31"/>
      <c r="AB264" s="31"/>
      <c r="AC264" s="31"/>
      <c r="AD264" s="31"/>
      <c r="AE264" s="31"/>
      <c r="AR264" s="155" t="s">
        <v>208</v>
      </c>
      <c r="AT264" s="155" t="s">
        <v>196</v>
      </c>
      <c r="AU264" s="155" t="s">
        <v>96</v>
      </c>
      <c r="AY264" s="15" t="s">
        <v>195</v>
      </c>
      <c r="BE264" s="156">
        <f>IF(N264="základní",J264,0)</f>
        <v>0</v>
      </c>
      <c r="BF264" s="156">
        <f>IF(N264="snížená",J264,0)</f>
        <v>0</v>
      </c>
      <c r="BG264" s="156">
        <f>IF(N264="zákl. přenesená",J264,0)</f>
        <v>0</v>
      </c>
      <c r="BH264" s="156">
        <f>IF(N264="sníž. přenesená",J264,0)</f>
        <v>0</v>
      </c>
      <c r="BI264" s="156">
        <f>IF(N264="nulová",J264,0)</f>
        <v>0</v>
      </c>
      <c r="BJ264" s="15" t="s">
        <v>93</v>
      </c>
      <c r="BK264" s="156">
        <f>ROUND(I264*H264,2)</f>
        <v>0</v>
      </c>
      <c r="BL264" s="15" t="s">
        <v>208</v>
      </c>
      <c r="BM264" s="155" t="s">
        <v>1061</v>
      </c>
    </row>
    <row r="265" spans="1:47" s="2" customFormat="1" ht="19.5">
      <c r="A265" s="31"/>
      <c r="B265" s="32"/>
      <c r="C265" s="184"/>
      <c r="D265" s="201" t="s">
        <v>202</v>
      </c>
      <c r="E265" s="184"/>
      <c r="F265" s="202" t="s">
        <v>545</v>
      </c>
      <c r="G265" s="184"/>
      <c r="H265" s="184"/>
      <c r="I265" s="157"/>
      <c r="J265" s="184"/>
      <c r="K265" s="31"/>
      <c r="L265" s="32"/>
      <c r="M265" s="158"/>
      <c r="N265" s="159"/>
      <c r="O265" s="57"/>
      <c r="P265" s="57"/>
      <c r="Q265" s="57"/>
      <c r="R265" s="57"/>
      <c r="S265" s="57"/>
      <c r="T265" s="58"/>
      <c r="U265" s="31"/>
      <c r="V265" s="31"/>
      <c r="W265" s="31"/>
      <c r="X265" s="31"/>
      <c r="Y265" s="31"/>
      <c r="Z265" s="31"/>
      <c r="AA265" s="31"/>
      <c r="AB265" s="31"/>
      <c r="AC265" s="31"/>
      <c r="AD265" s="31"/>
      <c r="AE265" s="31"/>
      <c r="AT265" s="15" t="s">
        <v>202</v>
      </c>
      <c r="AU265" s="15" t="s">
        <v>96</v>
      </c>
    </row>
    <row r="266" spans="2:51" s="13" customFormat="1" ht="12">
      <c r="B266" s="160"/>
      <c r="C266" s="186"/>
      <c r="D266" s="201" t="s">
        <v>257</v>
      </c>
      <c r="E266" s="203" t="s">
        <v>1</v>
      </c>
      <c r="F266" s="204" t="s">
        <v>234</v>
      </c>
      <c r="G266" s="186"/>
      <c r="H266" s="205">
        <v>10</v>
      </c>
      <c r="I266" s="162"/>
      <c r="J266" s="186"/>
      <c r="L266" s="160"/>
      <c r="M266" s="163"/>
      <c r="N266" s="164"/>
      <c r="O266" s="164"/>
      <c r="P266" s="164"/>
      <c r="Q266" s="164"/>
      <c r="R266" s="164"/>
      <c r="S266" s="164"/>
      <c r="T266" s="165"/>
      <c r="AT266" s="161" t="s">
        <v>257</v>
      </c>
      <c r="AU266" s="161" t="s">
        <v>96</v>
      </c>
      <c r="AV266" s="13" t="s">
        <v>96</v>
      </c>
      <c r="AW266" s="13" t="s">
        <v>40</v>
      </c>
      <c r="AX266" s="13" t="s">
        <v>93</v>
      </c>
      <c r="AY266" s="161" t="s">
        <v>195</v>
      </c>
    </row>
    <row r="267" spans="1:65" s="2" customFormat="1" ht="37.9" customHeight="1">
      <c r="A267" s="31"/>
      <c r="B267" s="148"/>
      <c r="C267" s="206" t="s">
        <v>529</v>
      </c>
      <c r="D267" s="206" t="s">
        <v>327</v>
      </c>
      <c r="E267" s="207" t="s">
        <v>547</v>
      </c>
      <c r="F267" s="208" t="s">
        <v>548</v>
      </c>
      <c r="G267" s="209" t="s">
        <v>312</v>
      </c>
      <c r="H267" s="210">
        <v>10.3</v>
      </c>
      <c r="I267" s="170"/>
      <c r="J267" s="187">
        <f>ROUND(I267*H267,2)</f>
        <v>0</v>
      </c>
      <c r="K267" s="171"/>
      <c r="L267" s="172"/>
      <c r="M267" s="173" t="s">
        <v>1</v>
      </c>
      <c r="N267" s="174" t="s">
        <v>50</v>
      </c>
      <c r="O267" s="57"/>
      <c r="P267" s="153">
        <f>O267*H267</f>
        <v>0</v>
      </c>
      <c r="Q267" s="153">
        <v>0.00035</v>
      </c>
      <c r="R267" s="153">
        <f>Q267*H267</f>
        <v>0.003605</v>
      </c>
      <c r="S267" s="153">
        <v>0</v>
      </c>
      <c r="T267" s="154">
        <f>S267*H267</f>
        <v>0</v>
      </c>
      <c r="U267" s="31"/>
      <c r="V267" s="31"/>
      <c r="W267" s="31"/>
      <c r="X267" s="31"/>
      <c r="Y267" s="31"/>
      <c r="Z267" s="31"/>
      <c r="AA267" s="31"/>
      <c r="AB267" s="31"/>
      <c r="AC267" s="31"/>
      <c r="AD267" s="31"/>
      <c r="AE267" s="31"/>
      <c r="AR267" s="155" t="s">
        <v>224</v>
      </c>
      <c r="AT267" s="155" t="s">
        <v>327</v>
      </c>
      <c r="AU267" s="155" t="s">
        <v>96</v>
      </c>
      <c r="AY267" s="15" t="s">
        <v>195</v>
      </c>
      <c r="BE267" s="156">
        <f>IF(N267="základní",J267,0)</f>
        <v>0</v>
      </c>
      <c r="BF267" s="156">
        <f>IF(N267="snížená",J267,0)</f>
        <v>0</v>
      </c>
      <c r="BG267" s="156">
        <f>IF(N267="zákl. přenesená",J267,0)</f>
        <v>0</v>
      </c>
      <c r="BH267" s="156">
        <f>IF(N267="sníž. přenesená",J267,0)</f>
        <v>0</v>
      </c>
      <c r="BI267" s="156">
        <f>IF(N267="nulová",J267,0)</f>
        <v>0</v>
      </c>
      <c r="BJ267" s="15" t="s">
        <v>93</v>
      </c>
      <c r="BK267" s="156">
        <f>ROUND(I267*H267,2)</f>
        <v>0</v>
      </c>
      <c r="BL267" s="15" t="s">
        <v>208</v>
      </c>
      <c r="BM267" s="155" t="s">
        <v>1062</v>
      </c>
    </row>
    <row r="268" spans="1:47" s="2" customFormat="1" ht="19.5">
      <c r="A268" s="31"/>
      <c r="B268" s="32"/>
      <c r="C268" s="184"/>
      <c r="D268" s="201" t="s">
        <v>202</v>
      </c>
      <c r="E268" s="184"/>
      <c r="F268" s="202" t="s">
        <v>548</v>
      </c>
      <c r="G268" s="184"/>
      <c r="H268" s="184"/>
      <c r="I268" s="157"/>
      <c r="J268" s="184"/>
      <c r="K268" s="31"/>
      <c r="L268" s="32"/>
      <c r="M268" s="158"/>
      <c r="N268" s="159"/>
      <c r="O268" s="57"/>
      <c r="P268" s="57"/>
      <c r="Q268" s="57"/>
      <c r="R268" s="57"/>
      <c r="S268" s="57"/>
      <c r="T268" s="58"/>
      <c r="U268" s="31"/>
      <c r="V268" s="31"/>
      <c r="W268" s="31"/>
      <c r="X268" s="31"/>
      <c r="Y268" s="31"/>
      <c r="Z268" s="31"/>
      <c r="AA268" s="31"/>
      <c r="AB268" s="31"/>
      <c r="AC268" s="31"/>
      <c r="AD268" s="31"/>
      <c r="AE268" s="31"/>
      <c r="AT268" s="15" t="s">
        <v>202</v>
      </c>
      <c r="AU268" s="15" t="s">
        <v>96</v>
      </c>
    </row>
    <row r="269" spans="2:51" s="13" customFormat="1" ht="12">
      <c r="B269" s="160"/>
      <c r="C269" s="186"/>
      <c r="D269" s="201" t="s">
        <v>257</v>
      </c>
      <c r="E269" s="203" t="s">
        <v>1</v>
      </c>
      <c r="F269" s="204" t="s">
        <v>234</v>
      </c>
      <c r="G269" s="186"/>
      <c r="H269" s="205">
        <v>10</v>
      </c>
      <c r="I269" s="162"/>
      <c r="J269" s="186"/>
      <c r="L269" s="160"/>
      <c r="M269" s="163"/>
      <c r="N269" s="164"/>
      <c r="O269" s="164"/>
      <c r="P269" s="164"/>
      <c r="Q269" s="164"/>
      <c r="R269" s="164"/>
      <c r="S269" s="164"/>
      <c r="T269" s="165"/>
      <c r="AT269" s="161" t="s">
        <v>257</v>
      </c>
      <c r="AU269" s="161" t="s">
        <v>96</v>
      </c>
      <c r="AV269" s="13" t="s">
        <v>96</v>
      </c>
      <c r="AW269" s="13" t="s">
        <v>40</v>
      </c>
      <c r="AX269" s="13" t="s">
        <v>93</v>
      </c>
      <c r="AY269" s="161" t="s">
        <v>195</v>
      </c>
    </row>
    <row r="270" spans="2:51" s="13" customFormat="1" ht="12">
      <c r="B270" s="160"/>
      <c r="C270" s="186"/>
      <c r="D270" s="201" t="s">
        <v>257</v>
      </c>
      <c r="E270" s="186"/>
      <c r="F270" s="204" t="s">
        <v>915</v>
      </c>
      <c r="G270" s="186"/>
      <c r="H270" s="205">
        <v>10.3</v>
      </c>
      <c r="I270" s="162"/>
      <c r="J270" s="186"/>
      <c r="L270" s="160"/>
      <c r="M270" s="163"/>
      <c r="N270" s="164"/>
      <c r="O270" s="164"/>
      <c r="P270" s="164"/>
      <c r="Q270" s="164"/>
      <c r="R270" s="164"/>
      <c r="S270" s="164"/>
      <c r="T270" s="165"/>
      <c r="AT270" s="161" t="s">
        <v>257</v>
      </c>
      <c r="AU270" s="161" t="s">
        <v>96</v>
      </c>
      <c r="AV270" s="13" t="s">
        <v>96</v>
      </c>
      <c r="AW270" s="13" t="s">
        <v>3</v>
      </c>
      <c r="AX270" s="13" t="s">
        <v>93</v>
      </c>
      <c r="AY270" s="161" t="s">
        <v>195</v>
      </c>
    </row>
    <row r="271" spans="1:65" s="2" customFormat="1" ht="33" customHeight="1">
      <c r="A271" s="31"/>
      <c r="B271" s="148"/>
      <c r="C271" s="196" t="s">
        <v>536</v>
      </c>
      <c r="D271" s="196" t="s">
        <v>196</v>
      </c>
      <c r="E271" s="197" t="s">
        <v>552</v>
      </c>
      <c r="F271" s="198" t="s">
        <v>553</v>
      </c>
      <c r="G271" s="199" t="s">
        <v>312</v>
      </c>
      <c r="H271" s="200">
        <v>21</v>
      </c>
      <c r="I271" s="149"/>
      <c r="J271" s="183">
        <f>ROUND(I271*H271,2)</f>
        <v>0</v>
      </c>
      <c r="K271" s="150"/>
      <c r="L271" s="32"/>
      <c r="M271" s="151" t="s">
        <v>1</v>
      </c>
      <c r="N271" s="152" t="s">
        <v>50</v>
      </c>
      <c r="O271" s="57"/>
      <c r="P271" s="153">
        <f>O271*H271</f>
        <v>0</v>
      </c>
      <c r="Q271" s="153">
        <v>2E-05</v>
      </c>
      <c r="R271" s="153">
        <f>Q271*H271</f>
        <v>0.00042</v>
      </c>
      <c r="S271" s="153">
        <v>0</v>
      </c>
      <c r="T271" s="154">
        <f>S271*H271</f>
        <v>0</v>
      </c>
      <c r="U271" s="31"/>
      <c r="V271" s="31"/>
      <c r="W271" s="31"/>
      <c r="X271" s="31"/>
      <c r="Y271" s="31"/>
      <c r="Z271" s="31"/>
      <c r="AA271" s="31"/>
      <c r="AB271" s="31"/>
      <c r="AC271" s="31"/>
      <c r="AD271" s="31"/>
      <c r="AE271" s="31"/>
      <c r="AR271" s="155" t="s">
        <v>208</v>
      </c>
      <c r="AT271" s="155" t="s">
        <v>196</v>
      </c>
      <c r="AU271" s="155" t="s">
        <v>96</v>
      </c>
      <c r="AY271" s="15" t="s">
        <v>195</v>
      </c>
      <c r="BE271" s="156">
        <f>IF(N271="základní",J271,0)</f>
        <v>0</v>
      </c>
      <c r="BF271" s="156">
        <f>IF(N271="snížená",J271,0)</f>
        <v>0</v>
      </c>
      <c r="BG271" s="156">
        <f>IF(N271="zákl. přenesená",J271,0)</f>
        <v>0</v>
      </c>
      <c r="BH271" s="156">
        <f>IF(N271="sníž. přenesená",J271,0)</f>
        <v>0</v>
      </c>
      <c r="BI271" s="156">
        <f>IF(N271="nulová",J271,0)</f>
        <v>0</v>
      </c>
      <c r="BJ271" s="15" t="s">
        <v>93</v>
      </c>
      <c r="BK271" s="156">
        <f>ROUND(I271*H271,2)</f>
        <v>0</v>
      </c>
      <c r="BL271" s="15" t="s">
        <v>208</v>
      </c>
      <c r="BM271" s="155" t="s">
        <v>554</v>
      </c>
    </row>
    <row r="272" spans="1:47" s="2" customFormat="1" ht="29.25">
      <c r="A272" s="31"/>
      <c r="B272" s="32"/>
      <c r="C272" s="184"/>
      <c r="D272" s="201" t="s">
        <v>202</v>
      </c>
      <c r="E272" s="184"/>
      <c r="F272" s="202" t="s">
        <v>555</v>
      </c>
      <c r="G272" s="184"/>
      <c r="H272" s="184"/>
      <c r="I272" s="157"/>
      <c r="J272" s="184"/>
      <c r="K272" s="31"/>
      <c r="L272" s="32"/>
      <c r="M272" s="158"/>
      <c r="N272" s="159"/>
      <c r="O272" s="57"/>
      <c r="P272" s="57"/>
      <c r="Q272" s="57"/>
      <c r="R272" s="57"/>
      <c r="S272" s="57"/>
      <c r="T272" s="58"/>
      <c r="U272" s="31"/>
      <c r="V272" s="31"/>
      <c r="W272" s="31"/>
      <c r="X272" s="31"/>
      <c r="Y272" s="31"/>
      <c r="Z272" s="31"/>
      <c r="AA272" s="31"/>
      <c r="AB272" s="31"/>
      <c r="AC272" s="31"/>
      <c r="AD272" s="31"/>
      <c r="AE272" s="31"/>
      <c r="AT272" s="15" t="s">
        <v>202</v>
      </c>
      <c r="AU272" s="15" t="s">
        <v>96</v>
      </c>
    </row>
    <row r="273" spans="2:51" s="13" customFormat="1" ht="12">
      <c r="B273" s="160"/>
      <c r="C273" s="186"/>
      <c r="D273" s="201" t="s">
        <v>257</v>
      </c>
      <c r="E273" s="203" t="s">
        <v>1</v>
      </c>
      <c r="F273" s="204" t="s">
        <v>7</v>
      </c>
      <c r="G273" s="186"/>
      <c r="H273" s="205">
        <v>21</v>
      </c>
      <c r="I273" s="162"/>
      <c r="J273" s="186"/>
      <c r="L273" s="160"/>
      <c r="M273" s="163"/>
      <c r="N273" s="164"/>
      <c r="O273" s="164"/>
      <c r="P273" s="164"/>
      <c r="Q273" s="164"/>
      <c r="R273" s="164"/>
      <c r="S273" s="164"/>
      <c r="T273" s="165"/>
      <c r="AT273" s="161" t="s">
        <v>257</v>
      </c>
      <c r="AU273" s="161" t="s">
        <v>96</v>
      </c>
      <c r="AV273" s="13" t="s">
        <v>96</v>
      </c>
      <c r="AW273" s="13" t="s">
        <v>40</v>
      </c>
      <c r="AX273" s="13" t="s">
        <v>93</v>
      </c>
      <c r="AY273" s="161" t="s">
        <v>195</v>
      </c>
    </row>
    <row r="274" spans="1:65" s="2" customFormat="1" ht="24.2" customHeight="1">
      <c r="A274" s="31"/>
      <c r="B274" s="148"/>
      <c r="C274" s="196" t="s">
        <v>541</v>
      </c>
      <c r="D274" s="196" t="s">
        <v>196</v>
      </c>
      <c r="E274" s="197" t="s">
        <v>557</v>
      </c>
      <c r="F274" s="198" t="s">
        <v>558</v>
      </c>
      <c r="G274" s="199" t="s">
        <v>482</v>
      </c>
      <c r="H274" s="200">
        <v>2</v>
      </c>
      <c r="I274" s="149"/>
      <c r="J274" s="183">
        <f>ROUND(I274*H274,2)</f>
        <v>0</v>
      </c>
      <c r="K274" s="150"/>
      <c r="L274" s="32"/>
      <c r="M274" s="151" t="s">
        <v>1</v>
      </c>
      <c r="N274" s="152" t="s">
        <v>50</v>
      </c>
      <c r="O274" s="57"/>
      <c r="P274" s="153">
        <f>O274*H274</f>
        <v>0</v>
      </c>
      <c r="Q274" s="153">
        <v>0.0001</v>
      </c>
      <c r="R274" s="153">
        <f>Q274*H274</f>
        <v>0.0002</v>
      </c>
      <c r="S274" s="153">
        <v>0</v>
      </c>
      <c r="T274" s="154">
        <f>S274*H274</f>
        <v>0</v>
      </c>
      <c r="U274" s="31"/>
      <c r="V274" s="31"/>
      <c r="W274" s="31"/>
      <c r="X274" s="31"/>
      <c r="Y274" s="31"/>
      <c r="Z274" s="31"/>
      <c r="AA274" s="31"/>
      <c r="AB274" s="31"/>
      <c r="AC274" s="31"/>
      <c r="AD274" s="31"/>
      <c r="AE274" s="31"/>
      <c r="AR274" s="155" t="s">
        <v>208</v>
      </c>
      <c r="AT274" s="155" t="s">
        <v>196</v>
      </c>
      <c r="AU274" s="155" t="s">
        <v>96</v>
      </c>
      <c r="AY274" s="15" t="s">
        <v>195</v>
      </c>
      <c r="BE274" s="156">
        <f>IF(N274="základní",J274,0)</f>
        <v>0</v>
      </c>
      <c r="BF274" s="156">
        <f>IF(N274="snížená",J274,0)</f>
        <v>0</v>
      </c>
      <c r="BG274" s="156">
        <f>IF(N274="zákl. přenesená",J274,0)</f>
        <v>0</v>
      </c>
      <c r="BH274" s="156">
        <f>IF(N274="sníž. přenesená",J274,0)</f>
        <v>0</v>
      </c>
      <c r="BI274" s="156">
        <f>IF(N274="nulová",J274,0)</f>
        <v>0</v>
      </c>
      <c r="BJ274" s="15" t="s">
        <v>93</v>
      </c>
      <c r="BK274" s="156">
        <f>ROUND(I274*H274,2)</f>
        <v>0</v>
      </c>
      <c r="BL274" s="15" t="s">
        <v>208</v>
      </c>
      <c r="BM274" s="155" t="s">
        <v>559</v>
      </c>
    </row>
    <row r="275" spans="1:47" s="2" customFormat="1" ht="19.5">
      <c r="A275" s="31"/>
      <c r="B275" s="32"/>
      <c r="C275" s="184"/>
      <c r="D275" s="201" t="s">
        <v>202</v>
      </c>
      <c r="E275" s="184"/>
      <c r="F275" s="202" t="s">
        <v>560</v>
      </c>
      <c r="G275" s="184"/>
      <c r="H275" s="184"/>
      <c r="I275" s="157"/>
      <c r="J275" s="184"/>
      <c r="K275" s="31"/>
      <c r="L275" s="32"/>
      <c r="M275" s="158"/>
      <c r="N275" s="159"/>
      <c r="O275" s="57"/>
      <c r="P275" s="57"/>
      <c r="Q275" s="57"/>
      <c r="R275" s="57"/>
      <c r="S275" s="57"/>
      <c r="T275" s="58"/>
      <c r="U275" s="31"/>
      <c r="V275" s="31"/>
      <c r="W275" s="31"/>
      <c r="X275" s="31"/>
      <c r="Y275" s="31"/>
      <c r="Z275" s="31"/>
      <c r="AA275" s="31"/>
      <c r="AB275" s="31"/>
      <c r="AC275" s="31"/>
      <c r="AD275" s="31"/>
      <c r="AE275" s="31"/>
      <c r="AT275" s="15" t="s">
        <v>202</v>
      </c>
      <c r="AU275" s="15" t="s">
        <v>96</v>
      </c>
    </row>
    <row r="276" spans="2:51" s="13" customFormat="1" ht="12">
      <c r="B276" s="160"/>
      <c r="C276" s="186"/>
      <c r="D276" s="201" t="s">
        <v>257</v>
      </c>
      <c r="E276" s="203" t="s">
        <v>1</v>
      </c>
      <c r="F276" s="204" t="s">
        <v>96</v>
      </c>
      <c r="G276" s="186"/>
      <c r="H276" s="205">
        <v>2</v>
      </c>
      <c r="I276" s="162"/>
      <c r="J276" s="186"/>
      <c r="L276" s="160"/>
      <c r="M276" s="163"/>
      <c r="N276" s="164"/>
      <c r="O276" s="164"/>
      <c r="P276" s="164"/>
      <c r="Q276" s="164"/>
      <c r="R276" s="164"/>
      <c r="S276" s="164"/>
      <c r="T276" s="165"/>
      <c r="AT276" s="161" t="s">
        <v>257</v>
      </c>
      <c r="AU276" s="161" t="s">
        <v>96</v>
      </c>
      <c r="AV276" s="13" t="s">
        <v>96</v>
      </c>
      <c r="AW276" s="13" t="s">
        <v>40</v>
      </c>
      <c r="AX276" s="13" t="s">
        <v>93</v>
      </c>
      <c r="AY276" s="161" t="s">
        <v>195</v>
      </c>
    </row>
    <row r="277" spans="1:65" s="2" customFormat="1" ht="62.65" customHeight="1">
      <c r="A277" s="31"/>
      <c r="B277" s="148"/>
      <c r="C277" s="206" t="s">
        <v>546</v>
      </c>
      <c r="D277" s="206" t="s">
        <v>327</v>
      </c>
      <c r="E277" s="207" t="s">
        <v>562</v>
      </c>
      <c r="F277" s="208" t="s">
        <v>563</v>
      </c>
      <c r="G277" s="209" t="s">
        <v>482</v>
      </c>
      <c r="H277" s="210">
        <v>3</v>
      </c>
      <c r="I277" s="170"/>
      <c r="J277" s="187">
        <f>ROUND(I277*H277,2)</f>
        <v>0</v>
      </c>
      <c r="K277" s="171"/>
      <c r="L277" s="172"/>
      <c r="M277" s="173" t="s">
        <v>1</v>
      </c>
      <c r="N277" s="174" t="s">
        <v>50</v>
      </c>
      <c r="O277" s="57"/>
      <c r="P277" s="153">
        <f>O277*H277</f>
        <v>0</v>
      </c>
      <c r="Q277" s="153">
        <v>0.01424</v>
      </c>
      <c r="R277" s="153">
        <f>Q277*H277</f>
        <v>0.042719999999999994</v>
      </c>
      <c r="S277" s="153">
        <v>0</v>
      </c>
      <c r="T277" s="154">
        <f>S277*H277</f>
        <v>0</v>
      </c>
      <c r="U277" s="31"/>
      <c r="V277" s="31"/>
      <c r="W277" s="31"/>
      <c r="X277" s="31"/>
      <c r="Y277" s="31"/>
      <c r="Z277" s="31"/>
      <c r="AA277" s="31"/>
      <c r="AB277" s="31"/>
      <c r="AC277" s="31"/>
      <c r="AD277" s="31"/>
      <c r="AE277" s="31"/>
      <c r="AR277" s="155" t="s">
        <v>224</v>
      </c>
      <c r="AT277" s="155" t="s">
        <v>327</v>
      </c>
      <c r="AU277" s="155" t="s">
        <v>96</v>
      </c>
      <c r="AY277" s="15" t="s">
        <v>195</v>
      </c>
      <c r="BE277" s="156">
        <f>IF(N277="základní",J277,0)</f>
        <v>0</v>
      </c>
      <c r="BF277" s="156">
        <f>IF(N277="snížená",J277,0)</f>
        <v>0</v>
      </c>
      <c r="BG277" s="156">
        <f>IF(N277="zákl. přenesená",J277,0)</f>
        <v>0</v>
      </c>
      <c r="BH277" s="156">
        <f>IF(N277="sníž. přenesená",J277,0)</f>
        <v>0</v>
      </c>
      <c r="BI277" s="156">
        <f>IF(N277="nulová",J277,0)</f>
        <v>0</v>
      </c>
      <c r="BJ277" s="15" t="s">
        <v>93</v>
      </c>
      <c r="BK277" s="156">
        <f>ROUND(I277*H277,2)</f>
        <v>0</v>
      </c>
      <c r="BL277" s="15" t="s">
        <v>208</v>
      </c>
      <c r="BM277" s="155" t="s">
        <v>1063</v>
      </c>
    </row>
    <row r="278" spans="1:47" s="2" customFormat="1" ht="39">
      <c r="A278" s="31"/>
      <c r="B278" s="32"/>
      <c r="C278" s="184"/>
      <c r="D278" s="201" t="s">
        <v>202</v>
      </c>
      <c r="E278" s="184"/>
      <c r="F278" s="202" t="s">
        <v>563</v>
      </c>
      <c r="G278" s="184"/>
      <c r="H278" s="184"/>
      <c r="I278" s="157"/>
      <c r="J278" s="184"/>
      <c r="K278" s="31"/>
      <c r="L278" s="32"/>
      <c r="M278" s="158"/>
      <c r="N278" s="159"/>
      <c r="O278" s="57"/>
      <c r="P278" s="57"/>
      <c r="Q278" s="57"/>
      <c r="R278" s="57"/>
      <c r="S278" s="57"/>
      <c r="T278" s="58"/>
      <c r="U278" s="31"/>
      <c r="V278" s="31"/>
      <c r="W278" s="31"/>
      <c r="X278" s="31"/>
      <c r="Y278" s="31"/>
      <c r="Z278" s="31"/>
      <c r="AA278" s="31"/>
      <c r="AB278" s="31"/>
      <c r="AC278" s="31"/>
      <c r="AD278" s="31"/>
      <c r="AE278" s="31"/>
      <c r="AT278" s="15" t="s">
        <v>202</v>
      </c>
      <c r="AU278" s="15" t="s">
        <v>96</v>
      </c>
    </row>
    <row r="279" spans="2:51" s="13" customFormat="1" ht="12">
      <c r="B279" s="160"/>
      <c r="C279" s="186"/>
      <c r="D279" s="201" t="s">
        <v>257</v>
      </c>
      <c r="E279" s="203" t="s">
        <v>1</v>
      </c>
      <c r="F279" s="204" t="s">
        <v>150</v>
      </c>
      <c r="G279" s="186"/>
      <c r="H279" s="205">
        <v>3</v>
      </c>
      <c r="I279" s="162"/>
      <c r="J279" s="186"/>
      <c r="L279" s="160"/>
      <c r="M279" s="163"/>
      <c r="N279" s="164"/>
      <c r="O279" s="164"/>
      <c r="P279" s="164"/>
      <c r="Q279" s="164"/>
      <c r="R279" s="164"/>
      <c r="S279" s="164"/>
      <c r="T279" s="165"/>
      <c r="AT279" s="161" t="s">
        <v>257</v>
      </c>
      <c r="AU279" s="161" t="s">
        <v>96</v>
      </c>
      <c r="AV279" s="13" t="s">
        <v>96</v>
      </c>
      <c r="AW279" s="13" t="s">
        <v>40</v>
      </c>
      <c r="AX279" s="13" t="s">
        <v>93</v>
      </c>
      <c r="AY279" s="161" t="s">
        <v>195</v>
      </c>
    </row>
    <row r="280" spans="1:65" s="2" customFormat="1" ht="62.65" customHeight="1">
      <c r="A280" s="31"/>
      <c r="B280" s="148"/>
      <c r="C280" s="206" t="s">
        <v>551</v>
      </c>
      <c r="D280" s="206" t="s">
        <v>327</v>
      </c>
      <c r="E280" s="207" t="s">
        <v>566</v>
      </c>
      <c r="F280" s="208" t="s">
        <v>567</v>
      </c>
      <c r="G280" s="209" t="s">
        <v>482</v>
      </c>
      <c r="H280" s="210">
        <v>3</v>
      </c>
      <c r="I280" s="170"/>
      <c r="J280" s="187">
        <f>ROUND(I280*H280,2)</f>
        <v>0</v>
      </c>
      <c r="K280" s="171"/>
      <c r="L280" s="172"/>
      <c r="M280" s="173" t="s">
        <v>1</v>
      </c>
      <c r="N280" s="174" t="s">
        <v>50</v>
      </c>
      <c r="O280" s="57"/>
      <c r="P280" s="153">
        <f>O280*H280</f>
        <v>0</v>
      </c>
      <c r="Q280" s="153">
        <v>0.07725</v>
      </c>
      <c r="R280" s="153">
        <f>Q280*H280</f>
        <v>0.23175</v>
      </c>
      <c r="S280" s="153">
        <v>0</v>
      </c>
      <c r="T280" s="154">
        <f>S280*H280</f>
        <v>0</v>
      </c>
      <c r="U280" s="31"/>
      <c r="V280" s="31"/>
      <c r="W280" s="31"/>
      <c r="X280" s="31"/>
      <c r="Y280" s="31"/>
      <c r="Z280" s="31"/>
      <c r="AA280" s="31"/>
      <c r="AB280" s="31"/>
      <c r="AC280" s="31"/>
      <c r="AD280" s="31"/>
      <c r="AE280" s="31"/>
      <c r="AR280" s="155" t="s">
        <v>224</v>
      </c>
      <c r="AT280" s="155" t="s">
        <v>327</v>
      </c>
      <c r="AU280" s="155" t="s">
        <v>96</v>
      </c>
      <c r="AY280" s="15" t="s">
        <v>195</v>
      </c>
      <c r="BE280" s="156">
        <f>IF(N280="základní",J280,0)</f>
        <v>0</v>
      </c>
      <c r="BF280" s="156">
        <f>IF(N280="snížená",J280,0)</f>
        <v>0</v>
      </c>
      <c r="BG280" s="156">
        <f>IF(N280="zákl. přenesená",J280,0)</f>
        <v>0</v>
      </c>
      <c r="BH280" s="156">
        <f>IF(N280="sníž. přenesená",J280,0)</f>
        <v>0</v>
      </c>
      <c r="BI280" s="156">
        <f>IF(N280="nulová",J280,0)</f>
        <v>0</v>
      </c>
      <c r="BJ280" s="15" t="s">
        <v>93</v>
      </c>
      <c r="BK280" s="156">
        <f>ROUND(I280*H280,2)</f>
        <v>0</v>
      </c>
      <c r="BL280" s="15" t="s">
        <v>208</v>
      </c>
      <c r="BM280" s="155" t="s">
        <v>1064</v>
      </c>
    </row>
    <row r="281" spans="1:47" s="2" customFormat="1" ht="39">
      <c r="A281" s="31"/>
      <c r="B281" s="32"/>
      <c r="C281" s="184"/>
      <c r="D281" s="201" t="s">
        <v>202</v>
      </c>
      <c r="E281" s="184"/>
      <c r="F281" s="202" t="s">
        <v>569</v>
      </c>
      <c r="G281" s="184"/>
      <c r="H281" s="184"/>
      <c r="I281" s="157"/>
      <c r="J281" s="184"/>
      <c r="K281" s="31"/>
      <c r="L281" s="32"/>
      <c r="M281" s="158"/>
      <c r="N281" s="159"/>
      <c r="O281" s="57"/>
      <c r="P281" s="57"/>
      <c r="Q281" s="57"/>
      <c r="R281" s="57"/>
      <c r="S281" s="57"/>
      <c r="T281" s="58"/>
      <c r="U281" s="31"/>
      <c r="V281" s="31"/>
      <c r="W281" s="31"/>
      <c r="X281" s="31"/>
      <c r="Y281" s="31"/>
      <c r="Z281" s="31"/>
      <c r="AA281" s="31"/>
      <c r="AB281" s="31"/>
      <c r="AC281" s="31"/>
      <c r="AD281" s="31"/>
      <c r="AE281" s="31"/>
      <c r="AT281" s="15" t="s">
        <v>202</v>
      </c>
      <c r="AU281" s="15" t="s">
        <v>96</v>
      </c>
    </row>
    <row r="282" spans="2:51" s="13" customFormat="1" ht="12">
      <c r="B282" s="160"/>
      <c r="C282" s="186"/>
      <c r="D282" s="201" t="s">
        <v>257</v>
      </c>
      <c r="E282" s="203" t="s">
        <v>1</v>
      </c>
      <c r="F282" s="204" t="s">
        <v>150</v>
      </c>
      <c r="G282" s="186"/>
      <c r="H282" s="205">
        <v>3</v>
      </c>
      <c r="I282" s="162"/>
      <c r="J282" s="186"/>
      <c r="L282" s="160"/>
      <c r="M282" s="163"/>
      <c r="N282" s="164"/>
      <c r="O282" s="164"/>
      <c r="P282" s="164"/>
      <c r="Q282" s="164"/>
      <c r="R282" s="164"/>
      <c r="S282" s="164"/>
      <c r="T282" s="165"/>
      <c r="AT282" s="161" t="s">
        <v>257</v>
      </c>
      <c r="AU282" s="161" t="s">
        <v>96</v>
      </c>
      <c r="AV282" s="13" t="s">
        <v>96</v>
      </c>
      <c r="AW282" s="13" t="s">
        <v>40</v>
      </c>
      <c r="AX282" s="13" t="s">
        <v>93</v>
      </c>
      <c r="AY282" s="161" t="s">
        <v>195</v>
      </c>
    </row>
    <row r="283" spans="1:65" s="2" customFormat="1" ht="16.5" customHeight="1">
      <c r="A283" s="31"/>
      <c r="B283" s="148"/>
      <c r="C283" s="206" t="s">
        <v>556</v>
      </c>
      <c r="D283" s="206" t="s">
        <v>327</v>
      </c>
      <c r="E283" s="207" t="s">
        <v>574</v>
      </c>
      <c r="F283" s="208" t="s">
        <v>575</v>
      </c>
      <c r="G283" s="209" t="s">
        <v>482</v>
      </c>
      <c r="H283" s="210">
        <v>2</v>
      </c>
      <c r="I283" s="170"/>
      <c r="J283" s="187">
        <f>ROUND(I283*H283,2)</f>
        <v>0</v>
      </c>
      <c r="K283" s="171"/>
      <c r="L283" s="172"/>
      <c r="M283" s="173" t="s">
        <v>1</v>
      </c>
      <c r="N283" s="174" t="s">
        <v>50</v>
      </c>
      <c r="O283" s="57"/>
      <c r="P283" s="153">
        <f>O283*H283</f>
        <v>0</v>
      </c>
      <c r="Q283" s="153">
        <v>0.0007</v>
      </c>
      <c r="R283" s="153">
        <f>Q283*H283</f>
        <v>0.0014</v>
      </c>
      <c r="S283" s="153">
        <v>0</v>
      </c>
      <c r="T283" s="154">
        <f>S283*H283</f>
        <v>0</v>
      </c>
      <c r="U283" s="31"/>
      <c r="V283" s="31"/>
      <c r="W283" s="31"/>
      <c r="X283" s="31"/>
      <c r="Y283" s="31"/>
      <c r="Z283" s="31"/>
      <c r="AA283" s="31"/>
      <c r="AB283" s="31"/>
      <c r="AC283" s="31"/>
      <c r="AD283" s="31"/>
      <c r="AE283" s="31"/>
      <c r="AR283" s="155" t="s">
        <v>224</v>
      </c>
      <c r="AT283" s="155" t="s">
        <v>327</v>
      </c>
      <c r="AU283" s="155" t="s">
        <v>96</v>
      </c>
      <c r="AY283" s="15" t="s">
        <v>195</v>
      </c>
      <c r="BE283" s="156">
        <f>IF(N283="základní",J283,0)</f>
        <v>0</v>
      </c>
      <c r="BF283" s="156">
        <f>IF(N283="snížená",J283,0)</f>
        <v>0</v>
      </c>
      <c r="BG283" s="156">
        <f>IF(N283="zákl. přenesená",J283,0)</f>
        <v>0</v>
      </c>
      <c r="BH283" s="156">
        <f>IF(N283="sníž. přenesená",J283,0)</f>
        <v>0</v>
      </c>
      <c r="BI283" s="156">
        <f>IF(N283="nulová",J283,0)</f>
        <v>0</v>
      </c>
      <c r="BJ283" s="15" t="s">
        <v>93</v>
      </c>
      <c r="BK283" s="156">
        <f>ROUND(I283*H283,2)</f>
        <v>0</v>
      </c>
      <c r="BL283" s="15" t="s">
        <v>208</v>
      </c>
      <c r="BM283" s="155" t="s">
        <v>576</v>
      </c>
    </row>
    <row r="284" spans="1:47" s="2" customFormat="1" ht="12">
      <c r="A284" s="31"/>
      <c r="B284" s="32"/>
      <c r="C284" s="184"/>
      <c r="D284" s="201" t="s">
        <v>202</v>
      </c>
      <c r="E284" s="184"/>
      <c r="F284" s="202" t="s">
        <v>575</v>
      </c>
      <c r="G284" s="184"/>
      <c r="H284" s="184"/>
      <c r="I284" s="157"/>
      <c r="J284" s="184"/>
      <c r="K284" s="31"/>
      <c r="L284" s="32"/>
      <c r="M284" s="158"/>
      <c r="N284" s="159"/>
      <c r="O284" s="57"/>
      <c r="P284" s="57"/>
      <c r="Q284" s="57"/>
      <c r="R284" s="57"/>
      <c r="S284" s="57"/>
      <c r="T284" s="58"/>
      <c r="U284" s="31"/>
      <c r="V284" s="31"/>
      <c r="W284" s="31"/>
      <c r="X284" s="31"/>
      <c r="Y284" s="31"/>
      <c r="Z284" s="31"/>
      <c r="AA284" s="31"/>
      <c r="AB284" s="31"/>
      <c r="AC284" s="31"/>
      <c r="AD284" s="31"/>
      <c r="AE284" s="31"/>
      <c r="AT284" s="15" t="s">
        <v>202</v>
      </c>
      <c r="AU284" s="15" t="s">
        <v>96</v>
      </c>
    </row>
    <row r="285" spans="1:65" s="2" customFormat="1" ht="33" customHeight="1">
      <c r="A285" s="31"/>
      <c r="B285" s="148"/>
      <c r="C285" s="196" t="s">
        <v>561</v>
      </c>
      <c r="D285" s="196" t="s">
        <v>196</v>
      </c>
      <c r="E285" s="197" t="s">
        <v>578</v>
      </c>
      <c r="F285" s="198" t="s">
        <v>579</v>
      </c>
      <c r="G285" s="199" t="s">
        <v>482</v>
      </c>
      <c r="H285" s="200">
        <v>2</v>
      </c>
      <c r="I285" s="149"/>
      <c r="J285" s="183">
        <f>ROUND(I285*H285,2)</f>
        <v>0</v>
      </c>
      <c r="K285" s="150"/>
      <c r="L285" s="32"/>
      <c r="M285" s="151" t="s">
        <v>1</v>
      </c>
      <c r="N285" s="152" t="s">
        <v>50</v>
      </c>
      <c r="O285" s="57"/>
      <c r="P285" s="153">
        <f>O285*H285</f>
        <v>0</v>
      </c>
      <c r="Q285" s="153">
        <v>2E-05</v>
      </c>
      <c r="R285" s="153">
        <f>Q285*H285</f>
        <v>4E-05</v>
      </c>
      <c r="S285" s="153">
        <v>0</v>
      </c>
      <c r="T285" s="154">
        <f>S285*H285</f>
        <v>0</v>
      </c>
      <c r="U285" s="31"/>
      <c r="V285" s="31"/>
      <c r="W285" s="31"/>
      <c r="X285" s="31"/>
      <c r="Y285" s="31"/>
      <c r="Z285" s="31"/>
      <c r="AA285" s="31"/>
      <c r="AB285" s="31"/>
      <c r="AC285" s="31"/>
      <c r="AD285" s="31"/>
      <c r="AE285" s="31"/>
      <c r="AR285" s="155" t="s">
        <v>208</v>
      </c>
      <c r="AT285" s="155" t="s">
        <v>196</v>
      </c>
      <c r="AU285" s="155" t="s">
        <v>96</v>
      </c>
      <c r="AY285" s="15" t="s">
        <v>195</v>
      </c>
      <c r="BE285" s="156">
        <f>IF(N285="základní",J285,0)</f>
        <v>0</v>
      </c>
      <c r="BF285" s="156">
        <f>IF(N285="snížená",J285,0)</f>
        <v>0</v>
      </c>
      <c r="BG285" s="156">
        <f>IF(N285="zákl. přenesená",J285,0)</f>
        <v>0</v>
      </c>
      <c r="BH285" s="156">
        <f>IF(N285="sníž. přenesená",J285,0)</f>
        <v>0</v>
      </c>
      <c r="BI285" s="156">
        <f>IF(N285="nulová",J285,0)</f>
        <v>0</v>
      </c>
      <c r="BJ285" s="15" t="s">
        <v>93</v>
      </c>
      <c r="BK285" s="156">
        <f>ROUND(I285*H285,2)</f>
        <v>0</v>
      </c>
      <c r="BL285" s="15" t="s">
        <v>208</v>
      </c>
      <c r="BM285" s="155" t="s">
        <v>580</v>
      </c>
    </row>
    <row r="286" spans="1:47" s="2" customFormat="1" ht="19.5">
      <c r="A286" s="31"/>
      <c r="B286" s="32"/>
      <c r="C286" s="184"/>
      <c r="D286" s="201" t="s">
        <v>202</v>
      </c>
      <c r="E286" s="184"/>
      <c r="F286" s="202" t="s">
        <v>581</v>
      </c>
      <c r="G286" s="184"/>
      <c r="H286" s="184"/>
      <c r="I286" s="157"/>
      <c r="J286" s="184"/>
      <c r="K286" s="31"/>
      <c r="L286" s="32"/>
      <c r="M286" s="158"/>
      <c r="N286" s="159"/>
      <c r="O286" s="57"/>
      <c r="P286" s="57"/>
      <c r="Q286" s="57"/>
      <c r="R286" s="57"/>
      <c r="S286" s="57"/>
      <c r="T286" s="58"/>
      <c r="U286" s="31"/>
      <c r="V286" s="31"/>
      <c r="W286" s="31"/>
      <c r="X286" s="31"/>
      <c r="Y286" s="31"/>
      <c r="Z286" s="31"/>
      <c r="AA286" s="31"/>
      <c r="AB286" s="31"/>
      <c r="AC286" s="31"/>
      <c r="AD286" s="31"/>
      <c r="AE286" s="31"/>
      <c r="AT286" s="15" t="s">
        <v>202</v>
      </c>
      <c r="AU286" s="15" t="s">
        <v>96</v>
      </c>
    </row>
    <row r="287" spans="2:51" s="13" customFormat="1" ht="12">
      <c r="B287" s="160"/>
      <c r="C287" s="186"/>
      <c r="D287" s="201" t="s">
        <v>257</v>
      </c>
      <c r="E287" s="203" t="s">
        <v>1</v>
      </c>
      <c r="F287" s="204" t="s">
        <v>96</v>
      </c>
      <c r="G287" s="186"/>
      <c r="H287" s="205">
        <v>2</v>
      </c>
      <c r="I287" s="162"/>
      <c r="J287" s="186"/>
      <c r="L287" s="160"/>
      <c r="M287" s="163"/>
      <c r="N287" s="164"/>
      <c r="O287" s="164"/>
      <c r="P287" s="164"/>
      <c r="Q287" s="164"/>
      <c r="R287" s="164"/>
      <c r="S287" s="164"/>
      <c r="T287" s="165"/>
      <c r="AT287" s="161" t="s">
        <v>257</v>
      </c>
      <c r="AU287" s="161" t="s">
        <v>96</v>
      </c>
      <c r="AV287" s="13" t="s">
        <v>96</v>
      </c>
      <c r="AW287" s="13" t="s">
        <v>40</v>
      </c>
      <c r="AX287" s="13" t="s">
        <v>93</v>
      </c>
      <c r="AY287" s="161" t="s">
        <v>195</v>
      </c>
    </row>
    <row r="288" spans="1:65" s="2" customFormat="1" ht="16.5" customHeight="1">
      <c r="A288" s="31"/>
      <c r="B288" s="148"/>
      <c r="C288" s="206" t="s">
        <v>565</v>
      </c>
      <c r="D288" s="206" t="s">
        <v>327</v>
      </c>
      <c r="E288" s="207" t="s">
        <v>583</v>
      </c>
      <c r="F288" s="208" t="s">
        <v>584</v>
      </c>
      <c r="G288" s="209" t="s">
        <v>482</v>
      </c>
      <c r="H288" s="210">
        <v>2</v>
      </c>
      <c r="I288" s="170"/>
      <c r="J288" s="187">
        <f>ROUND(I288*H288,2)</f>
        <v>0</v>
      </c>
      <c r="K288" s="171"/>
      <c r="L288" s="172"/>
      <c r="M288" s="173" t="s">
        <v>1</v>
      </c>
      <c r="N288" s="174" t="s">
        <v>50</v>
      </c>
      <c r="O288" s="57"/>
      <c r="P288" s="153">
        <f>O288*H288</f>
        <v>0</v>
      </c>
      <c r="Q288" s="153">
        <v>0.0071</v>
      </c>
      <c r="R288" s="153">
        <f>Q288*H288</f>
        <v>0.0142</v>
      </c>
      <c r="S288" s="153">
        <v>0</v>
      </c>
      <c r="T288" s="154">
        <f>S288*H288</f>
        <v>0</v>
      </c>
      <c r="U288" s="31"/>
      <c r="V288" s="31"/>
      <c r="W288" s="31"/>
      <c r="X288" s="31"/>
      <c r="Y288" s="31"/>
      <c r="Z288" s="31"/>
      <c r="AA288" s="31"/>
      <c r="AB288" s="31"/>
      <c r="AC288" s="31"/>
      <c r="AD288" s="31"/>
      <c r="AE288" s="31"/>
      <c r="AR288" s="155" t="s">
        <v>224</v>
      </c>
      <c r="AT288" s="155" t="s">
        <v>327</v>
      </c>
      <c r="AU288" s="155" t="s">
        <v>96</v>
      </c>
      <c r="AY288" s="15" t="s">
        <v>195</v>
      </c>
      <c r="BE288" s="156">
        <f>IF(N288="základní",J288,0)</f>
        <v>0</v>
      </c>
      <c r="BF288" s="156">
        <f>IF(N288="snížená",J288,0)</f>
        <v>0</v>
      </c>
      <c r="BG288" s="156">
        <f>IF(N288="zákl. přenesená",J288,0)</f>
        <v>0</v>
      </c>
      <c r="BH288" s="156">
        <f>IF(N288="sníž. přenesená",J288,0)</f>
        <v>0</v>
      </c>
      <c r="BI288" s="156">
        <f>IF(N288="nulová",J288,0)</f>
        <v>0</v>
      </c>
      <c r="BJ288" s="15" t="s">
        <v>93</v>
      </c>
      <c r="BK288" s="156">
        <f>ROUND(I288*H288,2)</f>
        <v>0</v>
      </c>
      <c r="BL288" s="15" t="s">
        <v>208</v>
      </c>
      <c r="BM288" s="155" t="s">
        <v>585</v>
      </c>
    </row>
    <row r="289" spans="1:47" s="2" customFormat="1" ht="12">
      <c r="A289" s="31"/>
      <c r="B289" s="32"/>
      <c r="C289" s="184"/>
      <c r="D289" s="201" t="s">
        <v>202</v>
      </c>
      <c r="E289" s="184"/>
      <c r="F289" s="202" t="s">
        <v>584</v>
      </c>
      <c r="G289" s="184"/>
      <c r="H289" s="184"/>
      <c r="I289" s="157"/>
      <c r="J289" s="184"/>
      <c r="K289" s="31"/>
      <c r="L289" s="32"/>
      <c r="M289" s="158"/>
      <c r="N289" s="159"/>
      <c r="O289" s="57"/>
      <c r="P289" s="57"/>
      <c r="Q289" s="57"/>
      <c r="R289" s="57"/>
      <c r="S289" s="57"/>
      <c r="T289" s="58"/>
      <c r="U289" s="31"/>
      <c r="V289" s="31"/>
      <c r="W289" s="31"/>
      <c r="X289" s="31"/>
      <c r="Y289" s="31"/>
      <c r="Z289" s="31"/>
      <c r="AA289" s="31"/>
      <c r="AB289" s="31"/>
      <c r="AC289" s="31"/>
      <c r="AD289" s="31"/>
      <c r="AE289" s="31"/>
      <c r="AT289" s="15" t="s">
        <v>202</v>
      </c>
      <c r="AU289" s="15" t="s">
        <v>96</v>
      </c>
    </row>
    <row r="290" spans="2:51" s="13" customFormat="1" ht="12">
      <c r="B290" s="160"/>
      <c r="C290" s="186"/>
      <c r="D290" s="201" t="s">
        <v>257</v>
      </c>
      <c r="E290" s="203" t="s">
        <v>1</v>
      </c>
      <c r="F290" s="204" t="s">
        <v>96</v>
      </c>
      <c r="G290" s="186"/>
      <c r="H290" s="205">
        <v>2</v>
      </c>
      <c r="I290" s="162"/>
      <c r="J290" s="186"/>
      <c r="L290" s="160"/>
      <c r="M290" s="163"/>
      <c r="N290" s="164"/>
      <c r="O290" s="164"/>
      <c r="P290" s="164"/>
      <c r="Q290" s="164"/>
      <c r="R290" s="164"/>
      <c r="S290" s="164"/>
      <c r="T290" s="165"/>
      <c r="AT290" s="161" t="s">
        <v>257</v>
      </c>
      <c r="AU290" s="161" t="s">
        <v>96</v>
      </c>
      <c r="AV290" s="13" t="s">
        <v>96</v>
      </c>
      <c r="AW290" s="13" t="s">
        <v>40</v>
      </c>
      <c r="AX290" s="13" t="s">
        <v>93</v>
      </c>
      <c r="AY290" s="161" t="s">
        <v>195</v>
      </c>
    </row>
    <row r="291" spans="1:65" s="2" customFormat="1" ht="16.5" customHeight="1">
      <c r="A291" s="31"/>
      <c r="B291" s="148"/>
      <c r="C291" s="206" t="s">
        <v>570</v>
      </c>
      <c r="D291" s="206" t="s">
        <v>327</v>
      </c>
      <c r="E291" s="207" t="s">
        <v>964</v>
      </c>
      <c r="F291" s="208" t="s">
        <v>965</v>
      </c>
      <c r="G291" s="209" t="s">
        <v>482</v>
      </c>
      <c r="H291" s="210">
        <v>1</v>
      </c>
      <c r="I291" s="170"/>
      <c r="J291" s="187">
        <f>ROUND(I291*H291,2)</f>
        <v>0</v>
      </c>
      <c r="K291" s="171"/>
      <c r="L291" s="172"/>
      <c r="M291" s="173" t="s">
        <v>1</v>
      </c>
      <c r="N291" s="174" t="s">
        <v>50</v>
      </c>
      <c r="O291" s="57"/>
      <c r="P291" s="153">
        <f>O291*H291</f>
        <v>0</v>
      </c>
      <c r="Q291" s="153">
        <v>0.00112</v>
      </c>
      <c r="R291" s="153">
        <f>Q291*H291</f>
        <v>0.00112</v>
      </c>
      <c r="S291" s="153">
        <v>0</v>
      </c>
      <c r="T291" s="154">
        <f>S291*H291</f>
        <v>0</v>
      </c>
      <c r="U291" s="31"/>
      <c r="V291" s="31"/>
      <c r="W291" s="31"/>
      <c r="X291" s="31"/>
      <c r="Y291" s="31"/>
      <c r="Z291" s="31"/>
      <c r="AA291" s="31"/>
      <c r="AB291" s="31"/>
      <c r="AC291" s="31"/>
      <c r="AD291" s="31"/>
      <c r="AE291" s="31"/>
      <c r="AR291" s="155" t="s">
        <v>224</v>
      </c>
      <c r="AT291" s="155" t="s">
        <v>327</v>
      </c>
      <c r="AU291" s="155" t="s">
        <v>96</v>
      </c>
      <c r="AY291" s="15" t="s">
        <v>195</v>
      </c>
      <c r="BE291" s="156">
        <f>IF(N291="základní",J291,0)</f>
        <v>0</v>
      </c>
      <c r="BF291" s="156">
        <f>IF(N291="snížená",J291,0)</f>
        <v>0</v>
      </c>
      <c r="BG291" s="156">
        <f>IF(N291="zákl. přenesená",J291,0)</f>
        <v>0</v>
      </c>
      <c r="BH291" s="156">
        <f>IF(N291="sníž. přenesená",J291,0)</f>
        <v>0</v>
      </c>
      <c r="BI291" s="156">
        <f>IF(N291="nulová",J291,0)</f>
        <v>0</v>
      </c>
      <c r="BJ291" s="15" t="s">
        <v>93</v>
      </c>
      <c r="BK291" s="156">
        <f>ROUND(I291*H291,2)</f>
        <v>0</v>
      </c>
      <c r="BL291" s="15" t="s">
        <v>208</v>
      </c>
      <c r="BM291" s="155" t="s">
        <v>966</v>
      </c>
    </row>
    <row r="292" spans="1:47" s="2" customFormat="1" ht="12">
      <c r="A292" s="31"/>
      <c r="B292" s="32"/>
      <c r="C292" s="184"/>
      <c r="D292" s="201" t="s">
        <v>202</v>
      </c>
      <c r="E292" s="184"/>
      <c r="F292" s="202" t="s">
        <v>965</v>
      </c>
      <c r="G292" s="184"/>
      <c r="H292" s="184"/>
      <c r="I292" s="157"/>
      <c r="J292" s="184"/>
      <c r="K292" s="31"/>
      <c r="L292" s="32"/>
      <c r="M292" s="158"/>
      <c r="N292" s="159"/>
      <c r="O292" s="57"/>
      <c r="P292" s="57"/>
      <c r="Q292" s="57"/>
      <c r="R292" s="57"/>
      <c r="S292" s="57"/>
      <c r="T292" s="58"/>
      <c r="U292" s="31"/>
      <c r="V292" s="31"/>
      <c r="W292" s="31"/>
      <c r="X292" s="31"/>
      <c r="Y292" s="31"/>
      <c r="Z292" s="31"/>
      <c r="AA292" s="31"/>
      <c r="AB292" s="31"/>
      <c r="AC292" s="31"/>
      <c r="AD292" s="31"/>
      <c r="AE292" s="31"/>
      <c r="AT292" s="15" t="s">
        <v>202</v>
      </c>
      <c r="AU292" s="15" t="s">
        <v>96</v>
      </c>
    </row>
    <row r="293" spans="1:65" s="2" customFormat="1" ht="24.2" customHeight="1">
      <c r="A293" s="31"/>
      <c r="B293" s="148"/>
      <c r="C293" s="206" t="s">
        <v>315</v>
      </c>
      <c r="D293" s="206" t="s">
        <v>327</v>
      </c>
      <c r="E293" s="207" t="s">
        <v>591</v>
      </c>
      <c r="F293" s="208" t="s">
        <v>592</v>
      </c>
      <c r="G293" s="209" t="s">
        <v>482</v>
      </c>
      <c r="H293" s="210">
        <v>1</v>
      </c>
      <c r="I293" s="170"/>
      <c r="J293" s="187">
        <f>ROUND(I293*H293,2)</f>
        <v>0</v>
      </c>
      <c r="K293" s="171"/>
      <c r="L293" s="172"/>
      <c r="M293" s="173" t="s">
        <v>1</v>
      </c>
      <c r="N293" s="174" t="s">
        <v>50</v>
      </c>
      <c r="O293" s="57"/>
      <c r="P293" s="153">
        <f>O293*H293</f>
        <v>0</v>
      </c>
      <c r="Q293" s="153">
        <v>0.068</v>
      </c>
      <c r="R293" s="153">
        <f>Q293*H293</f>
        <v>0.068</v>
      </c>
      <c r="S293" s="153">
        <v>0</v>
      </c>
      <c r="T293" s="154">
        <f>S293*H293</f>
        <v>0</v>
      </c>
      <c r="U293" s="31"/>
      <c r="V293" s="31"/>
      <c r="W293" s="31"/>
      <c r="X293" s="31"/>
      <c r="Y293" s="31"/>
      <c r="Z293" s="31"/>
      <c r="AA293" s="31"/>
      <c r="AB293" s="31"/>
      <c r="AC293" s="31"/>
      <c r="AD293" s="31"/>
      <c r="AE293" s="31"/>
      <c r="AR293" s="155" t="s">
        <v>224</v>
      </c>
      <c r="AT293" s="155" t="s">
        <v>327</v>
      </c>
      <c r="AU293" s="155" t="s">
        <v>96</v>
      </c>
      <c r="AY293" s="15" t="s">
        <v>195</v>
      </c>
      <c r="BE293" s="156">
        <f>IF(N293="základní",J293,0)</f>
        <v>0</v>
      </c>
      <c r="BF293" s="156">
        <f>IF(N293="snížená",J293,0)</f>
        <v>0</v>
      </c>
      <c r="BG293" s="156">
        <f>IF(N293="zákl. přenesená",J293,0)</f>
        <v>0</v>
      </c>
      <c r="BH293" s="156">
        <f>IF(N293="sníž. přenesená",J293,0)</f>
        <v>0</v>
      </c>
      <c r="BI293" s="156">
        <f>IF(N293="nulová",J293,0)</f>
        <v>0</v>
      </c>
      <c r="BJ293" s="15" t="s">
        <v>93</v>
      </c>
      <c r="BK293" s="156">
        <f>ROUND(I293*H293,2)</f>
        <v>0</v>
      </c>
      <c r="BL293" s="15" t="s">
        <v>208</v>
      </c>
      <c r="BM293" s="155" t="s">
        <v>1065</v>
      </c>
    </row>
    <row r="294" spans="1:47" s="2" customFormat="1" ht="12">
      <c r="A294" s="31"/>
      <c r="B294" s="32"/>
      <c r="C294" s="184"/>
      <c r="D294" s="201" t="s">
        <v>202</v>
      </c>
      <c r="E294" s="184"/>
      <c r="F294" s="202" t="s">
        <v>592</v>
      </c>
      <c r="G294" s="184"/>
      <c r="H294" s="184"/>
      <c r="I294" s="157"/>
      <c r="J294" s="184"/>
      <c r="K294" s="31"/>
      <c r="L294" s="32"/>
      <c r="M294" s="158"/>
      <c r="N294" s="159"/>
      <c r="O294" s="57"/>
      <c r="P294" s="57"/>
      <c r="Q294" s="57"/>
      <c r="R294" s="57"/>
      <c r="S294" s="57"/>
      <c r="T294" s="58"/>
      <c r="U294" s="31"/>
      <c r="V294" s="31"/>
      <c r="W294" s="31"/>
      <c r="X294" s="31"/>
      <c r="Y294" s="31"/>
      <c r="Z294" s="31"/>
      <c r="AA294" s="31"/>
      <c r="AB294" s="31"/>
      <c r="AC294" s="31"/>
      <c r="AD294" s="31"/>
      <c r="AE294" s="31"/>
      <c r="AT294" s="15" t="s">
        <v>202</v>
      </c>
      <c r="AU294" s="15" t="s">
        <v>96</v>
      </c>
    </row>
    <row r="295" spans="2:51" s="13" customFormat="1" ht="12">
      <c r="B295" s="160"/>
      <c r="C295" s="186"/>
      <c r="D295" s="201" t="s">
        <v>257</v>
      </c>
      <c r="E295" s="203" t="s">
        <v>1</v>
      </c>
      <c r="F295" s="204" t="s">
        <v>93</v>
      </c>
      <c r="G295" s="186"/>
      <c r="H295" s="205">
        <v>1</v>
      </c>
      <c r="I295" s="162"/>
      <c r="J295" s="186"/>
      <c r="L295" s="160"/>
      <c r="M295" s="163"/>
      <c r="N295" s="164"/>
      <c r="O295" s="164"/>
      <c r="P295" s="164"/>
      <c r="Q295" s="164"/>
      <c r="R295" s="164"/>
      <c r="S295" s="164"/>
      <c r="T295" s="165"/>
      <c r="AT295" s="161" t="s">
        <v>257</v>
      </c>
      <c r="AU295" s="161" t="s">
        <v>96</v>
      </c>
      <c r="AV295" s="13" t="s">
        <v>96</v>
      </c>
      <c r="AW295" s="13" t="s">
        <v>40</v>
      </c>
      <c r="AX295" s="13" t="s">
        <v>93</v>
      </c>
      <c r="AY295" s="161" t="s">
        <v>195</v>
      </c>
    </row>
    <row r="296" spans="1:65" s="2" customFormat="1" ht="24.2" customHeight="1">
      <c r="A296" s="31"/>
      <c r="B296" s="148"/>
      <c r="C296" s="206" t="s">
        <v>577</v>
      </c>
      <c r="D296" s="206" t="s">
        <v>327</v>
      </c>
      <c r="E296" s="207" t="s">
        <v>604</v>
      </c>
      <c r="F296" s="208" t="s">
        <v>605</v>
      </c>
      <c r="G296" s="209" t="s">
        <v>482</v>
      </c>
      <c r="H296" s="210">
        <v>2</v>
      </c>
      <c r="I296" s="170"/>
      <c r="J296" s="187">
        <f>ROUND(I296*H296,2)</f>
        <v>0</v>
      </c>
      <c r="K296" s="171"/>
      <c r="L296" s="172"/>
      <c r="M296" s="173" t="s">
        <v>1</v>
      </c>
      <c r="N296" s="174" t="s">
        <v>50</v>
      </c>
      <c r="O296" s="57"/>
      <c r="P296" s="153">
        <f>O296*H296</f>
        <v>0</v>
      </c>
      <c r="Q296" s="153">
        <v>0.002</v>
      </c>
      <c r="R296" s="153">
        <f>Q296*H296</f>
        <v>0.004</v>
      </c>
      <c r="S296" s="153">
        <v>0</v>
      </c>
      <c r="T296" s="154">
        <f>S296*H296</f>
        <v>0</v>
      </c>
      <c r="U296" s="31"/>
      <c r="V296" s="31"/>
      <c r="W296" s="31"/>
      <c r="X296" s="31"/>
      <c r="Y296" s="31"/>
      <c r="Z296" s="31"/>
      <c r="AA296" s="31"/>
      <c r="AB296" s="31"/>
      <c r="AC296" s="31"/>
      <c r="AD296" s="31"/>
      <c r="AE296" s="31"/>
      <c r="AR296" s="155" t="s">
        <v>224</v>
      </c>
      <c r="AT296" s="155" t="s">
        <v>327</v>
      </c>
      <c r="AU296" s="155" t="s">
        <v>96</v>
      </c>
      <c r="AY296" s="15" t="s">
        <v>195</v>
      </c>
      <c r="BE296" s="156">
        <f>IF(N296="základní",J296,0)</f>
        <v>0</v>
      </c>
      <c r="BF296" s="156">
        <f>IF(N296="snížená",J296,0)</f>
        <v>0</v>
      </c>
      <c r="BG296" s="156">
        <f>IF(N296="zákl. přenesená",J296,0)</f>
        <v>0</v>
      </c>
      <c r="BH296" s="156">
        <f>IF(N296="sníž. přenesená",J296,0)</f>
        <v>0</v>
      </c>
      <c r="BI296" s="156">
        <f>IF(N296="nulová",J296,0)</f>
        <v>0</v>
      </c>
      <c r="BJ296" s="15" t="s">
        <v>93</v>
      </c>
      <c r="BK296" s="156">
        <f>ROUND(I296*H296,2)</f>
        <v>0</v>
      </c>
      <c r="BL296" s="15" t="s">
        <v>208</v>
      </c>
      <c r="BM296" s="155" t="s">
        <v>1066</v>
      </c>
    </row>
    <row r="297" spans="1:47" s="2" customFormat="1" ht="12">
      <c r="A297" s="31"/>
      <c r="B297" s="32"/>
      <c r="C297" s="184"/>
      <c r="D297" s="201" t="s">
        <v>202</v>
      </c>
      <c r="E297" s="184"/>
      <c r="F297" s="202" t="s">
        <v>605</v>
      </c>
      <c r="G297" s="184"/>
      <c r="H297" s="184"/>
      <c r="I297" s="157"/>
      <c r="J297" s="184"/>
      <c r="K297" s="31"/>
      <c r="L297" s="32"/>
      <c r="M297" s="158"/>
      <c r="N297" s="159"/>
      <c r="O297" s="57"/>
      <c r="P297" s="57"/>
      <c r="Q297" s="57"/>
      <c r="R297" s="57"/>
      <c r="S297" s="57"/>
      <c r="T297" s="58"/>
      <c r="U297" s="31"/>
      <c r="V297" s="31"/>
      <c r="W297" s="31"/>
      <c r="X297" s="31"/>
      <c r="Y297" s="31"/>
      <c r="Z297" s="31"/>
      <c r="AA297" s="31"/>
      <c r="AB297" s="31"/>
      <c r="AC297" s="31"/>
      <c r="AD297" s="31"/>
      <c r="AE297" s="31"/>
      <c r="AT297" s="15" t="s">
        <v>202</v>
      </c>
      <c r="AU297" s="15" t="s">
        <v>96</v>
      </c>
    </row>
    <row r="298" spans="2:51" s="13" customFormat="1" ht="12">
      <c r="B298" s="160"/>
      <c r="C298" s="186"/>
      <c r="D298" s="201" t="s">
        <v>257</v>
      </c>
      <c r="E298" s="203" t="s">
        <v>1</v>
      </c>
      <c r="F298" s="204" t="s">
        <v>96</v>
      </c>
      <c r="G298" s="186"/>
      <c r="H298" s="205">
        <v>2</v>
      </c>
      <c r="I298" s="162"/>
      <c r="J298" s="186"/>
      <c r="L298" s="160"/>
      <c r="M298" s="163"/>
      <c r="N298" s="164"/>
      <c r="O298" s="164"/>
      <c r="P298" s="164"/>
      <c r="Q298" s="164"/>
      <c r="R298" s="164"/>
      <c r="S298" s="164"/>
      <c r="T298" s="165"/>
      <c r="AT298" s="161" t="s">
        <v>257</v>
      </c>
      <c r="AU298" s="161" t="s">
        <v>96</v>
      </c>
      <c r="AV298" s="13" t="s">
        <v>96</v>
      </c>
      <c r="AW298" s="13" t="s">
        <v>40</v>
      </c>
      <c r="AX298" s="13" t="s">
        <v>93</v>
      </c>
      <c r="AY298" s="161" t="s">
        <v>195</v>
      </c>
    </row>
    <row r="299" spans="1:65" s="2" customFormat="1" ht="24.2" customHeight="1">
      <c r="A299" s="31"/>
      <c r="B299" s="148"/>
      <c r="C299" s="196" t="s">
        <v>582</v>
      </c>
      <c r="D299" s="196" t="s">
        <v>196</v>
      </c>
      <c r="E299" s="197" t="s">
        <v>608</v>
      </c>
      <c r="F299" s="198" t="s">
        <v>609</v>
      </c>
      <c r="G299" s="199" t="s">
        <v>482</v>
      </c>
      <c r="H299" s="200">
        <v>1</v>
      </c>
      <c r="I299" s="149"/>
      <c r="J299" s="183">
        <f>ROUND(I299*H299,2)</f>
        <v>0</v>
      </c>
      <c r="K299" s="150"/>
      <c r="L299" s="32"/>
      <c r="M299" s="151" t="s">
        <v>1</v>
      </c>
      <c r="N299" s="152" t="s">
        <v>50</v>
      </c>
      <c r="O299" s="57"/>
      <c r="P299" s="153">
        <f>O299*H299</f>
        <v>0</v>
      </c>
      <c r="Q299" s="153">
        <v>0.01019</v>
      </c>
      <c r="R299" s="153">
        <f>Q299*H299</f>
        <v>0.01019</v>
      </c>
      <c r="S299" s="153">
        <v>0</v>
      </c>
      <c r="T299" s="154">
        <f>S299*H299</f>
        <v>0</v>
      </c>
      <c r="U299" s="31"/>
      <c r="V299" s="31"/>
      <c r="W299" s="31"/>
      <c r="X299" s="31"/>
      <c r="Y299" s="31"/>
      <c r="Z299" s="31"/>
      <c r="AA299" s="31"/>
      <c r="AB299" s="31"/>
      <c r="AC299" s="31"/>
      <c r="AD299" s="31"/>
      <c r="AE299" s="31"/>
      <c r="AR299" s="155" t="s">
        <v>208</v>
      </c>
      <c r="AT299" s="155" t="s">
        <v>196</v>
      </c>
      <c r="AU299" s="155" t="s">
        <v>96</v>
      </c>
      <c r="AY299" s="15" t="s">
        <v>195</v>
      </c>
      <c r="BE299" s="156">
        <f>IF(N299="základní",J299,0)</f>
        <v>0</v>
      </c>
      <c r="BF299" s="156">
        <f>IF(N299="snížená",J299,0)</f>
        <v>0</v>
      </c>
      <c r="BG299" s="156">
        <f>IF(N299="zákl. přenesená",J299,0)</f>
        <v>0</v>
      </c>
      <c r="BH299" s="156">
        <f>IF(N299="sníž. přenesená",J299,0)</f>
        <v>0</v>
      </c>
      <c r="BI299" s="156">
        <f>IF(N299="nulová",J299,0)</f>
        <v>0</v>
      </c>
      <c r="BJ299" s="15" t="s">
        <v>93</v>
      </c>
      <c r="BK299" s="156">
        <f>ROUND(I299*H299,2)</f>
        <v>0</v>
      </c>
      <c r="BL299" s="15" t="s">
        <v>208</v>
      </c>
      <c r="BM299" s="155" t="s">
        <v>1067</v>
      </c>
    </row>
    <row r="300" spans="1:47" s="2" customFormat="1" ht="12">
      <c r="A300" s="31"/>
      <c r="B300" s="32"/>
      <c r="C300" s="184"/>
      <c r="D300" s="201" t="s">
        <v>202</v>
      </c>
      <c r="E300" s="184"/>
      <c r="F300" s="202" t="s">
        <v>609</v>
      </c>
      <c r="G300" s="184"/>
      <c r="H300" s="184"/>
      <c r="I300" s="157"/>
      <c r="J300" s="184"/>
      <c r="K300" s="31"/>
      <c r="L300" s="32"/>
      <c r="M300" s="158"/>
      <c r="N300" s="159"/>
      <c r="O300" s="57"/>
      <c r="P300" s="57"/>
      <c r="Q300" s="57"/>
      <c r="R300" s="57"/>
      <c r="S300" s="57"/>
      <c r="T300" s="58"/>
      <c r="U300" s="31"/>
      <c r="V300" s="31"/>
      <c r="W300" s="31"/>
      <c r="X300" s="31"/>
      <c r="Y300" s="31"/>
      <c r="Z300" s="31"/>
      <c r="AA300" s="31"/>
      <c r="AB300" s="31"/>
      <c r="AC300" s="31"/>
      <c r="AD300" s="31"/>
      <c r="AE300" s="31"/>
      <c r="AT300" s="15" t="s">
        <v>202</v>
      </c>
      <c r="AU300" s="15" t="s">
        <v>96</v>
      </c>
    </row>
    <row r="301" spans="2:51" s="13" customFormat="1" ht="12">
      <c r="B301" s="160"/>
      <c r="C301" s="186"/>
      <c r="D301" s="201" t="s">
        <v>257</v>
      </c>
      <c r="E301" s="203" t="s">
        <v>1</v>
      </c>
      <c r="F301" s="204" t="s">
        <v>93</v>
      </c>
      <c r="G301" s="186"/>
      <c r="H301" s="205">
        <v>1</v>
      </c>
      <c r="I301" s="162"/>
      <c r="J301" s="186"/>
      <c r="L301" s="160"/>
      <c r="M301" s="163"/>
      <c r="N301" s="164"/>
      <c r="O301" s="164"/>
      <c r="P301" s="164"/>
      <c r="Q301" s="164"/>
      <c r="R301" s="164"/>
      <c r="S301" s="164"/>
      <c r="T301" s="165"/>
      <c r="AT301" s="161" t="s">
        <v>257</v>
      </c>
      <c r="AU301" s="161" t="s">
        <v>96</v>
      </c>
      <c r="AV301" s="13" t="s">
        <v>96</v>
      </c>
      <c r="AW301" s="13" t="s">
        <v>40</v>
      </c>
      <c r="AX301" s="13" t="s">
        <v>93</v>
      </c>
      <c r="AY301" s="161" t="s">
        <v>195</v>
      </c>
    </row>
    <row r="302" spans="1:65" s="2" customFormat="1" ht="16.5" customHeight="1">
      <c r="A302" s="31"/>
      <c r="B302" s="148"/>
      <c r="C302" s="206" t="s">
        <v>586</v>
      </c>
      <c r="D302" s="206" t="s">
        <v>327</v>
      </c>
      <c r="E302" s="207" t="s">
        <v>620</v>
      </c>
      <c r="F302" s="208" t="s">
        <v>621</v>
      </c>
      <c r="G302" s="209" t="s">
        <v>482</v>
      </c>
      <c r="H302" s="210">
        <v>1</v>
      </c>
      <c r="I302" s="170"/>
      <c r="J302" s="187">
        <f>ROUND(I302*H302,2)</f>
        <v>0</v>
      </c>
      <c r="K302" s="171"/>
      <c r="L302" s="172"/>
      <c r="M302" s="173" t="s">
        <v>1</v>
      </c>
      <c r="N302" s="174" t="s">
        <v>50</v>
      </c>
      <c r="O302" s="57"/>
      <c r="P302" s="153">
        <f>O302*H302</f>
        <v>0</v>
      </c>
      <c r="Q302" s="153">
        <v>0.262</v>
      </c>
      <c r="R302" s="153">
        <f>Q302*H302</f>
        <v>0.262</v>
      </c>
      <c r="S302" s="153">
        <v>0</v>
      </c>
      <c r="T302" s="154">
        <f>S302*H302</f>
        <v>0</v>
      </c>
      <c r="U302" s="31"/>
      <c r="V302" s="31"/>
      <c r="W302" s="31"/>
      <c r="X302" s="31"/>
      <c r="Y302" s="31"/>
      <c r="Z302" s="31"/>
      <c r="AA302" s="31"/>
      <c r="AB302" s="31"/>
      <c r="AC302" s="31"/>
      <c r="AD302" s="31"/>
      <c r="AE302" s="31"/>
      <c r="AR302" s="155" t="s">
        <v>224</v>
      </c>
      <c r="AT302" s="155" t="s">
        <v>327</v>
      </c>
      <c r="AU302" s="155" t="s">
        <v>96</v>
      </c>
      <c r="AY302" s="15" t="s">
        <v>195</v>
      </c>
      <c r="BE302" s="156">
        <f>IF(N302="základní",J302,0)</f>
        <v>0</v>
      </c>
      <c r="BF302" s="156">
        <f>IF(N302="snížená",J302,0)</f>
        <v>0</v>
      </c>
      <c r="BG302" s="156">
        <f>IF(N302="zákl. přenesená",J302,0)</f>
        <v>0</v>
      </c>
      <c r="BH302" s="156">
        <f>IF(N302="sníž. přenesená",J302,0)</f>
        <v>0</v>
      </c>
      <c r="BI302" s="156">
        <f>IF(N302="nulová",J302,0)</f>
        <v>0</v>
      </c>
      <c r="BJ302" s="15" t="s">
        <v>93</v>
      </c>
      <c r="BK302" s="156">
        <f>ROUND(I302*H302,2)</f>
        <v>0</v>
      </c>
      <c r="BL302" s="15" t="s">
        <v>208</v>
      </c>
      <c r="BM302" s="155" t="s">
        <v>1068</v>
      </c>
    </row>
    <row r="303" spans="1:47" s="2" customFormat="1" ht="12">
      <c r="A303" s="31"/>
      <c r="B303" s="32"/>
      <c r="C303" s="184"/>
      <c r="D303" s="201" t="s">
        <v>202</v>
      </c>
      <c r="E303" s="184"/>
      <c r="F303" s="202" t="s">
        <v>621</v>
      </c>
      <c r="G303" s="184"/>
      <c r="H303" s="184"/>
      <c r="I303" s="157"/>
      <c r="J303" s="184"/>
      <c r="K303" s="31"/>
      <c r="L303" s="32"/>
      <c r="M303" s="158"/>
      <c r="N303" s="159"/>
      <c r="O303" s="57"/>
      <c r="P303" s="57"/>
      <c r="Q303" s="57"/>
      <c r="R303" s="57"/>
      <c r="S303" s="57"/>
      <c r="T303" s="58"/>
      <c r="U303" s="31"/>
      <c r="V303" s="31"/>
      <c r="W303" s="31"/>
      <c r="X303" s="31"/>
      <c r="Y303" s="31"/>
      <c r="Z303" s="31"/>
      <c r="AA303" s="31"/>
      <c r="AB303" s="31"/>
      <c r="AC303" s="31"/>
      <c r="AD303" s="31"/>
      <c r="AE303" s="31"/>
      <c r="AT303" s="15" t="s">
        <v>202</v>
      </c>
      <c r="AU303" s="15" t="s">
        <v>96</v>
      </c>
    </row>
    <row r="304" spans="2:51" s="13" customFormat="1" ht="12">
      <c r="B304" s="160"/>
      <c r="C304" s="186"/>
      <c r="D304" s="201" t="s">
        <v>257</v>
      </c>
      <c r="E304" s="203" t="s">
        <v>1</v>
      </c>
      <c r="F304" s="204" t="s">
        <v>93</v>
      </c>
      <c r="G304" s="186"/>
      <c r="H304" s="205">
        <v>1</v>
      </c>
      <c r="I304" s="162"/>
      <c r="J304" s="186"/>
      <c r="L304" s="160"/>
      <c r="M304" s="163"/>
      <c r="N304" s="164"/>
      <c r="O304" s="164"/>
      <c r="P304" s="164"/>
      <c r="Q304" s="164"/>
      <c r="R304" s="164"/>
      <c r="S304" s="164"/>
      <c r="T304" s="165"/>
      <c r="AT304" s="161" t="s">
        <v>257</v>
      </c>
      <c r="AU304" s="161" t="s">
        <v>96</v>
      </c>
      <c r="AV304" s="13" t="s">
        <v>96</v>
      </c>
      <c r="AW304" s="13" t="s">
        <v>40</v>
      </c>
      <c r="AX304" s="13" t="s">
        <v>93</v>
      </c>
      <c r="AY304" s="161" t="s">
        <v>195</v>
      </c>
    </row>
    <row r="305" spans="1:65" s="2" customFormat="1" ht="24.2" customHeight="1">
      <c r="A305" s="31"/>
      <c r="B305" s="148"/>
      <c r="C305" s="196" t="s">
        <v>590</v>
      </c>
      <c r="D305" s="196" t="s">
        <v>196</v>
      </c>
      <c r="E305" s="197" t="s">
        <v>624</v>
      </c>
      <c r="F305" s="198" t="s">
        <v>625</v>
      </c>
      <c r="G305" s="199" t="s">
        <v>482</v>
      </c>
      <c r="H305" s="200">
        <v>1</v>
      </c>
      <c r="I305" s="149"/>
      <c r="J305" s="183">
        <f>ROUND(I305*H305,2)</f>
        <v>0</v>
      </c>
      <c r="K305" s="150"/>
      <c r="L305" s="32"/>
      <c r="M305" s="151" t="s">
        <v>1</v>
      </c>
      <c r="N305" s="152" t="s">
        <v>50</v>
      </c>
      <c r="O305" s="57"/>
      <c r="P305" s="153">
        <f>O305*H305</f>
        <v>0</v>
      </c>
      <c r="Q305" s="153">
        <v>0.01248</v>
      </c>
      <c r="R305" s="153">
        <f>Q305*H305</f>
        <v>0.01248</v>
      </c>
      <c r="S305" s="153">
        <v>0</v>
      </c>
      <c r="T305" s="154">
        <f>S305*H305</f>
        <v>0</v>
      </c>
      <c r="U305" s="31"/>
      <c r="V305" s="31"/>
      <c r="W305" s="31"/>
      <c r="X305" s="31"/>
      <c r="Y305" s="31"/>
      <c r="Z305" s="31"/>
      <c r="AA305" s="31"/>
      <c r="AB305" s="31"/>
      <c r="AC305" s="31"/>
      <c r="AD305" s="31"/>
      <c r="AE305" s="31"/>
      <c r="AR305" s="155" t="s">
        <v>208</v>
      </c>
      <c r="AT305" s="155" t="s">
        <v>196</v>
      </c>
      <c r="AU305" s="155" t="s">
        <v>96</v>
      </c>
      <c r="AY305" s="15" t="s">
        <v>195</v>
      </c>
      <c r="BE305" s="156">
        <f>IF(N305="základní",J305,0)</f>
        <v>0</v>
      </c>
      <c r="BF305" s="156">
        <f>IF(N305="snížená",J305,0)</f>
        <v>0</v>
      </c>
      <c r="BG305" s="156">
        <f>IF(N305="zákl. přenesená",J305,0)</f>
        <v>0</v>
      </c>
      <c r="BH305" s="156">
        <f>IF(N305="sníž. přenesená",J305,0)</f>
        <v>0</v>
      </c>
      <c r="BI305" s="156">
        <f>IF(N305="nulová",J305,0)</f>
        <v>0</v>
      </c>
      <c r="BJ305" s="15" t="s">
        <v>93</v>
      </c>
      <c r="BK305" s="156">
        <f>ROUND(I305*H305,2)</f>
        <v>0</v>
      </c>
      <c r="BL305" s="15" t="s">
        <v>208</v>
      </c>
      <c r="BM305" s="155" t="s">
        <v>1069</v>
      </c>
    </row>
    <row r="306" spans="1:47" s="2" customFormat="1" ht="12">
      <c r="A306" s="31"/>
      <c r="B306" s="32"/>
      <c r="C306" s="184"/>
      <c r="D306" s="201" t="s">
        <v>202</v>
      </c>
      <c r="E306" s="184"/>
      <c r="F306" s="202" t="s">
        <v>625</v>
      </c>
      <c r="G306" s="184"/>
      <c r="H306" s="184"/>
      <c r="I306" s="157"/>
      <c r="J306" s="184"/>
      <c r="K306" s="31"/>
      <c r="L306" s="32"/>
      <c r="M306" s="158"/>
      <c r="N306" s="159"/>
      <c r="O306" s="57"/>
      <c r="P306" s="57"/>
      <c r="Q306" s="57"/>
      <c r="R306" s="57"/>
      <c r="S306" s="57"/>
      <c r="T306" s="58"/>
      <c r="U306" s="31"/>
      <c r="V306" s="31"/>
      <c r="W306" s="31"/>
      <c r="X306" s="31"/>
      <c r="Y306" s="31"/>
      <c r="Z306" s="31"/>
      <c r="AA306" s="31"/>
      <c r="AB306" s="31"/>
      <c r="AC306" s="31"/>
      <c r="AD306" s="31"/>
      <c r="AE306" s="31"/>
      <c r="AT306" s="15" t="s">
        <v>202</v>
      </c>
      <c r="AU306" s="15" t="s">
        <v>96</v>
      </c>
    </row>
    <row r="307" spans="2:51" s="13" customFormat="1" ht="12">
      <c r="B307" s="160"/>
      <c r="C307" s="186"/>
      <c r="D307" s="201" t="s">
        <v>257</v>
      </c>
      <c r="E307" s="203" t="s">
        <v>1</v>
      </c>
      <c r="F307" s="204" t="s">
        <v>93</v>
      </c>
      <c r="G307" s="186"/>
      <c r="H307" s="205">
        <v>1</v>
      </c>
      <c r="I307" s="162"/>
      <c r="J307" s="186"/>
      <c r="L307" s="160"/>
      <c r="M307" s="163"/>
      <c r="N307" s="164"/>
      <c r="O307" s="164"/>
      <c r="P307" s="164"/>
      <c r="Q307" s="164"/>
      <c r="R307" s="164"/>
      <c r="S307" s="164"/>
      <c r="T307" s="165"/>
      <c r="AT307" s="161" t="s">
        <v>257</v>
      </c>
      <c r="AU307" s="161" t="s">
        <v>96</v>
      </c>
      <c r="AV307" s="13" t="s">
        <v>96</v>
      </c>
      <c r="AW307" s="13" t="s">
        <v>40</v>
      </c>
      <c r="AX307" s="13" t="s">
        <v>93</v>
      </c>
      <c r="AY307" s="161" t="s">
        <v>195</v>
      </c>
    </row>
    <row r="308" spans="1:65" s="2" customFormat="1" ht="24.2" customHeight="1">
      <c r="A308" s="31"/>
      <c r="B308" s="148"/>
      <c r="C308" s="206" t="s">
        <v>594</v>
      </c>
      <c r="D308" s="206" t="s">
        <v>327</v>
      </c>
      <c r="E308" s="207" t="s">
        <v>628</v>
      </c>
      <c r="F308" s="208" t="s">
        <v>629</v>
      </c>
      <c r="G308" s="209" t="s">
        <v>482</v>
      </c>
      <c r="H308" s="210">
        <v>1</v>
      </c>
      <c r="I308" s="170"/>
      <c r="J308" s="187">
        <f>ROUND(I308*H308,2)</f>
        <v>0</v>
      </c>
      <c r="K308" s="171"/>
      <c r="L308" s="172"/>
      <c r="M308" s="173" t="s">
        <v>1</v>
      </c>
      <c r="N308" s="174" t="s">
        <v>50</v>
      </c>
      <c r="O308" s="57"/>
      <c r="P308" s="153">
        <f>O308*H308</f>
        <v>0</v>
      </c>
      <c r="Q308" s="153">
        <v>0.57</v>
      </c>
      <c r="R308" s="153">
        <f>Q308*H308</f>
        <v>0.57</v>
      </c>
      <c r="S308" s="153">
        <v>0</v>
      </c>
      <c r="T308" s="154">
        <f>S308*H308</f>
        <v>0</v>
      </c>
      <c r="U308" s="31"/>
      <c r="V308" s="31"/>
      <c r="W308" s="31"/>
      <c r="X308" s="31"/>
      <c r="Y308" s="31"/>
      <c r="Z308" s="31"/>
      <c r="AA308" s="31"/>
      <c r="AB308" s="31"/>
      <c r="AC308" s="31"/>
      <c r="AD308" s="31"/>
      <c r="AE308" s="31"/>
      <c r="AR308" s="155" t="s">
        <v>224</v>
      </c>
      <c r="AT308" s="155" t="s">
        <v>327</v>
      </c>
      <c r="AU308" s="155" t="s">
        <v>96</v>
      </c>
      <c r="AY308" s="15" t="s">
        <v>195</v>
      </c>
      <c r="BE308" s="156">
        <f>IF(N308="základní",J308,0)</f>
        <v>0</v>
      </c>
      <c r="BF308" s="156">
        <f>IF(N308="snížená",J308,0)</f>
        <v>0</v>
      </c>
      <c r="BG308" s="156">
        <f>IF(N308="zákl. přenesená",J308,0)</f>
        <v>0</v>
      </c>
      <c r="BH308" s="156">
        <f>IF(N308="sníž. přenesená",J308,0)</f>
        <v>0</v>
      </c>
      <c r="BI308" s="156">
        <f>IF(N308="nulová",J308,0)</f>
        <v>0</v>
      </c>
      <c r="BJ308" s="15" t="s">
        <v>93</v>
      </c>
      <c r="BK308" s="156">
        <f>ROUND(I308*H308,2)</f>
        <v>0</v>
      </c>
      <c r="BL308" s="15" t="s">
        <v>208</v>
      </c>
      <c r="BM308" s="155" t="s">
        <v>1070</v>
      </c>
    </row>
    <row r="309" spans="1:47" s="2" customFormat="1" ht="19.5">
      <c r="A309" s="31"/>
      <c r="B309" s="32"/>
      <c r="C309" s="184"/>
      <c r="D309" s="201" t="s">
        <v>202</v>
      </c>
      <c r="E309" s="184"/>
      <c r="F309" s="202" t="s">
        <v>629</v>
      </c>
      <c r="G309" s="184"/>
      <c r="H309" s="184"/>
      <c r="I309" s="157"/>
      <c r="J309" s="184"/>
      <c r="K309" s="31"/>
      <c r="L309" s="32"/>
      <c r="M309" s="158"/>
      <c r="N309" s="159"/>
      <c r="O309" s="57"/>
      <c r="P309" s="57"/>
      <c r="Q309" s="57"/>
      <c r="R309" s="57"/>
      <c r="S309" s="57"/>
      <c r="T309" s="58"/>
      <c r="U309" s="31"/>
      <c r="V309" s="31"/>
      <c r="W309" s="31"/>
      <c r="X309" s="31"/>
      <c r="Y309" s="31"/>
      <c r="Z309" s="31"/>
      <c r="AA309" s="31"/>
      <c r="AB309" s="31"/>
      <c r="AC309" s="31"/>
      <c r="AD309" s="31"/>
      <c r="AE309" s="31"/>
      <c r="AT309" s="15" t="s">
        <v>202</v>
      </c>
      <c r="AU309" s="15" t="s">
        <v>96</v>
      </c>
    </row>
    <row r="310" spans="2:51" s="13" customFormat="1" ht="12">
      <c r="B310" s="160"/>
      <c r="C310" s="186"/>
      <c r="D310" s="201" t="s">
        <v>257</v>
      </c>
      <c r="E310" s="203" t="s">
        <v>1</v>
      </c>
      <c r="F310" s="204" t="s">
        <v>93</v>
      </c>
      <c r="G310" s="186"/>
      <c r="H310" s="205">
        <v>1</v>
      </c>
      <c r="I310" s="162"/>
      <c r="J310" s="186"/>
      <c r="L310" s="160"/>
      <c r="M310" s="163"/>
      <c r="N310" s="164"/>
      <c r="O310" s="164"/>
      <c r="P310" s="164"/>
      <c r="Q310" s="164"/>
      <c r="R310" s="164"/>
      <c r="S310" s="164"/>
      <c r="T310" s="165"/>
      <c r="AT310" s="161" t="s">
        <v>257</v>
      </c>
      <c r="AU310" s="161" t="s">
        <v>96</v>
      </c>
      <c r="AV310" s="13" t="s">
        <v>96</v>
      </c>
      <c r="AW310" s="13" t="s">
        <v>40</v>
      </c>
      <c r="AX310" s="13" t="s">
        <v>93</v>
      </c>
      <c r="AY310" s="161" t="s">
        <v>195</v>
      </c>
    </row>
    <row r="311" spans="1:65" s="2" customFormat="1" ht="24.2" customHeight="1">
      <c r="A311" s="31"/>
      <c r="B311" s="148"/>
      <c r="C311" s="196" t="s">
        <v>599</v>
      </c>
      <c r="D311" s="196" t="s">
        <v>196</v>
      </c>
      <c r="E311" s="197" t="s">
        <v>632</v>
      </c>
      <c r="F311" s="198" t="s">
        <v>633</v>
      </c>
      <c r="G311" s="199" t="s">
        <v>482</v>
      </c>
      <c r="H311" s="200">
        <v>1</v>
      </c>
      <c r="I311" s="149"/>
      <c r="J311" s="183">
        <f>ROUND(I311*H311,2)</f>
        <v>0</v>
      </c>
      <c r="K311" s="150"/>
      <c r="L311" s="32"/>
      <c r="M311" s="151" t="s">
        <v>1</v>
      </c>
      <c r="N311" s="152" t="s">
        <v>50</v>
      </c>
      <c r="O311" s="57"/>
      <c r="P311" s="153">
        <f>O311*H311</f>
        <v>0</v>
      </c>
      <c r="Q311" s="153">
        <v>0.02854</v>
      </c>
      <c r="R311" s="153">
        <f>Q311*H311</f>
        <v>0.02854</v>
      </c>
      <c r="S311" s="153">
        <v>0</v>
      </c>
      <c r="T311" s="154">
        <f>S311*H311</f>
        <v>0</v>
      </c>
      <c r="U311" s="31"/>
      <c r="V311" s="31"/>
      <c r="W311" s="31"/>
      <c r="X311" s="31"/>
      <c r="Y311" s="31"/>
      <c r="Z311" s="31"/>
      <c r="AA311" s="31"/>
      <c r="AB311" s="31"/>
      <c r="AC311" s="31"/>
      <c r="AD311" s="31"/>
      <c r="AE311" s="31"/>
      <c r="AR311" s="155" t="s">
        <v>208</v>
      </c>
      <c r="AT311" s="155" t="s">
        <v>196</v>
      </c>
      <c r="AU311" s="155" t="s">
        <v>96</v>
      </c>
      <c r="AY311" s="15" t="s">
        <v>195</v>
      </c>
      <c r="BE311" s="156">
        <f>IF(N311="základní",J311,0)</f>
        <v>0</v>
      </c>
      <c r="BF311" s="156">
        <f>IF(N311="snížená",J311,0)</f>
        <v>0</v>
      </c>
      <c r="BG311" s="156">
        <f>IF(N311="zákl. přenesená",J311,0)</f>
        <v>0</v>
      </c>
      <c r="BH311" s="156">
        <f>IF(N311="sníž. přenesená",J311,0)</f>
        <v>0</v>
      </c>
      <c r="BI311" s="156">
        <f>IF(N311="nulová",J311,0)</f>
        <v>0</v>
      </c>
      <c r="BJ311" s="15" t="s">
        <v>93</v>
      </c>
      <c r="BK311" s="156">
        <f>ROUND(I311*H311,2)</f>
        <v>0</v>
      </c>
      <c r="BL311" s="15" t="s">
        <v>208</v>
      </c>
      <c r="BM311" s="155" t="s">
        <v>1071</v>
      </c>
    </row>
    <row r="312" spans="1:47" s="2" customFormat="1" ht="19.5">
      <c r="A312" s="31"/>
      <c r="B312" s="32"/>
      <c r="C312" s="184"/>
      <c r="D312" s="201" t="s">
        <v>202</v>
      </c>
      <c r="E312" s="184"/>
      <c r="F312" s="202" t="s">
        <v>633</v>
      </c>
      <c r="G312" s="184"/>
      <c r="H312" s="184"/>
      <c r="I312" s="157"/>
      <c r="J312" s="184"/>
      <c r="K312" s="31"/>
      <c r="L312" s="32"/>
      <c r="M312" s="158"/>
      <c r="N312" s="159"/>
      <c r="O312" s="57"/>
      <c r="P312" s="57"/>
      <c r="Q312" s="57"/>
      <c r="R312" s="57"/>
      <c r="S312" s="57"/>
      <c r="T312" s="58"/>
      <c r="U312" s="31"/>
      <c r="V312" s="31"/>
      <c r="W312" s="31"/>
      <c r="X312" s="31"/>
      <c r="Y312" s="31"/>
      <c r="Z312" s="31"/>
      <c r="AA312" s="31"/>
      <c r="AB312" s="31"/>
      <c r="AC312" s="31"/>
      <c r="AD312" s="31"/>
      <c r="AE312" s="31"/>
      <c r="AT312" s="15" t="s">
        <v>202</v>
      </c>
      <c r="AU312" s="15" t="s">
        <v>96</v>
      </c>
    </row>
    <row r="313" spans="2:51" s="13" customFormat="1" ht="12">
      <c r="B313" s="160"/>
      <c r="C313" s="186"/>
      <c r="D313" s="201" t="s">
        <v>257</v>
      </c>
      <c r="E313" s="203" t="s">
        <v>1</v>
      </c>
      <c r="F313" s="204" t="s">
        <v>93</v>
      </c>
      <c r="G313" s="186"/>
      <c r="H313" s="205">
        <v>1</v>
      </c>
      <c r="I313" s="162"/>
      <c r="J313" s="186"/>
      <c r="L313" s="160"/>
      <c r="M313" s="163"/>
      <c r="N313" s="164"/>
      <c r="O313" s="164"/>
      <c r="P313" s="164"/>
      <c r="Q313" s="164"/>
      <c r="R313" s="164"/>
      <c r="S313" s="164"/>
      <c r="T313" s="165"/>
      <c r="AT313" s="161" t="s">
        <v>257</v>
      </c>
      <c r="AU313" s="161" t="s">
        <v>96</v>
      </c>
      <c r="AV313" s="13" t="s">
        <v>96</v>
      </c>
      <c r="AW313" s="13" t="s">
        <v>40</v>
      </c>
      <c r="AX313" s="13" t="s">
        <v>93</v>
      </c>
      <c r="AY313" s="161" t="s">
        <v>195</v>
      </c>
    </row>
    <row r="314" spans="1:65" s="2" customFormat="1" ht="16.5" customHeight="1">
      <c r="A314" s="31"/>
      <c r="B314" s="148"/>
      <c r="C314" s="206" t="s">
        <v>603</v>
      </c>
      <c r="D314" s="206" t="s">
        <v>327</v>
      </c>
      <c r="E314" s="207" t="s">
        <v>636</v>
      </c>
      <c r="F314" s="208" t="s">
        <v>637</v>
      </c>
      <c r="G314" s="209" t="s">
        <v>482</v>
      </c>
      <c r="H314" s="210">
        <v>1</v>
      </c>
      <c r="I314" s="170"/>
      <c r="J314" s="187">
        <f>ROUND(I314*H314,2)</f>
        <v>0</v>
      </c>
      <c r="K314" s="171"/>
      <c r="L314" s="172"/>
      <c r="M314" s="173" t="s">
        <v>1</v>
      </c>
      <c r="N314" s="174" t="s">
        <v>50</v>
      </c>
      <c r="O314" s="57"/>
      <c r="P314" s="153">
        <f>O314*H314</f>
        <v>0</v>
      </c>
      <c r="Q314" s="153">
        <v>1.817</v>
      </c>
      <c r="R314" s="153">
        <f>Q314*H314</f>
        <v>1.817</v>
      </c>
      <c r="S314" s="153">
        <v>0</v>
      </c>
      <c r="T314" s="154">
        <f>S314*H314</f>
        <v>0</v>
      </c>
      <c r="U314" s="31"/>
      <c r="V314" s="31"/>
      <c r="W314" s="31"/>
      <c r="X314" s="31"/>
      <c r="Y314" s="31"/>
      <c r="Z314" s="31"/>
      <c r="AA314" s="31"/>
      <c r="AB314" s="31"/>
      <c r="AC314" s="31"/>
      <c r="AD314" s="31"/>
      <c r="AE314" s="31"/>
      <c r="AR314" s="155" t="s">
        <v>224</v>
      </c>
      <c r="AT314" s="155" t="s">
        <v>327</v>
      </c>
      <c r="AU314" s="155" t="s">
        <v>96</v>
      </c>
      <c r="AY314" s="15" t="s">
        <v>195</v>
      </c>
      <c r="BE314" s="156">
        <f>IF(N314="základní",J314,0)</f>
        <v>0</v>
      </c>
      <c r="BF314" s="156">
        <f>IF(N314="snížená",J314,0)</f>
        <v>0</v>
      </c>
      <c r="BG314" s="156">
        <f>IF(N314="zákl. přenesená",J314,0)</f>
        <v>0</v>
      </c>
      <c r="BH314" s="156">
        <f>IF(N314="sníž. přenesená",J314,0)</f>
        <v>0</v>
      </c>
      <c r="BI314" s="156">
        <f>IF(N314="nulová",J314,0)</f>
        <v>0</v>
      </c>
      <c r="BJ314" s="15" t="s">
        <v>93</v>
      </c>
      <c r="BK314" s="156">
        <f>ROUND(I314*H314,2)</f>
        <v>0</v>
      </c>
      <c r="BL314" s="15" t="s">
        <v>208</v>
      </c>
      <c r="BM314" s="155" t="s">
        <v>1072</v>
      </c>
    </row>
    <row r="315" spans="1:47" s="2" customFormat="1" ht="12">
      <c r="A315" s="31"/>
      <c r="B315" s="32"/>
      <c r="C315" s="184"/>
      <c r="D315" s="201" t="s">
        <v>202</v>
      </c>
      <c r="E315" s="184"/>
      <c r="F315" s="202" t="s">
        <v>639</v>
      </c>
      <c r="G315" s="184"/>
      <c r="H315" s="184"/>
      <c r="I315" s="157"/>
      <c r="J315" s="184"/>
      <c r="K315" s="31"/>
      <c r="L315" s="32"/>
      <c r="M315" s="158"/>
      <c r="N315" s="159"/>
      <c r="O315" s="57"/>
      <c r="P315" s="57"/>
      <c r="Q315" s="57"/>
      <c r="R315" s="57"/>
      <c r="S315" s="57"/>
      <c r="T315" s="58"/>
      <c r="U315" s="31"/>
      <c r="V315" s="31"/>
      <c r="W315" s="31"/>
      <c r="X315" s="31"/>
      <c r="Y315" s="31"/>
      <c r="Z315" s="31"/>
      <c r="AA315" s="31"/>
      <c r="AB315" s="31"/>
      <c r="AC315" s="31"/>
      <c r="AD315" s="31"/>
      <c r="AE315" s="31"/>
      <c r="AT315" s="15" t="s">
        <v>202</v>
      </c>
      <c r="AU315" s="15" t="s">
        <v>96</v>
      </c>
    </row>
    <row r="316" spans="2:51" s="13" customFormat="1" ht="12">
      <c r="B316" s="160"/>
      <c r="C316" s="186"/>
      <c r="D316" s="201" t="s">
        <v>257</v>
      </c>
      <c r="E316" s="203" t="s">
        <v>1</v>
      </c>
      <c r="F316" s="204" t="s">
        <v>93</v>
      </c>
      <c r="G316" s="186"/>
      <c r="H316" s="205">
        <v>1</v>
      </c>
      <c r="I316" s="162"/>
      <c r="J316" s="186"/>
      <c r="L316" s="160"/>
      <c r="M316" s="163"/>
      <c r="N316" s="164"/>
      <c r="O316" s="164"/>
      <c r="P316" s="164"/>
      <c r="Q316" s="164"/>
      <c r="R316" s="164"/>
      <c r="S316" s="164"/>
      <c r="T316" s="165"/>
      <c r="AT316" s="161" t="s">
        <v>257</v>
      </c>
      <c r="AU316" s="161" t="s">
        <v>96</v>
      </c>
      <c r="AV316" s="13" t="s">
        <v>96</v>
      </c>
      <c r="AW316" s="13" t="s">
        <v>40</v>
      </c>
      <c r="AX316" s="13" t="s">
        <v>93</v>
      </c>
      <c r="AY316" s="161" t="s">
        <v>195</v>
      </c>
    </row>
    <row r="317" spans="1:65" s="2" customFormat="1" ht="24.2" customHeight="1">
      <c r="A317" s="31"/>
      <c r="B317" s="148"/>
      <c r="C317" s="196" t="s">
        <v>607</v>
      </c>
      <c r="D317" s="196" t="s">
        <v>196</v>
      </c>
      <c r="E317" s="197" t="s">
        <v>669</v>
      </c>
      <c r="F317" s="198" t="s">
        <v>670</v>
      </c>
      <c r="G317" s="199" t="s">
        <v>482</v>
      </c>
      <c r="H317" s="200">
        <v>1</v>
      </c>
      <c r="I317" s="149"/>
      <c r="J317" s="183">
        <f>ROUND(I317*H317,2)</f>
        <v>0</v>
      </c>
      <c r="K317" s="150"/>
      <c r="L317" s="32"/>
      <c r="M317" s="151" t="s">
        <v>1</v>
      </c>
      <c r="N317" s="152" t="s">
        <v>50</v>
      </c>
      <c r="O317" s="57"/>
      <c r="P317" s="153">
        <f>O317*H317</f>
        <v>0</v>
      </c>
      <c r="Q317" s="153">
        <v>0.21734</v>
      </c>
      <c r="R317" s="153">
        <f>Q317*H317</f>
        <v>0.21734</v>
      </c>
      <c r="S317" s="153">
        <v>0</v>
      </c>
      <c r="T317" s="154">
        <f>S317*H317</f>
        <v>0</v>
      </c>
      <c r="U317" s="31"/>
      <c r="V317" s="31"/>
      <c r="W317" s="31"/>
      <c r="X317" s="31"/>
      <c r="Y317" s="31"/>
      <c r="Z317" s="31"/>
      <c r="AA317" s="31"/>
      <c r="AB317" s="31"/>
      <c r="AC317" s="31"/>
      <c r="AD317" s="31"/>
      <c r="AE317" s="31"/>
      <c r="AR317" s="155" t="s">
        <v>208</v>
      </c>
      <c r="AT317" s="155" t="s">
        <v>196</v>
      </c>
      <c r="AU317" s="155" t="s">
        <v>96</v>
      </c>
      <c r="AY317" s="15" t="s">
        <v>195</v>
      </c>
      <c r="BE317" s="156">
        <f>IF(N317="základní",J317,0)</f>
        <v>0</v>
      </c>
      <c r="BF317" s="156">
        <f>IF(N317="snížená",J317,0)</f>
        <v>0</v>
      </c>
      <c r="BG317" s="156">
        <f>IF(N317="zákl. přenesená",J317,0)</f>
        <v>0</v>
      </c>
      <c r="BH317" s="156">
        <f>IF(N317="sníž. přenesená",J317,0)</f>
        <v>0</v>
      </c>
      <c r="BI317" s="156">
        <f>IF(N317="nulová",J317,0)</f>
        <v>0</v>
      </c>
      <c r="BJ317" s="15" t="s">
        <v>93</v>
      </c>
      <c r="BK317" s="156">
        <f>ROUND(I317*H317,2)</f>
        <v>0</v>
      </c>
      <c r="BL317" s="15" t="s">
        <v>208</v>
      </c>
      <c r="BM317" s="155" t="s">
        <v>671</v>
      </c>
    </row>
    <row r="318" spans="1:47" s="2" customFormat="1" ht="19.5">
      <c r="A318" s="31"/>
      <c r="B318" s="32"/>
      <c r="C318" s="184"/>
      <c r="D318" s="201" t="s">
        <v>202</v>
      </c>
      <c r="E318" s="184"/>
      <c r="F318" s="202" t="s">
        <v>672</v>
      </c>
      <c r="G318" s="184"/>
      <c r="H318" s="184"/>
      <c r="I318" s="157"/>
      <c r="J318" s="184"/>
      <c r="K318" s="31"/>
      <c r="L318" s="32"/>
      <c r="M318" s="158"/>
      <c r="N318" s="159"/>
      <c r="O318" s="57"/>
      <c r="P318" s="57"/>
      <c r="Q318" s="57"/>
      <c r="R318" s="57"/>
      <c r="S318" s="57"/>
      <c r="T318" s="58"/>
      <c r="U318" s="31"/>
      <c r="V318" s="31"/>
      <c r="W318" s="31"/>
      <c r="X318" s="31"/>
      <c r="Y318" s="31"/>
      <c r="Z318" s="31"/>
      <c r="AA318" s="31"/>
      <c r="AB318" s="31"/>
      <c r="AC318" s="31"/>
      <c r="AD318" s="31"/>
      <c r="AE318" s="31"/>
      <c r="AT318" s="15" t="s">
        <v>202</v>
      </c>
      <c r="AU318" s="15" t="s">
        <v>96</v>
      </c>
    </row>
    <row r="319" spans="1:65" s="2" customFormat="1" ht="24.2" customHeight="1">
      <c r="A319" s="31"/>
      <c r="B319" s="148"/>
      <c r="C319" s="206" t="s">
        <v>611</v>
      </c>
      <c r="D319" s="206" t="s">
        <v>327</v>
      </c>
      <c r="E319" s="207" t="s">
        <v>665</v>
      </c>
      <c r="F319" s="208" t="s">
        <v>666</v>
      </c>
      <c r="G319" s="209" t="s">
        <v>482</v>
      </c>
      <c r="H319" s="210">
        <v>1</v>
      </c>
      <c r="I319" s="170"/>
      <c r="J319" s="187">
        <f>ROUND(I319*H319,2)</f>
        <v>0</v>
      </c>
      <c r="K319" s="171"/>
      <c r="L319" s="172"/>
      <c r="M319" s="173" t="s">
        <v>1</v>
      </c>
      <c r="N319" s="174" t="s">
        <v>50</v>
      </c>
      <c r="O319" s="57"/>
      <c r="P319" s="153">
        <f>O319*H319</f>
        <v>0</v>
      </c>
      <c r="Q319" s="153">
        <v>0.0546</v>
      </c>
      <c r="R319" s="153">
        <f>Q319*H319</f>
        <v>0.0546</v>
      </c>
      <c r="S319" s="153">
        <v>0</v>
      </c>
      <c r="T319" s="154">
        <f>S319*H319</f>
        <v>0</v>
      </c>
      <c r="U319" s="31"/>
      <c r="V319" s="31"/>
      <c r="W319" s="31"/>
      <c r="X319" s="31"/>
      <c r="Y319" s="31"/>
      <c r="Z319" s="31"/>
      <c r="AA319" s="31"/>
      <c r="AB319" s="31"/>
      <c r="AC319" s="31"/>
      <c r="AD319" s="31"/>
      <c r="AE319" s="31"/>
      <c r="AR319" s="155" t="s">
        <v>224</v>
      </c>
      <c r="AT319" s="155" t="s">
        <v>327</v>
      </c>
      <c r="AU319" s="155" t="s">
        <v>96</v>
      </c>
      <c r="AY319" s="15" t="s">
        <v>195</v>
      </c>
      <c r="BE319" s="156">
        <f>IF(N319="základní",J319,0)</f>
        <v>0</v>
      </c>
      <c r="BF319" s="156">
        <f>IF(N319="snížená",J319,0)</f>
        <v>0</v>
      </c>
      <c r="BG319" s="156">
        <f>IF(N319="zákl. přenesená",J319,0)</f>
        <v>0</v>
      </c>
      <c r="BH319" s="156">
        <f>IF(N319="sníž. přenesená",J319,0)</f>
        <v>0</v>
      </c>
      <c r="BI319" s="156">
        <f>IF(N319="nulová",J319,0)</f>
        <v>0</v>
      </c>
      <c r="BJ319" s="15" t="s">
        <v>93</v>
      </c>
      <c r="BK319" s="156">
        <f>ROUND(I319*H319,2)</f>
        <v>0</v>
      </c>
      <c r="BL319" s="15" t="s">
        <v>208</v>
      </c>
      <c r="BM319" s="155" t="s">
        <v>1073</v>
      </c>
    </row>
    <row r="320" spans="1:47" s="2" customFormat="1" ht="19.5">
      <c r="A320" s="31"/>
      <c r="B320" s="32"/>
      <c r="C320" s="184"/>
      <c r="D320" s="201" t="s">
        <v>202</v>
      </c>
      <c r="E320" s="184"/>
      <c r="F320" s="202" t="s">
        <v>666</v>
      </c>
      <c r="G320" s="184"/>
      <c r="H320" s="184"/>
      <c r="I320" s="157"/>
      <c r="J320" s="184"/>
      <c r="K320" s="31"/>
      <c r="L320" s="32"/>
      <c r="M320" s="158"/>
      <c r="N320" s="159"/>
      <c r="O320" s="57"/>
      <c r="P320" s="57"/>
      <c r="Q320" s="57"/>
      <c r="R320" s="57"/>
      <c r="S320" s="57"/>
      <c r="T320" s="58"/>
      <c r="U320" s="31"/>
      <c r="V320" s="31"/>
      <c r="W320" s="31"/>
      <c r="X320" s="31"/>
      <c r="Y320" s="31"/>
      <c r="Z320" s="31"/>
      <c r="AA320" s="31"/>
      <c r="AB320" s="31"/>
      <c r="AC320" s="31"/>
      <c r="AD320" s="31"/>
      <c r="AE320" s="31"/>
      <c r="AT320" s="15" t="s">
        <v>202</v>
      </c>
      <c r="AU320" s="15" t="s">
        <v>96</v>
      </c>
    </row>
    <row r="321" spans="2:51" s="13" customFormat="1" ht="12">
      <c r="B321" s="160"/>
      <c r="C321" s="186"/>
      <c r="D321" s="201" t="s">
        <v>257</v>
      </c>
      <c r="E321" s="203" t="s">
        <v>1</v>
      </c>
      <c r="F321" s="204" t="s">
        <v>93</v>
      </c>
      <c r="G321" s="186"/>
      <c r="H321" s="205">
        <v>1</v>
      </c>
      <c r="I321" s="162"/>
      <c r="J321" s="186"/>
      <c r="L321" s="160"/>
      <c r="M321" s="163"/>
      <c r="N321" s="164"/>
      <c r="O321" s="164"/>
      <c r="P321" s="164"/>
      <c r="Q321" s="164"/>
      <c r="R321" s="164"/>
      <c r="S321" s="164"/>
      <c r="T321" s="165"/>
      <c r="AT321" s="161" t="s">
        <v>257</v>
      </c>
      <c r="AU321" s="161" t="s">
        <v>96</v>
      </c>
      <c r="AV321" s="13" t="s">
        <v>96</v>
      </c>
      <c r="AW321" s="13" t="s">
        <v>40</v>
      </c>
      <c r="AX321" s="13" t="s">
        <v>93</v>
      </c>
      <c r="AY321" s="161" t="s">
        <v>195</v>
      </c>
    </row>
    <row r="322" spans="1:65" s="2" customFormat="1" ht="24.2" customHeight="1">
      <c r="A322" s="31"/>
      <c r="B322" s="148"/>
      <c r="C322" s="196" t="s">
        <v>615</v>
      </c>
      <c r="D322" s="196" t="s">
        <v>196</v>
      </c>
      <c r="E322" s="197" t="s">
        <v>674</v>
      </c>
      <c r="F322" s="198" t="s">
        <v>675</v>
      </c>
      <c r="G322" s="199" t="s">
        <v>482</v>
      </c>
      <c r="H322" s="200">
        <v>1</v>
      </c>
      <c r="I322" s="149"/>
      <c r="J322" s="183">
        <f>ROUND(I322*H322,2)</f>
        <v>0</v>
      </c>
      <c r="K322" s="150"/>
      <c r="L322" s="32"/>
      <c r="M322" s="151" t="s">
        <v>1</v>
      </c>
      <c r="N322" s="152" t="s">
        <v>50</v>
      </c>
      <c r="O322" s="57"/>
      <c r="P322" s="153">
        <f>O322*H322</f>
        <v>0</v>
      </c>
      <c r="Q322" s="153">
        <v>0.4208</v>
      </c>
      <c r="R322" s="153">
        <f>Q322*H322</f>
        <v>0.4208</v>
      </c>
      <c r="S322" s="153">
        <v>0</v>
      </c>
      <c r="T322" s="154">
        <f>S322*H322</f>
        <v>0</v>
      </c>
      <c r="U322" s="31"/>
      <c r="V322" s="31"/>
      <c r="W322" s="31"/>
      <c r="X322" s="31"/>
      <c r="Y322" s="31"/>
      <c r="Z322" s="31"/>
      <c r="AA322" s="31"/>
      <c r="AB322" s="31"/>
      <c r="AC322" s="31"/>
      <c r="AD322" s="31"/>
      <c r="AE322" s="31"/>
      <c r="AR322" s="155" t="s">
        <v>208</v>
      </c>
      <c r="AT322" s="155" t="s">
        <v>196</v>
      </c>
      <c r="AU322" s="155" t="s">
        <v>96</v>
      </c>
      <c r="AY322" s="15" t="s">
        <v>195</v>
      </c>
      <c r="BE322" s="156">
        <f>IF(N322="základní",J322,0)</f>
        <v>0</v>
      </c>
      <c r="BF322" s="156">
        <f>IF(N322="snížená",J322,0)</f>
        <v>0</v>
      </c>
      <c r="BG322" s="156">
        <f>IF(N322="zákl. přenesená",J322,0)</f>
        <v>0</v>
      </c>
      <c r="BH322" s="156">
        <f>IF(N322="sníž. přenesená",J322,0)</f>
        <v>0</v>
      </c>
      <c r="BI322" s="156">
        <f>IF(N322="nulová",J322,0)</f>
        <v>0</v>
      </c>
      <c r="BJ322" s="15" t="s">
        <v>93</v>
      </c>
      <c r="BK322" s="156">
        <f>ROUND(I322*H322,2)</f>
        <v>0</v>
      </c>
      <c r="BL322" s="15" t="s">
        <v>208</v>
      </c>
      <c r="BM322" s="155" t="s">
        <v>676</v>
      </c>
    </row>
    <row r="323" spans="1:47" s="2" customFormat="1" ht="19.5">
      <c r="A323" s="31"/>
      <c r="B323" s="32"/>
      <c r="C323" s="184"/>
      <c r="D323" s="201" t="s">
        <v>202</v>
      </c>
      <c r="E323" s="184"/>
      <c r="F323" s="202" t="s">
        <v>677</v>
      </c>
      <c r="G323" s="184"/>
      <c r="H323" s="184"/>
      <c r="I323" s="157"/>
      <c r="J323" s="184"/>
      <c r="K323" s="31"/>
      <c r="L323" s="32"/>
      <c r="M323" s="158"/>
      <c r="N323" s="159"/>
      <c r="O323" s="57"/>
      <c r="P323" s="57"/>
      <c r="Q323" s="57"/>
      <c r="R323" s="57"/>
      <c r="S323" s="57"/>
      <c r="T323" s="58"/>
      <c r="U323" s="31"/>
      <c r="V323" s="31"/>
      <c r="W323" s="31"/>
      <c r="X323" s="31"/>
      <c r="Y323" s="31"/>
      <c r="Z323" s="31"/>
      <c r="AA323" s="31"/>
      <c r="AB323" s="31"/>
      <c r="AC323" s="31"/>
      <c r="AD323" s="31"/>
      <c r="AE323" s="31"/>
      <c r="AT323" s="15" t="s">
        <v>202</v>
      </c>
      <c r="AU323" s="15" t="s">
        <v>96</v>
      </c>
    </row>
    <row r="324" spans="1:65" s="2" customFormat="1" ht="21.75" customHeight="1">
      <c r="A324" s="31"/>
      <c r="B324" s="148"/>
      <c r="C324" s="196" t="s">
        <v>619</v>
      </c>
      <c r="D324" s="196" t="s">
        <v>196</v>
      </c>
      <c r="E324" s="197" t="s">
        <v>679</v>
      </c>
      <c r="F324" s="198" t="s">
        <v>680</v>
      </c>
      <c r="G324" s="199" t="s">
        <v>312</v>
      </c>
      <c r="H324" s="200">
        <v>21</v>
      </c>
      <c r="I324" s="149"/>
      <c r="J324" s="183">
        <f>ROUND(I324*H324,2)</f>
        <v>0</v>
      </c>
      <c r="K324" s="150"/>
      <c r="L324" s="32"/>
      <c r="M324" s="151" t="s">
        <v>1</v>
      </c>
      <c r="N324" s="152" t="s">
        <v>50</v>
      </c>
      <c r="O324" s="57"/>
      <c r="P324" s="153">
        <f>O324*H324</f>
        <v>0</v>
      </c>
      <c r="Q324" s="153">
        <v>0.00013</v>
      </c>
      <c r="R324" s="153">
        <f>Q324*H324</f>
        <v>0.00273</v>
      </c>
      <c r="S324" s="153">
        <v>0</v>
      </c>
      <c r="T324" s="154">
        <f>S324*H324</f>
        <v>0</v>
      </c>
      <c r="U324" s="31"/>
      <c r="V324" s="31"/>
      <c r="W324" s="31"/>
      <c r="X324" s="31"/>
      <c r="Y324" s="31"/>
      <c r="Z324" s="31"/>
      <c r="AA324" s="31"/>
      <c r="AB324" s="31"/>
      <c r="AC324" s="31"/>
      <c r="AD324" s="31"/>
      <c r="AE324" s="31"/>
      <c r="AR324" s="155" t="s">
        <v>208</v>
      </c>
      <c r="AT324" s="155" t="s">
        <v>196</v>
      </c>
      <c r="AU324" s="155" t="s">
        <v>96</v>
      </c>
      <c r="AY324" s="15" t="s">
        <v>195</v>
      </c>
      <c r="BE324" s="156">
        <f>IF(N324="základní",J324,0)</f>
        <v>0</v>
      </c>
      <c r="BF324" s="156">
        <f>IF(N324="snížená",J324,0)</f>
        <v>0</v>
      </c>
      <c r="BG324" s="156">
        <f>IF(N324="zákl. přenesená",J324,0)</f>
        <v>0</v>
      </c>
      <c r="BH324" s="156">
        <f>IF(N324="sníž. přenesená",J324,0)</f>
        <v>0</v>
      </c>
      <c r="BI324" s="156">
        <f>IF(N324="nulová",J324,0)</f>
        <v>0</v>
      </c>
      <c r="BJ324" s="15" t="s">
        <v>93</v>
      </c>
      <c r="BK324" s="156">
        <f>ROUND(I324*H324,2)</f>
        <v>0</v>
      </c>
      <c r="BL324" s="15" t="s">
        <v>208</v>
      </c>
      <c r="BM324" s="155" t="s">
        <v>681</v>
      </c>
    </row>
    <row r="325" spans="1:47" s="2" customFormat="1" ht="12">
      <c r="A325" s="31"/>
      <c r="B325" s="32"/>
      <c r="C325" s="184"/>
      <c r="D325" s="201" t="s">
        <v>202</v>
      </c>
      <c r="E325" s="184"/>
      <c r="F325" s="202" t="s">
        <v>682</v>
      </c>
      <c r="G325" s="184"/>
      <c r="H325" s="184"/>
      <c r="I325" s="157"/>
      <c r="J325" s="184"/>
      <c r="K325" s="31"/>
      <c r="L325" s="32"/>
      <c r="M325" s="158"/>
      <c r="N325" s="159"/>
      <c r="O325" s="57"/>
      <c r="P325" s="57"/>
      <c r="Q325" s="57"/>
      <c r="R325" s="57"/>
      <c r="S325" s="57"/>
      <c r="T325" s="58"/>
      <c r="U325" s="31"/>
      <c r="V325" s="31"/>
      <c r="W325" s="31"/>
      <c r="X325" s="31"/>
      <c r="Y325" s="31"/>
      <c r="Z325" s="31"/>
      <c r="AA325" s="31"/>
      <c r="AB325" s="31"/>
      <c r="AC325" s="31"/>
      <c r="AD325" s="31"/>
      <c r="AE325" s="31"/>
      <c r="AT325" s="15" t="s">
        <v>202</v>
      </c>
      <c r="AU325" s="15" t="s">
        <v>96</v>
      </c>
    </row>
    <row r="326" spans="2:51" s="13" customFormat="1" ht="12">
      <c r="B326" s="160"/>
      <c r="C326" s="186"/>
      <c r="D326" s="201" t="s">
        <v>257</v>
      </c>
      <c r="E326" s="203" t="s">
        <v>1</v>
      </c>
      <c r="F326" s="204" t="s">
        <v>7</v>
      </c>
      <c r="G326" s="186"/>
      <c r="H326" s="205">
        <v>21</v>
      </c>
      <c r="I326" s="162"/>
      <c r="J326" s="186"/>
      <c r="L326" s="160"/>
      <c r="M326" s="163"/>
      <c r="N326" s="164"/>
      <c r="O326" s="164"/>
      <c r="P326" s="164"/>
      <c r="Q326" s="164"/>
      <c r="R326" s="164"/>
      <c r="S326" s="164"/>
      <c r="T326" s="165"/>
      <c r="AT326" s="161" t="s">
        <v>257</v>
      </c>
      <c r="AU326" s="161" t="s">
        <v>96</v>
      </c>
      <c r="AV326" s="13" t="s">
        <v>96</v>
      </c>
      <c r="AW326" s="13" t="s">
        <v>40</v>
      </c>
      <c r="AX326" s="13" t="s">
        <v>93</v>
      </c>
      <c r="AY326" s="161" t="s">
        <v>195</v>
      </c>
    </row>
    <row r="327" spans="2:63" s="12" customFormat="1" ht="22.9" customHeight="1">
      <c r="B327" s="135"/>
      <c r="C327" s="192"/>
      <c r="D327" s="193" t="s">
        <v>84</v>
      </c>
      <c r="E327" s="195" t="s">
        <v>229</v>
      </c>
      <c r="F327" s="195" t="s">
        <v>683</v>
      </c>
      <c r="G327" s="192"/>
      <c r="H327" s="192"/>
      <c r="I327" s="138"/>
      <c r="J327" s="185">
        <f>BK327</f>
        <v>0</v>
      </c>
      <c r="L327" s="135"/>
      <c r="M327" s="140"/>
      <c r="N327" s="141"/>
      <c r="O327" s="141"/>
      <c r="P327" s="142">
        <f>P328+SUM(P329:P340)</f>
        <v>0</v>
      </c>
      <c r="Q327" s="141"/>
      <c r="R327" s="142">
        <f>R328+SUM(R329:R340)</f>
        <v>0.004200000000000001</v>
      </c>
      <c r="S327" s="141"/>
      <c r="T327" s="143">
        <f>T328+SUM(T329:T340)</f>
        <v>0.066</v>
      </c>
      <c r="AR327" s="136" t="s">
        <v>93</v>
      </c>
      <c r="AT327" s="144" t="s">
        <v>84</v>
      </c>
      <c r="AU327" s="144" t="s">
        <v>93</v>
      </c>
      <c r="AY327" s="136" t="s">
        <v>195</v>
      </c>
      <c r="BK327" s="145">
        <f>BK328+SUM(BK329:BK340)</f>
        <v>0</v>
      </c>
    </row>
    <row r="328" spans="1:65" s="2" customFormat="1" ht="24.2" customHeight="1">
      <c r="A328" s="31"/>
      <c r="B328" s="148"/>
      <c r="C328" s="196" t="s">
        <v>623</v>
      </c>
      <c r="D328" s="196" t="s">
        <v>196</v>
      </c>
      <c r="E328" s="197" t="s">
        <v>685</v>
      </c>
      <c r="F328" s="198" t="s">
        <v>686</v>
      </c>
      <c r="G328" s="199" t="s">
        <v>312</v>
      </c>
      <c r="H328" s="200">
        <v>42</v>
      </c>
      <c r="I328" s="149"/>
      <c r="J328" s="183">
        <f>ROUND(I328*H328,2)</f>
        <v>0</v>
      </c>
      <c r="K328" s="150"/>
      <c r="L328" s="32"/>
      <c r="M328" s="151" t="s">
        <v>1</v>
      </c>
      <c r="N328" s="152" t="s">
        <v>50</v>
      </c>
      <c r="O328" s="57"/>
      <c r="P328" s="153">
        <f>O328*H328</f>
        <v>0</v>
      </c>
      <c r="Q328" s="153">
        <v>0.0001</v>
      </c>
      <c r="R328" s="153">
        <f>Q328*H328</f>
        <v>0.004200000000000001</v>
      </c>
      <c r="S328" s="153">
        <v>0</v>
      </c>
      <c r="T328" s="154">
        <f>S328*H328</f>
        <v>0</v>
      </c>
      <c r="U328" s="31"/>
      <c r="V328" s="31"/>
      <c r="W328" s="31"/>
      <c r="X328" s="31"/>
      <c r="Y328" s="31"/>
      <c r="Z328" s="31"/>
      <c r="AA328" s="31"/>
      <c r="AB328" s="31"/>
      <c r="AC328" s="31"/>
      <c r="AD328" s="31"/>
      <c r="AE328" s="31"/>
      <c r="AR328" s="155" t="s">
        <v>208</v>
      </c>
      <c r="AT328" s="155" t="s">
        <v>196</v>
      </c>
      <c r="AU328" s="155" t="s">
        <v>96</v>
      </c>
      <c r="AY328" s="15" t="s">
        <v>195</v>
      </c>
      <c r="BE328" s="156">
        <f>IF(N328="základní",J328,0)</f>
        <v>0</v>
      </c>
      <c r="BF328" s="156">
        <f>IF(N328="snížená",J328,0)</f>
        <v>0</v>
      </c>
      <c r="BG328" s="156">
        <f>IF(N328="zákl. přenesená",J328,0)</f>
        <v>0</v>
      </c>
      <c r="BH328" s="156">
        <f>IF(N328="sníž. přenesená",J328,0)</f>
        <v>0</v>
      </c>
      <c r="BI328" s="156">
        <f>IF(N328="nulová",J328,0)</f>
        <v>0</v>
      </c>
      <c r="BJ328" s="15" t="s">
        <v>93</v>
      </c>
      <c r="BK328" s="156">
        <f>ROUND(I328*H328,2)</f>
        <v>0</v>
      </c>
      <c r="BL328" s="15" t="s">
        <v>208</v>
      </c>
      <c r="BM328" s="155" t="s">
        <v>687</v>
      </c>
    </row>
    <row r="329" spans="1:47" s="2" customFormat="1" ht="19.5">
      <c r="A329" s="31"/>
      <c r="B329" s="32"/>
      <c r="C329" s="184"/>
      <c r="D329" s="201" t="s">
        <v>202</v>
      </c>
      <c r="E329" s="184"/>
      <c r="F329" s="202" t="s">
        <v>688</v>
      </c>
      <c r="G329" s="184"/>
      <c r="H329" s="184"/>
      <c r="I329" s="157"/>
      <c r="J329" s="184"/>
      <c r="K329" s="31"/>
      <c r="L329" s="32"/>
      <c r="M329" s="158"/>
      <c r="N329" s="159"/>
      <c r="O329" s="57"/>
      <c r="P329" s="57"/>
      <c r="Q329" s="57"/>
      <c r="R329" s="57"/>
      <c r="S329" s="57"/>
      <c r="T329" s="58"/>
      <c r="U329" s="31"/>
      <c r="V329" s="31"/>
      <c r="W329" s="31"/>
      <c r="X329" s="31"/>
      <c r="Y329" s="31"/>
      <c r="Z329" s="31"/>
      <c r="AA329" s="31"/>
      <c r="AB329" s="31"/>
      <c r="AC329" s="31"/>
      <c r="AD329" s="31"/>
      <c r="AE329" s="31"/>
      <c r="AT329" s="15" t="s">
        <v>202</v>
      </c>
      <c r="AU329" s="15" t="s">
        <v>96</v>
      </c>
    </row>
    <row r="330" spans="2:51" s="13" customFormat="1" ht="12">
      <c r="B330" s="160"/>
      <c r="C330" s="186"/>
      <c r="D330" s="201" t="s">
        <v>257</v>
      </c>
      <c r="E330" s="203" t="s">
        <v>1</v>
      </c>
      <c r="F330" s="204" t="s">
        <v>971</v>
      </c>
      <c r="G330" s="186"/>
      <c r="H330" s="205">
        <v>42</v>
      </c>
      <c r="I330" s="162"/>
      <c r="J330" s="186"/>
      <c r="L330" s="160"/>
      <c r="M330" s="163"/>
      <c r="N330" s="164"/>
      <c r="O330" s="164"/>
      <c r="P330" s="164"/>
      <c r="Q330" s="164"/>
      <c r="R330" s="164"/>
      <c r="S330" s="164"/>
      <c r="T330" s="165"/>
      <c r="AT330" s="161" t="s">
        <v>257</v>
      </c>
      <c r="AU330" s="161" t="s">
        <v>96</v>
      </c>
      <c r="AV330" s="13" t="s">
        <v>96</v>
      </c>
      <c r="AW330" s="13" t="s">
        <v>40</v>
      </c>
      <c r="AX330" s="13" t="s">
        <v>93</v>
      </c>
      <c r="AY330" s="161" t="s">
        <v>195</v>
      </c>
    </row>
    <row r="331" spans="1:65" s="2" customFormat="1" ht="24.2" customHeight="1">
      <c r="A331" s="31"/>
      <c r="B331" s="148"/>
      <c r="C331" s="196" t="s">
        <v>627</v>
      </c>
      <c r="D331" s="196" t="s">
        <v>196</v>
      </c>
      <c r="E331" s="197" t="s">
        <v>691</v>
      </c>
      <c r="F331" s="198" t="s">
        <v>692</v>
      </c>
      <c r="G331" s="199" t="s">
        <v>312</v>
      </c>
      <c r="H331" s="200">
        <v>42</v>
      </c>
      <c r="I331" s="149"/>
      <c r="J331" s="183">
        <f>ROUND(I331*H331,2)</f>
        <v>0</v>
      </c>
      <c r="K331" s="150"/>
      <c r="L331" s="32"/>
      <c r="M331" s="151" t="s">
        <v>1</v>
      </c>
      <c r="N331" s="152" t="s">
        <v>50</v>
      </c>
      <c r="O331" s="57"/>
      <c r="P331" s="153">
        <f>O331*H331</f>
        <v>0</v>
      </c>
      <c r="Q331" s="153">
        <v>0</v>
      </c>
      <c r="R331" s="153">
        <f>Q331*H331</f>
        <v>0</v>
      </c>
      <c r="S331" s="153">
        <v>0</v>
      </c>
      <c r="T331" s="154">
        <f>S331*H331</f>
        <v>0</v>
      </c>
      <c r="U331" s="31"/>
      <c r="V331" s="31"/>
      <c r="W331" s="31"/>
      <c r="X331" s="31"/>
      <c r="Y331" s="31"/>
      <c r="Z331" s="31"/>
      <c r="AA331" s="31"/>
      <c r="AB331" s="31"/>
      <c r="AC331" s="31"/>
      <c r="AD331" s="31"/>
      <c r="AE331" s="31"/>
      <c r="AR331" s="155" t="s">
        <v>208</v>
      </c>
      <c r="AT331" s="155" t="s">
        <v>196</v>
      </c>
      <c r="AU331" s="155" t="s">
        <v>96</v>
      </c>
      <c r="AY331" s="15" t="s">
        <v>195</v>
      </c>
      <c r="BE331" s="156">
        <f>IF(N331="základní",J331,0)</f>
        <v>0</v>
      </c>
      <c r="BF331" s="156">
        <f>IF(N331="snížená",J331,0)</f>
        <v>0</v>
      </c>
      <c r="BG331" s="156">
        <f>IF(N331="zákl. přenesená",J331,0)</f>
        <v>0</v>
      </c>
      <c r="BH331" s="156">
        <f>IF(N331="sníž. přenesená",J331,0)</f>
        <v>0</v>
      </c>
      <c r="BI331" s="156">
        <f>IF(N331="nulová",J331,0)</f>
        <v>0</v>
      </c>
      <c r="BJ331" s="15" t="s">
        <v>93</v>
      </c>
      <c r="BK331" s="156">
        <f>ROUND(I331*H331,2)</f>
        <v>0</v>
      </c>
      <c r="BL331" s="15" t="s">
        <v>208</v>
      </c>
      <c r="BM331" s="155" t="s">
        <v>693</v>
      </c>
    </row>
    <row r="332" spans="1:47" s="2" customFormat="1" ht="19.5">
      <c r="A332" s="31"/>
      <c r="B332" s="32"/>
      <c r="C332" s="184"/>
      <c r="D332" s="201" t="s">
        <v>202</v>
      </c>
      <c r="E332" s="184"/>
      <c r="F332" s="202" t="s">
        <v>694</v>
      </c>
      <c r="G332" s="184"/>
      <c r="H332" s="184"/>
      <c r="I332" s="157"/>
      <c r="J332" s="184"/>
      <c r="K332" s="31"/>
      <c r="L332" s="32"/>
      <c r="M332" s="158"/>
      <c r="N332" s="159"/>
      <c r="O332" s="57"/>
      <c r="P332" s="57"/>
      <c r="Q332" s="57"/>
      <c r="R332" s="57"/>
      <c r="S332" s="57"/>
      <c r="T332" s="58"/>
      <c r="U332" s="31"/>
      <c r="V332" s="31"/>
      <c r="W332" s="31"/>
      <c r="X332" s="31"/>
      <c r="Y332" s="31"/>
      <c r="Z332" s="31"/>
      <c r="AA332" s="31"/>
      <c r="AB332" s="31"/>
      <c r="AC332" s="31"/>
      <c r="AD332" s="31"/>
      <c r="AE332" s="31"/>
      <c r="AT332" s="15" t="s">
        <v>202</v>
      </c>
      <c r="AU332" s="15" t="s">
        <v>96</v>
      </c>
    </row>
    <row r="333" spans="2:51" s="13" customFormat="1" ht="12">
      <c r="B333" s="160"/>
      <c r="C333" s="186"/>
      <c r="D333" s="201" t="s">
        <v>257</v>
      </c>
      <c r="E333" s="203" t="s">
        <v>1</v>
      </c>
      <c r="F333" s="204" t="s">
        <v>971</v>
      </c>
      <c r="G333" s="186"/>
      <c r="H333" s="205">
        <v>42</v>
      </c>
      <c r="I333" s="162"/>
      <c r="J333" s="186"/>
      <c r="L333" s="160"/>
      <c r="M333" s="163"/>
      <c r="N333" s="164"/>
      <c r="O333" s="164"/>
      <c r="P333" s="164"/>
      <c r="Q333" s="164"/>
      <c r="R333" s="164"/>
      <c r="S333" s="164"/>
      <c r="T333" s="165"/>
      <c r="AT333" s="161" t="s">
        <v>257</v>
      </c>
      <c r="AU333" s="161" t="s">
        <v>96</v>
      </c>
      <c r="AV333" s="13" t="s">
        <v>96</v>
      </c>
      <c r="AW333" s="13" t="s">
        <v>40</v>
      </c>
      <c r="AX333" s="13" t="s">
        <v>93</v>
      </c>
      <c r="AY333" s="161" t="s">
        <v>195</v>
      </c>
    </row>
    <row r="334" spans="1:65" s="2" customFormat="1" ht="16.5" customHeight="1">
      <c r="A334" s="31"/>
      <c r="B334" s="148"/>
      <c r="C334" s="196" t="s">
        <v>631</v>
      </c>
      <c r="D334" s="196" t="s">
        <v>196</v>
      </c>
      <c r="E334" s="197" t="s">
        <v>696</v>
      </c>
      <c r="F334" s="198" t="s">
        <v>697</v>
      </c>
      <c r="G334" s="199" t="s">
        <v>312</v>
      </c>
      <c r="H334" s="200">
        <v>4.4</v>
      </c>
      <c r="I334" s="149"/>
      <c r="J334" s="183">
        <f>ROUND(I334*H334,2)</f>
        <v>0</v>
      </c>
      <c r="K334" s="150"/>
      <c r="L334" s="32"/>
      <c r="M334" s="151" t="s">
        <v>1</v>
      </c>
      <c r="N334" s="152" t="s">
        <v>50</v>
      </c>
      <c r="O334" s="57"/>
      <c r="P334" s="153">
        <f>O334*H334</f>
        <v>0</v>
      </c>
      <c r="Q334" s="153">
        <v>0</v>
      </c>
      <c r="R334" s="153">
        <f>Q334*H334</f>
        <v>0</v>
      </c>
      <c r="S334" s="153">
        <v>0</v>
      </c>
      <c r="T334" s="154">
        <f>S334*H334</f>
        <v>0</v>
      </c>
      <c r="U334" s="31"/>
      <c r="V334" s="31"/>
      <c r="W334" s="31"/>
      <c r="X334" s="31"/>
      <c r="Y334" s="31"/>
      <c r="Z334" s="31"/>
      <c r="AA334" s="31"/>
      <c r="AB334" s="31"/>
      <c r="AC334" s="31"/>
      <c r="AD334" s="31"/>
      <c r="AE334" s="31"/>
      <c r="AR334" s="155" t="s">
        <v>208</v>
      </c>
      <c r="AT334" s="155" t="s">
        <v>196</v>
      </c>
      <c r="AU334" s="155" t="s">
        <v>96</v>
      </c>
      <c r="AY334" s="15" t="s">
        <v>195</v>
      </c>
      <c r="BE334" s="156">
        <f>IF(N334="základní",J334,0)</f>
        <v>0</v>
      </c>
      <c r="BF334" s="156">
        <f>IF(N334="snížená",J334,0)</f>
        <v>0</v>
      </c>
      <c r="BG334" s="156">
        <f>IF(N334="zákl. přenesená",J334,0)</f>
        <v>0</v>
      </c>
      <c r="BH334" s="156">
        <f>IF(N334="sníž. přenesená",J334,0)</f>
        <v>0</v>
      </c>
      <c r="BI334" s="156">
        <f>IF(N334="nulová",J334,0)</f>
        <v>0</v>
      </c>
      <c r="BJ334" s="15" t="s">
        <v>93</v>
      </c>
      <c r="BK334" s="156">
        <f>ROUND(I334*H334,2)</f>
        <v>0</v>
      </c>
      <c r="BL334" s="15" t="s">
        <v>208</v>
      </c>
      <c r="BM334" s="155" t="s">
        <v>698</v>
      </c>
    </row>
    <row r="335" spans="1:47" s="2" customFormat="1" ht="19.5">
      <c r="A335" s="31"/>
      <c r="B335" s="32"/>
      <c r="C335" s="184"/>
      <c r="D335" s="201" t="s">
        <v>202</v>
      </c>
      <c r="E335" s="184"/>
      <c r="F335" s="202" t="s">
        <v>699</v>
      </c>
      <c r="G335" s="184"/>
      <c r="H335" s="184"/>
      <c r="I335" s="157"/>
      <c r="J335" s="184"/>
      <c r="K335" s="31"/>
      <c r="L335" s="32"/>
      <c r="M335" s="158"/>
      <c r="N335" s="159"/>
      <c r="O335" s="57"/>
      <c r="P335" s="57"/>
      <c r="Q335" s="57"/>
      <c r="R335" s="57"/>
      <c r="S335" s="57"/>
      <c r="T335" s="58"/>
      <c r="U335" s="31"/>
      <c r="V335" s="31"/>
      <c r="W335" s="31"/>
      <c r="X335" s="31"/>
      <c r="Y335" s="31"/>
      <c r="Z335" s="31"/>
      <c r="AA335" s="31"/>
      <c r="AB335" s="31"/>
      <c r="AC335" s="31"/>
      <c r="AD335" s="31"/>
      <c r="AE335" s="31"/>
      <c r="AT335" s="15" t="s">
        <v>202</v>
      </c>
      <c r="AU335" s="15" t="s">
        <v>96</v>
      </c>
    </row>
    <row r="336" spans="2:51" s="13" customFormat="1" ht="12">
      <c r="B336" s="160"/>
      <c r="C336" s="186"/>
      <c r="D336" s="201" t="s">
        <v>257</v>
      </c>
      <c r="E336" s="203" t="s">
        <v>1</v>
      </c>
      <c r="F336" s="204" t="s">
        <v>1038</v>
      </c>
      <c r="G336" s="186"/>
      <c r="H336" s="205">
        <v>4.4</v>
      </c>
      <c r="I336" s="162"/>
      <c r="J336" s="186"/>
      <c r="L336" s="160"/>
      <c r="M336" s="163"/>
      <c r="N336" s="164"/>
      <c r="O336" s="164"/>
      <c r="P336" s="164"/>
      <c r="Q336" s="164"/>
      <c r="R336" s="164"/>
      <c r="S336" s="164"/>
      <c r="T336" s="165"/>
      <c r="AT336" s="161" t="s">
        <v>257</v>
      </c>
      <c r="AU336" s="161" t="s">
        <v>96</v>
      </c>
      <c r="AV336" s="13" t="s">
        <v>96</v>
      </c>
      <c r="AW336" s="13" t="s">
        <v>40</v>
      </c>
      <c r="AX336" s="13" t="s">
        <v>93</v>
      </c>
      <c r="AY336" s="161" t="s">
        <v>195</v>
      </c>
    </row>
    <row r="337" spans="1:65" s="2" customFormat="1" ht="16.5" customHeight="1">
      <c r="A337" s="31"/>
      <c r="B337" s="148"/>
      <c r="C337" s="196" t="s">
        <v>635</v>
      </c>
      <c r="D337" s="196" t="s">
        <v>196</v>
      </c>
      <c r="E337" s="197" t="s">
        <v>701</v>
      </c>
      <c r="F337" s="198" t="s">
        <v>702</v>
      </c>
      <c r="G337" s="199" t="s">
        <v>296</v>
      </c>
      <c r="H337" s="200">
        <v>6.6</v>
      </c>
      <c r="I337" s="149"/>
      <c r="J337" s="183">
        <f>ROUND(I337*H337,2)</f>
        <v>0</v>
      </c>
      <c r="K337" s="150"/>
      <c r="L337" s="32"/>
      <c r="M337" s="151" t="s">
        <v>1</v>
      </c>
      <c r="N337" s="152" t="s">
        <v>50</v>
      </c>
      <c r="O337" s="57"/>
      <c r="P337" s="153">
        <f>O337*H337</f>
        <v>0</v>
      </c>
      <c r="Q337" s="153">
        <v>0</v>
      </c>
      <c r="R337" s="153">
        <f>Q337*H337</f>
        <v>0</v>
      </c>
      <c r="S337" s="153">
        <v>0.01</v>
      </c>
      <c r="T337" s="154">
        <f>S337*H337</f>
        <v>0.066</v>
      </c>
      <c r="U337" s="31"/>
      <c r="V337" s="31"/>
      <c r="W337" s="31"/>
      <c r="X337" s="31"/>
      <c r="Y337" s="31"/>
      <c r="Z337" s="31"/>
      <c r="AA337" s="31"/>
      <c r="AB337" s="31"/>
      <c r="AC337" s="31"/>
      <c r="AD337" s="31"/>
      <c r="AE337" s="31"/>
      <c r="AR337" s="155" t="s">
        <v>208</v>
      </c>
      <c r="AT337" s="155" t="s">
        <v>196</v>
      </c>
      <c r="AU337" s="155" t="s">
        <v>96</v>
      </c>
      <c r="AY337" s="15" t="s">
        <v>195</v>
      </c>
      <c r="BE337" s="156">
        <f>IF(N337="základní",J337,0)</f>
        <v>0</v>
      </c>
      <c r="BF337" s="156">
        <f>IF(N337="snížená",J337,0)</f>
        <v>0</v>
      </c>
      <c r="BG337" s="156">
        <f>IF(N337="zákl. přenesená",J337,0)</f>
        <v>0</v>
      </c>
      <c r="BH337" s="156">
        <f>IF(N337="sníž. přenesená",J337,0)</f>
        <v>0</v>
      </c>
      <c r="BI337" s="156">
        <f>IF(N337="nulová",J337,0)</f>
        <v>0</v>
      </c>
      <c r="BJ337" s="15" t="s">
        <v>93</v>
      </c>
      <c r="BK337" s="156">
        <f>ROUND(I337*H337,2)</f>
        <v>0</v>
      </c>
      <c r="BL337" s="15" t="s">
        <v>208</v>
      </c>
      <c r="BM337" s="155" t="s">
        <v>703</v>
      </c>
    </row>
    <row r="338" spans="1:47" s="2" customFormat="1" ht="19.5">
      <c r="A338" s="31"/>
      <c r="B338" s="32"/>
      <c r="C338" s="184"/>
      <c r="D338" s="201" t="s">
        <v>202</v>
      </c>
      <c r="E338" s="184"/>
      <c r="F338" s="202" t="s">
        <v>704</v>
      </c>
      <c r="G338" s="184"/>
      <c r="H338" s="184"/>
      <c r="I338" s="157"/>
      <c r="J338" s="184"/>
      <c r="K338" s="31"/>
      <c r="L338" s="32"/>
      <c r="M338" s="158"/>
      <c r="N338" s="159"/>
      <c r="O338" s="57"/>
      <c r="P338" s="57"/>
      <c r="Q338" s="57"/>
      <c r="R338" s="57"/>
      <c r="S338" s="57"/>
      <c r="T338" s="58"/>
      <c r="U338" s="31"/>
      <c r="V338" s="31"/>
      <c r="W338" s="31"/>
      <c r="X338" s="31"/>
      <c r="Y338" s="31"/>
      <c r="Z338" s="31"/>
      <c r="AA338" s="31"/>
      <c r="AB338" s="31"/>
      <c r="AC338" s="31"/>
      <c r="AD338" s="31"/>
      <c r="AE338" s="31"/>
      <c r="AT338" s="15" t="s">
        <v>202</v>
      </c>
      <c r="AU338" s="15" t="s">
        <v>96</v>
      </c>
    </row>
    <row r="339" spans="2:51" s="13" customFormat="1" ht="12">
      <c r="B339" s="160"/>
      <c r="C339" s="186"/>
      <c r="D339" s="201" t="s">
        <v>257</v>
      </c>
      <c r="E339" s="203" t="s">
        <v>1</v>
      </c>
      <c r="F339" s="204" t="s">
        <v>1047</v>
      </c>
      <c r="G339" s="186"/>
      <c r="H339" s="205">
        <v>6.6</v>
      </c>
      <c r="I339" s="162"/>
      <c r="J339" s="186"/>
      <c r="L339" s="160"/>
      <c r="M339" s="163"/>
      <c r="N339" s="164"/>
      <c r="O339" s="164"/>
      <c r="P339" s="164"/>
      <c r="Q339" s="164"/>
      <c r="R339" s="164"/>
      <c r="S339" s="164"/>
      <c r="T339" s="165"/>
      <c r="AT339" s="161" t="s">
        <v>257</v>
      </c>
      <c r="AU339" s="161" t="s">
        <v>96</v>
      </c>
      <c r="AV339" s="13" t="s">
        <v>96</v>
      </c>
      <c r="AW339" s="13" t="s">
        <v>40</v>
      </c>
      <c r="AX339" s="13" t="s">
        <v>93</v>
      </c>
      <c r="AY339" s="161" t="s">
        <v>195</v>
      </c>
    </row>
    <row r="340" spans="2:63" s="12" customFormat="1" ht="20.85" customHeight="1">
      <c r="B340" s="135"/>
      <c r="C340" s="192"/>
      <c r="D340" s="193" t="s">
        <v>84</v>
      </c>
      <c r="E340" s="195" t="s">
        <v>706</v>
      </c>
      <c r="F340" s="195" t="s">
        <v>707</v>
      </c>
      <c r="G340" s="192"/>
      <c r="H340" s="192"/>
      <c r="I340" s="138"/>
      <c r="J340" s="185">
        <f>BK340</f>
        <v>0</v>
      </c>
      <c r="L340" s="135"/>
      <c r="M340" s="140"/>
      <c r="N340" s="141"/>
      <c r="O340" s="141"/>
      <c r="P340" s="142">
        <f>SUM(P341:P365)</f>
        <v>0</v>
      </c>
      <c r="Q340" s="141"/>
      <c r="R340" s="142">
        <f>SUM(R341:R365)</f>
        <v>0</v>
      </c>
      <c r="S340" s="141"/>
      <c r="T340" s="143">
        <f>SUM(T341:T365)</f>
        <v>0</v>
      </c>
      <c r="AR340" s="136" t="s">
        <v>93</v>
      </c>
      <c r="AT340" s="144" t="s">
        <v>84</v>
      </c>
      <c r="AU340" s="144" t="s">
        <v>96</v>
      </c>
      <c r="AY340" s="136" t="s">
        <v>195</v>
      </c>
      <c r="BK340" s="145">
        <f>SUM(BK341:BK365)</f>
        <v>0</v>
      </c>
    </row>
    <row r="341" spans="1:65" s="2" customFormat="1" ht="21.75" customHeight="1">
      <c r="A341" s="31"/>
      <c r="B341" s="148"/>
      <c r="C341" s="196" t="s">
        <v>640</v>
      </c>
      <c r="D341" s="196" t="s">
        <v>196</v>
      </c>
      <c r="E341" s="197" t="s">
        <v>709</v>
      </c>
      <c r="F341" s="198" t="s">
        <v>710</v>
      </c>
      <c r="G341" s="199" t="s">
        <v>312</v>
      </c>
      <c r="H341" s="200">
        <v>4.4</v>
      </c>
      <c r="I341" s="149"/>
      <c r="J341" s="183">
        <f>ROUND(I341*H341,2)</f>
        <v>0</v>
      </c>
      <c r="K341" s="150"/>
      <c r="L341" s="32"/>
      <c r="M341" s="151" t="s">
        <v>1</v>
      </c>
      <c r="N341" s="152" t="s">
        <v>50</v>
      </c>
      <c r="O341" s="57"/>
      <c r="P341" s="153">
        <f>O341*H341</f>
        <v>0</v>
      </c>
      <c r="Q341" s="153">
        <v>0</v>
      </c>
      <c r="R341" s="153">
        <f>Q341*H341</f>
        <v>0</v>
      </c>
      <c r="S341" s="153">
        <v>0</v>
      </c>
      <c r="T341" s="154">
        <f>S341*H341</f>
        <v>0</v>
      </c>
      <c r="U341" s="31"/>
      <c r="V341" s="31"/>
      <c r="W341" s="31"/>
      <c r="X341" s="31"/>
      <c r="Y341" s="31"/>
      <c r="Z341" s="31"/>
      <c r="AA341" s="31"/>
      <c r="AB341" s="31"/>
      <c r="AC341" s="31"/>
      <c r="AD341" s="31"/>
      <c r="AE341" s="31"/>
      <c r="AR341" s="155" t="s">
        <v>208</v>
      </c>
      <c r="AT341" s="155" t="s">
        <v>196</v>
      </c>
      <c r="AU341" s="155" t="s">
        <v>150</v>
      </c>
      <c r="AY341" s="15" t="s">
        <v>195</v>
      </c>
      <c r="BE341" s="156">
        <f>IF(N341="základní",J341,0)</f>
        <v>0</v>
      </c>
      <c r="BF341" s="156">
        <f>IF(N341="snížená",J341,0)</f>
        <v>0</v>
      </c>
      <c r="BG341" s="156">
        <f>IF(N341="zákl. přenesená",J341,0)</f>
        <v>0</v>
      </c>
      <c r="BH341" s="156">
        <f>IF(N341="sníž. přenesená",J341,0)</f>
        <v>0</v>
      </c>
      <c r="BI341" s="156">
        <f>IF(N341="nulová",J341,0)</f>
        <v>0</v>
      </c>
      <c r="BJ341" s="15" t="s">
        <v>93</v>
      </c>
      <c r="BK341" s="156">
        <f>ROUND(I341*H341,2)</f>
        <v>0</v>
      </c>
      <c r="BL341" s="15" t="s">
        <v>208</v>
      </c>
      <c r="BM341" s="155" t="s">
        <v>711</v>
      </c>
    </row>
    <row r="342" spans="1:47" s="2" customFormat="1" ht="19.5">
      <c r="A342" s="31"/>
      <c r="B342" s="32"/>
      <c r="C342" s="184"/>
      <c r="D342" s="201" t="s">
        <v>202</v>
      </c>
      <c r="E342" s="184"/>
      <c r="F342" s="202" t="s">
        <v>712</v>
      </c>
      <c r="G342" s="184"/>
      <c r="H342" s="184"/>
      <c r="I342" s="157"/>
      <c r="J342" s="184"/>
      <c r="K342" s="31"/>
      <c r="L342" s="32"/>
      <c r="M342" s="158"/>
      <c r="N342" s="159"/>
      <c r="O342" s="57"/>
      <c r="P342" s="57"/>
      <c r="Q342" s="57"/>
      <c r="R342" s="57"/>
      <c r="S342" s="57"/>
      <c r="T342" s="58"/>
      <c r="U342" s="31"/>
      <c r="V342" s="31"/>
      <c r="W342" s="31"/>
      <c r="X342" s="31"/>
      <c r="Y342" s="31"/>
      <c r="Z342" s="31"/>
      <c r="AA342" s="31"/>
      <c r="AB342" s="31"/>
      <c r="AC342" s="31"/>
      <c r="AD342" s="31"/>
      <c r="AE342" s="31"/>
      <c r="AT342" s="15" t="s">
        <v>202</v>
      </c>
      <c r="AU342" s="15" t="s">
        <v>150</v>
      </c>
    </row>
    <row r="343" spans="2:51" s="13" customFormat="1" ht="12">
      <c r="B343" s="160"/>
      <c r="C343" s="186"/>
      <c r="D343" s="201" t="s">
        <v>257</v>
      </c>
      <c r="E343" s="203" t="s">
        <v>1</v>
      </c>
      <c r="F343" s="204" t="s">
        <v>1038</v>
      </c>
      <c r="G343" s="186"/>
      <c r="H343" s="205">
        <v>4.4</v>
      </c>
      <c r="I343" s="162"/>
      <c r="J343" s="186"/>
      <c r="L343" s="160"/>
      <c r="M343" s="163"/>
      <c r="N343" s="164"/>
      <c r="O343" s="164"/>
      <c r="P343" s="164"/>
      <c r="Q343" s="164"/>
      <c r="R343" s="164"/>
      <c r="S343" s="164"/>
      <c r="T343" s="165"/>
      <c r="AT343" s="161" t="s">
        <v>257</v>
      </c>
      <c r="AU343" s="161" t="s">
        <v>150</v>
      </c>
      <c r="AV343" s="13" t="s">
        <v>96</v>
      </c>
      <c r="AW343" s="13" t="s">
        <v>40</v>
      </c>
      <c r="AX343" s="13" t="s">
        <v>93</v>
      </c>
      <c r="AY343" s="161" t="s">
        <v>195</v>
      </c>
    </row>
    <row r="344" spans="1:65" s="2" customFormat="1" ht="24.2" customHeight="1">
      <c r="A344" s="31"/>
      <c r="B344" s="148"/>
      <c r="C344" s="196" t="s">
        <v>645</v>
      </c>
      <c r="D344" s="196" t="s">
        <v>196</v>
      </c>
      <c r="E344" s="197" t="s">
        <v>714</v>
      </c>
      <c r="F344" s="198" t="s">
        <v>715</v>
      </c>
      <c r="G344" s="199" t="s">
        <v>330</v>
      </c>
      <c r="H344" s="200">
        <v>13.59</v>
      </c>
      <c r="I344" s="149"/>
      <c r="J344" s="183">
        <f>ROUND(I344*H344,2)</f>
        <v>0</v>
      </c>
      <c r="K344" s="150"/>
      <c r="L344" s="32"/>
      <c r="M344" s="151" t="s">
        <v>1</v>
      </c>
      <c r="N344" s="152" t="s">
        <v>50</v>
      </c>
      <c r="O344" s="57"/>
      <c r="P344" s="153">
        <f>O344*H344</f>
        <v>0</v>
      </c>
      <c r="Q344" s="153">
        <v>0</v>
      </c>
      <c r="R344" s="153">
        <f>Q344*H344</f>
        <v>0</v>
      </c>
      <c r="S344" s="153">
        <v>0</v>
      </c>
      <c r="T344" s="154">
        <f>S344*H344</f>
        <v>0</v>
      </c>
      <c r="U344" s="31"/>
      <c r="V344" s="31"/>
      <c r="W344" s="31"/>
      <c r="X344" s="31"/>
      <c r="Y344" s="31"/>
      <c r="Z344" s="31"/>
      <c r="AA344" s="31"/>
      <c r="AB344" s="31"/>
      <c r="AC344" s="31"/>
      <c r="AD344" s="31"/>
      <c r="AE344" s="31"/>
      <c r="AR344" s="155" t="s">
        <v>208</v>
      </c>
      <c r="AT344" s="155" t="s">
        <v>196</v>
      </c>
      <c r="AU344" s="155" t="s">
        <v>150</v>
      </c>
      <c r="AY344" s="15" t="s">
        <v>195</v>
      </c>
      <c r="BE344" s="156">
        <f>IF(N344="základní",J344,0)</f>
        <v>0</v>
      </c>
      <c r="BF344" s="156">
        <f>IF(N344="snížená",J344,0)</f>
        <v>0</v>
      </c>
      <c r="BG344" s="156">
        <f>IF(N344="zákl. přenesená",J344,0)</f>
        <v>0</v>
      </c>
      <c r="BH344" s="156">
        <f>IF(N344="sníž. přenesená",J344,0)</f>
        <v>0</v>
      </c>
      <c r="BI344" s="156">
        <f>IF(N344="nulová",J344,0)</f>
        <v>0</v>
      </c>
      <c r="BJ344" s="15" t="s">
        <v>93</v>
      </c>
      <c r="BK344" s="156">
        <f>ROUND(I344*H344,2)</f>
        <v>0</v>
      </c>
      <c r="BL344" s="15" t="s">
        <v>208</v>
      </c>
      <c r="BM344" s="155" t="s">
        <v>716</v>
      </c>
    </row>
    <row r="345" spans="1:47" s="2" customFormat="1" ht="19.5">
      <c r="A345" s="31"/>
      <c r="B345" s="32"/>
      <c r="C345" s="184"/>
      <c r="D345" s="201" t="s">
        <v>202</v>
      </c>
      <c r="E345" s="184"/>
      <c r="F345" s="202" t="s">
        <v>717</v>
      </c>
      <c r="G345" s="184"/>
      <c r="H345" s="184"/>
      <c r="I345" s="157"/>
      <c r="J345" s="184"/>
      <c r="K345" s="31"/>
      <c r="L345" s="32"/>
      <c r="M345" s="158"/>
      <c r="N345" s="159"/>
      <c r="O345" s="57"/>
      <c r="P345" s="57"/>
      <c r="Q345" s="57"/>
      <c r="R345" s="57"/>
      <c r="S345" s="57"/>
      <c r="T345" s="58"/>
      <c r="U345" s="31"/>
      <c r="V345" s="31"/>
      <c r="W345" s="31"/>
      <c r="X345" s="31"/>
      <c r="Y345" s="31"/>
      <c r="Z345" s="31"/>
      <c r="AA345" s="31"/>
      <c r="AB345" s="31"/>
      <c r="AC345" s="31"/>
      <c r="AD345" s="31"/>
      <c r="AE345" s="31"/>
      <c r="AT345" s="15" t="s">
        <v>202</v>
      </c>
      <c r="AU345" s="15" t="s">
        <v>150</v>
      </c>
    </row>
    <row r="346" spans="2:51" s="13" customFormat="1" ht="12">
      <c r="B346" s="160"/>
      <c r="C346" s="186"/>
      <c r="D346" s="201" t="s">
        <v>257</v>
      </c>
      <c r="E346" s="203" t="s">
        <v>1</v>
      </c>
      <c r="F346" s="204" t="s">
        <v>1048</v>
      </c>
      <c r="G346" s="186"/>
      <c r="H346" s="205">
        <v>0.99</v>
      </c>
      <c r="I346" s="162"/>
      <c r="J346" s="186"/>
      <c r="L346" s="160"/>
      <c r="M346" s="163"/>
      <c r="N346" s="164"/>
      <c r="O346" s="164"/>
      <c r="P346" s="164"/>
      <c r="Q346" s="164"/>
      <c r="R346" s="164"/>
      <c r="S346" s="164"/>
      <c r="T346" s="165"/>
      <c r="AT346" s="161" t="s">
        <v>257</v>
      </c>
      <c r="AU346" s="161" t="s">
        <v>150</v>
      </c>
      <c r="AV346" s="13" t="s">
        <v>96</v>
      </c>
      <c r="AW346" s="13" t="s">
        <v>40</v>
      </c>
      <c r="AX346" s="13" t="s">
        <v>85</v>
      </c>
      <c r="AY346" s="161" t="s">
        <v>195</v>
      </c>
    </row>
    <row r="347" spans="2:51" s="13" customFormat="1" ht="12">
      <c r="B347" s="160"/>
      <c r="C347" s="186"/>
      <c r="D347" s="201" t="s">
        <v>257</v>
      </c>
      <c r="E347" s="203" t="s">
        <v>1</v>
      </c>
      <c r="F347" s="204" t="s">
        <v>972</v>
      </c>
      <c r="G347" s="186"/>
      <c r="H347" s="205">
        <v>12.6</v>
      </c>
      <c r="I347" s="162"/>
      <c r="J347" s="186"/>
      <c r="L347" s="160"/>
      <c r="M347" s="163"/>
      <c r="N347" s="164"/>
      <c r="O347" s="164"/>
      <c r="P347" s="164"/>
      <c r="Q347" s="164"/>
      <c r="R347" s="164"/>
      <c r="S347" s="164"/>
      <c r="T347" s="165"/>
      <c r="AT347" s="161" t="s">
        <v>257</v>
      </c>
      <c r="AU347" s="161" t="s">
        <v>150</v>
      </c>
      <c r="AV347" s="13" t="s">
        <v>96</v>
      </c>
      <c r="AW347" s="13" t="s">
        <v>40</v>
      </c>
      <c r="AX347" s="13" t="s">
        <v>85</v>
      </c>
      <c r="AY347" s="161" t="s">
        <v>195</v>
      </c>
    </row>
    <row r="348" spans="1:65" s="2" customFormat="1" ht="24.2" customHeight="1">
      <c r="A348" s="31"/>
      <c r="B348" s="148"/>
      <c r="C348" s="196" t="s">
        <v>650</v>
      </c>
      <c r="D348" s="196" t="s">
        <v>196</v>
      </c>
      <c r="E348" s="197" t="s">
        <v>721</v>
      </c>
      <c r="F348" s="198" t="s">
        <v>722</v>
      </c>
      <c r="G348" s="199" t="s">
        <v>330</v>
      </c>
      <c r="H348" s="200">
        <v>231.03</v>
      </c>
      <c r="I348" s="149"/>
      <c r="J348" s="183">
        <f>ROUND(I348*H348,2)</f>
        <v>0</v>
      </c>
      <c r="K348" s="150"/>
      <c r="L348" s="32"/>
      <c r="M348" s="151" t="s">
        <v>1</v>
      </c>
      <c r="N348" s="152" t="s">
        <v>50</v>
      </c>
      <c r="O348" s="57"/>
      <c r="P348" s="153">
        <f>O348*H348</f>
        <v>0</v>
      </c>
      <c r="Q348" s="153">
        <v>0</v>
      </c>
      <c r="R348" s="153">
        <f>Q348*H348</f>
        <v>0</v>
      </c>
      <c r="S348" s="153">
        <v>0</v>
      </c>
      <c r="T348" s="154">
        <f>S348*H348</f>
        <v>0</v>
      </c>
      <c r="U348" s="31"/>
      <c r="V348" s="31"/>
      <c r="W348" s="31"/>
      <c r="X348" s="31"/>
      <c r="Y348" s="31"/>
      <c r="Z348" s="31"/>
      <c r="AA348" s="31"/>
      <c r="AB348" s="31"/>
      <c r="AC348" s="31"/>
      <c r="AD348" s="31"/>
      <c r="AE348" s="31"/>
      <c r="AR348" s="155" t="s">
        <v>208</v>
      </c>
      <c r="AT348" s="155" t="s">
        <v>196</v>
      </c>
      <c r="AU348" s="155" t="s">
        <v>150</v>
      </c>
      <c r="AY348" s="15" t="s">
        <v>195</v>
      </c>
      <c r="BE348" s="156">
        <f>IF(N348="základní",J348,0)</f>
        <v>0</v>
      </c>
      <c r="BF348" s="156">
        <f>IF(N348="snížená",J348,0)</f>
        <v>0</v>
      </c>
      <c r="BG348" s="156">
        <f>IF(N348="zákl. přenesená",J348,0)</f>
        <v>0</v>
      </c>
      <c r="BH348" s="156">
        <f>IF(N348="sníž. přenesená",J348,0)</f>
        <v>0</v>
      </c>
      <c r="BI348" s="156">
        <f>IF(N348="nulová",J348,0)</f>
        <v>0</v>
      </c>
      <c r="BJ348" s="15" t="s">
        <v>93</v>
      </c>
      <c r="BK348" s="156">
        <f>ROUND(I348*H348,2)</f>
        <v>0</v>
      </c>
      <c r="BL348" s="15" t="s">
        <v>208</v>
      </c>
      <c r="BM348" s="155" t="s">
        <v>723</v>
      </c>
    </row>
    <row r="349" spans="1:47" s="2" customFormat="1" ht="19.5">
      <c r="A349" s="31"/>
      <c r="B349" s="32"/>
      <c r="C349" s="184"/>
      <c r="D349" s="201" t="s">
        <v>202</v>
      </c>
      <c r="E349" s="184"/>
      <c r="F349" s="202" t="s">
        <v>722</v>
      </c>
      <c r="G349" s="184"/>
      <c r="H349" s="184"/>
      <c r="I349" s="157"/>
      <c r="J349" s="184"/>
      <c r="K349" s="31"/>
      <c r="L349" s="32"/>
      <c r="M349" s="158"/>
      <c r="N349" s="159"/>
      <c r="O349" s="57"/>
      <c r="P349" s="57"/>
      <c r="Q349" s="57"/>
      <c r="R349" s="57"/>
      <c r="S349" s="57"/>
      <c r="T349" s="58"/>
      <c r="U349" s="31"/>
      <c r="V349" s="31"/>
      <c r="W349" s="31"/>
      <c r="X349" s="31"/>
      <c r="Y349" s="31"/>
      <c r="Z349" s="31"/>
      <c r="AA349" s="31"/>
      <c r="AB349" s="31"/>
      <c r="AC349" s="31"/>
      <c r="AD349" s="31"/>
      <c r="AE349" s="31"/>
      <c r="AT349" s="15" t="s">
        <v>202</v>
      </c>
      <c r="AU349" s="15" t="s">
        <v>150</v>
      </c>
    </row>
    <row r="350" spans="2:51" s="13" customFormat="1" ht="12">
      <c r="B350" s="160"/>
      <c r="C350" s="186"/>
      <c r="D350" s="201" t="s">
        <v>257</v>
      </c>
      <c r="E350" s="203" t="s">
        <v>1</v>
      </c>
      <c r="F350" s="204" t="s">
        <v>1049</v>
      </c>
      <c r="G350" s="186"/>
      <c r="H350" s="205">
        <v>16.83</v>
      </c>
      <c r="I350" s="162"/>
      <c r="J350" s="186"/>
      <c r="L350" s="160"/>
      <c r="M350" s="163"/>
      <c r="N350" s="164"/>
      <c r="O350" s="164"/>
      <c r="P350" s="164"/>
      <c r="Q350" s="164"/>
      <c r="R350" s="164"/>
      <c r="S350" s="164"/>
      <c r="T350" s="165"/>
      <c r="AT350" s="161" t="s">
        <v>257</v>
      </c>
      <c r="AU350" s="161" t="s">
        <v>150</v>
      </c>
      <c r="AV350" s="13" t="s">
        <v>96</v>
      </c>
      <c r="AW350" s="13" t="s">
        <v>40</v>
      </c>
      <c r="AX350" s="13" t="s">
        <v>85</v>
      </c>
      <c r="AY350" s="161" t="s">
        <v>195</v>
      </c>
    </row>
    <row r="351" spans="2:51" s="13" customFormat="1" ht="12">
      <c r="B351" s="160"/>
      <c r="C351" s="186"/>
      <c r="D351" s="201" t="s">
        <v>257</v>
      </c>
      <c r="E351" s="203" t="s">
        <v>1</v>
      </c>
      <c r="F351" s="204" t="s">
        <v>973</v>
      </c>
      <c r="G351" s="186"/>
      <c r="H351" s="205">
        <v>214.2</v>
      </c>
      <c r="I351" s="162"/>
      <c r="J351" s="186"/>
      <c r="L351" s="160"/>
      <c r="M351" s="163"/>
      <c r="N351" s="164"/>
      <c r="O351" s="164"/>
      <c r="P351" s="164"/>
      <c r="Q351" s="164"/>
      <c r="R351" s="164"/>
      <c r="S351" s="164"/>
      <c r="T351" s="165"/>
      <c r="AT351" s="161" t="s">
        <v>257</v>
      </c>
      <c r="AU351" s="161" t="s">
        <v>150</v>
      </c>
      <c r="AV351" s="13" t="s">
        <v>96</v>
      </c>
      <c r="AW351" s="13" t="s">
        <v>40</v>
      </c>
      <c r="AX351" s="13" t="s">
        <v>85</v>
      </c>
      <c r="AY351" s="161" t="s">
        <v>195</v>
      </c>
    </row>
    <row r="352" spans="1:65" s="2" customFormat="1" ht="24.2" customHeight="1">
      <c r="A352" s="31"/>
      <c r="B352" s="148"/>
      <c r="C352" s="196" t="s">
        <v>655</v>
      </c>
      <c r="D352" s="196" t="s">
        <v>196</v>
      </c>
      <c r="E352" s="197" t="s">
        <v>726</v>
      </c>
      <c r="F352" s="198" t="s">
        <v>727</v>
      </c>
      <c r="G352" s="199" t="s">
        <v>330</v>
      </c>
      <c r="H352" s="200">
        <v>13.59</v>
      </c>
      <c r="I352" s="149"/>
      <c r="J352" s="183">
        <f>ROUND(I352*H352,2)</f>
        <v>0</v>
      </c>
      <c r="K352" s="150"/>
      <c r="L352" s="32"/>
      <c r="M352" s="151" t="s">
        <v>1</v>
      </c>
      <c r="N352" s="152" t="s">
        <v>50</v>
      </c>
      <c r="O352" s="57"/>
      <c r="P352" s="153">
        <f>O352*H352</f>
        <v>0</v>
      </c>
      <c r="Q352" s="153">
        <v>0</v>
      </c>
      <c r="R352" s="153">
        <f>Q352*H352</f>
        <v>0</v>
      </c>
      <c r="S352" s="153">
        <v>0</v>
      </c>
      <c r="T352" s="154">
        <f>S352*H352</f>
        <v>0</v>
      </c>
      <c r="U352" s="31"/>
      <c r="V352" s="31"/>
      <c r="W352" s="31"/>
      <c r="X352" s="31"/>
      <c r="Y352" s="31"/>
      <c r="Z352" s="31"/>
      <c r="AA352" s="31"/>
      <c r="AB352" s="31"/>
      <c r="AC352" s="31"/>
      <c r="AD352" s="31"/>
      <c r="AE352" s="31"/>
      <c r="AR352" s="155" t="s">
        <v>208</v>
      </c>
      <c r="AT352" s="155" t="s">
        <v>196</v>
      </c>
      <c r="AU352" s="155" t="s">
        <v>150</v>
      </c>
      <c r="AY352" s="15" t="s">
        <v>195</v>
      </c>
      <c r="BE352" s="156">
        <f>IF(N352="základní",J352,0)</f>
        <v>0</v>
      </c>
      <c r="BF352" s="156">
        <f>IF(N352="snížená",J352,0)</f>
        <v>0</v>
      </c>
      <c r="BG352" s="156">
        <f>IF(N352="zákl. přenesená",J352,0)</f>
        <v>0</v>
      </c>
      <c r="BH352" s="156">
        <f>IF(N352="sníž. přenesená",J352,0)</f>
        <v>0</v>
      </c>
      <c r="BI352" s="156">
        <f>IF(N352="nulová",J352,0)</f>
        <v>0</v>
      </c>
      <c r="BJ352" s="15" t="s">
        <v>93</v>
      </c>
      <c r="BK352" s="156">
        <f>ROUND(I352*H352,2)</f>
        <v>0</v>
      </c>
      <c r="BL352" s="15" t="s">
        <v>208</v>
      </c>
      <c r="BM352" s="155" t="s">
        <v>728</v>
      </c>
    </row>
    <row r="353" spans="1:47" s="2" customFormat="1" ht="19.5">
      <c r="A353" s="31"/>
      <c r="B353" s="32"/>
      <c r="C353" s="184"/>
      <c r="D353" s="201" t="s">
        <v>202</v>
      </c>
      <c r="E353" s="184"/>
      <c r="F353" s="202" t="s">
        <v>729</v>
      </c>
      <c r="G353" s="184"/>
      <c r="H353" s="184"/>
      <c r="I353" s="157"/>
      <c r="J353" s="184"/>
      <c r="K353" s="31"/>
      <c r="L353" s="32"/>
      <c r="M353" s="158"/>
      <c r="N353" s="159"/>
      <c r="O353" s="57"/>
      <c r="P353" s="57"/>
      <c r="Q353" s="57"/>
      <c r="R353" s="57"/>
      <c r="S353" s="57"/>
      <c r="T353" s="58"/>
      <c r="U353" s="31"/>
      <c r="V353" s="31"/>
      <c r="W353" s="31"/>
      <c r="X353" s="31"/>
      <c r="Y353" s="31"/>
      <c r="Z353" s="31"/>
      <c r="AA353" s="31"/>
      <c r="AB353" s="31"/>
      <c r="AC353" s="31"/>
      <c r="AD353" s="31"/>
      <c r="AE353" s="31"/>
      <c r="AT353" s="15" t="s">
        <v>202</v>
      </c>
      <c r="AU353" s="15" t="s">
        <v>150</v>
      </c>
    </row>
    <row r="354" spans="2:51" s="13" customFormat="1" ht="12">
      <c r="B354" s="160"/>
      <c r="C354" s="186"/>
      <c r="D354" s="201" t="s">
        <v>257</v>
      </c>
      <c r="E354" s="203" t="s">
        <v>1</v>
      </c>
      <c r="F354" s="204" t="s">
        <v>1048</v>
      </c>
      <c r="G354" s="186"/>
      <c r="H354" s="205">
        <v>0.99</v>
      </c>
      <c r="I354" s="162"/>
      <c r="J354" s="186"/>
      <c r="L354" s="160"/>
      <c r="M354" s="163"/>
      <c r="N354" s="164"/>
      <c r="O354" s="164"/>
      <c r="P354" s="164"/>
      <c r="Q354" s="164"/>
      <c r="R354" s="164"/>
      <c r="S354" s="164"/>
      <c r="T354" s="165"/>
      <c r="AT354" s="161" t="s">
        <v>257</v>
      </c>
      <c r="AU354" s="161" t="s">
        <v>150</v>
      </c>
      <c r="AV354" s="13" t="s">
        <v>96</v>
      </c>
      <c r="AW354" s="13" t="s">
        <v>40</v>
      </c>
      <c r="AX354" s="13" t="s">
        <v>85</v>
      </c>
      <c r="AY354" s="161" t="s">
        <v>195</v>
      </c>
    </row>
    <row r="355" spans="2:51" s="13" customFormat="1" ht="12">
      <c r="B355" s="160"/>
      <c r="C355" s="186"/>
      <c r="D355" s="201" t="s">
        <v>257</v>
      </c>
      <c r="E355" s="203" t="s">
        <v>1</v>
      </c>
      <c r="F355" s="204" t="s">
        <v>972</v>
      </c>
      <c r="G355" s="186"/>
      <c r="H355" s="205">
        <v>12.6</v>
      </c>
      <c r="I355" s="162"/>
      <c r="J355" s="186"/>
      <c r="L355" s="160"/>
      <c r="M355" s="163"/>
      <c r="N355" s="164"/>
      <c r="O355" s="164"/>
      <c r="P355" s="164"/>
      <c r="Q355" s="164"/>
      <c r="R355" s="164"/>
      <c r="S355" s="164"/>
      <c r="T355" s="165"/>
      <c r="AT355" s="161" t="s">
        <v>257</v>
      </c>
      <c r="AU355" s="161" t="s">
        <v>150</v>
      </c>
      <c r="AV355" s="13" t="s">
        <v>96</v>
      </c>
      <c r="AW355" s="13" t="s">
        <v>40</v>
      </c>
      <c r="AX355" s="13" t="s">
        <v>85</v>
      </c>
      <c r="AY355" s="161" t="s">
        <v>195</v>
      </c>
    </row>
    <row r="356" spans="1:65" s="2" customFormat="1" ht="33" customHeight="1">
      <c r="A356" s="31"/>
      <c r="B356" s="148"/>
      <c r="C356" s="196" t="s">
        <v>660</v>
      </c>
      <c r="D356" s="196" t="s">
        <v>196</v>
      </c>
      <c r="E356" s="197" t="s">
        <v>731</v>
      </c>
      <c r="F356" s="198" t="s">
        <v>732</v>
      </c>
      <c r="G356" s="199" t="s">
        <v>330</v>
      </c>
      <c r="H356" s="200">
        <v>13.59</v>
      </c>
      <c r="I356" s="149"/>
      <c r="J356" s="183">
        <f>ROUND(I356*H356,2)</f>
        <v>0</v>
      </c>
      <c r="K356" s="150"/>
      <c r="L356" s="32"/>
      <c r="M356" s="151" t="s">
        <v>1</v>
      </c>
      <c r="N356" s="152" t="s">
        <v>50</v>
      </c>
      <c r="O356" s="57"/>
      <c r="P356" s="153">
        <f>O356*H356</f>
        <v>0</v>
      </c>
      <c r="Q356" s="153">
        <v>0</v>
      </c>
      <c r="R356" s="153">
        <f>Q356*H356</f>
        <v>0</v>
      </c>
      <c r="S356" s="153">
        <v>0</v>
      </c>
      <c r="T356" s="154">
        <f>S356*H356</f>
        <v>0</v>
      </c>
      <c r="U356" s="31"/>
      <c r="V356" s="31"/>
      <c r="W356" s="31"/>
      <c r="X356" s="31"/>
      <c r="Y356" s="31"/>
      <c r="Z356" s="31"/>
      <c r="AA356" s="31"/>
      <c r="AB356" s="31"/>
      <c r="AC356" s="31"/>
      <c r="AD356" s="31"/>
      <c r="AE356" s="31"/>
      <c r="AR356" s="155" t="s">
        <v>208</v>
      </c>
      <c r="AT356" s="155" t="s">
        <v>196</v>
      </c>
      <c r="AU356" s="155" t="s">
        <v>150</v>
      </c>
      <c r="AY356" s="15" t="s">
        <v>195</v>
      </c>
      <c r="BE356" s="156">
        <f>IF(N356="základní",J356,0)</f>
        <v>0</v>
      </c>
      <c r="BF356" s="156">
        <f>IF(N356="snížená",J356,0)</f>
        <v>0</v>
      </c>
      <c r="BG356" s="156">
        <f>IF(N356="zákl. přenesená",J356,0)</f>
        <v>0</v>
      </c>
      <c r="BH356" s="156">
        <f>IF(N356="sníž. přenesená",J356,0)</f>
        <v>0</v>
      </c>
      <c r="BI356" s="156">
        <f>IF(N356="nulová",J356,0)</f>
        <v>0</v>
      </c>
      <c r="BJ356" s="15" t="s">
        <v>93</v>
      </c>
      <c r="BK356" s="156">
        <f>ROUND(I356*H356,2)</f>
        <v>0</v>
      </c>
      <c r="BL356" s="15" t="s">
        <v>208</v>
      </c>
      <c r="BM356" s="155" t="s">
        <v>733</v>
      </c>
    </row>
    <row r="357" spans="1:47" s="2" customFormat="1" ht="29.25">
      <c r="A357" s="31"/>
      <c r="B357" s="32"/>
      <c r="C357" s="184"/>
      <c r="D357" s="201" t="s">
        <v>202</v>
      </c>
      <c r="E357" s="184"/>
      <c r="F357" s="202" t="s">
        <v>734</v>
      </c>
      <c r="G357" s="184"/>
      <c r="H357" s="184"/>
      <c r="I357" s="157"/>
      <c r="J357" s="184"/>
      <c r="K357" s="31"/>
      <c r="L357" s="32"/>
      <c r="M357" s="158"/>
      <c r="N357" s="159"/>
      <c r="O357" s="57"/>
      <c r="P357" s="57"/>
      <c r="Q357" s="57"/>
      <c r="R357" s="57"/>
      <c r="S357" s="57"/>
      <c r="T357" s="58"/>
      <c r="U357" s="31"/>
      <c r="V357" s="31"/>
      <c r="W357" s="31"/>
      <c r="X357" s="31"/>
      <c r="Y357" s="31"/>
      <c r="Z357" s="31"/>
      <c r="AA357" s="31"/>
      <c r="AB357" s="31"/>
      <c r="AC357" s="31"/>
      <c r="AD357" s="31"/>
      <c r="AE357" s="31"/>
      <c r="AT357" s="15" t="s">
        <v>202</v>
      </c>
      <c r="AU357" s="15" t="s">
        <v>150</v>
      </c>
    </row>
    <row r="358" spans="2:51" s="13" customFormat="1" ht="12">
      <c r="B358" s="160"/>
      <c r="C358" s="186"/>
      <c r="D358" s="201" t="s">
        <v>257</v>
      </c>
      <c r="E358" s="203" t="s">
        <v>1</v>
      </c>
      <c r="F358" s="204" t="s">
        <v>1048</v>
      </c>
      <c r="G358" s="186"/>
      <c r="H358" s="205">
        <v>0.99</v>
      </c>
      <c r="I358" s="162"/>
      <c r="J358" s="186"/>
      <c r="L358" s="160"/>
      <c r="M358" s="163"/>
      <c r="N358" s="164"/>
      <c r="O358" s="164"/>
      <c r="P358" s="164"/>
      <c r="Q358" s="164"/>
      <c r="R358" s="164"/>
      <c r="S358" s="164"/>
      <c r="T358" s="165"/>
      <c r="AT358" s="161" t="s">
        <v>257</v>
      </c>
      <c r="AU358" s="161" t="s">
        <v>150</v>
      </c>
      <c r="AV358" s="13" t="s">
        <v>96</v>
      </c>
      <c r="AW358" s="13" t="s">
        <v>40</v>
      </c>
      <c r="AX358" s="13" t="s">
        <v>85</v>
      </c>
      <c r="AY358" s="161" t="s">
        <v>195</v>
      </c>
    </row>
    <row r="359" spans="2:51" s="13" customFormat="1" ht="12">
      <c r="B359" s="160"/>
      <c r="C359" s="186"/>
      <c r="D359" s="201" t="s">
        <v>257</v>
      </c>
      <c r="E359" s="203" t="s">
        <v>1</v>
      </c>
      <c r="F359" s="204" t="s">
        <v>972</v>
      </c>
      <c r="G359" s="186"/>
      <c r="H359" s="205">
        <v>12.6</v>
      </c>
      <c r="I359" s="162"/>
      <c r="J359" s="186"/>
      <c r="L359" s="160"/>
      <c r="M359" s="163"/>
      <c r="N359" s="164"/>
      <c r="O359" s="164"/>
      <c r="P359" s="164"/>
      <c r="Q359" s="164"/>
      <c r="R359" s="164"/>
      <c r="S359" s="164"/>
      <c r="T359" s="165"/>
      <c r="AT359" s="161" t="s">
        <v>257</v>
      </c>
      <c r="AU359" s="161" t="s">
        <v>150</v>
      </c>
      <c r="AV359" s="13" t="s">
        <v>96</v>
      </c>
      <c r="AW359" s="13" t="s">
        <v>40</v>
      </c>
      <c r="AX359" s="13" t="s">
        <v>85</v>
      </c>
      <c r="AY359" s="161" t="s">
        <v>195</v>
      </c>
    </row>
    <row r="360" spans="1:65" s="2" customFormat="1" ht="24.2" customHeight="1">
      <c r="A360" s="31"/>
      <c r="B360" s="148"/>
      <c r="C360" s="196" t="s">
        <v>664</v>
      </c>
      <c r="D360" s="196" t="s">
        <v>196</v>
      </c>
      <c r="E360" s="197" t="s">
        <v>736</v>
      </c>
      <c r="F360" s="198" t="s">
        <v>737</v>
      </c>
      <c r="G360" s="199" t="s">
        <v>330</v>
      </c>
      <c r="H360" s="200">
        <v>3</v>
      </c>
      <c r="I360" s="149"/>
      <c r="J360" s="183">
        <f>ROUND(I360*H360,2)</f>
        <v>0</v>
      </c>
      <c r="K360" s="150"/>
      <c r="L360" s="32"/>
      <c r="M360" s="151" t="s">
        <v>1</v>
      </c>
      <c r="N360" s="152" t="s">
        <v>50</v>
      </c>
      <c r="O360" s="57"/>
      <c r="P360" s="153">
        <f>O360*H360</f>
        <v>0</v>
      </c>
      <c r="Q360" s="153">
        <v>0</v>
      </c>
      <c r="R360" s="153">
        <f>Q360*H360</f>
        <v>0</v>
      </c>
      <c r="S360" s="153">
        <v>0</v>
      </c>
      <c r="T360" s="154">
        <f>S360*H360</f>
        <v>0</v>
      </c>
      <c r="U360" s="31"/>
      <c r="V360" s="31"/>
      <c r="W360" s="31"/>
      <c r="X360" s="31"/>
      <c r="Y360" s="31"/>
      <c r="Z360" s="31"/>
      <c r="AA360" s="31"/>
      <c r="AB360" s="31"/>
      <c r="AC360" s="31"/>
      <c r="AD360" s="31"/>
      <c r="AE360" s="31"/>
      <c r="AR360" s="155" t="s">
        <v>208</v>
      </c>
      <c r="AT360" s="155" t="s">
        <v>196</v>
      </c>
      <c r="AU360" s="155" t="s">
        <v>150</v>
      </c>
      <c r="AY360" s="15" t="s">
        <v>195</v>
      </c>
      <c r="BE360" s="156">
        <f>IF(N360="základní",J360,0)</f>
        <v>0</v>
      </c>
      <c r="BF360" s="156">
        <f>IF(N360="snížená",J360,0)</f>
        <v>0</v>
      </c>
      <c r="BG360" s="156">
        <f>IF(N360="zákl. přenesená",J360,0)</f>
        <v>0</v>
      </c>
      <c r="BH360" s="156">
        <f>IF(N360="sníž. přenesená",J360,0)</f>
        <v>0</v>
      </c>
      <c r="BI360" s="156">
        <f>IF(N360="nulová",J360,0)</f>
        <v>0</v>
      </c>
      <c r="BJ360" s="15" t="s">
        <v>93</v>
      </c>
      <c r="BK360" s="156">
        <f>ROUND(I360*H360,2)</f>
        <v>0</v>
      </c>
      <c r="BL360" s="15" t="s">
        <v>208</v>
      </c>
      <c r="BM360" s="155" t="s">
        <v>1074</v>
      </c>
    </row>
    <row r="361" spans="1:47" s="2" customFormat="1" ht="29.25">
      <c r="A361" s="31"/>
      <c r="B361" s="32"/>
      <c r="C361" s="184"/>
      <c r="D361" s="201" t="s">
        <v>202</v>
      </c>
      <c r="E361" s="184"/>
      <c r="F361" s="202" t="s">
        <v>739</v>
      </c>
      <c r="G361" s="184"/>
      <c r="H361" s="184"/>
      <c r="I361" s="157"/>
      <c r="J361" s="184"/>
      <c r="K361" s="31"/>
      <c r="L361" s="32"/>
      <c r="M361" s="158"/>
      <c r="N361" s="159"/>
      <c r="O361" s="57"/>
      <c r="P361" s="57"/>
      <c r="Q361" s="57"/>
      <c r="R361" s="57"/>
      <c r="S361" s="57"/>
      <c r="T361" s="58"/>
      <c r="U361" s="31"/>
      <c r="V361" s="31"/>
      <c r="W361" s="31"/>
      <c r="X361" s="31"/>
      <c r="Y361" s="31"/>
      <c r="Z361" s="31"/>
      <c r="AA361" s="31"/>
      <c r="AB361" s="31"/>
      <c r="AC361" s="31"/>
      <c r="AD361" s="31"/>
      <c r="AE361" s="31"/>
      <c r="AT361" s="15" t="s">
        <v>202</v>
      </c>
      <c r="AU361" s="15" t="s">
        <v>150</v>
      </c>
    </row>
    <row r="362" spans="2:51" s="13" customFormat="1" ht="12">
      <c r="B362" s="160"/>
      <c r="C362" s="186"/>
      <c r="D362" s="201" t="s">
        <v>257</v>
      </c>
      <c r="E362" s="203" t="s">
        <v>1</v>
      </c>
      <c r="F362" s="204" t="s">
        <v>1075</v>
      </c>
      <c r="G362" s="186"/>
      <c r="H362" s="205">
        <v>3</v>
      </c>
      <c r="I362" s="162"/>
      <c r="J362" s="186"/>
      <c r="L362" s="160"/>
      <c r="M362" s="163"/>
      <c r="N362" s="164"/>
      <c r="O362" s="164"/>
      <c r="P362" s="164"/>
      <c r="Q362" s="164"/>
      <c r="R362" s="164"/>
      <c r="S362" s="164"/>
      <c r="T362" s="165"/>
      <c r="AT362" s="161" t="s">
        <v>257</v>
      </c>
      <c r="AU362" s="161" t="s">
        <v>150</v>
      </c>
      <c r="AV362" s="13" t="s">
        <v>96</v>
      </c>
      <c r="AW362" s="13" t="s">
        <v>40</v>
      </c>
      <c r="AX362" s="13" t="s">
        <v>93</v>
      </c>
      <c r="AY362" s="161" t="s">
        <v>195</v>
      </c>
    </row>
    <row r="363" spans="1:65" s="2" customFormat="1" ht="24.2" customHeight="1">
      <c r="A363" s="31"/>
      <c r="B363" s="148"/>
      <c r="C363" s="196" t="s">
        <v>668</v>
      </c>
      <c r="D363" s="196" t="s">
        <v>196</v>
      </c>
      <c r="E363" s="197" t="s">
        <v>742</v>
      </c>
      <c r="F363" s="198" t="s">
        <v>743</v>
      </c>
      <c r="G363" s="199" t="s">
        <v>330</v>
      </c>
      <c r="H363" s="200">
        <v>1.3</v>
      </c>
      <c r="I363" s="149"/>
      <c r="J363" s="183">
        <f>ROUND(I363*H363,2)</f>
        <v>0</v>
      </c>
      <c r="K363" s="150"/>
      <c r="L363" s="32"/>
      <c r="M363" s="151" t="s">
        <v>1</v>
      </c>
      <c r="N363" s="152" t="s">
        <v>50</v>
      </c>
      <c r="O363" s="57"/>
      <c r="P363" s="153">
        <f>O363*H363</f>
        <v>0</v>
      </c>
      <c r="Q363" s="153">
        <v>0</v>
      </c>
      <c r="R363" s="153">
        <f>Q363*H363</f>
        <v>0</v>
      </c>
      <c r="S363" s="153">
        <v>0</v>
      </c>
      <c r="T363" s="154">
        <f>S363*H363</f>
        <v>0</v>
      </c>
      <c r="U363" s="31"/>
      <c r="V363" s="31"/>
      <c r="W363" s="31"/>
      <c r="X363" s="31"/>
      <c r="Y363" s="31"/>
      <c r="Z363" s="31"/>
      <c r="AA363" s="31"/>
      <c r="AB363" s="31"/>
      <c r="AC363" s="31"/>
      <c r="AD363" s="31"/>
      <c r="AE363" s="31"/>
      <c r="AR363" s="155" t="s">
        <v>208</v>
      </c>
      <c r="AT363" s="155" t="s">
        <v>196</v>
      </c>
      <c r="AU363" s="155" t="s">
        <v>150</v>
      </c>
      <c r="AY363" s="15" t="s">
        <v>195</v>
      </c>
      <c r="BE363" s="156">
        <f>IF(N363="základní",J363,0)</f>
        <v>0</v>
      </c>
      <c r="BF363" s="156">
        <f>IF(N363="snížená",J363,0)</f>
        <v>0</v>
      </c>
      <c r="BG363" s="156">
        <f>IF(N363="zákl. přenesená",J363,0)</f>
        <v>0</v>
      </c>
      <c r="BH363" s="156">
        <f>IF(N363="sníž. přenesená",J363,0)</f>
        <v>0</v>
      </c>
      <c r="BI363" s="156">
        <f>IF(N363="nulová",J363,0)</f>
        <v>0</v>
      </c>
      <c r="BJ363" s="15" t="s">
        <v>93</v>
      </c>
      <c r="BK363" s="156">
        <f>ROUND(I363*H363,2)</f>
        <v>0</v>
      </c>
      <c r="BL363" s="15" t="s">
        <v>208</v>
      </c>
      <c r="BM363" s="155" t="s">
        <v>744</v>
      </c>
    </row>
    <row r="364" spans="1:47" s="2" customFormat="1" ht="29.25">
      <c r="A364" s="31"/>
      <c r="B364" s="32"/>
      <c r="C364" s="184"/>
      <c r="D364" s="201" t="s">
        <v>202</v>
      </c>
      <c r="E364" s="184"/>
      <c r="F364" s="202" t="s">
        <v>745</v>
      </c>
      <c r="G364" s="184"/>
      <c r="H364" s="184"/>
      <c r="I364" s="157"/>
      <c r="J364" s="184"/>
      <c r="K364" s="31"/>
      <c r="L364" s="32"/>
      <c r="M364" s="158"/>
      <c r="N364" s="159"/>
      <c r="O364" s="57"/>
      <c r="P364" s="57"/>
      <c r="Q364" s="57"/>
      <c r="R364" s="57"/>
      <c r="S364" s="57"/>
      <c r="T364" s="58"/>
      <c r="U364" s="31"/>
      <c r="V364" s="31"/>
      <c r="W364" s="31"/>
      <c r="X364" s="31"/>
      <c r="Y364" s="31"/>
      <c r="Z364" s="31"/>
      <c r="AA364" s="31"/>
      <c r="AB364" s="31"/>
      <c r="AC364" s="31"/>
      <c r="AD364" s="31"/>
      <c r="AE364" s="31"/>
      <c r="AT364" s="15" t="s">
        <v>202</v>
      </c>
      <c r="AU364" s="15" t="s">
        <v>150</v>
      </c>
    </row>
    <row r="365" spans="2:51" s="13" customFormat="1" ht="12">
      <c r="B365" s="160"/>
      <c r="C365" s="186"/>
      <c r="D365" s="201" t="s">
        <v>257</v>
      </c>
      <c r="E365" s="203" t="s">
        <v>1</v>
      </c>
      <c r="F365" s="204" t="s">
        <v>933</v>
      </c>
      <c r="G365" s="186"/>
      <c r="H365" s="205">
        <v>1.3</v>
      </c>
      <c r="I365" s="162"/>
      <c r="J365" s="186"/>
      <c r="L365" s="160"/>
      <c r="M365" s="163"/>
      <c r="N365" s="164"/>
      <c r="O365" s="164"/>
      <c r="P365" s="164"/>
      <c r="Q365" s="164"/>
      <c r="R365" s="164"/>
      <c r="S365" s="164"/>
      <c r="T365" s="165"/>
      <c r="AT365" s="161" t="s">
        <v>257</v>
      </c>
      <c r="AU365" s="161" t="s">
        <v>150</v>
      </c>
      <c r="AV365" s="13" t="s">
        <v>96</v>
      </c>
      <c r="AW365" s="13" t="s">
        <v>40</v>
      </c>
      <c r="AX365" s="13" t="s">
        <v>93</v>
      </c>
      <c r="AY365" s="161" t="s">
        <v>195</v>
      </c>
    </row>
    <row r="366" spans="2:63" s="12" customFormat="1" ht="22.9" customHeight="1">
      <c r="B366" s="135"/>
      <c r="C366" s="192"/>
      <c r="D366" s="193" t="s">
        <v>84</v>
      </c>
      <c r="E366" s="195" t="s">
        <v>746</v>
      </c>
      <c r="F366" s="195" t="s">
        <v>747</v>
      </c>
      <c r="G366" s="192"/>
      <c r="H366" s="192"/>
      <c r="I366" s="138"/>
      <c r="J366" s="185">
        <f>BK366</f>
        <v>0</v>
      </c>
      <c r="L366" s="135"/>
      <c r="M366" s="140"/>
      <c r="N366" s="141"/>
      <c r="O366" s="141"/>
      <c r="P366" s="142">
        <f>SUM(P367:P372)</f>
        <v>0</v>
      </c>
      <c r="Q366" s="141"/>
      <c r="R366" s="142">
        <f>SUM(R367:R372)</f>
        <v>0</v>
      </c>
      <c r="S366" s="141"/>
      <c r="T366" s="143">
        <f>SUM(T367:T372)</f>
        <v>0</v>
      </c>
      <c r="AR366" s="136" t="s">
        <v>93</v>
      </c>
      <c r="AT366" s="144" t="s">
        <v>84</v>
      </c>
      <c r="AU366" s="144" t="s">
        <v>93</v>
      </c>
      <c r="AY366" s="136" t="s">
        <v>195</v>
      </c>
      <c r="BK366" s="145">
        <f>SUM(BK367:BK372)</f>
        <v>0</v>
      </c>
    </row>
    <row r="367" spans="1:65" s="2" customFormat="1" ht="24.2" customHeight="1">
      <c r="A367" s="31"/>
      <c r="B367" s="148"/>
      <c r="C367" s="196" t="s">
        <v>673</v>
      </c>
      <c r="D367" s="196" t="s">
        <v>196</v>
      </c>
      <c r="E367" s="197" t="s">
        <v>872</v>
      </c>
      <c r="F367" s="198" t="s">
        <v>873</v>
      </c>
      <c r="G367" s="199" t="s">
        <v>330</v>
      </c>
      <c r="H367" s="200">
        <v>12.6</v>
      </c>
      <c r="I367" s="149"/>
      <c r="J367" s="183">
        <f>ROUND(I367*H367,2)</f>
        <v>0</v>
      </c>
      <c r="K367" s="150"/>
      <c r="L367" s="32"/>
      <c r="M367" s="151" t="s">
        <v>1</v>
      </c>
      <c r="N367" s="152" t="s">
        <v>50</v>
      </c>
      <c r="O367" s="57"/>
      <c r="P367" s="153">
        <f>O367*H367</f>
        <v>0</v>
      </c>
      <c r="Q367" s="153">
        <v>0</v>
      </c>
      <c r="R367" s="153">
        <f>Q367*H367</f>
        <v>0</v>
      </c>
      <c r="S367" s="153">
        <v>0</v>
      </c>
      <c r="T367" s="154">
        <f>S367*H367</f>
        <v>0</v>
      </c>
      <c r="U367" s="31"/>
      <c r="V367" s="31"/>
      <c r="W367" s="31"/>
      <c r="X367" s="31"/>
      <c r="Y367" s="31"/>
      <c r="Z367" s="31"/>
      <c r="AA367" s="31"/>
      <c r="AB367" s="31"/>
      <c r="AC367" s="31"/>
      <c r="AD367" s="31"/>
      <c r="AE367" s="31"/>
      <c r="AR367" s="155" t="s">
        <v>208</v>
      </c>
      <c r="AT367" s="155" t="s">
        <v>196</v>
      </c>
      <c r="AU367" s="155" t="s">
        <v>96</v>
      </c>
      <c r="AY367" s="15" t="s">
        <v>195</v>
      </c>
      <c r="BE367" s="156">
        <f>IF(N367="základní",J367,0)</f>
        <v>0</v>
      </c>
      <c r="BF367" s="156">
        <f>IF(N367="snížená",J367,0)</f>
        <v>0</v>
      </c>
      <c r="BG367" s="156">
        <f>IF(N367="zákl. přenesená",J367,0)</f>
        <v>0</v>
      </c>
      <c r="BH367" s="156">
        <f>IF(N367="sníž. přenesená",J367,0)</f>
        <v>0</v>
      </c>
      <c r="BI367" s="156">
        <f>IF(N367="nulová",J367,0)</f>
        <v>0</v>
      </c>
      <c r="BJ367" s="15" t="s">
        <v>93</v>
      </c>
      <c r="BK367" s="156">
        <f>ROUND(I367*H367,2)</f>
        <v>0</v>
      </c>
      <c r="BL367" s="15" t="s">
        <v>208</v>
      </c>
      <c r="BM367" s="155" t="s">
        <v>874</v>
      </c>
    </row>
    <row r="368" spans="1:47" s="2" customFormat="1" ht="29.25">
      <c r="A368" s="31"/>
      <c r="B368" s="32"/>
      <c r="C368" s="184"/>
      <c r="D368" s="201" t="s">
        <v>202</v>
      </c>
      <c r="E368" s="184"/>
      <c r="F368" s="202" t="s">
        <v>875</v>
      </c>
      <c r="G368" s="184"/>
      <c r="H368" s="184"/>
      <c r="I368" s="157"/>
      <c r="J368" s="184"/>
      <c r="K368" s="31"/>
      <c r="L368" s="32"/>
      <c r="M368" s="158"/>
      <c r="N368" s="159"/>
      <c r="O368" s="57"/>
      <c r="P368" s="57"/>
      <c r="Q368" s="57"/>
      <c r="R368" s="57"/>
      <c r="S368" s="57"/>
      <c r="T368" s="58"/>
      <c r="U368" s="31"/>
      <c r="V368" s="31"/>
      <c r="W368" s="31"/>
      <c r="X368" s="31"/>
      <c r="Y368" s="31"/>
      <c r="Z368" s="31"/>
      <c r="AA368" s="31"/>
      <c r="AB368" s="31"/>
      <c r="AC368" s="31"/>
      <c r="AD368" s="31"/>
      <c r="AE368" s="31"/>
      <c r="AT368" s="15" t="s">
        <v>202</v>
      </c>
      <c r="AU368" s="15" t="s">
        <v>96</v>
      </c>
    </row>
    <row r="369" spans="2:51" s="13" customFormat="1" ht="12">
      <c r="B369" s="160"/>
      <c r="C369" s="186"/>
      <c r="D369" s="201" t="s">
        <v>257</v>
      </c>
      <c r="E369" s="203" t="s">
        <v>1</v>
      </c>
      <c r="F369" s="204" t="s">
        <v>972</v>
      </c>
      <c r="G369" s="186"/>
      <c r="H369" s="205">
        <v>12.6</v>
      </c>
      <c r="I369" s="162"/>
      <c r="J369" s="186"/>
      <c r="L369" s="160"/>
      <c r="M369" s="163"/>
      <c r="N369" s="164"/>
      <c r="O369" s="164"/>
      <c r="P369" s="164"/>
      <c r="Q369" s="164"/>
      <c r="R369" s="164"/>
      <c r="S369" s="164"/>
      <c r="T369" s="165"/>
      <c r="AT369" s="161" t="s">
        <v>257</v>
      </c>
      <c r="AU369" s="161" t="s">
        <v>96</v>
      </c>
      <c r="AV369" s="13" t="s">
        <v>96</v>
      </c>
      <c r="AW369" s="13" t="s">
        <v>40</v>
      </c>
      <c r="AX369" s="13" t="s">
        <v>93</v>
      </c>
      <c r="AY369" s="161" t="s">
        <v>195</v>
      </c>
    </row>
    <row r="370" spans="1:65" s="2" customFormat="1" ht="44.25" customHeight="1">
      <c r="A370" s="31"/>
      <c r="B370" s="148"/>
      <c r="C370" s="196" t="s">
        <v>678</v>
      </c>
      <c r="D370" s="196" t="s">
        <v>196</v>
      </c>
      <c r="E370" s="197" t="s">
        <v>754</v>
      </c>
      <c r="F370" s="198" t="s">
        <v>755</v>
      </c>
      <c r="G370" s="199" t="s">
        <v>330</v>
      </c>
      <c r="H370" s="200">
        <v>0.99</v>
      </c>
      <c r="I370" s="149"/>
      <c r="J370" s="183">
        <f>ROUND(I370*H370,2)</f>
        <v>0</v>
      </c>
      <c r="K370" s="150"/>
      <c r="L370" s="32"/>
      <c r="M370" s="151" t="s">
        <v>1</v>
      </c>
      <c r="N370" s="152" t="s">
        <v>50</v>
      </c>
      <c r="O370" s="57"/>
      <c r="P370" s="153">
        <f>O370*H370</f>
        <v>0</v>
      </c>
      <c r="Q370" s="153">
        <v>0</v>
      </c>
      <c r="R370" s="153">
        <f>Q370*H370</f>
        <v>0</v>
      </c>
      <c r="S370" s="153">
        <v>0</v>
      </c>
      <c r="T370" s="154">
        <f>S370*H370</f>
        <v>0</v>
      </c>
      <c r="U370" s="31"/>
      <c r="V370" s="31"/>
      <c r="W370" s="31"/>
      <c r="X370" s="31"/>
      <c r="Y370" s="31"/>
      <c r="Z370" s="31"/>
      <c r="AA370" s="31"/>
      <c r="AB370" s="31"/>
      <c r="AC370" s="31"/>
      <c r="AD370" s="31"/>
      <c r="AE370" s="31"/>
      <c r="AR370" s="155" t="s">
        <v>208</v>
      </c>
      <c r="AT370" s="155" t="s">
        <v>196</v>
      </c>
      <c r="AU370" s="155" t="s">
        <v>96</v>
      </c>
      <c r="AY370" s="15" t="s">
        <v>195</v>
      </c>
      <c r="BE370" s="156">
        <f>IF(N370="základní",J370,0)</f>
        <v>0</v>
      </c>
      <c r="BF370" s="156">
        <f>IF(N370="snížená",J370,0)</f>
        <v>0</v>
      </c>
      <c r="BG370" s="156">
        <f>IF(N370="zákl. přenesená",J370,0)</f>
        <v>0</v>
      </c>
      <c r="BH370" s="156">
        <f>IF(N370="sníž. přenesená",J370,0)</f>
        <v>0</v>
      </c>
      <c r="BI370" s="156">
        <f>IF(N370="nulová",J370,0)</f>
        <v>0</v>
      </c>
      <c r="BJ370" s="15" t="s">
        <v>93</v>
      </c>
      <c r="BK370" s="156">
        <f>ROUND(I370*H370,2)</f>
        <v>0</v>
      </c>
      <c r="BL370" s="15" t="s">
        <v>208</v>
      </c>
      <c r="BM370" s="155" t="s">
        <v>756</v>
      </c>
    </row>
    <row r="371" spans="1:47" s="2" customFormat="1" ht="29.25">
      <c r="A371" s="31"/>
      <c r="B371" s="32"/>
      <c r="C371" s="184"/>
      <c r="D371" s="201" t="s">
        <v>202</v>
      </c>
      <c r="E371" s="184"/>
      <c r="F371" s="202" t="s">
        <v>755</v>
      </c>
      <c r="G371" s="184"/>
      <c r="H371" s="184"/>
      <c r="I371" s="157"/>
      <c r="J371" s="184"/>
      <c r="K371" s="31"/>
      <c r="L371" s="32"/>
      <c r="M371" s="158"/>
      <c r="N371" s="159"/>
      <c r="O371" s="57"/>
      <c r="P371" s="57"/>
      <c r="Q371" s="57"/>
      <c r="R371" s="57"/>
      <c r="S371" s="57"/>
      <c r="T371" s="58"/>
      <c r="U371" s="31"/>
      <c r="V371" s="31"/>
      <c r="W371" s="31"/>
      <c r="X371" s="31"/>
      <c r="Y371" s="31"/>
      <c r="Z371" s="31"/>
      <c r="AA371" s="31"/>
      <c r="AB371" s="31"/>
      <c r="AC371" s="31"/>
      <c r="AD371" s="31"/>
      <c r="AE371" s="31"/>
      <c r="AT371" s="15" t="s">
        <v>202</v>
      </c>
      <c r="AU371" s="15" t="s">
        <v>96</v>
      </c>
    </row>
    <row r="372" spans="2:51" s="13" customFormat="1" ht="12">
      <c r="B372" s="160"/>
      <c r="C372" s="186"/>
      <c r="D372" s="201" t="s">
        <v>257</v>
      </c>
      <c r="E372" s="203" t="s">
        <v>1</v>
      </c>
      <c r="F372" s="204" t="s">
        <v>1048</v>
      </c>
      <c r="G372" s="186"/>
      <c r="H372" s="205">
        <v>0.99</v>
      </c>
      <c r="I372" s="162"/>
      <c r="J372" s="186"/>
      <c r="L372" s="160"/>
      <c r="M372" s="163"/>
      <c r="N372" s="164"/>
      <c r="O372" s="164"/>
      <c r="P372" s="164"/>
      <c r="Q372" s="164"/>
      <c r="R372" s="164"/>
      <c r="S372" s="164"/>
      <c r="T372" s="165"/>
      <c r="AT372" s="161" t="s">
        <v>257</v>
      </c>
      <c r="AU372" s="161" t="s">
        <v>96</v>
      </c>
      <c r="AV372" s="13" t="s">
        <v>96</v>
      </c>
      <c r="AW372" s="13" t="s">
        <v>40</v>
      </c>
      <c r="AX372" s="13" t="s">
        <v>93</v>
      </c>
      <c r="AY372" s="161" t="s">
        <v>195</v>
      </c>
    </row>
    <row r="373" spans="2:63" s="12" customFormat="1" ht="25.9" customHeight="1">
      <c r="B373" s="135"/>
      <c r="C373" s="192"/>
      <c r="D373" s="193" t="s">
        <v>84</v>
      </c>
      <c r="E373" s="194" t="s">
        <v>757</v>
      </c>
      <c r="F373" s="194" t="s">
        <v>758</v>
      </c>
      <c r="G373" s="192"/>
      <c r="H373" s="192"/>
      <c r="I373" s="138"/>
      <c r="J373" s="188">
        <f>BK373</f>
        <v>0</v>
      </c>
      <c r="L373" s="135"/>
      <c r="M373" s="140"/>
      <c r="N373" s="141"/>
      <c r="O373" s="141"/>
      <c r="P373" s="142">
        <f>P374</f>
        <v>0</v>
      </c>
      <c r="Q373" s="141"/>
      <c r="R373" s="142">
        <f>R374</f>
        <v>0</v>
      </c>
      <c r="S373" s="141"/>
      <c r="T373" s="143">
        <f>T374</f>
        <v>0</v>
      </c>
      <c r="AR373" s="136" t="s">
        <v>96</v>
      </c>
      <c r="AT373" s="144" t="s">
        <v>84</v>
      </c>
      <c r="AU373" s="144" t="s">
        <v>85</v>
      </c>
      <c r="AY373" s="136" t="s">
        <v>195</v>
      </c>
      <c r="BK373" s="145">
        <f>BK374</f>
        <v>0</v>
      </c>
    </row>
    <row r="374" spans="2:63" s="12" customFormat="1" ht="22.9" customHeight="1">
      <c r="B374" s="135"/>
      <c r="C374" s="192"/>
      <c r="D374" s="193" t="s">
        <v>84</v>
      </c>
      <c r="E374" s="195" t="s">
        <v>759</v>
      </c>
      <c r="F374" s="195" t="s">
        <v>760</v>
      </c>
      <c r="G374" s="192"/>
      <c r="H374" s="192"/>
      <c r="I374" s="138"/>
      <c r="J374" s="185">
        <f>BK374</f>
        <v>0</v>
      </c>
      <c r="L374" s="135"/>
      <c r="M374" s="140"/>
      <c r="N374" s="141"/>
      <c r="O374" s="141"/>
      <c r="P374" s="142">
        <f>SUM(P375:P377)</f>
        <v>0</v>
      </c>
      <c r="Q374" s="141"/>
      <c r="R374" s="142">
        <f>SUM(R375:R377)</f>
        <v>0</v>
      </c>
      <c r="S374" s="141"/>
      <c r="T374" s="143">
        <f>SUM(T375:T377)</f>
        <v>0</v>
      </c>
      <c r="AR374" s="136" t="s">
        <v>96</v>
      </c>
      <c r="AT374" s="144" t="s">
        <v>84</v>
      </c>
      <c r="AU374" s="144" t="s">
        <v>93</v>
      </c>
      <c r="AY374" s="136" t="s">
        <v>195</v>
      </c>
      <c r="BK374" s="145">
        <f>SUM(BK375:BK377)</f>
        <v>0</v>
      </c>
    </row>
    <row r="375" spans="1:65" s="2" customFormat="1" ht="24.2" customHeight="1">
      <c r="A375" s="31"/>
      <c r="B375" s="148"/>
      <c r="C375" s="196" t="s">
        <v>684</v>
      </c>
      <c r="D375" s="196" t="s">
        <v>196</v>
      </c>
      <c r="E375" s="197" t="s">
        <v>762</v>
      </c>
      <c r="F375" s="198" t="s">
        <v>763</v>
      </c>
      <c r="G375" s="199" t="s">
        <v>312</v>
      </c>
      <c r="H375" s="200">
        <v>21</v>
      </c>
      <c r="I375" s="149"/>
      <c r="J375" s="183">
        <f>ROUND(I375*H375,2)</f>
        <v>0</v>
      </c>
      <c r="K375" s="150"/>
      <c r="L375" s="32"/>
      <c r="M375" s="151" t="s">
        <v>1</v>
      </c>
      <c r="N375" s="152" t="s">
        <v>50</v>
      </c>
      <c r="O375" s="57"/>
      <c r="P375" s="153">
        <f>O375*H375</f>
        <v>0</v>
      </c>
      <c r="Q375" s="153">
        <v>0</v>
      </c>
      <c r="R375" s="153">
        <f>Q375*H375</f>
        <v>0</v>
      </c>
      <c r="S375" s="153">
        <v>0</v>
      </c>
      <c r="T375" s="154">
        <f>S375*H375</f>
        <v>0</v>
      </c>
      <c r="U375" s="31"/>
      <c r="V375" s="31"/>
      <c r="W375" s="31"/>
      <c r="X375" s="31"/>
      <c r="Y375" s="31"/>
      <c r="Z375" s="31"/>
      <c r="AA375" s="31"/>
      <c r="AB375" s="31"/>
      <c r="AC375" s="31"/>
      <c r="AD375" s="31"/>
      <c r="AE375" s="31"/>
      <c r="AR375" s="155" t="s">
        <v>269</v>
      </c>
      <c r="AT375" s="155" t="s">
        <v>196</v>
      </c>
      <c r="AU375" s="155" t="s">
        <v>96</v>
      </c>
      <c r="AY375" s="15" t="s">
        <v>195</v>
      </c>
      <c r="BE375" s="156">
        <f>IF(N375="základní",J375,0)</f>
        <v>0</v>
      </c>
      <c r="BF375" s="156">
        <f>IF(N375="snížená",J375,0)</f>
        <v>0</v>
      </c>
      <c r="BG375" s="156">
        <f>IF(N375="zákl. přenesená",J375,0)</f>
        <v>0</v>
      </c>
      <c r="BH375" s="156">
        <f>IF(N375="sníž. přenesená",J375,0)</f>
        <v>0</v>
      </c>
      <c r="BI375" s="156">
        <f>IF(N375="nulová",J375,0)</f>
        <v>0</v>
      </c>
      <c r="BJ375" s="15" t="s">
        <v>93</v>
      </c>
      <c r="BK375" s="156">
        <f>ROUND(I375*H375,2)</f>
        <v>0</v>
      </c>
      <c r="BL375" s="15" t="s">
        <v>269</v>
      </c>
      <c r="BM375" s="155" t="s">
        <v>764</v>
      </c>
    </row>
    <row r="376" spans="1:47" s="2" customFormat="1" ht="19.5">
      <c r="A376" s="31"/>
      <c r="B376" s="32"/>
      <c r="C376" s="184"/>
      <c r="D376" s="201" t="s">
        <v>202</v>
      </c>
      <c r="E376" s="184"/>
      <c r="F376" s="202" t="s">
        <v>763</v>
      </c>
      <c r="G376" s="184"/>
      <c r="H376" s="184"/>
      <c r="I376" s="157"/>
      <c r="J376" s="184"/>
      <c r="K376" s="31"/>
      <c r="L376" s="32"/>
      <c r="M376" s="158"/>
      <c r="N376" s="159"/>
      <c r="O376" s="57"/>
      <c r="P376" s="57"/>
      <c r="Q376" s="57"/>
      <c r="R376" s="57"/>
      <c r="S376" s="57"/>
      <c r="T376" s="58"/>
      <c r="U376" s="31"/>
      <c r="V376" s="31"/>
      <c r="W376" s="31"/>
      <c r="X376" s="31"/>
      <c r="Y376" s="31"/>
      <c r="Z376" s="31"/>
      <c r="AA376" s="31"/>
      <c r="AB376" s="31"/>
      <c r="AC376" s="31"/>
      <c r="AD376" s="31"/>
      <c r="AE376" s="31"/>
      <c r="AT376" s="15" t="s">
        <v>202</v>
      </c>
      <c r="AU376" s="15" t="s">
        <v>96</v>
      </c>
    </row>
    <row r="377" spans="2:51" s="13" customFormat="1" ht="12">
      <c r="B377" s="160"/>
      <c r="C377" s="186"/>
      <c r="D377" s="201" t="s">
        <v>257</v>
      </c>
      <c r="E377" s="203" t="s">
        <v>1</v>
      </c>
      <c r="F377" s="204" t="s">
        <v>7</v>
      </c>
      <c r="G377" s="186"/>
      <c r="H377" s="205">
        <v>21</v>
      </c>
      <c r="I377" s="162"/>
      <c r="J377" s="186"/>
      <c r="L377" s="160"/>
      <c r="M377" s="163"/>
      <c r="N377" s="164"/>
      <c r="O377" s="164"/>
      <c r="P377" s="164"/>
      <c r="Q377" s="164"/>
      <c r="R377" s="164"/>
      <c r="S377" s="164"/>
      <c r="T377" s="165"/>
      <c r="AT377" s="161" t="s">
        <v>257</v>
      </c>
      <c r="AU377" s="161" t="s">
        <v>96</v>
      </c>
      <c r="AV377" s="13" t="s">
        <v>96</v>
      </c>
      <c r="AW377" s="13" t="s">
        <v>40</v>
      </c>
      <c r="AX377" s="13" t="s">
        <v>93</v>
      </c>
      <c r="AY377" s="161" t="s">
        <v>195</v>
      </c>
    </row>
    <row r="378" spans="2:63" s="12" customFormat="1" ht="25.9" customHeight="1">
      <c r="B378" s="135"/>
      <c r="C378" s="192"/>
      <c r="D378" s="193" t="s">
        <v>84</v>
      </c>
      <c r="E378" s="194" t="s">
        <v>327</v>
      </c>
      <c r="F378" s="194" t="s">
        <v>765</v>
      </c>
      <c r="G378" s="192"/>
      <c r="H378" s="192"/>
      <c r="I378" s="138"/>
      <c r="J378" s="188">
        <f>BK378</f>
        <v>0</v>
      </c>
      <c r="L378" s="135"/>
      <c r="M378" s="140"/>
      <c r="N378" s="141"/>
      <c r="O378" s="141"/>
      <c r="P378" s="142">
        <f>P379</f>
        <v>0</v>
      </c>
      <c r="Q378" s="141"/>
      <c r="R378" s="142">
        <f>R379</f>
        <v>0</v>
      </c>
      <c r="S378" s="141"/>
      <c r="T378" s="143">
        <f>T379</f>
        <v>0</v>
      </c>
      <c r="AR378" s="136" t="s">
        <v>150</v>
      </c>
      <c r="AT378" s="144" t="s">
        <v>84</v>
      </c>
      <c r="AU378" s="144" t="s">
        <v>85</v>
      </c>
      <c r="AY378" s="136" t="s">
        <v>195</v>
      </c>
      <c r="BK378" s="145">
        <f>BK379</f>
        <v>0</v>
      </c>
    </row>
    <row r="379" spans="2:63" s="12" customFormat="1" ht="22.9" customHeight="1">
      <c r="B379" s="135"/>
      <c r="C379" s="192"/>
      <c r="D379" s="193" t="s">
        <v>84</v>
      </c>
      <c r="E379" s="195" t="s">
        <v>772</v>
      </c>
      <c r="F379" s="195" t="s">
        <v>773</v>
      </c>
      <c r="G379" s="192"/>
      <c r="H379" s="192"/>
      <c r="I379" s="138"/>
      <c r="J379" s="185">
        <f>BK379</f>
        <v>0</v>
      </c>
      <c r="L379" s="135"/>
      <c r="M379" s="140"/>
      <c r="N379" s="141"/>
      <c r="O379" s="141"/>
      <c r="P379" s="142">
        <f>SUM(P380:P383)</f>
        <v>0</v>
      </c>
      <c r="Q379" s="141"/>
      <c r="R379" s="142">
        <f>SUM(R380:R383)</f>
        <v>0</v>
      </c>
      <c r="S379" s="141"/>
      <c r="T379" s="143">
        <f>SUM(T380:T383)</f>
        <v>0</v>
      </c>
      <c r="AR379" s="136" t="s">
        <v>150</v>
      </c>
      <c r="AT379" s="144" t="s">
        <v>84</v>
      </c>
      <c r="AU379" s="144" t="s">
        <v>93</v>
      </c>
      <c r="AY379" s="136" t="s">
        <v>195</v>
      </c>
      <c r="BK379" s="145">
        <f>SUM(BK380:BK383)</f>
        <v>0</v>
      </c>
    </row>
    <row r="380" spans="1:65" s="2" customFormat="1" ht="24.2" customHeight="1">
      <c r="A380" s="31"/>
      <c r="B380" s="148"/>
      <c r="C380" s="196" t="s">
        <v>690</v>
      </c>
      <c r="D380" s="196" t="s">
        <v>196</v>
      </c>
      <c r="E380" s="197" t="s">
        <v>775</v>
      </c>
      <c r="F380" s="198" t="s">
        <v>776</v>
      </c>
      <c r="G380" s="199" t="s">
        <v>347</v>
      </c>
      <c r="H380" s="200">
        <v>45.106</v>
      </c>
      <c r="I380" s="149"/>
      <c r="J380" s="183">
        <f>ROUND(I380*H380,2)</f>
        <v>0</v>
      </c>
      <c r="K380" s="150"/>
      <c r="L380" s="32"/>
      <c r="M380" s="151" t="s">
        <v>1</v>
      </c>
      <c r="N380" s="152" t="s">
        <v>50</v>
      </c>
      <c r="O380" s="57"/>
      <c r="P380" s="153">
        <f>O380*H380</f>
        <v>0</v>
      </c>
      <c r="Q380" s="153">
        <v>0</v>
      </c>
      <c r="R380" s="153">
        <f>Q380*H380</f>
        <v>0</v>
      </c>
      <c r="S380" s="153">
        <v>0</v>
      </c>
      <c r="T380" s="154">
        <f>S380*H380</f>
        <v>0</v>
      </c>
      <c r="U380" s="31"/>
      <c r="V380" s="31"/>
      <c r="W380" s="31"/>
      <c r="X380" s="31"/>
      <c r="Y380" s="31"/>
      <c r="Z380" s="31"/>
      <c r="AA380" s="31"/>
      <c r="AB380" s="31"/>
      <c r="AC380" s="31"/>
      <c r="AD380" s="31"/>
      <c r="AE380" s="31"/>
      <c r="AR380" s="155" t="s">
        <v>631</v>
      </c>
      <c r="AT380" s="155" t="s">
        <v>196</v>
      </c>
      <c r="AU380" s="155" t="s">
        <v>96</v>
      </c>
      <c r="AY380" s="15" t="s">
        <v>195</v>
      </c>
      <c r="BE380" s="156">
        <f>IF(N380="základní",J380,0)</f>
        <v>0</v>
      </c>
      <c r="BF380" s="156">
        <f>IF(N380="snížená",J380,0)</f>
        <v>0</v>
      </c>
      <c r="BG380" s="156">
        <f>IF(N380="zákl. přenesená",J380,0)</f>
        <v>0</v>
      </c>
      <c r="BH380" s="156">
        <f>IF(N380="sníž. přenesená",J380,0)</f>
        <v>0</v>
      </c>
      <c r="BI380" s="156">
        <f>IF(N380="nulová",J380,0)</f>
        <v>0</v>
      </c>
      <c r="BJ380" s="15" t="s">
        <v>93</v>
      </c>
      <c r="BK380" s="156">
        <f>ROUND(I380*H380,2)</f>
        <v>0</v>
      </c>
      <c r="BL380" s="15" t="s">
        <v>631</v>
      </c>
      <c r="BM380" s="155" t="s">
        <v>876</v>
      </c>
    </row>
    <row r="381" spans="1:47" s="2" customFormat="1" ht="12">
      <c r="A381" s="31"/>
      <c r="B381" s="32"/>
      <c r="C381" s="184"/>
      <c r="D381" s="201" t="s">
        <v>202</v>
      </c>
      <c r="E381" s="184"/>
      <c r="F381" s="202" t="s">
        <v>778</v>
      </c>
      <c r="G381" s="184"/>
      <c r="H381" s="184"/>
      <c r="I381" s="157"/>
      <c r="J381" s="184"/>
      <c r="K381" s="31"/>
      <c r="L381" s="32"/>
      <c r="M381" s="158"/>
      <c r="N381" s="159"/>
      <c r="O381" s="57"/>
      <c r="P381" s="57"/>
      <c r="Q381" s="57"/>
      <c r="R381" s="57"/>
      <c r="S381" s="57"/>
      <c r="T381" s="58"/>
      <c r="U381" s="31"/>
      <c r="V381" s="31"/>
      <c r="W381" s="31"/>
      <c r="X381" s="31"/>
      <c r="Y381" s="31"/>
      <c r="Z381" s="31"/>
      <c r="AA381" s="31"/>
      <c r="AB381" s="31"/>
      <c r="AC381" s="31"/>
      <c r="AD381" s="31"/>
      <c r="AE381" s="31"/>
      <c r="AT381" s="15" t="s">
        <v>202</v>
      </c>
      <c r="AU381" s="15" t="s">
        <v>96</v>
      </c>
    </row>
    <row r="382" spans="2:51" s="13" customFormat="1" ht="12">
      <c r="B382" s="160"/>
      <c r="C382" s="186"/>
      <c r="D382" s="201" t="s">
        <v>257</v>
      </c>
      <c r="E382" s="203" t="s">
        <v>1</v>
      </c>
      <c r="F382" s="204" t="s">
        <v>1076</v>
      </c>
      <c r="G382" s="186"/>
      <c r="H382" s="205">
        <v>49.35</v>
      </c>
      <c r="I382" s="162"/>
      <c r="J382" s="186"/>
      <c r="L382" s="160"/>
      <c r="M382" s="163"/>
      <c r="N382" s="164"/>
      <c r="O382" s="164"/>
      <c r="P382" s="164"/>
      <c r="Q382" s="164"/>
      <c r="R382" s="164"/>
      <c r="S382" s="164"/>
      <c r="T382" s="165"/>
      <c r="AT382" s="161" t="s">
        <v>257</v>
      </c>
      <c r="AU382" s="161" t="s">
        <v>96</v>
      </c>
      <c r="AV382" s="13" t="s">
        <v>96</v>
      </c>
      <c r="AW382" s="13" t="s">
        <v>40</v>
      </c>
      <c r="AX382" s="13" t="s">
        <v>85</v>
      </c>
      <c r="AY382" s="161" t="s">
        <v>195</v>
      </c>
    </row>
    <row r="383" spans="2:51" s="13" customFormat="1" ht="12">
      <c r="B383" s="160"/>
      <c r="C383" s="186"/>
      <c r="D383" s="201" t="s">
        <v>257</v>
      </c>
      <c r="E383" s="203" t="s">
        <v>1</v>
      </c>
      <c r="F383" s="204" t="s">
        <v>1051</v>
      </c>
      <c r="G383" s="186"/>
      <c r="H383" s="205">
        <v>-4.244</v>
      </c>
      <c r="I383" s="162"/>
      <c r="J383" s="186"/>
      <c r="L383" s="160"/>
      <c r="M383" s="175"/>
      <c r="N383" s="176"/>
      <c r="O383" s="176"/>
      <c r="P383" s="176"/>
      <c r="Q383" s="176"/>
      <c r="R383" s="176"/>
      <c r="S383" s="176"/>
      <c r="T383" s="177"/>
      <c r="AT383" s="161" t="s">
        <v>257</v>
      </c>
      <c r="AU383" s="161" t="s">
        <v>96</v>
      </c>
      <c r="AV383" s="13" t="s">
        <v>96</v>
      </c>
      <c r="AW383" s="13" t="s">
        <v>40</v>
      </c>
      <c r="AX383" s="13" t="s">
        <v>85</v>
      </c>
      <c r="AY383" s="161" t="s">
        <v>195</v>
      </c>
    </row>
    <row r="384" spans="1:31" s="2" customFormat="1" ht="6.95" customHeight="1">
      <c r="A384" s="31"/>
      <c r="B384" s="46"/>
      <c r="C384" s="189"/>
      <c r="D384" s="189"/>
      <c r="E384" s="189"/>
      <c r="F384" s="189"/>
      <c r="G384" s="189"/>
      <c r="H384" s="189"/>
      <c r="I384" s="47"/>
      <c r="J384" s="189"/>
      <c r="K384" s="47"/>
      <c r="L384" s="32"/>
      <c r="M384" s="31"/>
      <c r="O384" s="31"/>
      <c r="P384" s="31"/>
      <c r="Q384" s="31"/>
      <c r="R384" s="31"/>
      <c r="S384" s="31"/>
      <c r="T384" s="31"/>
      <c r="U384" s="31"/>
      <c r="V384" s="31"/>
      <c r="W384" s="31"/>
      <c r="X384" s="31"/>
      <c r="Y384" s="31"/>
      <c r="Z384" s="31"/>
      <c r="AA384" s="31"/>
      <c r="AB384" s="31"/>
      <c r="AC384" s="31"/>
      <c r="AD384" s="31"/>
      <c r="AE384" s="31"/>
    </row>
    <row r="385" spans="3:10" ht="12">
      <c r="C385" s="190"/>
      <c r="D385" s="190"/>
      <c r="E385" s="190"/>
      <c r="F385" s="190"/>
      <c r="G385" s="190"/>
      <c r="H385" s="190"/>
      <c r="J385" s="190"/>
    </row>
  </sheetData>
  <sheetProtection sheet="1" objects="1" scenarios="1"/>
  <autoFilter ref="C128:K383"/>
  <mergeCells count="9">
    <mergeCell ref="E86:H86"/>
    <mergeCell ref="E119:H119"/>
    <mergeCell ref="E121:H121"/>
    <mergeCell ref="L2:V2"/>
    <mergeCell ref="E7:H7"/>
    <mergeCell ref="E9:H9"/>
    <mergeCell ref="E18:H18"/>
    <mergeCell ref="E27:H27"/>
    <mergeCell ref="E84:H84"/>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Dvořák Pavel</dc:creator>
  <cp:keywords/>
  <dc:description/>
  <cp:lastModifiedBy>Jaroslava Žemličková</cp:lastModifiedBy>
  <cp:lastPrinted>2022-08-18T11:24:53Z</cp:lastPrinted>
  <dcterms:created xsi:type="dcterms:W3CDTF">2022-08-18T10:30:58Z</dcterms:created>
  <dcterms:modified xsi:type="dcterms:W3CDTF">2022-08-22T10:01:14Z</dcterms:modified>
  <cp:category/>
  <cp:version/>
  <cp:contentType/>
  <cp:contentStatus/>
</cp:coreProperties>
</file>